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JPL-webpage-Jul11-2022" sheetId="1" state="visible" r:id="rId2"/>
    <sheet name="Useable events" sheetId="2" state="visible" r:id="rId3"/>
    <sheet name="orbits" sheetId="3" state="visible" r:id="rId4"/>
    <sheet name="Sheet1" sheetId="4" state="visible" r:id="rId5"/>
  </sheets>
  <definedNames>
    <definedName function="false" hidden="true" localSheetId="0" name="_xlnm._FilterDatabase" vbProcedure="false">'JPL-webpage-Jul11-2022'!$A$1:$U$934</definedName>
    <definedName function="false" hidden="false" localSheetId="2" name="ExternalData_1" vbProcedure="false">orbits!$A$1:$AU$283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<sst xmlns="http://schemas.openxmlformats.org/spreadsheetml/2006/main" count="8594" uniqueCount="2843">
  <si>
    <t xml:space="preserve">Date/Time - Peak Brightness (UT)</t>
  </si>
  <si>
    <t xml:space="preserve">Latitude (Deg)</t>
  </si>
  <si>
    <t xml:space="preserve">Longitude (Deg)</t>
  </si>
  <si>
    <t xml:space="preserve">Altitude (km)</t>
  </si>
  <si>
    <t xml:space="preserve">Velocity (km/s)</t>
  </si>
  <si>
    <t xml:space="preserve">Velocity Components (km/s)</t>
  </si>
  <si>
    <t xml:space="preserve">Total Radiated Energy (J)</t>
  </si>
  <si>
    <t xml:space="preserve">Calculated Total Impact Energy (kt)</t>
  </si>
  <si>
    <t xml:space="preserve">Lat Hemi</t>
  </si>
  <si>
    <t xml:space="preserve">Long Hemi</t>
  </si>
  <si>
    <t xml:space="preserve">Latitude Numerica</t>
  </si>
  <si>
    <t xml:space="preserve">Longitude Numerical</t>
  </si>
  <si>
    <t xml:space="preserve">Speed</t>
  </si>
  <si>
    <t xml:space="preserve">Zenith Distance</t>
  </si>
  <si>
    <t xml:space="preserve">Radiant azimuth</t>
  </si>
  <si>
    <t xml:space="preserve">Vn</t>
  </si>
  <si>
    <t xml:space="preserve">Ve</t>
  </si>
  <si>
    <t xml:space="preserve">Vd</t>
  </si>
  <si>
    <t xml:space="preserve">Comments</t>
  </si>
  <si>
    <t xml:space="preserve">speed check</t>
  </si>
  <si>
    <t xml:space="preserve">Height check</t>
  </si>
  <si>
    <t xml:space="preserve">rtd=</t>
  </si>
  <si>
    <t xml:space="preserve">rad/deg</t>
  </si>
  <si>
    <t xml:space="preserve">vx</t>
  </si>
  <si>
    <t xml:space="preserve">vy</t>
  </si>
  <si>
    <t xml:space="preserve">vz</t>
  </si>
  <si>
    <t xml:space="preserve">2013-02-15 03:20:33</t>
  </si>
  <si>
    <t xml:space="preserve">54.8N</t>
  </si>
  <si>
    <t xml:space="preserve">61.1E</t>
  </si>
  <si>
    <t xml:space="preserve">+12.8</t>
  </si>
  <si>
    <t xml:space="preserve">3.75e14</t>
  </si>
  <si>
    <t xml:space="preserve">2018-12-18 23:48:20</t>
  </si>
  <si>
    <t xml:space="preserve">56.9N</t>
  </si>
  <si>
    <t xml:space="preserve">172.4E</t>
  </si>
  <si>
    <t xml:space="preserve">3.13e13</t>
  </si>
  <si>
    <t xml:space="preserve">2009-10-08 02:57:00</t>
  </si>
  <si>
    <t xml:space="preserve">4.2S</t>
  </si>
  <si>
    <t xml:space="preserve">120.6E</t>
  </si>
  <si>
    <t xml:space="preserve">2.00e13</t>
  </si>
  <si>
    <t xml:space="preserve">2010-12-25 23:24:00</t>
  </si>
  <si>
    <t xml:space="preserve">38.0N</t>
  </si>
  <si>
    <t xml:space="preserve">158.0E</t>
  </si>
  <si>
    <t xml:space="preserve">1994-02-01 22:38:09</t>
  </si>
  <si>
    <t xml:space="preserve">2.7N</t>
  </si>
  <si>
    <t xml:space="preserve">164.1E</t>
  </si>
  <si>
    <t xml:space="preserve">1.82e13</t>
  </si>
  <si>
    <t xml:space="preserve">2004-10-07 13:14:43</t>
  </si>
  <si>
    <t xml:space="preserve">27.3S</t>
  </si>
  <si>
    <t xml:space="preserve">71.5E</t>
  </si>
  <si>
    <t xml:space="preserve">1.04e13</t>
  </si>
  <si>
    <t xml:space="preserve">2009-11-21 20:53:00</t>
  </si>
  <si>
    <t xml:space="preserve">22.0S</t>
  </si>
  <si>
    <t xml:space="preserve">29.2E</t>
  </si>
  <si>
    <t xml:space="preserve">1.00e13</t>
  </si>
  <si>
    <t xml:space="preserve">1988-04-15 03:03:10</t>
  </si>
  <si>
    <t xml:space="preserve">4.1S</t>
  </si>
  <si>
    <t xml:space="preserve">124.3E</t>
  </si>
  <si>
    <t xml:space="preserve">758e10</t>
  </si>
  <si>
    <t xml:space="preserve">2006-12-09 06:31:12</t>
  </si>
  <si>
    <t xml:space="preserve">26.2N</t>
  </si>
  <si>
    <t xml:space="preserve">26.0E</t>
  </si>
  <si>
    <t xml:space="preserve">741.0e10</t>
  </si>
  <si>
    <t xml:space="preserve">2010-07-06 23:54:43</t>
  </si>
  <si>
    <t xml:space="preserve">34.1S</t>
  </si>
  <si>
    <t xml:space="preserve">174.5W</t>
  </si>
  <si>
    <t xml:space="preserve">756.0e10</t>
  </si>
  <si>
    <t xml:space="preserve">2004-09-03 12:07:22</t>
  </si>
  <si>
    <t xml:space="preserve">67.7S</t>
  </si>
  <si>
    <t xml:space="preserve">18.2E</t>
  </si>
  <si>
    <t xml:space="preserve">726.0e10</t>
  </si>
  <si>
    <t xml:space="preserve">2016-02-06 13:55:09</t>
  </si>
  <si>
    <t xml:space="preserve">30.4S</t>
  </si>
  <si>
    <t xml:space="preserve">25.5W</t>
  </si>
  <si>
    <t xml:space="preserve">685.3e10</t>
  </si>
  <si>
    <t xml:space="preserve">2013-04-30 08:40:38</t>
  </si>
  <si>
    <t xml:space="preserve">35.5N</t>
  </si>
  <si>
    <t xml:space="preserve">30.7W</t>
  </si>
  <si>
    <t xml:space="preserve">511e10</t>
  </si>
  <si>
    <t xml:space="preserve">1999-01-14 08:06:05</t>
  </si>
  <si>
    <t xml:space="preserve">44.0S</t>
  </si>
  <si>
    <t xml:space="preserve">129.7W</t>
  </si>
  <si>
    <t xml:space="preserve">506.0e10</t>
  </si>
  <si>
    <t xml:space="preserve">2020-12-22 23:23:33</t>
  </si>
  <si>
    <t xml:space="preserve">31.9N</t>
  </si>
  <si>
    <t xml:space="preserve">96.2E</t>
  </si>
  <si>
    <t xml:space="preserve">489.8e10</t>
  </si>
  <si>
    <t xml:space="preserve">2001-04-23 06:12:35</t>
  </si>
  <si>
    <t xml:space="preserve">28.0N</t>
  </si>
  <si>
    <t xml:space="preserve">133.6W</t>
  </si>
  <si>
    <t xml:space="preserve">460.0e10</t>
  </si>
  <si>
    <t xml:space="preserve">2002-06-02 04:28:20</t>
  </si>
  <si>
    <t xml:space="preserve">34.0N</t>
  </si>
  <si>
    <t xml:space="preserve">21.0E</t>
  </si>
  <si>
    <t xml:space="preserve">450.0e10</t>
  </si>
  <si>
    <t xml:space="preserve">2014-08-23 06:29:41</t>
  </si>
  <si>
    <t xml:space="preserve">61.7S</t>
  </si>
  <si>
    <t xml:space="preserve">132.6E</t>
  </si>
  <si>
    <t xml:space="preserve">381.9e10</t>
  </si>
  <si>
    <t xml:space="preserve">2000-02-18 09:25:59</t>
  </si>
  <si>
    <t xml:space="preserve">0.9S</t>
  </si>
  <si>
    <t xml:space="preserve">109.2E</t>
  </si>
  <si>
    <t xml:space="preserve">362.0e10</t>
  </si>
  <si>
    <t xml:space="preserve">2022-02-07 20:06:26</t>
  </si>
  <si>
    <t xml:space="preserve">28.7S</t>
  </si>
  <si>
    <t xml:space="preserve">11.4E</t>
  </si>
  <si>
    <t xml:space="preserve">348.0e10</t>
  </si>
  <si>
    <t xml:space="preserve">2013-01-25 07:40:18</t>
  </si>
  <si>
    <t xml:space="preserve">60.3N</t>
  </si>
  <si>
    <t xml:space="preserve">64.6W</t>
  </si>
  <si>
    <t xml:space="preserve">340e10</t>
  </si>
  <si>
    <t xml:space="preserve">2017-12-15 13:14:37</t>
  </si>
  <si>
    <t xml:space="preserve">60.2N</t>
  </si>
  <si>
    <t xml:space="preserve">170.0E</t>
  </si>
  <si>
    <t xml:space="preserve">311.4e10</t>
  </si>
  <si>
    <t xml:space="preserve">2019-06-22 21:25:48</t>
  </si>
  <si>
    <t xml:space="preserve">14.9N</t>
  </si>
  <si>
    <t xml:space="preserve">66.2W</t>
  </si>
  <si>
    <t xml:space="preserve">294.7e10</t>
  </si>
  <si>
    <t xml:space="preserve">1990-10-01 03:51:47</t>
  </si>
  <si>
    <t xml:space="preserve">7.5N</t>
  </si>
  <si>
    <t xml:space="preserve">142.8E</t>
  </si>
  <si>
    <t xml:space="preserve">250.0e10</t>
  </si>
  <si>
    <t xml:space="preserve">1994-11-03 20:01:36</t>
  </si>
  <si>
    <t xml:space="preserve">6.5N</t>
  </si>
  <si>
    <t xml:space="preserve">89.0E</t>
  </si>
  <si>
    <t xml:space="preserve">235.0e10</t>
  </si>
  <si>
    <t xml:space="preserve">2006-04-04 11:30:08</t>
  </si>
  <si>
    <t xml:space="preserve">26.6N</t>
  </si>
  <si>
    <t xml:space="preserve">26.6W</t>
  </si>
  <si>
    <t xml:space="preserve">240.0e10</t>
  </si>
  <si>
    <t xml:space="preserve">2011-05-25 05:40:02</t>
  </si>
  <si>
    <t xml:space="preserve">4.1N</t>
  </si>
  <si>
    <t xml:space="preserve">14.0E</t>
  </si>
  <si>
    <t xml:space="preserve">228.0e10</t>
  </si>
  <si>
    <t xml:space="preserve">2003-09-27 12:59:02</t>
  </si>
  <si>
    <t xml:space="preserve">21.0N</t>
  </si>
  <si>
    <t xml:space="preserve">86.6E</t>
  </si>
  <si>
    <t xml:space="preserve">215.0e10</t>
  </si>
  <si>
    <t xml:space="preserve">2019-02-18 10:00:43</t>
  </si>
  <si>
    <t xml:space="preserve">15.5S</t>
  </si>
  <si>
    <t xml:space="preserve">25.3E</t>
  </si>
  <si>
    <t xml:space="preserve">195.8e10</t>
  </si>
  <si>
    <t xml:space="preserve">2022-03-11 21:22:46</t>
  </si>
  <si>
    <t xml:space="preserve">70.0N</t>
  </si>
  <si>
    <t xml:space="preserve">9.1W</t>
  </si>
  <si>
    <t xml:space="preserve">185.1e10</t>
  </si>
  <si>
    <t xml:space="preserve">2004-06-05 20:34:10</t>
  </si>
  <si>
    <t xml:space="preserve">1.3N</t>
  </si>
  <si>
    <t xml:space="preserve">174.4W</t>
  </si>
  <si>
    <t xml:space="preserve">181.0e10</t>
  </si>
  <si>
    <t xml:space="preserve">2015-09-07 01:41:19</t>
  </si>
  <si>
    <t xml:space="preserve">14.5N</t>
  </si>
  <si>
    <t xml:space="preserve">98.9E</t>
  </si>
  <si>
    <t xml:space="preserve">179.8e10</t>
  </si>
  <si>
    <t xml:space="preserve">2010-09-03 12:04:58</t>
  </si>
  <si>
    <t xml:space="preserve">61.0S</t>
  </si>
  <si>
    <t xml:space="preserve">146.7E</t>
  </si>
  <si>
    <t xml:space="preserve">175.0e10</t>
  </si>
  <si>
    <t xml:space="preserve">2009-02-07 19:51:32</t>
  </si>
  <si>
    <t xml:space="preserve">56.6N</t>
  </si>
  <si>
    <t xml:space="preserve">69.8E</t>
  </si>
  <si>
    <t xml:space="preserve">160.0e10</t>
  </si>
  <si>
    <t xml:space="preserve">2013-10-12 16:06:45</t>
  </si>
  <si>
    <t xml:space="preserve">19.1S</t>
  </si>
  <si>
    <t xml:space="preserve">25.0W</t>
  </si>
  <si>
    <t xml:space="preserve">161.0e10</t>
  </si>
  <si>
    <t xml:space="preserve">2002-08-11 20:42:53</t>
  </si>
  <si>
    <t xml:space="preserve">18.2S</t>
  </si>
  <si>
    <t xml:space="preserve">159.4E</t>
  </si>
  <si>
    <t xml:space="preserve">151.0e10</t>
  </si>
  <si>
    <t xml:space="preserve">2004-08-22 10:01:33</t>
  </si>
  <si>
    <t xml:space="preserve">51.9S</t>
  </si>
  <si>
    <t xml:space="preserve">22.7E</t>
  </si>
  <si>
    <t xml:space="preserve">144.0e10</t>
  </si>
  <si>
    <t xml:space="preserve">2000-08-25 01:12:25</t>
  </si>
  <si>
    <t xml:space="preserve">106.1W</t>
  </si>
  <si>
    <t xml:space="preserve">138.5e10</t>
  </si>
  <si>
    <t xml:space="preserve">2017-03-11 04:51:21</t>
  </si>
  <si>
    <t xml:space="preserve">28.3N</t>
  </si>
  <si>
    <t xml:space="preserve">60.2W</t>
  </si>
  <si>
    <t xml:space="preserve">126.3e10</t>
  </si>
  <si>
    <t xml:space="preserve">2022-01-11 03:33:13</t>
  </si>
  <si>
    <t xml:space="preserve">58.4S</t>
  </si>
  <si>
    <t xml:space="preserve">160.2W</t>
  </si>
  <si>
    <t xml:space="preserve">126.4e10</t>
  </si>
  <si>
    <t xml:space="preserve">2001-07-23 22:19:11</t>
  </si>
  <si>
    <t xml:space="preserve">41.0N</t>
  </si>
  <si>
    <t xml:space="preserve">77.0W</t>
  </si>
  <si>
    <t xml:space="preserve">124.0e10</t>
  </si>
  <si>
    <t xml:space="preserve">2006-09-02 04:26:15</t>
  </si>
  <si>
    <t xml:space="preserve">14.0S</t>
  </si>
  <si>
    <t xml:space="preserve">109.1E</t>
  </si>
  <si>
    <t xml:space="preserve">123.0e10</t>
  </si>
  <si>
    <t xml:space="preserve">2018-06-21 01:16:20</t>
  </si>
  <si>
    <t xml:space="preserve">52.8N</t>
  </si>
  <si>
    <t xml:space="preserve">38.1E</t>
  </si>
  <si>
    <t xml:space="preserve">122.4e10</t>
  </si>
  <si>
    <t xml:space="preserve">2006-02-06 01:57:37</t>
  </si>
  <si>
    <t xml:space="preserve">54.5S</t>
  </si>
  <si>
    <t xml:space="preserve">18.1E</t>
  </si>
  <si>
    <t xml:space="preserve">119.0e10</t>
  </si>
  <si>
    <t xml:space="preserve">2013-04-21 06:23:12</t>
  </si>
  <si>
    <t xml:space="preserve">28.1S</t>
  </si>
  <si>
    <t xml:space="preserve">106.6e10</t>
  </si>
  <si>
    <t xml:space="preserve">2000-01-18 16:43:42</t>
  </si>
  <si>
    <t xml:space="preserve">134.6W</t>
  </si>
  <si>
    <t xml:space="preserve">105.0e10</t>
  </si>
  <si>
    <t xml:space="preserve">2006-08-09 04:30:44</t>
  </si>
  <si>
    <t xml:space="preserve">23.1S</t>
  </si>
  <si>
    <t xml:space="preserve">53.7E</t>
  </si>
  <si>
    <t xml:space="preserve">102.0e10</t>
  </si>
  <si>
    <t xml:space="preserve">2014-05-08 19:42:37</t>
  </si>
  <si>
    <t xml:space="preserve">36.9S</t>
  </si>
  <si>
    <t xml:space="preserve">87.3E</t>
  </si>
  <si>
    <t xml:space="preserve">105e10</t>
  </si>
  <si>
    <t xml:space="preserve">1994-11-01 06:50:46</t>
  </si>
  <si>
    <t xml:space="preserve">1.5S</t>
  </si>
  <si>
    <t xml:space="preserve">84.5W</t>
  </si>
  <si>
    <t xml:space="preserve">100.0e10</t>
  </si>
  <si>
    <t xml:space="preserve">2009-09-04 02:23:18</t>
  </si>
  <si>
    <t xml:space="preserve">42.5N</t>
  </si>
  <si>
    <t xml:space="preserve">110.0E</t>
  </si>
  <si>
    <t xml:space="preserve">96.5e10</t>
  </si>
  <si>
    <t xml:space="preserve">2000-03-06 08:29:18</t>
  </si>
  <si>
    <t xml:space="preserve">58.0N</t>
  </si>
  <si>
    <t xml:space="preserve">175.0E</t>
  </si>
  <si>
    <t xml:space="preserve">96.0e10</t>
  </si>
  <si>
    <t xml:space="preserve">2018-07-25 21:55:26</t>
  </si>
  <si>
    <t xml:space="preserve">76.9N</t>
  </si>
  <si>
    <t xml:space="preserve">69.0W</t>
  </si>
  <si>
    <t xml:space="preserve">87.7e10</t>
  </si>
  <si>
    <t xml:space="preserve">2002-09-24 16:48:57</t>
  </si>
  <si>
    <t xml:space="preserve">57.9N</t>
  </si>
  <si>
    <t xml:space="preserve">112.9E</t>
  </si>
  <si>
    <t xml:space="preserve">86.0e10</t>
  </si>
  <si>
    <t xml:space="preserve">2010-04-16 04:38:52</t>
  </si>
  <si>
    <t xml:space="preserve">1.8N</t>
  </si>
  <si>
    <t xml:space="preserve">176.9W</t>
  </si>
  <si>
    <t xml:space="preserve">84.4e10</t>
  </si>
  <si>
    <t xml:space="preserve">1997-11-07 07:46:55</t>
  </si>
  <si>
    <t xml:space="preserve">57.3S</t>
  </si>
  <si>
    <t xml:space="preserve">167.2E</t>
  </si>
  <si>
    <t xml:space="preserve">80.0e10</t>
  </si>
  <si>
    <t xml:space="preserve">2018-09-25 14:10:33</t>
  </si>
  <si>
    <t xml:space="preserve">23.5S</t>
  </si>
  <si>
    <t xml:space="preserve">56.8E</t>
  </si>
  <si>
    <t xml:space="preserve">80.6e10</t>
  </si>
  <si>
    <t xml:space="preserve">2006-01-28 03:33:48</t>
  </si>
  <si>
    <t xml:space="preserve">51.7S</t>
  </si>
  <si>
    <t xml:space="preserve">56.4E</t>
  </si>
  <si>
    <t xml:space="preserve">74.0e10</t>
  </si>
  <si>
    <t xml:space="preserve">2009-07-16 06:39:05</t>
  </si>
  <si>
    <t xml:space="preserve">24.4S</t>
  </si>
  <si>
    <t xml:space="preserve">59.8W</t>
  </si>
  <si>
    <t xml:space="preserve">72.7e10</t>
  </si>
  <si>
    <t xml:space="preserve">2009-11-18 07:07:19</t>
  </si>
  <si>
    <t xml:space="preserve">40.4N</t>
  </si>
  <si>
    <t xml:space="preserve">113.2W</t>
  </si>
  <si>
    <t xml:space="preserve">73.6e10</t>
  </si>
  <si>
    <t xml:space="preserve">2021-07-05 03:46:24</t>
  </si>
  <si>
    <t xml:space="preserve">44.3N</t>
  </si>
  <si>
    <t xml:space="preserve">164.2W</t>
  </si>
  <si>
    <t xml:space="preserve">74e10</t>
  </si>
  <si>
    <t xml:space="preserve">2022-07-07 01:49:26</t>
  </si>
  <si>
    <t xml:space="preserve">41.7S</t>
  </si>
  <si>
    <t xml:space="preserve">73.4e10</t>
  </si>
  <si>
    <t xml:space="preserve">2010-09-05 23:37:33</t>
  </si>
  <si>
    <t xml:space="preserve">25.9S</t>
  </si>
  <si>
    <t xml:space="preserve">49.0E</t>
  </si>
  <si>
    <t xml:space="preserve">68.3e10</t>
  </si>
  <si>
    <t xml:space="preserve">2014-11-28 11:47:18</t>
  </si>
  <si>
    <t xml:space="preserve">45.8S</t>
  </si>
  <si>
    <t xml:space="preserve">172.7W</t>
  </si>
  <si>
    <t xml:space="preserve">70.0e10</t>
  </si>
  <si>
    <t xml:space="preserve">1998-11-11 16:46:18</t>
  </si>
  <si>
    <t xml:space="preserve">156.4E</t>
  </si>
  <si>
    <t xml:space="preserve">65.6e10</t>
  </si>
  <si>
    <t xml:space="preserve">2003-08-17 13:16:07</t>
  </si>
  <si>
    <t xml:space="preserve">39.0S</t>
  </si>
  <si>
    <t xml:space="preserve">34.0E</t>
  </si>
  <si>
    <t xml:space="preserve">64.7e10</t>
  </si>
  <si>
    <t xml:space="preserve">2003-12-09 22:36:23</t>
  </si>
  <si>
    <t xml:space="preserve">67.1S</t>
  </si>
  <si>
    <t xml:space="preserve">90.8W</t>
  </si>
  <si>
    <t xml:space="preserve">64.3e10</t>
  </si>
  <si>
    <t xml:space="preserve">2016-04-10 14:57:53</t>
  </si>
  <si>
    <t xml:space="preserve">22.0N</t>
  </si>
  <si>
    <t xml:space="preserve">149.0E</t>
  </si>
  <si>
    <t xml:space="preserve">65.5e10</t>
  </si>
  <si>
    <t xml:space="preserve">2017-06-20 13:41:32</t>
  </si>
  <si>
    <t xml:space="preserve">54.2S</t>
  </si>
  <si>
    <t xml:space="preserve">133.0E</t>
  </si>
  <si>
    <t xml:space="preserve">63.6e10</t>
  </si>
  <si>
    <t xml:space="preserve">2019-05-21 13:21:35</t>
  </si>
  <si>
    <t xml:space="preserve">38.8S</t>
  </si>
  <si>
    <t xml:space="preserve">137.5E</t>
  </si>
  <si>
    <t xml:space="preserve">2004-04-22 04:21:49</t>
  </si>
  <si>
    <t xml:space="preserve">44.3S</t>
  </si>
  <si>
    <t xml:space="preserve">83.3E</t>
  </si>
  <si>
    <t xml:space="preserve">62.4e10</t>
  </si>
  <si>
    <t xml:space="preserve">2014-02-13 06:47:42</t>
  </si>
  <si>
    <t xml:space="preserve">13.3N</t>
  </si>
  <si>
    <t xml:space="preserve">110.7W</t>
  </si>
  <si>
    <t xml:space="preserve">63e10</t>
  </si>
  <si>
    <t xml:space="preserve">1991-10-04 09:22:47</t>
  </si>
  <si>
    <t xml:space="preserve">78.7N</t>
  </si>
  <si>
    <t xml:space="preserve">6.3E</t>
  </si>
  <si>
    <t xml:space="preserve">55.0e10</t>
  </si>
  <si>
    <t xml:space="preserve">2007-01-17 09:50:46</t>
  </si>
  <si>
    <t xml:space="preserve">8.7S</t>
  </si>
  <si>
    <t xml:space="preserve">50.8E</t>
  </si>
  <si>
    <t xml:space="preserve">54.8e10</t>
  </si>
  <si>
    <t xml:space="preserve">2017-10-26 22:05:35</t>
  </si>
  <si>
    <t xml:space="preserve">21.3S</t>
  </si>
  <si>
    <t xml:space="preserve">177.6E</t>
  </si>
  <si>
    <t xml:space="preserve">55.8e10</t>
  </si>
  <si>
    <t xml:space="preserve">2019-02-01 18:17:10</t>
  </si>
  <si>
    <t xml:space="preserve">22.5N</t>
  </si>
  <si>
    <t xml:space="preserve">83.8W</t>
  </si>
  <si>
    <t xml:space="preserve">57.9e10</t>
  </si>
  <si>
    <t xml:space="preserve">1994-06-03 20:48:42</t>
  </si>
  <si>
    <t xml:space="preserve">50.9e10</t>
  </si>
  <si>
    <t xml:space="preserve">1995-09-09 07:38:38</t>
  </si>
  <si>
    <t xml:space="preserve">50.0e10</t>
  </si>
  <si>
    <t xml:space="preserve">2003-05-19 03:38:12</t>
  </si>
  <si>
    <t xml:space="preserve">52.1e10</t>
  </si>
  <si>
    <t xml:space="preserve">2003-11-10 13:54:06</t>
  </si>
  <si>
    <t xml:space="preserve">64.5S</t>
  </si>
  <si>
    <t xml:space="preserve">136.2E</t>
  </si>
  <si>
    <t xml:space="preserve">51.8e10</t>
  </si>
  <si>
    <t xml:space="preserve">2014-03-18 11:02:37</t>
  </si>
  <si>
    <t xml:space="preserve">0.0N</t>
  </si>
  <si>
    <t xml:space="preserve">111.8W</t>
  </si>
  <si>
    <t xml:space="preserve">54e10</t>
  </si>
  <si>
    <t xml:space="preserve">2016-05-16 10:09:41</t>
  </si>
  <si>
    <t xml:space="preserve">3.2N</t>
  </si>
  <si>
    <t xml:space="preserve">6.6E</t>
  </si>
  <si>
    <t xml:space="preserve">51.9e10</t>
  </si>
  <si>
    <t xml:space="preserve">2018-04-19 13:39:38</t>
  </si>
  <si>
    <t xml:space="preserve">22.2S</t>
  </si>
  <si>
    <t xml:space="preserve">72.6E</t>
  </si>
  <si>
    <t xml:space="preserve">51.2e10</t>
  </si>
  <si>
    <t xml:space="preserve">2022-07-27 04:41:30</t>
  </si>
  <si>
    <t xml:space="preserve">44.8S</t>
  </si>
  <si>
    <t xml:space="preserve">2.9W</t>
  </si>
  <si>
    <t xml:space="preserve">52.4e10</t>
  </si>
  <si>
    <t xml:space="preserve">1997-01-22 21:13:16</t>
  </si>
  <si>
    <t xml:space="preserve">32.2N</t>
  </si>
  <si>
    <t xml:space="preserve">29.0E</t>
  </si>
  <si>
    <t xml:space="preserve">48.0e10</t>
  </si>
  <si>
    <t xml:space="preserve">2002-11-10 22:13:54</t>
  </si>
  <si>
    <t xml:space="preserve">16.0N</t>
  </si>
  <si>
    <t xml:space="preserve">166.0W</t>
  </si>
  <si>
    <t xml:space="preserve">46.0e10</t>
  </si>
  <si>
    <t xml:space="preserve">2005-01-01 03:44:09</t>
  </si>
  <si>
    <t xml:space="preserve">32.7N</t>
  </si>
  <si>
    <t xml:space="preserve">12.4E</t>
  </si>
  <si>
    <t xml:space="preserve">45.4e10</t>
  </si>
  <si>
    <t xml:space="preserve">2010-01-15 19:17:54</t>
  </si>
  <si>
    <t xml:space="preserve">8.3S</t>
  </si>
  <si>
    <t xml:space="preserve">27.0E</t>
  </si>
  <si>
    <t xml:space="preserve">49.2e10</t>
  </si>
  <si>
    <t xml:space="preserve">2012-10-02 16:38:38</t>
  </si>
  <si>
    <t xml:space="preserve">8.1S</t>
  </si>
  <si>
    <t xml:space="preserve">111.9W</t>
  </si>
  <si>
    <t xml:space="preserve">47.0e10</t>
  </si>
  <si>
    <t xml:space="preserve">2016-06-27 10:02:42</t>
  </si>
  <si>
    <t xml:space="preserve">15.8N</t>
  </si>
  <si>
    <t xml:space="preserve">11.9W</t>
  </si>
  <si>
    <t xml:space="preserve">45.8e10</t>
  </si>
  <si>
    <t xml:space="preserve">2022-08-14 07:39:18</t>
  </si>
  <si>
    <t xml:space="preserve">35.0S</t>
  </si>
  <si>
    <t xml:space="preserve">78.4E</t>
  </si>
  <si>
    <t xml:space="preserve">46.8e10</t>
  </si>
  <si>
    <t xml:space="preserve">1995-12-22 13:26:29</t>
  </si>
  <si>
    <t xml:space="preserve">70.2S</t>
  </si>
  <si>
    <t xml:space="preserve">73.3W</t>
  </si>
  <si>
    <t xml:space="preserve">45.0e10</t>
  </si>
  <si>
    <t xml:space="preserve">2004-04-06 03:24:49</t>
  </si>
  <si>
    <t xml:space="preserve">12.0S</t>
  </si>
  <si>
    <t xml:space="preserve">162.8E</t>
  </si>
  <si>
    <t xml:space="preserve">43.3e10</t>
  </si>
  <si>
    <t xml:space="preserve">2018-11-20 17:30:28</t>
  </si>
  <si>
    <t xml:space="preserve">25.3N</t>
  </si>
  <si>
    <t xml:space="preserve">6.7W</t>
  </si>
  <si>
    <t xml:space="preserve">42.2e10</t>
  </si>
  <si>
    <t xml:space="preserve">1994-05-29 09:30:58</t>
  </si>
  <si>
    <t xml:space="preserve">2.3E</t>
  </si>
  <si>
    <t xml:space="preserve">38.4e10</t>
  </si>
  <si>
    <t xml:space="preserve">2003-09-02 20:00:46</t>
  </si>
  <si>
    <t xml:space="preserve">51.3N</t>
  </si>
  <si>
    <t xml:space="preserve">161.0W</t>
  </si>
  <si>
    <t xml:space="preserve">38.5e10</t>
  </si>
  <si>
    <t xml:space="preserve">2004-05-18 11:12:12</t>
  </si>
  <si>
    <t xml:space="preserve">47.4W</t>
  </si>
  <si>
    <t xml:space="preserve">39.4e10</t>
  </si>
  <si>
    <t xml:space="preserve">2007-05-16 04:45:52</t>
  </si>
  <si>
    <t xml:space="preserve">42.4S</t>
  </si>
  <si>
    <t xml:space="preserve">164.0E</t>
  </si>
  <si>
    <t xml:space="preserve">40.0e10</t>
  </si>
  <si>
    <t xml:space="preserve">2008-10-07 02:45:45</t>
  </si>
  <si>
    <t xml:space="preserve">20.9N</t>
  </si>
  <si>
    <t xml:space="preserve">31.4E</t>
  </si>
  <si>
    <t xml:space="preserve">39.5e10</t>
  </si>
  <si>
    <t xml:space="preserve">2013-07-30 02:36:58</t>
  </si>
  <si>
    <t xml:space="preserve">50.2S</t>
  </si>
  <si>
    <t xml:space="preserve">90.2E</t>
  </si>
  <si>
    <t xml:space="preserve">39.0e10</t>
  </si>
  <si>
    <t xml:space="preserve">2015-06-10 17:43:03</t>
  </si>
  <si>
    <t xml:space="preserve">11.5S</t>
  </si>
  <si>
    <t xml:space="preserve">161.9W</t>
  </si>
  <si>
    <t xml:space="preserve">2017-03-09 04:16:37</t>
  </si>
  <si>
    <t xml:space="preserve">40.5N</t>
  </si>
  <si>
    <t xml:space="preserve">18.0W</t>
  </si>
  <si>
    <t xml:space="preserve">2020-03-04 20:25:59</t>
  </si>
  <si>
    <t xml:space="preserve">53.3S</t>
  </si>
  <si>
    <t xml:space="preserve">90.8E</t>
  </si>
  <si>
    <t xml:space="preserve">2015-06-02 08:44:50</t>
  </si>
  <si>
    <t xml:space="preserve">6.4S</t>
  </si>
  <si>
    <t xml:space="preserve">142.7W</t>
  </si>
  <si>
    <t xml:space="preserve">38.0e10</t>
  </si>
  <si>
    <t xml:space="preserve">2018-06-02 16:44:12</t>
  </si>
  <si>
    <t xml:space="preserve">21.2S</t>
  </si>
  <si>
    <t xml:space="preserve">23.3E</t>
  </si>
  <si>
    <t xml:space="preserve">37.5e10</t>
  </si>
  <si>
    <t xml:space="preserve">2022-03-28 10:20:24</t>
  </si>
  <si>
    <t xml:space="preserve">7.7S</t>
  </si>
  <si>
    <t xml:space="preserve">74.3E</t>
  </si>
  <si>
    <t xml:space="preserve">37.8e10</t>
  </si>
  <si>
    <t xml:space="preserve">2016-02-21 05:58:53</t>
  </si>
  <si>
    <t xml:space="preserve">36.5N</t>
  </si>
  <si>
    <t xml:space="preserve">37.2W</t>
  </si>
  <si>
    <t xml:space="preserve">36.9e10</t>
  </si>
  <si>
    <t xml:space="preserve">1999-08-03 18:25:49</t>
  </si>
  <si>
    <t xml:space="preserve">64.7S</t>
  </si>
  <si>
    <t xml:space="preserve">18.8W</t>
  </si>
  <si>
    <t xml:space="preserve">35.6e10</t>
  </si>
  <si>
    <t xml:space="preserve">1997-01-03 15:08:07</t>
  </si>
  <si>
    <t xml:space="preserve">35.0e10</t>
  </si>
  <si>
    <t xml:space="preserve">2022-01-28 05:04:45</t>
  </si>
  <si>
    <t xml:space="preserve">4.5S</t>
  </si>
  <si>
    <t xml:space="preserve">73.9W</t>
  </si>
  <si>
    <t xml:space="preserve">34.1e10</t>
  </si>
  <si>
    <t xml:space="preserve">2004-06-04 13:41:38</t>
  </si>
  <si>
    <t xml:space="preserve">33.9e10</t>
  </si>
  <si>
    <t xml:space="preserve">2007-02-02 12:48:41</t>
  </si>
  <si>
    <t xml:space="preserve">24.0N</t>
  </si>
  <si>
    <t xml:space="preserve">34.0e10</t>
  </si>
  <si>
    <t xml:space="preserve">2016-06-05 06:12:55</t>
  </si>
  <si>
    <t xml:space="preserve">17.4S</t>
  </si>
  <si>
    <t xml:space="preserve">138.3E</t>
  </si>
  <si>
    <t xml:space="preserve">33.1e10</t>
  </si>
  <si>
    <t xml:space="preserve">1997-04-27 22:34:21</t>
  </si>
  <si>
    <t xml:space="preserve">16.7N</t>
  </si>
  <si>
    <t xml:space="preserve">87.5E</t>
  </si>
  <si>
    <t xml:space="preserve">32.5e10</t>
  </si>
  <si>
    <t xml:space="preserve">1999-07-10 08:11:42</t>
  </si>
  <si>
    <t xml:space="preserve">37.8S</t>
  </si>
  <si>
    <t xml:space="preserve">39.6E</t>
  </si>
  <si>
    <t xml:space="preserve">32.6e10</t>
  </si>
  <si>
    <t xml:space="preserve">2001-07-26 21:20:19</t>
  </si>
  <si>
    <t xml:space="preserve">0.4N</t>
  </si>
  <si>
    <t xml:space="preserve">84.8E</t>
  </si>
  <si>
    <t xml:space="preserve">1994-10-27 04:21:29</t>
  </si>
  <si>
    <t xml:space="preserve">32.0e10</t>
  </si>
  <si>
    <t xml:space="preserve">2010-03-08 22:02:07</t>
  </si>
  <si>
    <t xml:space="preserve">32.0N</t>
  </si>
  <si>
    <t xml:space="preserve">92.9W</t>
  </si>
  <si>
    <t xml:space="preserve">32.3e10</t>
  </si>
  <si>
    <t xml:space="preserve">2001-11-13 10:58:48</t>
  </si>
  <si>
    <t xml:space="preserve">31.2e10</t>
  </si>
  <si>
    <t xml:space="preserve">2014-05-16 12:42:48</t>
  </si>
  <si>
    <t xml:space="preserve">44.2S</t>
  </si>
  <si>
    <t xml:space="preserve">176.2W</t>
  </si>
  <si>
    <t xml:space="preserve">30.9e10</t>
  </si>
  <si>
    <t xml:space="preserve">1999-03-28 15:37:01</t>
  </si>
  <si>
    <t xml:space="preserve">0.8N</t>
  </si>
  <si>
    <t xml:space="preserve">97.6E</t>
  </si>
  <si>
    <t xml:space="preserve">30.4e10</t>
  </si>
  <si>
    <t xml:space="preserve">2017-02-18 19:48:29</t>
  </si>
  <si>
    <t xml:space="preserve">6.2N</t>
  </si>
  <si>
    <t xml:space="preserve">60.4E</t>
  </si>
  <si>
    <t xml:space="preserve">29.5e10</t>
  </si>
  <si>
    <t xml:space="preserve">2003-10-16 00:47:28</t>
  </si>
  <si>
    <t xml:space="preserve">28.5e10</t>
  </si>
  <si>
    <t xml:space="preserve">2009-06-09 22:42:28</t>
  </si>
  <si>
    <t xml:space="preserve">54.9N</t>
  </si>
  <si>
    <t xml:space="preserve">152.7W</t>
  </si>
  <si>
    <t xml:space="preserve">28.1e10</t>
  </si>
  <si>
    <t xml:space="preserve">2009-08-23 21:17:19</t>
  </si>
  <si>
    <t xml:space="preserve">18.3E</t>
  </si>
  <si>
    <t xml:space="preserve">28.0e10</t>
  </si>
  <si>
    <t xml:space="preserve">2012-10-03 22:50:12</t>
  </si>
  <si>
    <t xml:space="preserve">41.5S</t>
  </si>
  <si>
    <t xml:space="preserve">21.9W</t>
  </si>
  <si>
    <t xml:space="preserve">1999-12-11 17:31:52</t>
  </si>
  <si>
    <t xml:space="preserve">27.3e10</t>
  </si>
  <si>
    <t xml:space="preserve">1997-01-23 10:03:27</t>
  </si>
  <si>
    <t xml:space="preserve">15.0S</t>
  </si>
  <si>
    <t xml:space="preserve">94.2E</t>
  </si>
  <si>
    <t xml:space="preserve">27.0e10</t>
  </si>
  <si>
    <t xml:space="preserve">1997-12-09 08:15:55</t>
  </si>
  <si>
    <t xml:space="preserve">62.7N</t>
  </si>
  <si>
    <t xml:space="preserve">49.9W</t>
  </si>
  <si>
    <t xml:space="preserve">2009-04-10 18:42:45</t>
  </si>
  <si>
    <t xml:space="preserve">44.7S</t>
  </si>
  <si>
    <t xml:space="preserve">25.7E</t>
  </si>
  <si>
    <t xml:space="preserve">2021-01-31 02:59:39</t>
  </si>
  <si>
    <t xml:space="preserve">5.3N</t>
  </si>
  <si>
    <t xml:space="preserve">115.2E</t>
  </si>
  <si>
    <t xml:space="preserve">26.7e10</t>
  </si>
  <si>
    <t xml:space="preserve">1996-01-15 13:44:23</t>
  </si>
  <si>
    <t xml:space="preserve">59.8S</t>
  </si>
  <si>
    <t xml:space="preserve">175.8E</t>
  </si>
  <si>
    <t xml:space="preserve">26.0e10</t>
  </si>
  <si>
    <t xml:space="preserve">2000-12-15 13:22:59</t>
  </si>
  <si>
    <t xml:space="preserve">41.3N</t>
  </si>
  <si>
    <t xml:space="preserve">95.2E</t>
  </si>
  <si>
    <t xml:space="preserve">26.2e10</t>
  </si>
  <si>
    <t xml:space="preserve">2006-05-21 07:51:11</t>
  </si>
  <si>
    <t xml:space="preserve">11.6S</t>
  </si>
  <si>
    <t xml:space="preserve">26.3e10</t>
  </si>
  <si>
    <t xml:space="preserve">2006-08-17 10:43:34</t>
  </si>
  <si>
    <t xml:space="preserve">11.0S</t>
  </si>
  <si>
    <t xml:space="preserve">165.7E</t>
  </si>
  <si>
    <t xml:space="preserve">25.6e10</t>
  </si>
  <si>
    <t xml:space="preserve">2006-10-14 18:10:49</t>
  </si>
  <si>
    <t xml:space="preserve">49.4N</t>
  </si>
  <si>
    <t xml:space="preserve">175.0W</t>
  </si>
  <si>
    <t xml:space="preserve">25.8e10</t>
  </si>
  <si>
    <t xml:space="preserve">2018-02-08 22:21:41</t>
  </si>
  <si>
    <t xml:space="preserve">42.9N</t>
  </si>
  <si>
    <t xml:space="preserve">179.7E</t>
  </si>
  <si>
    <t xml:space="preserve">25.9e10</t>
  </si>
  <si>
    <t xml:space="preserve">2019-07-23 20:42:58</t>
  </si>
  <si>
    <t xml:space="preserve">44.6N</t>
  </si>
  <si>
    <t xml:space="preserve">147.6W</t>
  </si>
  <si>
    <t xml:space="preserve">25.5e10</t>
  </si>
  <si>
    <t xml:space="preserve">1996-10-05 19:21:02</t>
  </si>
  <si>
    <t xml:space="preserve">49.6S</t>
  </si>
  <si>
    <t xml:space="preserve">145.9E</t>
  </si>
  <si>
    <t xml:space="preserve">25.0e10</t>
  </si>
  <si>
    <t xml:space="preserve">1996-12-10 06:09:32</t>
  </si>
  <si>
    <t xml:space="preserve">2001-04-13 00:29:57</t>
  </si>
  <si>
    <t xml:space="preserve">15.3S</t>
  </si>
  <si>
    <t xml:space="preserve">162.4E</t>
  </si>
  <si>
    <t xml:space="preserve">25.1e10</t>
  </si>
  <si>
    <t xml:space="preserve">2002-03-09 01:20:24</t>
  </si>
  <si>
    <t xml:space="preserve">6.9N</t>
  </si>
  <si>
    <t xml:space="preserve">147.3W</t>
  </si>
  <si>
    <t xml:space="preserve">24.9e10</t>
  </si>
  <si>
    <t xml:space="preserve">2003-08-26 08:44:07</t>
  </si>
  <si>
    <t xml:space="preserve">2012-08-26 14:55:47</t>
  </si>
  <si>
    <t xml:space="preserve">11.8N</t>
  </si>
  <si>
    <t xml:space="preserve">117.0E</t>
  </si>
  <si>
    <t xml:space="preserve">2022-07-28 01:36:08</t>
  </si>
  <si>
    <t xml:space="preserve">6.0S</t>
  </si>
  <si>
    <t xml:space="preserve">86.9W</t>
  </si>
  <si>
    <t xml:space="preserve">2012-09-18 19:34:39</t>
  </si>
  <si>
    <t xml:space="preserve">1.2N</t>
  </si>
  <si>
    <t xml:space="preserve">52.2W</t>
  </si>
  <si>
    <t xml:space="preserve">24.4e10</t>
  </si>
  <si>
    <t xml:space="preserve">2014-06-28 02:40:07</t>
  </si>
  <si>
    <t xml:space="preserve">18.9N</t>
  </si>
  <si>
    <t xml:space="preserve">141.2E</t>
  </si>
  <si>
    <t xml:space="preserve">24.5e10</t>
  </si>
  <si>
    <t xml:space="preserve">2002-11-21 00:11:17</t>
  </si>
  <si>
    <t xml:space="preserve">1.4S</t>
  </si>
  <si>
    <t xml:space="preserve">154.0W</t>
  </si>
  <si>
    <t xml:space="preserve">24.0e10</t>
  </si>
  <si>
    <t xml:space="preserve">2007-06-08 13:32:00</t>
  </si>
  <si>
    <t xml:space="preserve">52.0S</t>
  </si>
  <si>
    <t xml:space="preserve">175.3E</t>
  </si>
  <si>
    <t xml:space="preserve">23.5e10</t>
  </si>
  <si>
    <t xml:space="preserve">2007-09-22 17:57:12</t>
  </si>
  <si>
    <t xml:space="preserve">49.2S</t>
  </si>
  <si>
    <t xml:space="preserve">85.5W</t>
  </si>
  <si>
    <t xml:space="preserve">23.7e10</t>
  </si>
  <si>
    <t xml:space="preserve">2010-02-26 22:46:13</t>
  </si>
  <si>
    <t xml:space="preserve">37.3S</t>
  </si>
  <si>
    <t xml:space="preserve">1999-03-31 23:54:35</t>
  </si>
  <si>
    <t xml:space="preserve">17.9S</t>
  </si>
  <si>
    <t xml:space="preserve">22.6E</t>
  </si>
  <si>
    <t xml:space="preserve">23.4e10</t>
  </si>
  <si>
    <t xml:space="preserve">2004-01-22 01:06:43</t>
  </si>
  <si>
    <t xml:space="preserve">50.6S</t>
  </si>
  <si>
    <t xml:space="preserve">157.8E</t>
  </si>
  <si>
    <t xml:space="preserve">23.2e10</t>
  </si>
  <si>
    <t xml:space="preserve">2005-04-19 07:37:47</t>
  </si>
  <si>
    <t xml:space="preserve">146.4W</t>
  </si>
  <si>
    <t xml:space="preserve">1996-03-13 08:31:01</t>
  </si>
  <si>
    <t xml:space="preserve">23.0e10</t>
  </si>
  <si>
    <t xml:space="preserve">2002-07-25 15:57:32</t>
  </si>
  <si>
    <t xml:space="preserve">47.0E</t>
  </si>
  <si>
    <t xml:space="preserve">2012-05-04 21:54:49</t>
  </si>
  <si>
    <t xml:space="preserve">76.7N</t>
  </si>
  <si>
    <t xml:space="preserve">10.6W</t>
  </si>
  <si>
    <t xml:space="preserve">22.9e10</t>
  </si>
  <si>
    <t xml:space="preserve">2006-10-24 08:42:52</t>
  </si>
  <si>
    <t xml:space="preserve">1.9S</t>
  </si>
  <si>
    <t xml:space="preserve">2.7W</t>
  </si>
  <si>
    <t xml:space="preserve">22.5e10</t>
  </si>
  <si>
    <t xml:space="preserve">2016-04-18 11:59:10</t>
  </si>
  <si>
    <t xml:space="preserve">20.7N</t>
  </si>
  <si>
    <t xml:space="preserve">14.5W</t>
  </si>
  <si>
    <t xml:space="preserve">22.4e10</t>
  </si>
  <si>
    <t xml:space="preserve">1996-08-05 19:27:52</t>
  </si>
  <si>
    <t xml:space="preserve">22.0e10</t>
  </si>
  <si>
    <t xml:space="preserve">2005-04-03 01:45:29</t>
  </si>
  <si>
    <t xml:space="preserve">1.0S</t>
  </si>
  <si>
    <t xml:space="preserve">112.4E</t>
  </si>
  <si>
    <t xml:space="preserve">21.9e10</t>
  </si>
  <si>
    <t xml:space="preserve">2008-11-09 02:38:34</t>
  </si>
  <si>
    <t xml:space="preserve">112.7E</t>
  </si>
  <si>
    <t xml:space="preserve">22.2e10</t>
  </si>
  <si>
    <t xml:space="preserve">2011-04-27 20:38:09</t>
  </si>
  <si>
    <t xml:space="preserve">1.4N</t>
  </si>
  <si>
    <t xml:space="preserve">126.6W</t>
  </si>
  <si>
    <t xml:space="preserve">2018-11-17 21:48:24</t>
  </si>
  <si>
    <t xml:space="preserve">47.3N</t>
  </si>
  <si>
    <t xml:space="preserve">172.9W</t>
  </si>
  <si>
    <t xml:space="preserve">2008-12-12 11:36:36</t>
  </si>
  <si>
    <t xml:space="preserve">7.0S</t>
  </si>
  <si>
    <t xml:space="preserve">9.7W</t>
  </si>
  <si>
    <t xml:space="preserve">21.6e10</t>
  </si>
  <si>
    <t xml:space="preserve">2012-05-22 08:31:42</t>
  </si>
  <si>
    <t xml:space="preserve">21.1e10</t>
  </si>
  <si>
    <t xml:space="preserve">2018-07-17 15:17:37</t>
  </si>
  <si>
    <t xml:space="preserve">82.5N</t>
  </si>
  <si>
    <t xml:space="preserve">136.7W</t>
  </si>
  <si>
    <t xml:space="preserve">2012-10-09 00:54:55</t>
  </si>
  <si>
    <t xml:space="preserve">51.2N</t>
  </si>
  <si>
    <t xml:space="preserve">84.6W</t>
  </si>
  <si>
    <t xml:space="preserve">21.0e10</t>
  </si>
  <si>
    <t xml:space="preserve">2005-04-02 22:52:25</t>
  </si>
  <si>
    <t xml:space="preserve">14.1N</t>
  </si>
  <si>
    <t xml:space="preserve">169.7E</t>
  </si>
  <si>
    <t xml:space="preserve">20.4e10</t>
  </si>
  <si>
    <t xml:space="preserve">2019-10-10 16:16:36</t>
  </si>
  <si>
    <t xml:space="preserve">122.9E</t>
  </si>
  <si>
    <t xml:space="preserve">20.6e10</t>
  </si>
  <si>
    <t xml:space="preserve">1995-08-05 17:14:10</t>
  </si>
  <si>
    <t xml:space="preserve">11.6N</t>
  </si>
  <si>
    <t xml:space="preserve">104.3W</t>
  </si>
  <si>
    <t xml:space="preserve">20.0e10</t>
  </si>
  <si>
    <t xml:space="preserve">2016-02-19 08:15:02</t>
  </si>
  <si>
    <t xml:space="preserve">0.7N</t>
  </si>
  <si>
    <t xml:space="preserve">11.6W</t>
  </si>
  <si>
    <t xml:space="preserve">20.2e10</t>
  </si>
  <si>
    <t xml:space="preserve">2018-01-15 02:18:38</t>
  </si>
  <si>
    <t xml:space="preserve">57.2E</t>
  </si>
  <si>
    <t xml:space="preserve">19.9e10</t>
  </si>
  <si>
    <t xml:space="preserve">2003-02-06 17:00:19</t>
  </si>
  <si>
    <t xml:space="preserve">62.9S</t>
  </si>
  <si>
    <t xml:space="preserve">113.9W</t>
  </si>
  <si>
    <t xml:space="preserve">19.7e10</t>
  </si>
  <si>
    <t xml:space="preserve">2004-07-25 05:29:13</t>
  </si>
  <si>
    <t xml:space="preserve">2012-12-30 07:25:35</t>
  </si>
  <si>
    <t xml:space="preserve">17.3N</t>
  </si>
  <si>
    <t xml:space="preserve">83.6W</t>
  </si>
  <si>
    <t xml:space="preserve">19.8e10</t>
  </si>
  <si>
    <t xml:space="preserve">2015-12-08 00:34:23</t>
  </si>
  <si>
    <t xml:space="preserve">69.9S</t>
  </si>
  <si>
    <t xml:space="preserve">150.5E</t>
  </si>
  <si>
    <t xml:space="preserve">2020-01-15 06:31:39</t>
  </si>
  <si>
    <t xml:space="preserve">23.7S</t>
  </si>
  <si>
    <t xml:space="preserve">125.2W</t>
  </si>
  <si>
    <t xml:space="preserve">19.6e10</t>
  </si>
  <si>
    <t xml:space="preserve">2001-11-26 06:51:52</t>
  </si>
  <si>
    <t xml:space="preserve">19.2e10</t>
  </si>
  <si>
    <t xml:space="preserve">2002-06-13 15:29:38</t>
  </si>
  <si>
    <t xml:space="preserve">24.9S</t>
  </si>
  <si>
    <t xml:space="preserve">111.4E</t>
  </si>
  <si>
    <t xml:space="preserve">19.1e10</t>
  </si>
  <si>
    <t xml:space="preserve">2017-10-04 12:07:05</t>
  </si>
  <si>
    <t xml:space="preserve">28.1N</t>
  </si>
  <si>
    <t xml:space="preserve">99.4E</t>
  </si>
  <si>
    <t xml:space="preserve">2018-05-12 03:26:46</t>
  </si>
  <si>
    <t xml:space="preserve">6.5S</t>
  </si>
  <si>
    <t xml:space="preserve">173.7E</t>
  </si>
  <si>
    <t xml:space="preserve">19.3e10</t>
  </si>
  <si>
    <t xml:space="preserve">1997-09-05 11:41:54</t>
  </si>
  <si>
    <t xml:space="preserve">31.1S</t>
  </si>
  <si>
    <t xml:space="preserve">19.0e10</t>
  </si>
  <si>
    <t xml:space="preserve">1997-10-09 18:47:15</t>
  </si>
  <si>
    <t xml:space="preserve">31.8N</t>
  </si>
  <si>
    <t xml:space="preserve">106.0W</t>
  </si>
  <si>
    <t xml:space="preserve">2000-06-04 03:17:39</t>
  </si>
  <si>
    <t xml:space="preserve">2005-12-29 10:05:35</t>
  </si>
  <si>
    <t xml:space="preserve">3.0S</t>
  </si>
  <si>
    <t xml:space="preserve">154.9W</t>
  </si>
  <si>
    <t xml:space="preserve">2015-02-26 22:06:24</t>
  </si>
  <si>
    <t xml:space="preserve">68.0N</t>
  </si>
  <si>
    <t xml:space="preserve">149.0W</t>
  </si>
  <si>
    <t xml:space="preserve">18.8e10</t>
  </si>
  <si>
    <t xml:space="preserve">2018-02-01 12:21:36</t>
  </si>
  <si>
    <t xml:space="preserve">19.4S</t>
  </si>
  <si>
    <t xml:space="preserve">104.3E</t>
  </si>
  <si>
    <t xml:space="preserve">2004-11-17 03:13:04</t>
  </si>
  <si>
    <t xml:space="preserve">18.6e10</t>
  </si>
  <si>
    <t xml:space="preserve">2016-08-11 05:59:58</t>
  </si>
  <si>
    <t xml:space="preserve">43.7S</t>
  </si>
  <si>
    <t xml:space="preserve">53.8E</t>
  </si>
  <si>
    <t xml:space="preserve">18.4e10</t>
  </si>
  <si>
    <t xml:space="preserve">2017-06-23 20:21:55</t>
  </si>
  <si>
    <t xml:space="preserve">57.0N</t>
  </si>
  <si>
    <t xml:space="preserve">143.7E</t>
  </si>
  <si>
    <t xml:space="preserve">2000-08-01 16:48:27</t>
  </si>
  <si>
    <t xml:space="preserve">101.9W</t>
  </si>
  <si>
    <t xml:space="preserve">18.2e10</t>
  </si>
  <si>
    <t xml:space="preserve">2002-04-03 19:10:21</t>
  </si>
  <si>
    <t xml:space="preserve">5.3S</t>
  </si>
  <si>
    <t xml:space="preserve">27.1E</t>
  </si>
  <si>
    <t xml:space="preserve">2004-11-30 08:32:53</t>
  </si>
  <si>
    <t xml:space="preserve">61.0N</t>
  </si>
  <si>
    <t xml:space="preserve">171.0W</t>
  </si>
  <si>
    <t xml:space="preserve">18.1e10</t>
  </si>
  <si>
    <t xml:space="preserve">2005-12-24 15:30:26</t>
  </si>
  <si>
    <t xml:space="preserve">54.0S</t>
  </si>
  <si>
    <t xml:space="preserve">17.3E</t>
  </si>
  <si>
    <t xml:space="preserve">2008-10-10 09:34:18</t>
  </si>
  <si>
    <t xml:space="preserve">17.0E</t>
  </si>
  <si>
    <t xml:space="preserve">18.0e10</t>
  </si>
  <si>
    <t xml:space="preserve">2015-10-30 07:07:12</t>
  </si>
  <si>
    <t xml:space="preserve">85.0S</t>
  </si>
  <si>
    <t xml:space="preserve">161.7W</t>
  </si>
  <si>
    <t xml:space="preserve">2003-04-13 17:58:41</t>
  </si>
  <si>
    <t xml:space="preserve">14.8N</t>
  </si>
  <si>
    <t xml:space="preserve">64.5E</t>
  </si>
  <si>
    <t xml:space="preserve">17.5e10</t>
  </si>
  <si>
    <t xml:space="preserve">2007-05-04 17:52:39</t>
  </si>
  <si>
    <t xml:space="preserve">22.9N</t>
  </si>
  <si>
    <t xml:space="preserve">109.4E</t>
  </si>
  <si>
    <t xml:space="preserve">2010-03-18 16:11:16</t>
  </si>
  <si>
    <t xml:space="preserve">32.4S</t>
  </si>
  <si>
    <t xml:space="preserve">51.8W</t>
  </si>
  <si>
    <t xml:space="preserve">2015-06-12 17:03:35</t>
  </si>
  <si>
    <t xml:space="preserve">1.3S</t>
  </si>
  <si>
    <t xml:space="preserve">32.1W</t>
  </si>
  <si>
    <t xml:space="preserve">17.6e10</t>
  </si>
  <si>
    <t xml:space="preserve">2008-06-27 02:01:23</t>
  </si>
  <si>
    <t xml:space="preserve">26.9S</t>
  </si>
  <si>
    <t xml:space="preserve">17.7W</t>
  </si>
  <si>
    <t xml:space="preserve">17.2e10</t>
  </si>
  <si>
    <t xml:space="preserve">2015-04-08 04:06:31</t>
  </si>
  <si>
    <t xml:space="preserve">25.5S</t>
  </si>
  <si>
    <t xml:space="preserve">51.5E</t>
  </si>
  <si>
    <t xml:space="preserve">17.3e10</t>
  </si>
  <si>
    <t xml:space="preserve">2016-06-02 10:56:32</t>
  </si>
  <si>
    <t xml:space="preserve">33.8N</t>
  </si>
  <si>
    <t xml:space="preserve">110.9W</t>
  </si>
  <si>
    <t xml:space="preserve">2009-03-04 00:38:05</t>
  </si>
  <si>
    <t xml:space="preserve">17.0e10</t>
  </si>
  <si>
    <t xml:space="preserve">2019-09-12 12:49:48</t>
  </si>
  <si>
    <t xml:space="preserve">54.5N</t>
  </si>
  <si>
    <t xml:space="preserve">9.2E</t>
  </si>
  <si>
    <t xml:space="preserve">16.9e10</t>
  </si>
  <si>
    <t xml:space="preserve">1994-08-15 23:16:48</t>
  </si>
  <si>
    <t xml:space="preserve">16.4e10</t>
  </si>
  <si>
    <t xml:space="preserve">2006-07-15 15:22:49</t>
  </si>
  <si>
    <t xml:space="preserve">31.1N</t>
  </si>
  <si>
    <t xml:space="preserve">45.6E</t>
  </si>
  <si>
    <t xml:space="preserve">16.3e10</t>
  </si>
  <si>
    <t xml:space="preserve">2010-06-21 06:42:00</t>
  </si>
  <si>
    <t xml:space="preserve">22.5S</t>
  </si>
  <si>
    <t xml:space="preserve">120.9W</t>
  </si>
  <si>
    <t xml:space="preserve">1995-08-17 16:39:02</t>
  </si>
  <si>
    <t xml:space="preserve">16.0e10</t>
  </si>
  <si>
    <t xml:space="preserve">2002-06-29 16:31:55</t>
  </si>
  <si>
    <t xml:space="preserve">15.9e10</t>
  </si>
  <si>
    <t xml:space="preserve">2013-09-24 15:31:16</t>
  </si>
  <si>
    <t xml:space="preserve">10.3S</t>
  </si>
  <si>
    <t xml:space="preserve">164.7W</t>
  </si>
  <si>
    <t xml:space="preserve">2020-05-18 01:11:09</t>
  </si>
  <si>
    <t xml:space="preserve">38.7S</t>
  </si>
  <si>
    <t xml:space="preserve">77.2E</t>
  </si>
  <si>
    <t xml:space="preserve">16.2e10</t>
  </si>
  <si>
    <t xml:space="preserve">2001-10-06 06:29:38</t>
  </si>
  <si>
    <t xml:space="preserve">15.8e10</t>
  </si>
  <si>
    <t xml:space="preserve">2014-11-04 20:13:30</t>
  </si>
  <si>
    <t xml:space="preserve">43.1N</t>
  </si>
  <si>
    <t xml:space="preserve">115.8E</t>
  </si>
  <si>
    <t xml:space="preserve">15.6e10</t>
  </si>
  <si>
    <t xml:space="preserve">1999-02-18 23:15:25</t>
  </si>
  <si>
    <t xml:space="preserve">54.9S</t>
  </si>
  <si>
    <t xml:space="preserve">15.4e10</t>
  </si>
  <si>
    <t xml:space="preserve">2001-02-04 05:53:38</t>
  </si>
  <si>
    <t xml:space="preserve">64.0S</t>
  </si>
  <si>
    <t xml:space="preserve">97.3E</t>
  </si>
  <si>
    <t xml:space="preserve">15.1e10</t>
  </si>
  <si>
    <t xml:space="preserve">2001-12-14 17:58:04</t>
  </si>
  <si>
    <t xml:space="preserve">2010-02-28 22:24:50</t>
  </si>
  <si>
    <t xml:space="preserve">48.7N</t>
  </si>
  <si>
    <t xml:space="preserve">15.3e10</t>
  </si>
  <si>
    <t xml:space="preserve">2012-02-17 10:47:16</t>
  </si>
  <si>
    <t xml:space="preserve">3.2S</t>
  </si>
  <si>
    <t xml:space="preserve">39.9W</t>
  </si>
  <si>
    <t xml:space="preserve">2016-07-05 01:24:26</t>
  </si>
  <si>
    <t xml:space="preserve">1.0N</t>
  </si>
  <si>
    <t xml:space="preserve">48.6E</t>
  </si>
  <si>
    <t xml:space="preserve">2022-02-03 19:50:40</t>
  </si>
  <si>
    <t xml:space="preserve">13.3S</t>
  </si>
  <si>
    <t xml:space="preserve">142.2E</t>
  </si>
  <si>
    <t xml:space="preserve">15.2e10</t>
  </si>
  <si>
    <t xml:space="preserve">1996-08-07 03:16:03</t>
  </si>
  <si>
    <t xml:space="preserve">15.0e10</t>
  </si>
  <si>
    <t xml:space="preserve">1997-02-15 15:23:35</t>
  </si>
  <si>
    <t xml:space="preserve">115.6E</t>
  </si>
  <si>
    <t xml:space="preserve">2007-01-26 22:22:21</t>
  </si>
  <si>
    <t xml:space="preserve">3.7N</t>
  </si>
  <si>
    <t xml:space="preserve">99.7E</t>
  </si>
  <si>
    <t xml:space="preserve">14.7e10</t>
  </si>
  <si>
    <t xml:space="preserve">2008-05-24 10:18:10</t>
  </si>
  <si>
    <t xml:space="preserve">162.0E</t>
  </si>
  <si>
    <t xml:space="preserve">2011-04-06 08:30:55</t>
  </si>
  <si>
    <t xml:space="preserve">71.1N</t>
  </si>
  <si>
    <t xml:space="preserve">43.5W</t>
  </si>
  <si>
    <t xml:space="preserve">14.8e10</t>
  </si>
  <si>
    <t xml:space="preserve">2012-02-04 14:42:51</t>
  </si>
  <si>
    <t xml:space="preserve">32.4N</t>
  </si>
  <si>
    <t xml:space="preserve">0.1E</t>
  </si>
  <si>
    <t xml:space="preserve">2013-12-23 08:30:57</t>
  </si>
  <si>
    <t xml:space="preserve">39.5N</t>
  </si>
  <si>
    <t xml:space="preserve">2.0E</t>
  </si>
  <si>
    <t xml:space="preserve">2017-04-30 21:28:28</t>
  </si>
  <si>
    <t xml:space="preserve">25.7S</t>
  </si>
  <si>
    <t xml:space="preserve">56.2E</t>
  </si>
  <si>
    <t xml:space="preserve">2018-09-17 01:08:02</t>
  </si>
  <si>
    <t xml:space="preserve">6.8S</t>
  </si>
  <si>
    <t xml:space="preserve">27.8W</t>
  </si>
  <si>
    <t xml:space="preserve">2000-06-14 16:39:18</t>
  </si>
  <si>
    <t xml:space="preserve">107.3E</t>
  </si>
  <si>
    <t xml:space="preserve">14.5e10</t>
  </si>
  <si>
    <t xml:space="preserve">2006-03-14 03:21:06</t>
  </si>
  <si>
    <t xml:space="preserve">7.0N</t>
  </si>
  <si>
    <t xml:space="preserve">14.4e10</t>
  </si>
  <si>
    <t xml:space="preserve">2008-11-24 22:01:19</t>
  </si>
  <si>
    <t xml:space="preserve">57.9S</t>
  </si>
  <si>
    <t xml:space="preserve">146.1E</t>
  </si>
  <si>
    <t xml:space="preserve">14.6e10</t>
  </si>
  <si>
    <t xml:space="preserve">2009-05-31 06:05:47</t>
  </si>
  <si>
    <t xml:space="preserve">19.7N</t>
  </si>
  <si>
    <t xml:space="preserve">121.0W</t>
  </si>
  <si>
    <t xml:space="preserve">14.3e10</t>
  </si>
  <si>
    <t xml:space="preserve">2009-09-18 20:13:56</t>
  </si>
  <si>
    <t xml:space="preserve">7.7N</t>
  </si>
  <si>
    <t xml:space="preserve">29.5W</t>
  </si>
  <si>
    <t xml:space="preserve">2010-10-27 11:27:39</t>
  </si>
  <si>
    <t xml:space="preserve">14.1S</t>
  </si>
  <si>
    <t xml:space="preserve">67.7E</t>
  </si>
  <si>
    <t xml:space="preserve">2012-04-21 16:08:23</t>
  </si>
  <si>
    <t xml:space="preserve">15.8S</t>
  </si>
  <si>
    <t xml:space="preserve">174.8W</t>
  </si>
  <si>
    <t xml:space="preserve">2015-05-10 07:45:01</t>
  </si>
  <si>
    <t xml:space="preserve">46.3S</t>
  </si>
  <si>
    <t xml:space="preserve">179.3W</t>
  </si>
  <si>
    <t xml:space="preserve">2016-04-24 05:39:24</t>
  </si>
  <si>
    <t xml:space="preserve">9.8N</t>
  </si>
  <si>
    <t xml:space="preserve">42.8W</t>
  </si>
  <si>
    <t xml:space="preserve">Buzzard Coulee</t>
  </si>
  <si>
    <t xml:space="preserve">2021-07-30 08:06:34</t>
  </si>
  <si>
    <t xml:space="preserve">7.8S</t>
  </si>
  <si>
    <t xml:space="preserve">90.1E</t>
  </si>
  <si>
    <t xml:space="preserve">2022-01-01 20:23:04</t>
  </si>
  <si>
    <t xml:space="preserve">66.1N</t>
  </si>
  <si>
    <t xml:space="preserve">152.6W</t>
  </si>
  <si>
    <t xml:space="preserve">1995-07-07 17:33:37</t>
  </si>
  <si>
    <t xml:space="preserve">40.2N</t>
  </si>
  <si>
    <t xml:space="preserve">76.1W</t>
  </si>
  <si>
    <t xml:space="preserve">14.0e10</t>
  </si>
  <si>
    <t xml:space="preserve">1997-02-19 04:31:35</t>
  </si>
  <si>
    <t xml:space="preserve">16.3S</t>
  </si>
  <si>
    <t xml:space="preserve">87.7W</t>
  </si>
  <si>
    <t xml:space="preserve">1998-03-22 22:25:37</t>
  </si>
  <si>
    <t xml:space="preserve">26.6E</t>
  </si>
  <si>
    <t xml:space="preserve">1999-07-07 04:14:41</t>
  </si>
  <si>
    <t xml:space="preserve">39.5S</t>
  </si>
  <si>
    <t xml:space="preserve">174.4E</t>
  </si>
  <si>
    <t xml:space="preserve">2003-03-27 05:50:26</t>
  </si>
  <si>
    <t xml:space="preserve">41.4N</t>
  </si>
  <si>
    <t xml:space="preserve">14.2e10</t>
  </si>
  <si>
    <t xml:space="preserve">2004-04-22 21:19:55</t>
  </si>
  <si>
    <t xml:space="preserve">15.2S</t>
  </si>
  <si>
    <t xml:space="preserve">55.1E</t>
  </si>
  <si>
    <t xml:space="preserve">13.9e10</t>
  </si>
  <si>
    <t xml:space="preserve">2005-01-19 01:43:14</t>
  </si>
  <si>
    <t xml:space="preserve">27.5S</t>
  </si>
  <si>
    <t xml:space="preserve">164.9W</t>
  </si>
  <si>
    <t xml:space="preserve">14.1e10</t>
  </si>
  <si>
    <t xml:space="preserve">2008-11-21 00:26:44</t>
  </si>
  <si>
    <t xml:space="preserve">53.1N</t>
  </si>
  <si>
    <t xml:space="preserve">109.9W</t>
  </si>
  <si>
    <t xml:space="preserve">2009-05-04 11:39:03</t>
  </si>
  <si>
    <t xml:space="preserve">36.4N</t>
  </si>
  <si>
    <t xml:space="preserve">160.4W</t>
  </si>
  <si>
    <t xml:space="preserve">2012-02-12 05:25:52</t>
  </si>
  <si>
    <t xml:space="preserve">31.7S</t>
  </si>
  <si>
    <t xml:space="preserve">54.9E</t>
  </si>
  <si>
    <t xml:space="preserve">2014-01-15 02:46:19</t>
  </si>
  <si>
    <t xml:space="preserve">18.5S</t>
  </si>
  <si>
    <t xml:space="preserve">141.8E</t>
  </si>
  <si>
    <t xml:space="preserve">2015-01-09 10:41:11</t>
  </si>
  <si>
    <t xml:space="preserve">2.0N</t>
  </si>
  <si>
    <t xml:space="preserve">28.8E</t>
  </si>
  <si>
    <t xml:space="preserve">2016-08-27 21:45:13</t>
  </si>
  <si>
    <t xml:space="preserve">56.9S</t>
  </si>
  <si>
    <t xml:space="preserve">162.2E</t>
  </si>
  <si>
    <t xml:space="preserve">2021-03-06 08:43:06</t>
  </si>
  <si>
    <t xml:space="preserve">48.6S</t>
  </si>
  <si>
    <t xml:space="preserve">90.4E</t>
  </si>
  <si>
    <t xml:space="preserve">2003-02-04 14:07:08</t>
  </si>
  <si>
    <t xml:space="preserve">59.9S</t>
  </si>
  <si>
    <t xml:space="preserve">41.0E</t>
  </si>
  <si>
    <t xml:space="preserve">13.5e10</t>
  </si>
  <si>
    <t xml:space="preserve">2005-10-26 21:30:47</t>
  </si>
  <si>
    <t xml:space="preserve">36.3S</t>
  </si>
  <si>
    <t xml:space="preserve">80.5W</t>
  </si>
  <si>
    <t xml:space="preserve">13.8e10</t>
  </si>
  <si>
    <t xml:space="preserve">2007-12-26 06:46:20</t>
  </si>
  <si>
    <t xml:space="preserve">61.6S</t>
  </si>
  <si>
    <t xml:space="preserve">158.9W</t>
  </si>
  <si>
    <t xml:space="preserve">13.6e10</t>
  </si>
  <si>
    <t xml:space="preserve">2011-12-19 11:35:39</t>
  </si>
  <si>
    <t xml:space="preserve">30.2S</t>
  </si>
  <si>
    <t xml:space="preserve">52.6E</t>
  </si>
  <si>
    <t xml:space="preserve">2014-05-16 20:06:28</t>
  </si>
  <si>
    <t xml:space="preserve">39.4S</t>
  </si>
  <si>
    <t xml:space="preserve">95.9W</t>
  </si>
  <si>
    <t xml:space="preserve">2015-01-07 01:05:59</t>
  </si>
  <si>
    <t xml:space="preserve">45.7N</t>
  </si>
  <si>
    <t xml:space="preserve">26.9E</t>
  </si>
  <si>
    <t xml:space="preserve">2016-11-24 14:10:34</t>
  </si>
  <si>
    <t xml:space="preserve">80.3E</t>
  </si>
  <si>
    <t xml:space="preserve">2021-04-02 15:52:58</t>
  </si>
  <si>
    <t xml:space="preserve">71.2N</t>
  </si>
  <si>
    <t xml:space="preserve">106.7E</t>
  </si>
  <si>
    <t xml:space="preserve">13.7e10</t>
  </si>
  <si>
    <t xml:space="preserve">2021-09-29 10:50:59</t>
  </si>
  <si>
    <t xml:space="preserve">53.9N</t>
  </si>
  <si>
    <t xml:space="preserve">148.0W</t>
  </si>
  <si>
    <t xml:space="preserve">2000-06-18 13:40:02</t>
  </si>
  <si>
    <t xml:space="preserve">13.3e10</t>
  </si>
  <si>
    <t xml:space="preserve">2004-01-02 04:27:59</t>
  </si>
  <si>
    <t xml:space="preserve">28.2S</t>
  </si>
  <si>
    <t xml:space="preserve">3.2E</t>
  </si>
  <si>
    <t xml:space="preserve">13.4e10</t>
  </si>
  <si>
    <t xml:space="preserve">2010-12-01 06:31:46</t>
  </si>
  <si>
    <t xml:space="preserve">72.5S</t>
  </si>
  <si>
    <t xml:space="preserve">144.9E</t>
  </si>
  <si>
    <t xml:space="preserve">2012-05-15 11:04:17</t>
  </si>
  <si>
    <t xml:space="preserve">61.8S</t>
  </si>
  <si>
    <t xml:space="preserve">135.5W</t>
  </si>
  <si>
    <t xml:space="preserve">13.2e10</t>
  </si>
  <si>
    <t xml:space="preserve">2012-07-25 07:48:20</t>
  </si>
  <si>
    <t xml:space="preserve">41.5E</t>
  </si>
  <si>
    <t xml:space="preserve">2020-03-23 16:51:51</t>
  </si>
  <si>
    <t xml:space="preserve">67.9W</t>
  </si>
  <si>
    <t xml:space="preserve">1995-07-11 18:38:41</t>
  </si>
  <si>
    <t xml:space="preserve">28.5S</t>
  </si>
  <si>
    <t xml:space="preserve">93.3E</t>
  </si>
  <si>
    <t xml:space="preserve">13.0e10</t>
  </si>
  <si>
    <t xml:space="preserve">1996-03-29 20:30:54</t>
  </si>
  <si>
    <t xml:space="preserve">21.5N</t>
  </si>
  <si>
    <t xml:space="preserve">158.1W</t>
  </si>
  <si>
    <t xml:space="preserve">12.8e10</t>
  </si>
  <si>
    <t xml:space="preserve">1996-08-06 04:50:32</t>
  </si>
  <si>
    <t xml:space="preserve">1996-10-19 19:01:08</t>
  </si>
  <si>
    <t xml:space="preserve">29.7N</t>
  </si>
  <si>
    <t xml:space="preserve">34.7W</t>
  </si>
  <si>
    <t xml:space="preserve">1998-09-04 09:16:11</t>
  </si>
  <si>
    <t xml:space="preserve">2001-04-27 09:46:18</t>
  </si>
  <si>
    <t xml:space="preserve">2001-11-11 12:14:02</t>
  </si>
  <si>
    <t xml:space="preserve">2005-05-14 13:02:53</t>
  </si>
  <si>
    <t xml:space="preserve">12.9e10</t>
  </si>
  <si>
    <t xml:space="preserve">2006-05-06 15:39:06</t>
  </si>
  <si>
    <t xml:space="preserve">60.2S</t>
  </si>
  <si>
    <t xml:space="preserve">152.3W</t>
  </si>
  <si>
    <t xml:space="preserve">2008-08-16 14:40:24</t>
  </si>
  <si>
    <t xml:space="preserve">11.3N</t>
  </si>
  <si>
    <t xml:space="preserve">97.2E</t>
  </si>
  <si>
    <t xml:space="preserve">13.1e10</t>
  </si>
  <si>
    <t xml:space="preserve">1999-06-25 06:27:41</t>
  </si>
  <si>
    <t xml:space="preserve">50.0N</t>
  </si>
  <si>
    <t xml:space="preserve">121.0E</t>
  </si>
  <si>
    <t xml:space="preserve">12.4e10</t>
  </si>
  <si>
    <t xml:space="preserve">2006-04-08 13:16:23</t>
  </si>
  <si>
    <t xml:space="preserve">12.7e10</t>
  </si>
  <si>
    <t xml:space="preserve">2019-04-22 21:42:11</t>
  </si>
  <si>
    <t xml:space="preserve">48.8S</t>
  </si>
  <si>
    <t xml:space="preserve">67.8E</t>
  </si>
  <si>
    <t xml:space="preserve">2020-03-26 23:27:56</t>
  </si>
  <si>
    <t xml:space="preserve">38.3S</t>
  </si>
  <si>
    <t xml:space="preserve">23.5E</t>
  </si>
  <si>
    <t xml:space="preserve">2022-05-24 02:38:20</t>
  </si>
  <si>
    <t xml:space="preserve">16.3N</t>
  </si>
  <si>
    <t xml:space="preserve">30.4W</t>
  </si>
  <si>
    <t xml:space="preserve">12.6e10</t>
  </si>
  <si>
    <t xml:space="preserve">1995-08-24 21:54:35</t>
  </si>
  <si>
    <t xml:space="preserve">12.0e10</t>
  </si>
  <si>
    <t xml:space="preserve">1995-12-09 19:54:26</t>
  </si>
  <si>
    <t xml:space="preserve">2.9S</t>
  </si>
  <si>
    <t xml:space="preserve">79.0W</t>
  </si>
  <si>
    <t xml:space="preserve">1996-01-18 17:10:49</t>
  </si>
  <si>
    <t xml:space="preserve">1996-03-30 04:03:32</t>
  </si>
  <si>
    <t xml:space="preserve">84.3W</t>
  </si>
  <si>
    <t xml:space="preserve">2000-07-09 01:08:45</t>
  </si>
  <si>
    <t xml:space="preserve">12.1e10</t>
  </si>
  <si>
    <t xml:space="preserve">2002-01-03 12:19:37</t>
  </si>
  <si>
    <t xml:space="preserve">12.3e10</t>
  </si>
  <si>
    <t xml:space="preserve">2003-02-12 02:37:54</t>
  </si>
  <si>
    <t xml:space="preserve">31.5S</t>
  </si>
  <si>
    <t xml:space="preserve">107.5E</t>
  </si>
  <si>
    <t xml:space="preserve">2006-09-23 18:52:58</t>
  </si>
  <si>
    <t xml:space="preserve">29.0S</t>
  </si>
  <si>
    <t xml:space="preserve">108.0W</t>
  </si>
  <si>
    <t xml:space="preserve">2007-12-20 17:00:48</t>
  </si>
  <si>
    <t xml:space="preserve">115.4E</t>
  </si>
  <si>
    <t xml:space="preserve">12.2e10</t>
  </si>
  <si>
    <t xml:space="preserve">2008-07-23 14:45:25</t>
  </si>
  <si>
    <t xml:space="preserve">38.6N</t>
  </si>
  <si>
    <t xml:space="preserve">68.0E</t>
  </si>
  <si>
    <t xml:space="preserve">2012-11-20 06:25:11</t>
  </si>
  <si>
    <t xml:space="preserve">8.0S</t>
  </si>
  <si>
    <t xml:space="preserve">86.0W</t>
  </si>
  <si>
    <t xml:space="preserve">2013-07-27 08:30:36</t>
  </si>
  <si>
    <t xml:space="preserve">0.3N</t>
  </si>
  <si>
    <t xml:space="preserve">156.2E</t>
  </si>
  <si>
    <t xml:space="preserve">2015-03-18 00:04:50</t>
  </si>
  <si>
    <t xml:space="preserve">5.4S</t>
  </si>
  <si>
    <t xml:space="preserve">159.3E</t>
  </si>
  <si>
    <t xml:space="preserve">2016-08-05 18:02:44</t>
  </si>
  <si>
    <t xml:space="preserve">46.4N</t>
  </si>
  <si>
    <t xml:space="preserve">171.6E</t>
  </si>
  <si>
    <t xml:space="preserve">2000-11-28 12:20:13</t>
  </si>
  <si>
    <t xml:space="preserve">11.9e10</t>
  </si>
  <si>
    <t xml:space="preserve">2002-10-04 10:08:01</t>
  </si>
  <si>
    <t xml:space="preserve">11.7e10</t>
  </si>
  <si>
    <t xml:space="preserve">2005-01-02 23:09:51</t>
  </si>
  <si>
    <t xml:space="preserve">154.7E</t>
  </si>
  <si>
    <t xml:space="preserve">2010-06-17 04:24:45</t>
  </si>
  <si>
    <t xml:space="preserve">26.1S</t>
  </si>
  <si>
    <t xml:space="preserve">100.0E</t>
  </si>
  <si>
    <t xml:space="preserve">2014-11-26 23:16:51</t>
  </si>
  <si>
    <t xml:space="preserve">69.5S</t>
  </si>
  <si>
    <t xml:space="preserve">179.7W</t>
  </si>
  <si>
    <t xml:space="preserve">11.8e10</t>
  </si>
  <si>
    <t xml:space="preserve">2016-12-07 04:51:39</t>
  </si>
  <si>
    <t xml:space="preserve">34.5S</t>
  </si>
  <si>
    <t xml:space="preserve">2010-06-26 06:04:38</t>
  </si>
  <si>
    <t xml:space="preserve">0.5S</t>
  </si>
  <si>
    <t xml:space="preserve">133.2E</t>
  </si>
  <si>
    <t xml:space="preserve">11.3e10</t>
  </si>
  <si>
    <t xml:space="preserve">2017-12-28 17:45:44</t>
  </si>
  <si>
    <t xml:space="preserve">11.4e10</t>
  </si>
  <si>
    <t xml:space="preserve">2020-02-28 09:30:34</t>
  </si>
  <si>
    <t xml:space="preserve">15.1E</t>
  </si>
  <si>
    <t xml:space="preserve">11.5e10</t>
  </si>
  <si>
    <t xml:space="preserve">2020-10-26 15:09:10</t>
  </si>
  <si>
    <t xml:space="preserve">5.9S</t>
  </si>
  <si>
    <t xml:space="preserve">160.4E</t>
  </si>
  <si>
    <t xml:space="preserve">2007-04-18 12:44:23</t>
  </si>
  <si>
    <t xml:space="preserve">83.7S</t>
  </si>
  <si>
    <t xml:space="preserve">171.2W</t>
  </si>
  <si>
    <t xml:space="preserve">11.2e10</t>
  </si>
  <si>
    <t xml:space="preserve">2008-02-17 12:19:16</t>
  </si>
  <si>
    <t xml:space="preserve">74.9N</t>
  </si>
  <si>
    <t xml:space="preserve">73.4W</t>
  </si>
  <si>
    <t xml:space="preserve">11.0e10</t>
  </si>
  <si>
    <t xml:space="preserve">2017-12-29 12:47:31</t>
  </si>
  <si>
    <t xml:space="preserve">14.6N</t>
  </si>
  <si>
    <t xml:space="preserve">49.5W</t>
  </si>
  <si>
    <t xml:space="preserve">2019-09-14 12:39:34</t>
  </si>
  <si>
    <t xml:space="preserve">38.6S</t>
  </si>
  <si>
    <t xml:space="preserve">33.5W</t>
  </si>
  <si>
    <t xml:space="preserve">10.9e10</t>
  </si>
  <si>
    <t xml:space="preserve">2019-11-05 11:24:51</t>
  </si>
  <si>
    <t xml:space="preserve">10.4S</t>
  </si>
  <si>
    <t xml:space="preserve">143.3W</t>
  </si>
  <si>
    <t xml:space="preserve">2020-11-07 21:27:04</t>
  </si>
  <si>
    <t xml:space="preserve">59.8N</t>
  </si>
  <si>
    <t xml:space="preserve">16.8E</t>
  </si>
  <si>
    <t xml:space="preserve">11.1e10</t>
  </si>
  <si>
    <t xml:space="preserve">2000-07-19 17:40:25</t>
  </si>
  <si>
    <t xml:space="preserve">17.7S</t>
  </si>
  <si>
    <t xml:space="preserve">94.1E</t>
  </si>
  <si>
    <t xml:space="preserve">10.7e10</t>
  </si>
  <si>
    <t xml:space="preserve">2001-01-28 16:19:18</t>
  </si>
  <si>
    <t xml:space="preserve">66.0N</t>
  </si>
  <si>
    <t xml:space="preserve">31.3E</t>
  </si>
  <si>
    <t xml:space="preserve">10.8e10</t>
  </si>
  <si>
    <t xml:space="preserve">2001-02-09 21:27:55</t>
  </si>
  <si>
    <t xml:space="preserve">2003-01-30 06:02:59</t>
  </si>
  <si>
    <t xml:space="preserve">2005-04-11 05:20:29</t>
  </si>
  <si>
    <t xml:space="preserve">34.2S</t>
  </si>
  <si>
    <t xml:space="preserve">95.7W</t>
  </si>
  <si>
    <t xml:space="preserve">10.6e10</t>
  </si>
  <si>
    <t xml:space="preserve">2006-09-27 08:33:43</t>
  </si>
  <si>
    <t xml:space="preserve">32.0S</t>
  </si>
  <si>
    <t xml:space="preserve">60.2E</t>
  </si>
  <si>
    <t xml:space="preserve">2014-11-26 17:40:16</t>
  </si>
  <si>
    <t xml:space="preserve">68.2S</t>
  </si>
  <si>
    <t xml:space="preserve">24.0W</t>
  </si>
  <si>
    <t xml:space="preserve">10.5e10</t>
  </si>
  <si>
    <t xml:space="preserve">2015-04-30 10:21:01</t>
  </si>
  <si>
    <t xml:space="preserve">48.7S</t>
  </si>
  <si>
    <t xml:space="preserve">139.1E</t>
  </si>
  <si>
    <t xml:space="preserve">2018-07-27 09:35:14</t>
  </si>
  <si>
    <t xml:space="preserve">58.8S</t>
  </si>
  <si>
    <t xml:space="preserve">105.8E</t>
  </si>
  <si>
    <t xml:space="preserve">2002-01-20 16:42:04</t>
  </si>
  <si>
    <t xml:space="preserve">48.4N</t>
  </si>
  <si>
    <t xml:space="preserve">165.0W</t>
  </si>
  <si>
    <t xml:space="preserve">10.4e10</t>
  </si>
  <si>
    <t xml:space="preserve">2003-02-05 06:16:27</t>
  </si>
  <si>
    <t xml:space="preserve">10.3e10</t>
  </si>
  <si>
    <t xml:space="preserve">2004-06-11 15:41:40</t>
  </si>
  <si>
    <t xml:space="preserve">2004-06-12 07:13:56</t>
  </si>
  <si>
    <t xml:space="preserve">21.7N</t>
  </si>
  <si>
    <t xml:space="preserve">2009-12-31 12:50:25</t>
  </si>
  <si>
    <t xml:space="preserve">37.9N</t>
  </si>
  <si>
    <t xml:space="preserve">178.3W</t>
  </si>
  <si>
    <t xml:space="preserve">10.2e10</t>
  </si>
  <si>
    <t xml:space="preserve">2012-03-03 21:28:24</t>
  </si>
  <si>
    <t xml:space="preserve">7.8N</t>
  </si>
  <si>
    <t xml:space="preserve">2.7E</t>
  </si>
  <si>
    <t xml:space="preserve">10.1e10</t>
  </si>
  <si>
    <t xml:space="preserve">2015-11-13 14:59:27</t>
  </si>
  <si>
    <t xml:space="preserve">2016-05-13 00:34:01</t>
  </si>
  <si>
    <t xml:space="preserve">122.3W</t>
  </si>
  <si>
    <t xml:space="preserve">2001-12-12 16:56:13</t>
  </si>
  <si>
    <t xml:space="preserve">9.8e10</t>
  </si>
  <si>
    <t xml:space="preserve">2004-01-16 11:17:06</t>
  </si>
  <si>
    <t xml:space="preserve">2005-02-17 22:52:36</t>
  </si>
  <si>
    <t xml:space="preserve">48.0N</t>
  </si>
  <si>
    <t xml:space="preserve">161.5W</t>
  </si>
  <si>
    <t xml:space="preserve">10.0e10</t>
  </si>
  <si>
    <t xml:space="preserve">2006-02-04 08:38:05</t>
  </si>
  <si>
    <t xml:space="preserve">36.9N</t>
  </si>
  <si>
    <t xml:space="preserve">143.6W</t>
  </si>
  <si>
    <t xml:space="preserve">2012-02-16 04:50:52</t>
  </si>
  <si>
    <t xml:space="preserve">151.8E</t>
  </si>
  <si>
    <t xml:space="preserve">2012-03-12 06:40:44</t>
  </si>
  <si>
    <t xml:space="preserve">2.5N</t>
  </si>
  <si>
    <t xml:space="preserve">139.8E</t>
  </si>
  <si>
    <t xml:space="preserve">9.9e10</t>
  </si>
  <si>
    <t xml:space="preserve">2015-09-17 21:03:14</t>
  </si>
  <si>
    <t xml:space="preserve">43.1S</t>
  </si>
  <si>
    <t xml:space="preserve">94.9E</t>
  </si>
  <si>
    <t xml:space="preserve">2006-01-08 05:20:19</t>
  </si>
  <si>
    <t xml:space="preserve">7.6N</t>
  </si>
  <si>
    <t xml:space="preserve">28.2W</t>
  </si>
  <si>
    <t xml:space="preserve">9.4e10</t>
  </si>
  <si>
    <t xml:space="preserve">2014-03-03 15:00:21</t>
  </si>
  <si>
    <t xml:space="preserve">94.9W</t>
  </si>
  <si>
    <t xml:space="preserve">2015-10-31 11:34:30</t>
  </si>
  <si>
    <t xml:space="preserve">9.0N</t>
  </si>
  <si>
    <t xml:space="preserve">138.0W</t>
  </si>
  <si>
    <t xml:space="preserve">9.7e10</t>
  </si>
  <si>
    <t xml:space="preserve">2017-06-30 14:26:45</t>
  </si>
  <si>
    <t xml:space="preserve">34.3S</t>
  </si>
  <si>
    <t xml:space="preserve">134.5E</t>
  </si>
  <si>
    <t xml:space="preserve">2019-05-22 15:16:49</t>
  </si>
  <si>
    <t xml:space="preserve">10.8N</t>
  </si>
  <si>
    <t xml:space="preserve">37.3W</t>
  </si>
  <si>
    <t xml:space="preserve">9.5e10</t>
  </si>
  <si>
    <t xml:space="preserve">2020-01-17 21:29:49</t>
  </si>
  <si>
    <t xml:space="preserve">19.4N</t>
  </si>
  <si>
    <t xml:space="preserve">66.0W</t>
  </si>
  <si>
    <t xml:space="preserve">1999-04-26 11:33:06</t>
  </si>
  <si>
    <t xml:space="preserve">6.5E</t>
  </si>
  <si>
    <t xml:space="preserve">9.2e10</t>
  </si>
  <si>
    <t xml:space="preserve">1999-09-08 14:41:53</t>
  </si>
  <si>
    <t xml:space="preserve">32.5N</t>
  </si>
  <si>
    <t xml:space="preserve">104.6E</t>
  </si>
  <si>
    <t xml:space="preserve">9.0e10</t>
  </si>
  <si>
    <t xml:space="preserve">2002-08-14 07:48:32</t>
  </si>
  <si>
    <t xml:space="preserve">6.9S</t>
  </si>
  <si>
    <t xml:space="preserve">126.2W</t>
  </si>
  <si>
    <t xml:space="preserve">2004-10-14 11:41:01</t>
  </si>
  <si>
    <t xml:space="preserve">9.3e10</t>
  </si>
  <si>
    <t xml:space="preserve">2004-12-29 07:11:45</t>
  </si>
  <si>
    <t xml:space="preserve">8.5S</t>
  </si>
  <si>
    <t xml:space="preserve">171.8E</t>
  </si>
  <si>
    <t xml:space="preserve">2006-08-29 01:38:36</t>
  </si>
  <si>
    <t xml:space="preserve">162.0W</t>
  </si>
  <si>
    <t xml:space="preserve">2006-10-02 19:10:27</t>
  </si>
  <si>
    <t xml:space="preserve">14.0N</t>
  </si>
  <si>
    <t xml:space="preserve">53.1E</t>
  </si>
  <si>
    <t xml:space="preserve">2010-02-24 19:55:58</t>
  </si>
  <si>
    <t xml:space="preserve">2.6S</t>
  </si>
  <si>
    <t xml:space="preserve">102.2W</t>
  </si>
  <si>
    <t xml:space="preserve">2017-05-24 07:03:03</t>
  </si>
  <si>
    <t xml:space="preserve">9.1S</t>
  </si>
  <si>
    <t xml:space="preserve">101.8E</t>
  </si>
  <si>
    <t xml:space="preserve">Kosice</t>
  </si>
  <si>
    <t xml:space="preserve">2022-06-14 13:12:28</t>
  </si>
  <si>
    <t xml:space="preserve">4.6N</t>
  </si>
  <si>
    <t xml:space="preserve">39.1W</t>
  </si>
  <si>
    <t xml:space="preserve">9.1e10</t>
  </si>
  <si>
    <t xml:space="preserve">2022-06-30 04:02:57</t>
  </si>
  <si>
    <t xml:space="preserve">31.9S</t>
  </si>
  <si>
    <t xml:space="preserve">12.9W</t>
  </si>
  <si>
    <t xml:space="preserve">1994-10-20 00:11:21</t>
  </si>
  <si>
    <t xml:space="preserve">45.2S</t>
  </si>
  <si>
    <t xml:space="preserve">1.9W</t>
  </si>
  <si>
    <t xml:space="preserve">8.7e10</t>
  </si>
  <si>
    <t xml:space="preserve">1999-10-26 17:19:42</t>
  </si>
  <si>
    <t xml:space="preserve">13.7N</t>
  </si>
  <si>
    <t xml:space="preserve">70.8W</t>
  </si>
  <si>
    <t xml:space="preserve">8.6e10</t>
  </si>
  <si>
    <t xml:space="preserve">1999-11-07 17:53:06</t>
  </si>
  <si>
    <t xml:space="preserve">2.3S</t>
  </si>
  <si>
    <t xml:space="preserve">77.4W</t>
  </si>
  <si>
    <t xml:space="preserve">8.9e10</t>
  </si>
  <si>
    <t xml:space="preserve">2000-04-21 13:42:20</t>
  </si>
  <si>
    <t xml:space="preserve">2000-09-19 22:12:38</t>
  </si>
  <si>
    <t xml:space="preserve">133.8W</t>
  </si>
  <si>
    <t xml:space="preserve">2001-10-14 12:03:11</t>
  </si>
  <si>
    <t xml:space="preserve">2005-12-03 12:45:49</t>
  </si>
  <si>
    <t xml:space="preserve">33.8S</t>
  </si>
  <si>
    <t xml:space="preserve">117.4E</t>
  </si>
  <si>
    <t xml:space="preserve">8.8e10</t>
  </si>
  <si>
    <t xml:space="preserve">2009-09-27 22:22:48</t>
  </si>
  <si>
    <t xml:space="preserve">36.0S</t>
  </si>
  <si>
    <t xml:space="preserve">67.6W</t>
  </si>
  <si>
    <t xml:space="preserve">2010-11-09 13:05:46</t>
  </si>
  <si>
    <t xml:space="preserve">56.3S</t>
  </si>
  <si>
    <t xml:space="preserve">16.7W</t>
  </si>
  <si>
    <t xml:space="preserve">2015-04-21 01:42:51</t>
  </si>
  <si>
    <t xml:space="preserve">37.7N</t>
  </si>
  <si>
    <t xml:space="preserve">39.6W</t>
  </si>
  <si>
    <t xml:space="preserve">2018-04-07 03:05:09</t>
  </si>
  <si>
    <t xml:space="preserve">72.4N</t>
  </si>
  <si>
    <t xml:space="preserve">78.7W</t>
  </si>
  <si>
    <t xml:space="preserve">2018-12-23 23:38:03</t>
  </si>
  <si>
    <t xml:space="preserve">47.5S</t>
  </si>
  <si>
    <t xml:space="preserve">2022-07-20 10:56:53</t>
  </si>
  <si>
    <t xml:space="preserve">43.0S</t>
  </si>
  <si>
    <t xml:space="preserve">59.6W</t>
  </si>
  <si>
    <t xml:space="preserve">2022-07-25 07:28:17</t>
  </si>
  <si>
    <t xml:space="preserve">40.5S</t>
  </si>
  <si>
    <t xml:space="preserve">76.6E</t>
  </si>
  <si>
    <t xml:space="preserve">1996-08-15 16:07:51</t>
  </si>
  <si>
    <t xml:space="preserve">8.4e10</t>
  </si>
  <si>
    <t xml:space="preserve">2002-03-19 05:56:10</t>
  </si>
  <si>
    <t xml:space="preserve">8.3e10</t>
  </si>
  <si>
    <t xml:space="preserve">2006-07-15 23:55:45</t>
  </si>
  <si>
    <t xml:space="preserve">78.3S</t>
  </si>
  <si>
    <t xml:space="preserve">5.0W</t>
  </si>
  <si>
    <t xml:space="preserve">8.5e10</t>
  </si>
  <si>
    <t xml:space="preserve">2009-11-18 17:36:07</t>
  </si>
  <si>
    <t xml:space="preserve">2009-12-31 16:24:23</t>
  </si>
  <si>
    <t xml:space="preserve">2012-01-11 02:23:15</t>
  </si>
  <si>
    <t xml:space="preserve">88.5E</t>
  </si>
  <si>
    <t xml:space="preserve">2015-12-21 02:32:48</t>
  </si>
  <si>
    <t xml:space="preserve">5.9N</t>
  </si>
  <si>
    <t xml:space="preserve">143.0E</t>
  </si>
  <si>
    <t xml:space="preserve">2018-09-20 18:29:03</t>
  </si>
  <si>
    <t xml:space="preserve">67.3S</t>
  </si>
  <si>
    <t xml:space="preserve">75.1E</t>
  </si>
  <si>
    <t xml:space="preserve">2020-05-12 23:22:56</t>
  </si>
  <si>
    <t xml:space="preserve">15.9N</t>
  </si>
  <si>
    <t xml:space="preserve">174.2E</t>
  </si>
  <si>
    <t xml:space="preserve">1996-08-05 15:19:30</t>
  </si>
  <si>
    <t xml:space="preserve">8.0e10</t>
  </si>
  <si>
    <t xml:space="preserve">2000-10-11 23:29:55</t>
  </si>
  <si>
    <t xml:space="preserve">5.5W</t>
  </si>
  <si>
    <t xml:space="preserve">8.1e10</t>
  </si>
  <si>
    <t xml:space="preserve">2002-03-03 21:10:55</t>
  </si>
  <si>
    <t xml:space="preserve">37.5N</t>
  </si>
  <si>
    <t xml:space="preserve">154.0E</t>
  </si>
  <si>
    <t xml:space="preserve">8.2e10</t>
  </si>
  <si>
    <t xml:space="preserve">2003-02-12 23:45:57</t>
  </si>
  <si>
    <t xml:space="preserve">7.9e10</t>
  </si>
  <si>
    <t xml:space="preserve">2004-07-04 16:58:04</t>
  </si>
  <si>
    <t xml:space="preserve">2005-06-03 08:15:41</t>
  </si>
  <si>
    <t xml:space="preserve">31.0S</t>
  </si>
  <si>
    <t xml:space="preserve">90.3W</t>
  </si>
  <si>
    <t xml:space="preserve">2005-09-02 07:59:47</t>
  </si>
  <si>
    <t xml:space="preserve">13.5N</t>
  </si>
  <si>
    <t xml:space="preserve">73.1E</t>
  </si>
  <si>
    <t xml:space="preserve">2008-05-15 11:29:55</t>
  </si>
  <si>
    <t xml:space="preserve">41.5W</t>
  </si>
  <si>
    <t xml:space="preserve">2010-03-15 15:55:43</t>
  </si>
  <si>
    <t xml:space="preserve">2010-04-06 18:33:12</t>
  </si>
  <si>
    <t xml:space="preserve">146.5W</t>
  </si>
  <si>
    <t xml:space="preserve">2010-11-21 14:45:27</t>
  </si>
  <si>
    <t xml:space="preserve">1.9N</t>
  </si>
  <si>
    <t xml:space="preserve">143.3E</t>
  </si>
  <si>
    <t xml:space="preserve">2020-10-23 20:51:39</t>
  </si>
  <si>
    <t xml:space="preserve">30.0N</t>
  </si>
  <si>
    <t xml:space="preserve">71.9W</t>
  </si>
  <si>
    <t xml:space="preserve">2007-01-22 07:24:56</t>
  </si>
  <si>
    <t xml:space="preserve">45.4N</t>
  </si>
  <si>
    <t xml:space="preserve">53.5E</t>
  </si>
  <si>
    <t xml:space="preserve">7.6e10</t>
  </si>
  <si>
    <t xml:space="preserve">2008-04-06 16:03:34</t>
  </si>
  <si>
    <t xml:space="preserve">7.7e10</t>
  </si>
  <si>
    <t xml:space="preserve">2014-01-12 16:00:48</t>
  </si>
  <si>
    <t xml:space="preserve">2.9N</t>
  </si>
  <si>
    <t xml:space="preserve">64.4E</t>
  </si>
  <si>
    <t xml:space="preserve">7.8e10</t>
  </si>
  <si>
    <t xml:space="preserve">2014-12-09 21:19:18</t>
  </si>
  <si>
    <t xml:space="preserve">76.6N</t>
  </si>
  <si>
    <t xml:space="preserve">96.3E</t>
  </si>
  <si>
    <t xml:space="preserve">2015-11-02 21:34:20</t>
  </si>
  <si>
    <t xml:space="preserve">41.4S</t>
  </si>
  <si>
    <t xml:space="preserve">33.0E</t>
  </si>
  <si>
    <t xml:space="preserve">2016-09-14 15:01:51</t>
  </si>
  <si>
    <t xml:space="preserve">3.5S</t>
  </si>
  <si>
    <t xml:space="preserve">44.6E</t>
  </si>
  <si>
    <t xml:space="preserve">2016-11-03 17:14:29</t>
  </si>
  <si>
    <t xml:space="preserve">39.6S</t>
  </si>
  <si>
    <t xml:space="preserve">16.3W</t>
  </si>
  <si>
    <t xml:space="preserve">2021-01-29 16:12:47</t>
  </si>
  <si>
    <t xml:space="preserve">38.8N</t>
  </si>
  <si>
    <t xml:space="preserve">51.3W</t>
  </si>
  <si>
    <t xml:space="preserve">-.6</t>
  </si>
  <si>
    <t xml:space="preserve">2022-03-24 03:43:42</t>
  </si>
  <si>
    <t xml:space="preserve">20.6W</t>
  </si>
  <si>
    <t xml:space="preserve">1998-01-04 23:00:27</t>
  </si>
  <si>
    <t xml:space="preserve">35.1S</t>
  </si>
  <si>
    <t xml:space="preserve">33.4E</t>
  </si>
  <si>
    <t xml:space="preserve">7.4e10</t>
  </si>
  <si>
    <t xml:space="preserve">1999-11-15 20:01:28</t>
  </si>
  <si>
    <t xml:space="preserve">75.4E</t>
  </si>
  <si>
    <t xml:space="preserve">2003-08-26 22:08:45</t>
  </si>
  <si>
    <t xml:space="preserve">7.2e10</t>
  </si>
  <si>
    <t xml:space="preserve">2003-11-01 14:09:30</t>
  </si>
  <si>
    <t xml:space="preserve">51.4S</t>
  </si>
  <si>
    <t xml:space="preserve">151.7E</t>
  </si>
  <si>
    <t xml:space="preserve">7.3e10</t>
  </si>
  <si>
    <t xml:space="preserve">2005-11-09 07:33:08</t>
  </si>
  <si>
    <t xml:space="preserve">2008-02-24 19:33:14</t>
  </si>
  <si>
    <t xml:space="preserve">2009-05-13 20:20:16</t>
  </si>
  <si>
    <t xml:space="preserve">2011-01-21 15:11:43</t>
  </si>
  <si>
    <t xml:space="preserve">44.6W</t>
  </si>
  <si>
    <t xml:space="preserve">2013-11-21 01:50:35</t>
  </si>
  <si>
    <t xml:space="preserve">44.7N</t>
  </si>
  <si>
    <t xml:space="preserve">35.3E</t>
  </si>
  <si>
    <t xml:space="preserve">7.5e10</t>
  </si>
  <si>
    <t xml:space="preserve">2014-07-29 07:38:07</t>
  </si>
  <si>
    <t xml:space="preserve">172.2W</t>
  </si>
  <si>
    <t xml:space="preserve">2014-10-17 14:07:36</t>
  </si>
  <si>
    <t xml:space="preserve">4.6S</t>
  </si>
  <si>
    <t xml:space="preserve">66.3W</t>
  </si>
  <si>
    <t xml:space="preserve">2015-03-11 06:18:59</t>
  </si>
  <si>
    <t xml:space="preserve">8.0N</t>
  </si>
  <si>
    <t xml:space="preserve">119.1E</t>
  </si>
  <si>
    <t xml:space="preserve">2017-03-08 22:21:59</t>
  </si>
  <si>
    <t xml:space="preserve">174.9E</t>
  </si>
  <si>
    <t xml:space="preserve">2017-07-13 09:30:36</t>
  </si>
  <si>
    <t xml:space="preserve">23.1N</t>
  </si>
  <si>
    <t xml:space="preserve">60.7E</t>
  </si>
  <si>
    <t xml:space="preserve">2018-04-19 14:02:27</t>
  </si>
  <si>
    <t xml:space="preserve">3.6E</t>
  </si>
  <si>
    <t xml:space="preserve">2018-05-08 02:27:13</t>
  </si>
  <si>
    <t xml:space="preserve">32N</t>
  </si>
  <si>
    <t xml:space="preserve">60.7W</t>
  </si>
  <si>
    <t xml:space="preserve">2020-07-12 07:50:32</t>
  </si>
  <si>
    <t xml:space="preserve">74.0E</t>
  </si>
  <si>
    <t xml:space="preserve">2020-08-02 16:36:25</t>
  </si>
  <si>
    <t xml:space="preserve">34.2W</t>
  </si>
  <si>
    <t xml:space="preserve">2021-01-25 03:01:37</t>
  </si>
  <si>
    <t xml:space="preserve">38.5N</t>
  </si>
  <si>
    <t xml:space="preserve">47.6W</t>
  </si>
  <si>
    <t xml:space="preserve">1995-01-18 10:17:26</t>
  </si>
  <si>
    <t xml:space="preserve">51.5N</t>
  </si>
  <si>
    <t xml:space="preserve">7.0e10</t>
  </si>
  <si>
    <t xml:space="preserve">1996-11-22 10:06:17</t>
  </si>
  <si>
    <t xml:space="preserve">6.8e10</t>
  </si>
  <si>
    <t xml:space="preserve">1999-08-06 03:22:37</t>
  </si>
  <si>
    <t xml:space="preserve">2000-11-06 07:18:57</t>
  </si>
  <si>
    <t xml:space="preserve">22.2W</t>
  </si>
  <si>
    <t xml:space="preserve">6.9e10</t>
  </si>
  <si>
    <t xml:space="preserve">2002-02-01 19:07:54</t>
  </si>
  <si>
    <t xml:space="preserve">60.7N</t>
  </si>
  <si>
    <t xml:space="preserve">116.6E</t>
  </si>
  <si>
    <t xml:space="preserve">2002-02-09 19:50:26</t>
  </si>
  <si>
    <t xml:space="preserve">138.7E</t>
  </si>
  <si>
    <t xml:space="preserve">2003-05-27 23:32:32</t>
  </si>
  <si>
    <t xml:space="preserve">5.2N</t>
  </si>
  <si>
    <t xml:space="preserve">166.2E</t>
  </si>
  <si>
    <t xml:space="preserve">2004-10-04 04:39:52</t>
  </si>
  <si>
    <t xml:space="preserve">150.9W</t>
  </si>
  <si>
    <t xml:space="preserve">7.1e10</t>
  </si>
  <si>
    <t xml:space="preserve">2005-04-14 14:05:22</t>
  </si>
  <si>
    <t xml:space="preserve">4.9N</t>
  </si>
  <si>
    <t xml:space="preserve">176.0W</t>
  </si>
  <si>
    <t xml:space="preserve">2006-02-26 07:30:06</t>
  </si>
  <si>
    <t xml:space="preserve">2008-02-16 08:38:39</t>
  </si>
  <si>
    <t xml:space="preserve">2009-10-11 12:49:51</t>
  </si>
  <si>
    <t xml:space="preserve">70.2E</t>
  </si>
  <si>
    <t xml:space="preserve">2010-11-10 08:26:35</t>
  </si>
  <si>
    <t xml:space="preserve">74.5N</t>
  </si>
  <si>
    <t xml:space="preserve">77.7W</t>
  </si>
  <si>
    <t xml:space="preserve">2012-08-27 06:57:43</t>
  </si>
  <si>
    <t xml:space="preserve">18.3S</t>
  </si>
  <si>
    <t xml:space="preserve">64.2E</t>
  </si>
  <si>
    <t xml:space="preserve">2013-07-31 03:50:14</t>
  </si>
  <si>
    <t xml:space="preserve">31.8S</t>
  </si>
  <si>
    <t xml:space="preserve">137.1E</t>
  </si>
  <si>
    <t xml:space="preserve">2015-06-14 03:03:06</t>
  </si>
  <si>
    <t xml:space="preserve">6.3N</t>
  </si>
  <si>
    <t xml:space="preserve">124.1E</t>
  </si>
  <si>
    <t xml:space="preserve">2015-09-14 23:50:50</t>
  </si>
  <si>
    <t xml:space="preserve">5.8N</t>
  </si>
  <si>
    <t xml:space="preserve">15.2W</t>
  </si>
  <si>
    <t xml:space="preserve">2016-05-29 12:14:55</t>
  </si>
  <si>
    <t xml:space="preserve">10.2N</t>
  </si>
  <si>
    <t xml:space="preserve">48.8W</t>
  </si>
  <si>
    <t xml:space="preserve">2016-09-22 04:57:49</t>
  </si>
  <si>
    <t xml:space="preserve">51.8S</t>
  </si>
  <si>
    <t xml:space="preserve">178.5E</t>
  </si>
  <si>
    <t xml:space="preserve">2018-02-21 01:28:03</t>
  </si>
  <si>
    <t xml:space="preserve">13.5S</t>
  </si>
  <si>
    <t xml:space="preserve">37.1W</t>
  </si>
  <si>
    <t xml:space="preserve">2019-04-06 11:59:09</t>
  </si>
  <si>
    <t xml:space="preserve">56.5N</t>
  </si>
  <si>
    <t xml:space="preserve">1994-09-22 04:22:17</t>
  </si>
  <si>
    <t xml:space="preserve">6.7e10</t>
  </si>
  <si>
    <t xml:space="preserve">1994-10-08 03:24:22</t>
  </si>
  <si>
    <t xml:space="preserve">6.6e10</t>
  </si>
  <si>
    <t xml:space="preserve">1999-12-16 00:07:22</t>
  </si>
  <si>
    <t xml:space="preserve">26.5S</t>
  </si>
  <si>
    <t xml:space="preserve">11.3W</t>
  </si>
  <si>
    <t xml:space="preserve">2000-07-07 01:34:20</t>
  </si>
  <si>
    <t xml:space="preserve">15.0N</t>
  </si>
  <si>
    <t xml:space="preserve">140.7E</t>
  </si>
  <si>
    <t xml:space="preserve">6.5e10</t>
  </si>
  <si>
    <t xml:space="preserve">2000-08-13 03:00:32</t>
  </si>
  <si>
    <t xml:space="preserve">36.7N</t>
  </si>
  <si>
    <t xml:space="preserve">127.8W</t>
  </si>
  <si>
    <t xml:space="preserve">2000-11-13 00:28:01</t>
  </si>
  <si>
    <t xml:space="preserve">13.6S</t>
  </si>
  <si>
    <t xml:space="preserve">5.8W</t>
  </si>
  <si>
    <t xml:space="preserve">2003-06-16 17:17:19</t>
  </si>
  <si>
    <t xml:space="preserve">2004-07-03 20:47:22</t>
  </si>
  <si>
    <t xml:space="preserve">2005-11-02 05:16:47</t>
  </si>
  <si>
    <t xml:space="preserve">123.8W</t>
  </si>
  <si>
    <t xml:space="preserve">2008-07-08 15:55:30</t>
  </si>
  <si>
    <t xml:space="preserve">72.8N</t>
  </si>
  <si>
    <t xml:space="preserve">147.3E</t>
  </si>
  <si>
    <t xml:space="preserve">2010-09-08 19:51:36</t>
  </si>
  <si>
    <t xml:space="preserve">13.9S</t>
  </si>
  <si>
    <t xml:space="preserve">65.5W</t>
  </si>
  <si>
    <t xml:space="preserve">2010-09-18 05:04:41</t>
  </si>
  <si>
    <t xml:space="preserve">7.4N</t>
  </si>
  <si>
    <t xml:space="preserve">36.7E</t>
  </si>
  <si>
    <t xml:space="preserve">2011-07-05 15:42:41</t>
  </si>
  <si>
    <t xml:space="preserve">29.1N</t>
  </si>
  <si>
    <t xml:space="preserve">139.7E</t>
  </si>
  <si>
    <t xml:space="preserve">2011-09-13 23:36:47</t>
  </si>
  <si>
    <t xml:space="preserve">19.9S</t>
  </si>
  <si>
    <t xml:space="preserve">13.8W</t>
  </si>
  <si>
    <t xml:space="preserve">2013-02-07 13:12:24</t>
  </si>
  <si>
    <t xml:space="preserve">18.8S</t>
  </si>
  <si>
    <t xml:space="preserve">158.6W</t>
  </si>
  <si>
    <t xml:space="preserve">2015-04-10 01:14:27</t>
  </si>
  <si>
    <t xml:space="preserve">42.8S</t>
  </si>
  <si>
    <t xml:space="preserve">8.2E</t>
  </si>
  <si>
    <t xml:space="preserve">2017-02-06 06:09:59</t>
  </si>
  <si>
    <t xml:space="preserve">10.4N</t>
  </si>
  <si>
    <t xml:space="preserve">131.6E</t>
  </si>
  <si>
    <t xml:space="preserve">2017-02-25 01:22:59</t>
  </si>
  <si>
    <t xml:space="preserve">29.5N</t>
  </si>
  <si>
    <t xml:space="preserve">13.5E</t>
  </si>
  <si>
    <t xml:space="preserve">2019-12-21 14:30:52</t>
  </si>
  <si>
    <t xml:space="preserve">2022-02-17 03:53:24</t>
  </si>
  <si>
    <t xml:space="preserve">5.4N</t>
  </si>
  <si>
    <t xml:space="preserve">2022-06-26 20:16:26</t>
  </si>
  <si>
    <t xml:space="preserve">69.7S</t>
  </si>
  <si>
    <t xml:space="preserve">164.7E</t>
  </si>
  <si>
    <t xml:space="preserve">1996-11-08 16:02:13</t>
  </si>
  <si>
    <t xml:space="preserve">6.1e10</t>
  </si>
  <si>
    <t xml:space="preserve">1996-12-01 13:19:35</t>
  </si>
  <si>
    <t xml:space="preserve">6.2e10</t>
  </si>
  <si>
    <t xml:space="preserve">1997-10-01 14:26:43</t>
  </si>
  <si>
    <t xml:space="preserve">46.7N</t>
  </si>
  <si>
    <t xml:space="preserve">108.9E</t>
  </si>
  <si>
    <t xml:space="preserve">1998-01-08 16:10:21</t>
  </si>
  <si>
    <t xml:space="preserve">1998-07-28 14:16:53</t>
  </si>
  <si>
    <t xml:space="preserve">6.3e10</t>
  </si>
  <si>
    <t xml:space="preserve">2000-03-28 15:27:17</t>
  </si>
  <si>
    <t xml:space="preserve">98.3E</t>
  </si>
  <si>
    <t xml:space="preserve">2001-10-12 03:11:53</t>
  </si>
  <si>
    <t xml:space="preserve">2004-09-28 08:57:28</t>
  </si>
  <si>
    <t xml:space="preserve">0.2N</t>
  </si>
  <si>
    <t xml:space="preserve">101.1W</t>
  </si>
  <si>
    <t xml:space="preserve">2006-12-01 06:09:25</t>
  </si>
  <si>
    <t xml:space="preserve">13.0S</t>
  </si>
  <si>
    <t xml:space="preserve">30.7E</t>
  </si>
  <si>
    <t xml:space="preserve">2008-07-22 19:34:00</t>
  </si>
  <si>
    <t xml:space="preserve">17.8S</t>
  </si>
  <si>
    <t xml:space="preserve">89.2W</t>
  </si>
  <si>
    <t xml:space="preserve">2009-11-25 01:36:20</t>
  </si>
  <si>
    <t xml:space="preserve">52.8S</t>
  </si>
  <si>
    <t xml:space="preserve">136.5E</t>
  </si>
  <si>
    <t xml:space="preserve">6.4e10</t>
  </si>
  <si>
    <t xml:space="preserve">2010-12-09 02:54:07</t>
  </si>
  <si>
    <t xml:space="preserve">169.7W</t>
  </si>
  <si>
    <t xml:space="preserve">2013-12-08 03:10:09</t>
  </si>
  <si>
    <t xml:space="preserve">32.8N</t>
  </si>
  <si>
    <t xml:space="preserve">165.1W</t>
  </si>
  <si>
    <t xml:space="preserve">2014-06-26 05:54:41</t>
  </si>
  <si>
    <t xml:space="preserve">71.5S</t>
  </si>
  <si>
    <t xml:space="preserve">93.4E</t>
  </si>
  <si>
    <t xml:space="preserve">2015-03-30 21:33:52</t>
  </si>
  <si>
    <t xml:space="preserve">36.1S</t>
  </si>
  <si>
    <t xml:space="preserve">2020-08-30 16:08:22</t>
  </si>
  <si>
    <t xml:space="preserve">26.0N</t>
  </si>
  <si>
    <t xml:space="preserve">133.5E</t>
  </si>
  <si>
    <t xml:space="preserve">2021-01-24 07:33:43</t>
  </si>
  <si>
    <t xml:space="preserve">45.0S</t>
  </si>
  <si>
    <t xml:space="preserve">95.5E</t>
  </si>
  <si>
    <t xml:space="preserve">1995-02-16 13:05:47</t>
  </si>
  <si>
    <t xml:space="preserve">141.7W</t>
  </si>
  <si>
    <t xml:space="preserve">6.0e10</t>
  </si>
  <si>
    <t xml:space="preserve">1999-03-02 22:23:25</t>
  </si>
  <si>
    <t xml:space="preserve">50.5E</t>
  </si>
  <si>
    <t xml:space="preserve">5.9e10</t>
  </si>
  <si>
    <t xml:space="preserve">2000-05-03 10:40:09</t>
  </si>
  <si>
    <t xml:space="preserve">5.0S</t>
  </si>
  <si>
    <t xml:space="preserve">73.0E</t>
  </si>
  <si>
    <t xml:space="preserve">2000-05-29 16:46:28</t>
  </si>
  <si>
    <t xml:space="preserve">2003-07-21 05:11:28</t>
  </si>
  <si>
    <t xml:space="preserve">5.8e10</t>
  </si>
  <si>
    <t xml:space="preserve">2004-02-27 01:18:54</t>
  </si>
  <si>
    <t xml:space="preserve">2006-06-07 00:06:28</t>
  </si>
  <si>
    <t xml:space="preserve">69.2N</t>
  </si>
  <si>
    <t xml:space="preserve">22.5E</t>
  </si>
  <si>
    <t xml:space="preserve">2007-10-07 13:31:01</t>
  </si>
  <si>
    <t xml:space="preserve">35.2S</t>
  </si>
  <si>
    <t xml:space="preserve">125.6E</t>
  </si>
  <si>
    <t xml:space="preserve">2007-10-25 19:35:38</t>
  </si>
  <si>
    <t xml:space="preserve">40.9S</t>
  </si>
  <si>
    <t xml:space="preserve">91.3E</t>
  </si>
  <si>
    <t xml:space="preserve">2008-09-09 09:49:41</t>
  </si>
  <si>
    <t xml:space="preserve">2011-03-24 20:23:58</t>
  </si>
  <si>
    <t xml:space="preserve">0.6N</t>
  </si>
  <si>
    <t xml:space="preserve">127.5W</t>
  </si>
  <si>
    <t xml:space="preserve">2012-05-25 11:31:24</t>
  </si>
  <si>
    <t xml:space="preserve">41.8S</t>
  </si>
  <si>
    <t xml:space="preserve">36.2W</t>
  </si>
  <si>
    <t xml:space="preserve">2013-10-09 17:27:36</t>
  </si>
  <si>
    <t xml:space="preserve">2014-05-29 01:12:36</t>
  </si>
  <si>
    <t xml:space="preserve">21.9N</t>
  </si>
  <si>
    <t xml:space="preserve">131.1W</t>
  </si>
  <si>
    <t xml:space="preserve">2015-02-25 10:53:24</t>
  </si>
  <si>
    <t xml:space="preserve">12.4N</t>
  </si>
  <si>
    <t xml:space="preserve">122.4W</t>
  </si>
  <si>
    <t xml:space="preserve">2016-03-03 01:32:43</t>
  </si>
  <si>
    <t xml:space="preserve">48.0S</t>
  </si>
  <si>
    <t xml:space="preserve">51.0E</t>
  </si>
  <si>
    <t xml:space="preserve">2008 TC3</t>
  </si>
  <si>
    <t xml:space="preserve">2017-07-31 22:01:35</t>
  </si>
  <si>
    <t xml:space="preserve">24.7N</t>
  </si>
  <si>
    <t xml:space="preserve">118.5W</t>
  </si>
  <si>
    <t xml:space="preserve">2019-09-12 02:34:58</t>
  </si>
  <si>
    <t xml:space="preserve">24.9N</t>
  </si>
  <si>
    <t xml:space="preserve">47.8W</t>
  </si>
  <si>
    <t xml:space="preserve">2020-01-16 09:31:42</t>
  </si>
  <si>
    <t xml:space="preserve">71.7S</t>
  </si>
  <si>
    <t xml:space="preserve">116.4W</t>
  </si>
  <si>
    <t xml:space="preserve">2021-10-20 08:41:50</t>
  </si>
  <si>
    <t xml:space="preserve">13.8N</t>
  </si>
  <si>
    <t xml:space="preserve">140.4W</t>
  </si>
  <si>
    <t xml:space="preserve">2022-07-22 00:16:19</t>
  </si>
  <si>
    <t xml:space="preserve">23.3S</t>
  </si>
  <si>
    <t xml:space="preserve">20.5W</t>
  </si>
  <si>
    <t xml:space="preserve">1995-08-06 04:38:09</t>
  </si>
  <si>
    <t xml:space="preserve">5.5e10</t>
  </si>
  <si>
    <t xml:space="preserve">1996-02-16 07:03:14</t>
  </si>
  <si>
    <t xml:space="preserve">2004-04-23 00:33:41</t>
  </si>
  <si>
    <t xml:space="preserve">5.6e10</t>
  </si>
  <si>
    <t xml:space="preserve">2004-05-17 02:08:27</t>
  </si>
  <si>
    <t xml:space="preserve">18.9S</t>
  </si>
  <si>
    <t xml:space="preserve">28.3E</t>
  </si>
  <si>
    <t xml:space="preserve">2004-06-03 09:40:12</t>
  </si>
  <si>
    <t xml:space="preserve">48.9N</t>
  </si>
  <si>
    <t xml:space="preserve">120.4W</t>
  </si>
  <si>
    <t xml:space="preserve">5.4e10</t>
  </si>
  <si>
    <t xml:space="preserve">2005-03-06 17:32:51</t>
  </si>
  <si>
    <t xml:space="preserve">2008-05-06 01:08:56</t>
  </si>
  <si>
    <t xml:space="preserve">5.7e10</t>
  </si>
  <si>
    <t xml:space="preserve">2010-04-17 02:21:58</t>
  </si>
  <si>
    <t xml:space="preserve">13.1N</t>
  </si>
  <si>
    <t xml:space="preserve">173.0W</t>
  </si>
  <si>
    <t xml:space="preserve">2014-11-27 12:12:52</t>
  </si>
  <si>
    <t xml:space="preserve">2015-03-04 04:30:05</t>
  </si>
  <si>
    <t xml:space="preserve">15.9S</t>
  </si>
  <si>
    <t xml:space="preserve">88.1E</t>
  </si>
  <si>
    <t xml:space="preserve">2015-07-04 01:40:11</t>
  </si>
  <si>
    <t xml:space="preserve">103.1E</t>
  </si>
  <si>
    <t xml:space="preserve">2020-05-27 17:30:18</t>
  </si>
  <si>
    <t xml:space="preserve">40.8N</t>
  </si>
  <si>
    <t xml:space="preserve">41.7E</t>
  </si>
  <si>
    <t xml:space="preserve">2020-12-28 17:27:53</t>
  </si>
  <si>
    <t xml:space="preserve">36.8N</t>
  </si>
  <si>
    <t xml:space="preserve">54.7W</t>
  </si>
  <si>
    <t xml:space="preserve">2022-01-30 02:06:18</t>
  </si>
  <si>
    <t xml:space="preserve">38.0W</t>
  </si>
  <si>
    <t xml:space="preserve">2002-03-19 02:56:52</t>
  </si>
  <si>
    <t xml:space="preserve">5.3e10</t>
  </si>
  <si>
    <t xml:space="preserve">2002-07-22 11:16:02</t>
  </si>
  <si>
    <t xml:space="preserve">106.1E</t>
  </si>
  <si>
    <t xml:space="preserve">2005-03-09 15:47:36</t>
  </si>
  <si>
    <t xml:space="preserve">21.4S</t>
  </si>
  <si>
    <t xml:space="preserve">157.9W</t>
  </si>
  <si>
    <t xml:space="preserve">2006-01-26 00:00:53</t>
  </si>
  <si>
    <t xml:space="preserve">79.8S</t>
  </si>
  <si>
    <t xml:space="preserve">111.0W</t>
  </si>
  <si>
    <t xml:space="preserve">2008-07-11 14:35:28</t>
  </si>
  <si>
    <t xml:space="preserve">5.2e10</t>
  </si>
  <si>
    <t xml:space="preserve">2012-09-11 22:07:30</t>
  </si>
  <si>
    <t xml:space="preserve">105.2E</t>
  </si>
  <si>
    <t xml:space="preserve">2014-07-29 03:07:43</t>
  </si>
  <si>
    <t xml:space="preserve">33.9S</t>
  </si>
  <si>
    <t xml:space="preserve">115.9W</t>
  </si>
  <si>
    <t xml:space="preserve">2015-05-07 20:34:34</t>
  </si>
  <si>
    <t xml:space="preserve">21.5S</t>
  </si>
  <si>
    <t xml:space="preserve">29.3W</t>
  </si>
  <si>
    <t xml:space="preserve">2016-02-13 00:10:13</t>
  </si>
  <si>
    <t xml:space="preserve">3.1N</t>
  </si>
  <si>
    <t xml:space="preserve">117.9E</t>
  </si>
  <si>
    <t xml:space="preserve">5.1e10</t>
  </si>
  <si>
    <t xml:space="preserve">2018-09-25 00:16:59</t>
  </si>
  <si>
    <t xml:space="preserve">44.9E</t>
  </si>
  <si>
    <t xml:space="preserve">2022-04-12 21:59:12</t>
  </si>
  <si>
    <t xml:space="preserve">8.2S</t>
  </si>
  <si>
    <t xml:space="preserve">57.8E</t>
  </si>
  <si>
    <t xml:space="preserve">1994-12-16 09:41:03</t>
  </si>
  <si>
    <t xml:space="preserve">42.2S</t>
  </si>
  <si>
    <t xml:space="preserve">27.6E</t>
  </si>
  <si>
    <t xml:space="preserve">5.0e10</t>
  </si>
  <si>
    <t xml:space="preserve">1994-12-18 12:45:40</t>
  </si>
  <si>
    <t xml:space="preserve">1996-02-15 02:38:05</t>
  </si>
  <si>
    <t xml:space="preserve">76.0N</t>
  </si>
  <si>
    <t xml:space="preserve">127.0W</t>
  </si>
  <si>
    <t xml:space="preserve">1996-07-17 03:16:07</t>
  </si>
  <si>
    <t xml:space="preserve">1996-12-04 17:00:34</t>
  </si>
  <si>
    <t xml:space="preserve">4.9e10</t>
  </si>
  <si>
    <t xml:space="preserve">1997-07-30 03:01:51</t>
  </si>
  <si>
    <t xml:space="preserve">2000-03-19 05:11:50</t>
  </si>
  <si>
    <t xml:space="preserve">2001-05-06 04:30:29</t>
  </si>
  <si>
    <t xml:space="preserve">2002-10-09 12:00:35</t>
  </si>
  <si>
    <t xml:space="preserve">4.3S</t>
  </si>
  <si>
    <t xml:space="preserve">175.9W</t>
  </si>
  <si>
    <t xml:space="preserve">2004-05-06 02:22:49</t>
  </si>
  <si>
    <t xml:space="preserve">2004-06-03 21:59:15</t>
  </si>
  <si>
    <t xml:space="preserve">4.7e10</t>
  </si>
  <si>
    <t xml:space="preserve">2006-08-15 10:52:24</t>
  </si>
  <si>
    <t xml:space="preserve">49.6E</t>
  </si>
  <si>
    <t xml:space="preserve">2007-06-11 09:47:05</t>
  </si>
  <si>
    <t xml:space="preserve">23.4S</t>
  </si>
  <si>
    <t xml:space="preserve">170.9W</t>
  </si>
  <si>
    <t xml:space="preserve">2008-02-18 08:51:12</t>
  </si>
  <si>
    <t xml:space="preserve">2008-03-15 11:29:55</t>
  </si>
  <si>
    <t xml:space="preserve">2009-01-12 22:24:56</t>
  </si>
  <si>
    <t xml:space="preserve">47.8N</t>
  </si>
  <si>
    <t xml:space="preserve">44.3W</t>
  </si>
  <si>
    <t xml:space="preserve">4.8e10</t>
  </si>
  <si>
    <t xml:space="preserve">2009-02-20 12:15:57</t>
  </si>
  <si>
    <t xml:space="preserve">64.9S</t>
  </si>
  <si>
    <t xml:space="preserve">70.0W</t>
  </si>
  <si>
    <t xml:space="preserve">2010-09-24 12:02:07</t>
  </si>
  <si>
    <t xml:space="preserve">67.4S</t>
  </si>
  <si>
    <t xml:space="preserve">50.6W</t>
  </si>
  <si>
    <t xml:space="preserve">2011-12-14 05:01:38</t>
  </si>
  <si>
    <t xml:space="preserve">89.6E</t>
  </si>
  <si>
    <t xml:space="preserve">2013-01-12 03:04:21</t>
  </si>
  <si>
    <t xml:space="preserve">15.1S</t>
  </si>
  <si>
    <t xml:space="preserve">155.6W</t>
  </si>
  <si>
    <t xml:space="preserve">2016-01-27 09:59:16</t>
  </si>
  <si>
    <t xml:space="preserve">53.6E</t>
  </si>
  <si>
    <t xml:space="preserve">2018-10-24 21:19:07</t>
  </si>
  <si>
    <t xml:space="preserve">6.7S</t>
  </si>
  <si>
    <t xml:space="preserve">148.6W</t>
  </si>
  <si>
    <t xml:space="preserve">2019-05-25 06:44:04</t>
  </si>
  <si>
    <t xml:space="preserve">19.2S</t>
  </si>
  <si>
    <t xml:space="preserve">89.4E</t>
  </si>
  <si>
    <t xml:space="preserve">2020-07-20 21:25:09</t>
  </si>
  <si>
    <t xml:space="preserve">11.2W</t>
  </si>
  <si>
    <t xml:space="preserve">2020-12-29 20:32:22</t>
  </si>
  <si>
    <t xml:space="preserve">158.2W</t>
  </si>
  <si>
    <t xml:space="preserve">2021-12-10 01:19:06</t>
  </si>
  <si>
    <t xml:space="preserve">172.6E</t>
  </si>
  <si>
    <t xml:space="preserve">1996-03-25 17:00:41</t>
  </si>
  <si>
    <t xml:space="preserve">4.4e10</t>
  </si>
  <si>
    <t xml:space="preserve">1996-10-07 17:43:44</t>
  </si>
  <si>
    <t xml:space="preserve">4.5e10</t>
  </si>
  <si>
    <t xml:space="preserve">1996-10-23 08:28:06</t>
  </si>
  <si>
    <t xml:space="preserve">47.3S</t>
  </si>
  <si>
    <t xml:space="preserve">20.6E</t>
  </si>
  <si>
    <t xml:space="preserve">1997-05-22 08:30:15</t>
  </si>
  <si>
    <t xml:space="preserve">1999-11-30 02:18:53</t>
  </si>
  <si>
    <t xml:space="preserve">2002-11-28 15:41:53</t>
  </si>
  <si>
    <t xml:space="preserve">4.6e10</t>
  </si>
  <si>
    <t xml:space="preserve">2005-05-02 20:10:36</t>
  </si>
  <si>
    <t xml:space="preserve">17.7N</t>
  </si>
  <si>
    <t xml:space="preserve">36.0E</t>
  </si>
  <si>
    <t xml:space="preserve">2006-01-27 01:27:42</t>
  </si>
  <si>
    <t xml:space="preserve">58.7N</t>
  </si>
  <si>
    <t xml:space="preserve">74.7E</t>
  </si>
  <si>
    <t xml:space="preserve">2008-01-18 01:17:39</t>
  </si>
  <si>
    <t xml:space="preserve">2008-10-21 02:20:25</t>
  </si>
  <si>
    <t xml:space="preserve">165.6W</t>
  </si>
  <si>
    <t xml:space="preserve">2011-07-27 23:00:36</t>
  </si>
  <si>
    <t xml:space="preserve">45.3S</t>
  </si>
  <si>
    <t xml:space="preserve">63.5E</t>
  </si>
  <si>
    <t xml:space="preserve">2012-04-23 22:01:10</t>
  </si>
  <si>
    <t xml:space="preserve">36.2N</t>
  </si>
  <si>
    <t xml:space="preserve">107.4E</t>
  </si>
  <si>
    <t xml:space="preserve">2013-08-12 18:08:02</t>
  </si>
  <si>
    <t xml:space="preserve">34.4S</t>
  </si>
  <si>
    <t xml:space="preserve">118.2E</t>
  </si>
  <si>
    <t xml:space="preserve">2014-12-13 02:53:52</t>
  </si>
  <si>
    <t xml:space="preserve">86.7N</t>
  </si>
  <si>
    <t xml:space="preserve">162.1W</t>
  </si>
  <si>
    <t xml:space="preserve">2015-10-04 21:02:17</t>
  </si>
  <si>
    <t xml:space="preserve">171.6W</t>
  </si>
  <si>
    <t xml:space="preserve">2016-01-21 16:44:54</t>
  </si>
  <si>
    <t xml:space="preserve">10.8S</t>
  </si>
  <si>
    <t xml:space="preserve">0.7E</t>
  </si>
  <si>
    <t xml:space="preserve">2016-07-21 00:48:53</t>
  </si>
  <si>
    <t xml:space="preserve">1.6W</t>
  </si>
  <si>
    <t xml:space="preserve">2017-12-31 09:36:10</t>
  </si>
  <si>
    <t xml:space="preserve">63.5S</t>
  </si>
  <si>
    <t xml:space="preserve">101.3W</t>
  </si>
  <si>
    <t xml:space="preserve">2019-03-15 12:26:56</t>
  </si>
  <si>
    <t xml:space="preserve">63.7N</t>
  </si>
  <si>
    <t xml:space="preserve">95.7E</t>
  </si>
  <si>
    <t xml:space="preserve">2019-12-06 10:19:57</t>
  </si>
  <si>
    <t xml:space="preserve">3.3S</t>
  </si>
  <si>
    <t xml:space="preserve">37.7W</t>
  </si>
  <si>
    <t xml:space="preserve">2020-01-06 11:03:50</t>
  </si>
  <si>
    <t xml:space="preserve">70.4S</t>
  </si>
  <si>
    <t xml:space="preserve">17.5W</t>
  </si>
  <si>
    <t xml:space="preserve">2020-01-27 05:39:15</t>
  </si>
  <si>
    <t xml:space="preserve">30.4N</t>
  </si>
  <si>
    <t xml:space="preserve">1.5E</t>
  </si>
  <si>
    <t xml:space="preserve">2020-10-22 17:39:33</t>
  </si>
  <si>
    <t xml:space="preserve">133.5W</t>
  </si>
  <si>
    <t xml:space="preserve">1994-06-15 00:02:26</t>
  </si>
  <si>
    <t xml:space="preserve">45.0N</t>
  </si>
  <si>
    <t xml:space="preserve">73.5W</t>
  </si>
  <si>
    <t xml:space="preserve">4.1e10</t>
  </si>
  <si>
    <t xml:space="preserve">1995-01-04 04:16:17</t>
  </si>
  <si>
    <t xml:space="preserve">12.1E</t>
  </si>
  <si>
    <t xml:space="preserve">1996-10-28 04:46:21</t>
  </si>
  <si>
    <t xml:space="preserve">27.4N</t>
  </si>
  <si>
    <t xml:space="preserve">79.4W</t>
  </si>
  <si>
    <t xml:space="preserve">4.3e10</t>
  </si>
  <si>
    <t xml:space="preserve">1996-12-17 04:16:18</t>
  </si>
  <si>
    <t xml:space="preserve">34.1N</t>
  </si>
  <si>
    <t xml:space="preserve">1997-01-04 06:46:39</t>
  </si>
  <si>
    <t xml:space="preserve">25.7N</t>
  </si>
  <si>
    <t xml:space="preserve">5.3W</t>
  </si>
  <si>
    <t xml:space="preserve">1998-08-30 00:20:12</t>
  </si>
  <si>
    <t xml:space="preserve">1999-01-12 19:24:52</t>
  </si>
  <si>
    <t xml:space="preserve">1999-12-03 17:24:45</t>
  </si>
  <si>
    <t xml:space="preserve">4.2e10</t>
  </si>
  <si>
    <t xml:space="preserve">2001-09-25 11:54:06</t>
  </si>
  <si>
    <t xml:space="preserve">2002-11-12 21:49:56</t>
  </si>
  <si>
    <t xml:space="preserve">21.1S</t>
  </si>
  <si>
    <t xml:space="preserve">6.8W</t>
  </si>
  <si>
    <t xml:space="preserve">2003-05-15 06:28:32</t>
  </si>
  <si>
    <t xml:space="preserve">54.0N</t>
  </si>
  <si>
    <t xml:space="preserve">80.4W</t>
  </si>
  <si>
    <t xml:space="preserve">2005-02-22 22:51:06</t>
  </si>
  <si>
    <t xml:space="preserve">2005-06-05 01:56:09</t>
  </si>
  <si>
    <t xml:space="preserve">34.8N</t>
  </si>
  <si>
    <t xml:space="preserve">90.9E</t>
  </si>
  <si>
    <t xml:space="preserve">2005-11-11 20:34:23</t>
  </si>
  <si>
    <t xml:space="preserve">21.4N</t>
  </si>
  <si>
    <t xml:space="preserve">134.1W</t>
  </si>
  <si>
    <t xml:space="preserve">2006-10-07 12:18:53</t>
  </si>
  <si>
    <t xml:space="preserve">23.0S</t>
  </si>
  <si>
    <t xml:space="preserve">61.8W</t>
  </si>
  <si>
    <t xml:space="preserve">2006-10-09 04:45:30</t>
  </si>
  <si>
    <t xml:space="preserve">47.0S</t>
  </si>
  <si>
    <t xml:space="preserve">78.9E</t>
  </si>
  <si>
    <t xml:space="preserve">2008-01-09 03:53:15</t>
  </si>
  <si>
    <t xml:space="preserve">66.8S</t>
  </si>
  <si>
    <t xml:space="preserve">67.3W</t>
  </si>
  <si>
    <t xml:space="preserve">2008-08-07 06:07:10</t>
  </si>
  <si>
    <t xml:space="preserve">18.5N</t>
  </si>
  <si>
    <t xml:space="preserve">180.0E</t>
  </si>
  <si>
    <t xml:space="preserve">2009-11-07 10:41:38</t>
  </si>
  <si>
    <t xml:space="preserve">64.1E</t>
  </si>
  <si>
    <t xml:space="preserve">2010-03-14 18:44:42</t>
  </si>
  <si>
    <t xml:space="preserve">90.2W</t>
  </si>
  <si>
    <t xml:space="preserve">2015-04-03 01:39:38</t>
  </si>
  <si>
    <t xml:space="preserve">8.4N</t>
  </si>
  <si>
    <t xml:space="preserve">2015-05-18 17:13:51</t>
  </si>
  <si>
    <t xml:space="preserve">2018-09-13 00:51:21</t>
  </si>
  <si>
    <t xml:space="preserve">50.1W</t>
  </si>
  <si>
    <t xml:space="preserve">2019-05-26 10:07:55</t>
  </si>
  <si>
    <t xml:space="preserve">25.3W</t>
  </si>
  <si>
    <t xml:space="preserve">2019-09-13 02:02:04</t>
  </si>
  <si>
    <t xml:space="preserve">18.6S</t>
  </si>
  <si>
    <t xml:space="preserve">126.9E</t>
  </si>
  <si>
    <t xml:space="preserve">2019-12-03 06:46:27</t>
  </si>
  <si>
    <t xml:space="preserve">5.6N</t>
  </si>
  <si>
    <t xml:space="preserve">2020-05-09 02:56:11</t>
  </si>
  <si>
    <t xml:space="preserve">44.8N</t>
  </si>
  <si>
    <t xml:space="preserve">131.0W</t>
  </si>
  <si>
    <t xml:space="preserve">2020-05-09 09:37:15</t>
  </si>
  <si>
    <t xml:space="preserve">7.2N</t>
  </si>
  <si>
    <t xml:space="preserve">44.2W</t>
  </si>
  <si>
    <t xml:space="preserve">2020-09-18 08:05:27</t>
  </si>
  <si>
    <t xml:space="preserve">2.4N</t>
  </si>
  <si>
    <t xml:space="preserve">1993-10-31 03:39:27</t>
  </si>
  <si>
    <t xml:space="preserve">100.9W</t>
  </si>
  <si>
    <t xml:space="preserve">4.0e10</t>
  </si>
  <si>
    <t xml:space="preserve">2000-07-31 07:06:34</t>
  </si>
  <si>
    <t xml:space="preserve">15.7N</t>
  </si>
  <si>
    <t xml:space="preserve">138.5W</t>
  </si>
  <si>
    <t xml:space="preserve">3.8e10</t>
  </si>
  <si>
    <t xml:space="preserve">2001-08-18 13:57:43</t>
  </si>
  <si>
    <t xml:space="preserve">2001-08-26 16:08:52</t>
  </si>
  <si>
    <t xml:space="preserve">2002-03-01 03:53:59</t>
  </si>
  <si>
    <t xml:space="preserve">29.2N</t>
  </si>
  <si>
    <t xml:space="preserve">66.8W</t>
  </si>
  <si>
    <t xml:space="preserve">2003-06-21 14:49:57</t>
  </si>
  <si>
    <t xml:space="preserve">2003-10-07 00:23:56</t>
  </si>
  <si>
    <t xml:space="preserve">3.7e10</t>
  </si>
  <si>
    <t xml:space="preserve">2004-12-13 11:35:55</t>
  </si>
  <si>
    <t xml:space="preserve">9.7S</t>
  </si>
  <si>
    <t xml:space="preserve">155.3E</t>
  </si>
  <si>
    <t xml:space="preserve">3.9e10</t>
  </si>
  <si>
    <t xml:space="preserve">2005-03-09 12:49:08</t>
  </si>
  <si>
    <t xml:space="preserve">14.3N</t>
  </si>
  <si>
    <t xml:space="preserve">142.7E</t>
  </si>
  <si>
    <t xml:space="preserve">2005-03-31 22:15:55</t>
  </si>
  <si>
    <t xml:space="preserve">42.8N</t>
  </si>
  <si>
    <t xml:space="preserve">2007-03-17 06:48:35</t>
  </si>
  <si>
    <t xml:space="preserve">7.1N</t>
  </si>
  <si>
    <t xml:space="preserve">4.1E</t>
  </si>
  <si>
    <t xml:space="preserve">2007-05-16 16:20:58</t>
  </si>
  <si>
    <t xml:space="preserve">111.7E</t>
  </si>
  <si>
    <t xml:space="preserve">2010-12-14 00:27:53</t>
  </si>
  <si>
    <t xml:space="preserve">4.9S</t>
  </si>
  <si>
    <t xml:space="preserve">175.5E</t>
  </si>
  <si>
    <t xml:space="preserve">2011-02-21 05:07:03</t>
  </si>
  <si>
    <t xml:space="preserve">26.3N</t>
  </si>
  <si>
    <t xml:space="preserve">43.7E</t>
  </si>
  <si>
    <t xml:space="preserve">2011-03-01 10:37:54</t>
  </si>
  <si>
    <t xml:space="preserve">53.5N</t>
  </si>
  <si>
    <t xml:space="preserve">103.9E</t>
  </si>
  <si>
    <t xml:space="preserve">2011-04-11 21:43:40</t>
  </si>
  <si>
    <t xml:space="preserve">2012-02-24 19:11:41</t>
  </si>
  <si>
    <t xml:space="preserve">22.7S</t>
  </si>
  <si>
    <t xml:space="preserve">30.8E</t>
  </si>
  <si>
    <t xml:space="preserve">2012-09-28 05:44:12</t>
  </si>
  <si>
    <t xml:space="preserve">73.7E</t>
  </si>
  <si>
    <t xml:space="preserve">2013-07-31 07:00:38</t>
  </si>
  <si>
    <t xml:space="preserve">2014-03-29 13:45:41</t>
  </si>
  <si>
    <t xml:space="preserve">121.5E</t>
  </si>
  <si>
    <t xml:space="preserve">2014-10-06 20:02:15</t>
  </si>
  <si>
    <t xml:space="preserve">85.7E</t>
  </si>
  <si>
    <t xml:space="preserve">2015-09-02 20:10:30</t>
  </si>
  <si>
    <t xml:space="preserve">39.1N</t>
  </si>
  <si>
    <t xml:space="preserve">40.2E</t>
  </si>
  <si>
    <t xml:space="preserve">2016-12-23 03:29:09</t>
  </si>
  <si>
    <t xml:space="preserve">21.3N</t>
  </si>
  <si>
    <t xml:space="preserve">49.3E</t>
  </si>
  <si>
    <t xml:space="preserve">2017-02-22 18:47:30</t>
  </si>
  <si>
    <t xml:space="preserve">50.7S</t>
  </si>
  <si>
    <t xml:space="preserve">2017-09-05 05:11:27</t>
  </si>
  <si>
    <t xml:space="preserve">49.3N</t>
  </si>
  <si>
    <t xml:space="preserve">116.9W</t>
  </si>
  <si>
    <t xml:space="preserve">2018-02-12 02:15:19</t>
  </si>
  <si>
    <t xml:space="preserve">58.9W</t>
  </si>
  <si>
    <t xml:space="preserve">2018-05-03 07:23:59</t>
  </si>
  <si>
    <t xml:space="preserve">46.9N</t>
  </si>
  <si>
    <t xml:space="preserve">7.5W</t>
  </si>
  <si>
    <t xml:space="preserve">2018-10-05 00:27:04</t>
  </si>
  <si>
    <t xml:space="preserve">39.8S</t>
  </si>
  <si>
    <t xml:space="preserve">31.7W</t>
  </si>
  <si>
    <t xml:space="preserve">2018-11-14 04:03:47</t>
  </si>
  <si>
    <t xml:space="preserve">37.6S</t>
  </si>
  <si>
    <t xml:space="preserve">83.5E</t>
  </si>
  <si>
    <t xml:space="preserve">2019-08-24 12:02:59</t>
  </si>
  <si>
    <t xml:space="preserve">130.4W</t>
  </si>
  <si>
    <t xml:space="preserve">2019-12-11 01:19:11</t>
  </si>
  <si>
    <t xml:space="preserve">47.7N</t>
  </si>
  <si>
    <t xml:space="preserve">161.7E</t>
  </si>
  <si>
    <t xml:space="preserve">2021-03-05 13:50:01</t>
  </si>
  <si>
    <t xml:space="preserve">81.1S</t>
  </si>
  <si>
    <t xml:space="preserve">141.1E</t>
  </si>
  <si>
    <t xml:space="preserve">2021-05-16 15:51:08</t>
  </si>
  <si>
    <t xml:space="preserve">52.1S</t>
  </si>
  <si>
    <t xml:space="preserve">2021-07-29 13:19:57</t>
  </si>
  <si>
    <t xml:space="preserve">42.4N</t>
  </si>
  <si>
    <t xml:space="preserve">98.4E</t>
  </si>
  <si>
    <t xml:space="preserve">2021-10-21 10:32:02</t>
  </si>
  <si>
    <t xml:space="preserve">51.4E</t>
  </si>
  <si>
    <t xml:space="preserve">2021-11-28 18:06:50</t>
  </si>
  <si>
    <t xml:space="preserve">32.6N</t>
  </si>
  <si>
    <t xml:space="preserve">113.5E</t>
  </si>
  <si>
    <t xml:space="preserve">2022-04-21 22:15:28</t>
  </si>
  <si>
    <t xml:space="preserve">55.5S</t>
  </si>
  <si>
    <t xml:space="preserve">68.9W</t>
  </si>
  <si>
    <t xml:space="preserve">1995-10-01 02:42:01</t>
  </si>
  <si>
    <t xml:space="preserve">3.5e10</t>
  </si>
  <si>
    <t xml:space="preserve">1996-05-01 13:19:25</t>
  </si>
  <si>
    <t xml:space="preserve">1996-08-17 15:46:08</t>
  </si>
  <si>
    <t xml:space="preserve">3.4e10</t>
  </si>
  <si>
    <t xml:space="preserve">1999-01-02 18:25:51</t>
  </si>
  <si>
    <t xml:space="preserve">47.0N</t>
  </si>
  <si>
    <t xml:space="preserve">103.0E</t>
  </si>
  <si>
    <t xml:space="preserve">1999-08-16 05:18:20</t>
  </si>
  <si>
    <t xml:space="preserve">35.0N</t>
  </si>
  <si>
    <t xml:space="preserve">107.2W</t>
  </si>
  <si>
    <t xml:space="preserve">3.6e10</t>
  </si>
  <si>
    <t xml:space="preserve">2000-01-18 08:33:58</t>
  </si>
  <si>
    <t xml:space="preserve">24.3N</t>
  </si>
  <si>
    <t xml:space="preserve">2001-10-27 19:20:12</t>
  </si>
  <si>
    <t xml:space="preserve">52.7N</t>
  </si>
  <si>
    <t xml:space="preserve">3.8E</t>
  </si>
  <si>
    <t xml:space="preserve">2003-11-26 02:00:04</t>
  </si>
  <si>
    <t xml:space="preserve">22.9S</t>
  </si>
  <si>
    <t xml:space="preserve">2004-07-22 03:34:31</t>
  </si>
  <si>
    <t xml:space="preserve">2005-04-05 17:48:07</t>
  </si>
  <si>
    <t xml:space="preserve">2007-01-01 11:43:29</t>
  </si>
  <si>
    <t xml:space="preserve">44.4N</t>
  </si>
  <si>
    <t xml:space="preserve">116.5E</t>
  </si>
  <si>
    <t xml:space="preserve">2008-07-01 17:40:19</t>
  </si>
  <si>
    <t xml:space="preserve">37.1N</t>
  </si>
  <si>
    <t xml:space="preserve">115.7W</t>
  </si>
  <si>
    <t xml:space="preserve">2008-12-09 06:08:16</t>
  </si>
  <si>
    <t xml:space="preserve">2008-12-24 15:51:58</t>
  </si>
  <si>
    <t xml:space="preserve">68.9S</t>
  </si>
  <si>
    <t xml:space="preserve">102.0W</t>
  </si>
  <si>
    <t xml:space="preserve">2010-08-05 19:31:48</t>
  </si>
  <si>
    <t xml:space="preserve">46.6E</t>
  </si>
  <si>
    <t xml:space="preserve">2011-08-11 02:56:08</t>
  </si>
  <si>
    <t xml:space="preserve">2011-10-12 07:13:20</t>
  </si>
  <si>
    <t xml:space="preserve">26.4S</t>
  </si>
  <si>
    <t xml:space="preserve">78.4W</t>
  </si>
  <si>
    <t xml:space="preserve">2012-07-27 04:19:50</t>
  </si>
  <si>
    <t xml:space="preserve">63.1N</t>
  </si>
  <si>
    <t xml:space="preserve">172.3E</t>
  </si>
  <si>
    <t xml:space="preserve">2013-06-01 22:49:48</t>
  </si>
  <si>
    <t xml:space="preserve">65.6S</t>
  </si>
  <si>
    <t xml:space="preserve">138.4E</t>
  </si>
  <si>
    <t xml:space="preserve">2014-08-28 03:07:45</t>
  </si>
  <si>
    <t xml:space="preserve">45.4W</t>
  </si>
  <si>
    <t xml:space="preserve">2014-09-05 21:37:26</t>
  </si>
  <si>
    <t xml:space="preserve">22.7N</t>
  </si>
  <si>
    <t xml:space="preserve">150.0W</t>
  </si>
  <si>
    <t xml:space="preserve">2014-10-21 18:55:37</t>
  </si>
  <si>
    <t xml:space="preserve">22.2N</t>
  </si>
  <si>
    <t xml:space="preserve">132.9W</t>
  </si>
  <si>
    <t xml:space="preserve">2015-05-20 10:20:41</t>
  </si>
  <si>
    <t xml:space="preserve">2015-10-10 09:57:51</t>
  </si>
  <si>
    <t xml:space="preserve">51.0S</t>
  </si>
  <si>
    <t xml:space="preserve">21.1W</t>
  </si>
  <si>
    <t xml:space="preserve">2016-02-23 03:59:13</t>
  </si>
  <si>
    <t xml:space="preserve">32.3N</t>
  </si>
  <si>
    <t xml:space="preserve">67.2E</t>
  </si>
  <si>
    <t xml:space="preserve">2017-05-14 09:30:35</t>
  </si>
  <si>
    <t xml:space="preserve">26.0S</t>
  </si>
  <si>
    <t xml:space="preserve">32.4E</t>
  </si>
  <si>
    <t xml:space="preserve">2017-05-22 17:44:39</t>
  </si>
  <si>
    <t xml:space="preserve">157.6W</t>
  </si>
  <si>
    <t xml:space="preserve">2017-07-23 06:12:38</t>
  </si>
  <si>
    <t xml:space="preserve">6.6S</t>
  </si>
  <si>
    <t xml:space="preserve">69.7W</t>
  </si>
  <si>
    <t xml:space="preserve">2018-01-06 18:24:28</t>
  </si>
  <si>
    <t xml:space="preserve">12.8E</t>
  </si>
  <si>
    <t xml:space="preserve">2018-04-21 12:06:04</t>
  </si>
  <si>
    <t xml:space="preserve">59.0S</t>
  </si>
  <si>
    <t xml:space="preserve">45.8E</t>
  </si>
  <si>
    <t xml:space="preserve">2019-01-22 09:18:01</t>
  </si>
  <si>
    <t xml:space="preserve">18.0N</t>
  </si>
  <si>
    <t xml:space="preserve">2019-09-27 13:35:46</t>
  </si>
  <si>
    <t xml:space="preserve">28.4W</t>
  </si>
  <si>
    <t xml:space="preserve">2020-10-18 10:52:43</t>
  </si>
  <si>
    <t xml:space="preserve">11.4S</t>
  </si>
  <si>
    <t xml:space="preserve">135.8W</t>
  </si>
  <si>
    <t xml:space="preserve">1996-07-12 14:04:45</t>
  </si>
  <si>
    <t xml:space="preserve">93.6W</t>
  </si>
  <si>
    <t xml:space="preserve">3.2e10</t>
  </si>
  <si>
    <t xml:space="preserve">1997-12-28 03:58:18</t>
  </si>
  <si>
    <t xml:space="preserve">152.4E</t>
  </si>
  <si>
    <t xml:space="preserve">3.1e10</t>
  </si>
  <si>
    <t xml:space="preserve">1998-10-03 12:58:50</t>
  </si>
  <si>
    <t xml:space="preserve">1999-04-26 09:49:26</t>
  </si>
  <si>
    <t xml:space="preserve">32.8S</t>
  </si>
  <si>
    <t xml:space="preserve">159.1E</t>
  </si>
  <si>
    <t xml:space="preserve">3.3e10</t>
  </si>
  <si>
    <t xml:space="preserve">2002-04-02 02:36:28</t>
  </si>
  <si>
    <t xml:space="preserve">2003-02-25 23:13:28</t>
  </si>
  <si>
    <t xml:space="preserve">40.0N</t>
  </si>
  <si>
    <t xml:space="preserve">116.0E</t>
  </si>
  <si>
    <t xml:space="preserve">2003-04-01 04:40:55</t>
  </si>
  <si>
    <t xml:space="preserve">2003-06-10 14:11:07</t>
  </si>
  <si>
    <t xml:space="preserve">2003-09-22 03:45:43</t>
  </si>
  <si>
    <t xml:space="preserve">2005-07-01 22:36:15</t>
  </si>
  <si>
    <t xml:space="preserve">49.8S</t>
  </si>
  <si>
    <t xml:space="preserve">33.1E</t>
  </si>
  <si>
    <t xml:space="preserve">2005-11-02 07:04:32</t>
  </si>
  <si>
    <t xml:space="preserve">33.9N</t>
  </si>
  <si>
    <t xml:space="preserve">2005-11-29 07:33:16</t>
  </si>
  <si>
    <t xml:space="preserve">58.2W</t>
  </si>
  <si>
    <t xml:space="preserve">2005-12-01 10:40:20</t>
  </si>
  <si>
    <t xml:space="preserve">155.8W</t>
  </si>
  <si>
    <t xml:space="preserve">2006-08-18 00:03:18</t>
  </si>
  <si>
    <t xml:space="preserve">2007-01-18 13:51:10</t>
  </si>
  <si>
    <t xml:space="preserve">164.3W</t>
  </si>
  <si>
    <t xml:space="preserve">2007-06-07 21:28:12</t>
  </si>
  <si>
    <t xml:space="preserve">2007-10-12 09:14:03</t>
  </si>
  <si>
    <t xml:space="preserve">88.5N</t>
  </si>
  <si>
    <t xml:space="preserve">2009-03-15 05:44:33</t>
  </si>
  <si>
    <t xml:space="preserve">21.7S</t>
  </si>
  <si>
    <t xml:space="preserve">98.6W</t>
  </si>
  <si>
    <t xml:space="preserve">2009-06-18 04:39:00</t>
  </si>
  <si>
    <t xml:space="preserve">16.0W</t>
  </si>
  <si>
    <t xml:space="preserve">2009-06-27 13:08:05</t>
  </si>
  <si>
    <t xml:space="preserve">26.6S</t>
  </si>
  <si>
    <t xml:space="preserve">12.6W</t>
  </si>
  <si>
    <t xml:space="preserve">2010-11-19 07:25:56</t>
  </si>
  <si>
    <t xml:space="preserve">148.8E</t>
  </si>
  <si>
    <t xml:space="preserve">2011-03-23 04:24:46</t>
  </si>
  <si>
    <t xml:space="preserve">2011-07-07 23:25:54</t>
  </si>
  <si>
    <t xml:space="preserve">2012-04-02 16:50:33</t>
  </si>
  <si>
    <t xml:space="preserve">95.2W</t>
  </si>
  <si>
    <t xml:space="preserve">2012-08-13 05:31:53</t>
  </si>
  <si>
    <t xml:space="preserve">2014-01-08 17:05:34</t>
  </si>
  <si>
    <t xml:space="preserve">147.6E</t>
  </si>
  <si>
    <t xml:space="preserve">2014-12-12 06:48:11</t>
  </si>
  <si>
    <t xml:space="preserve">33.5N</t>
  </si>
  <si>
    <t xml:space="preserve">2015-02-17 13:19:50</t>
  </si>
  <si>
    <t xml:space="preserve">2016-03-16 23:54:20</t>
  </si>
  <si>
    <t xml:space="preserve">6.3W</t>
  </si>
  <si>
    <t xml:space="preserve">2016-10-01 20:23:45</t>
  </si>
  <si>
    <t xml:space="preserve">6.7E</t>
  </si>
  <si>
    <t xml:space="preserve">2016-11-29 08:05:38</t>
  </si>
  <si>
    <t xml:space="preserve">30.6S</t>
  </si>
  <si>
    <t xml:space="preserve">93.1W</t>
  </si>
  <si>
    <t xml:space="preserve">2017-10-15 04:33:16</t>
  </si>
  <si>
    <t xml:space="preserve">65.2S</t>
  </si>
  <si>
    <t xml:space="preserve">128.2E</t>
  </si>
  <si>
    <t xml:space="preserve">2018-01-22 22:06:30</t>
  </si>
  <si>
    <t xml:space="preserve">17.4W</t>
  </si>
  <si>
    <t xml:space="preserve">2019-05-19 14:47:03</t>
  </si>
  <si>
    <t xml:space="preserve">23.6S</t>
  </si>
  <si>
    <t xml:space="preserve">132.8E</t>
  </si>
  <si>
    <t xml:space="preserve">2019-06-30 16:52:58</t>
  </si>
  <si>
    <t xml:space="preserve">21.2N</t>
  </si>
  <si>
    <t xml:space="preserve">129.5W</t>
  </si>
  <si>
    <t xml:space="preserve">2021-02-02 10:03:21</t>
  </si>
  <si>
    <t xml:space="preserve">80.1E</t>
  </si>
  <si>
    <t xml:space="preserve">2021-07-07 13:41:14</t>
  </si>
  <si>
    <t xml:space="preserve">2021-09-06 17:55:42</t>
  </si>
  <si>
    <t xml:space="preserve">2.1S</t>
  </si>
  <si>
    <t xml:space="preserve">2021-11-08 05:28:28</t>
  </si>
  <si>
    <t xml:space="preserve">7.7W</t>
  </si>
  <si>
    <t xml:space="preserve">2021-12-20 23:15:55</t>
  </si>
  <si>
    <t xml:space="preserve">60.3E</t>
  </si>
  <si>
    <t xml:space="preserve">2022-06-07 22:53:17</t>
  </si>
  <si>
    <t xml:space="preserve">127.1W</t>
  </si>
  <si>
    <t xml:space="preserve">2022-09-14 23:31:15</t>
  </si>
  <si>
    <t xml:space="preserve">63.4E</t>
  </si>
  <si>
    <t xml:space="preserve">1995-01-02 20:41:38</t>
  </si>
  <si>
    <t xml:space="preserve">3.0e10</t>
  </si>
  <si>
    <t xml:space="preserve">1995-11-25 05:29:31</t>
  </si>
  <si>
    <t xml:space="preserve">2.9e10</t>
  </si>
  <si>
    <t xml:space="preserve">1996-08-09 18:14:56</t>
  </si>
  <si>
    <t xml:space="preserve">2000-06-02 18:44:16</t>
  </si>
  <si>
    <t xml:space="preserve">18.9W</t>
  </si>
  <si>
    <t xml:space="preserve">2000-06-03 03:24:49</t>
  </si>
  <si>
    <t xml:space="preserve">74.8W</t>
  </si>
  <si>
    <t xml:space="preserve">2000-06-22 20:02:11</t>
  </si>
  <si>
    <t xml:space="preserve">32.9N</t>
  </si>
  <si>
    <t xml:space="preserve">159.0E</t>
  </si>
  <si>
    <t xml:space="preserve">2002-06-15 11:51:18</t>
  </si>
  <si>
    <t xml:space="preserve">2003-09-20 19:04:01</t>
  </si>
  <si>
    <t xml:space="preserve">2003-10-13 14:06:59</t>
  </si>
  <si>
    <t xml:space="preserve">2004-02-02 18:52:20</t>
  </si>
  <si>
    <t xml:space="preserve">52.3E</t>
  </si>
  <si>
    <t xml:space="preserve">2004-07-16 00:11:01</t>
  </si>
  <si>
    <t xml:space="preserve">2004-10-10 11:05:28</t>
  </si>
  <si>
    <t xml:space="preserve">2004-12-11 15:36:51</t>
  </si>
  <si>
    <t xml:space="preserve">36.0N</t>
  </si>
  <si>
    <t xml:space="preserve">104.1E</t>
  </si>
  <si>
    <t xml:space="preserve">2005-04-06 01:30:24</t>
  </si>
  <si>
    <t xml:space="preserve">42.7S</t>
  </si>
  <si>
    <t xml:space="preserve">154.6E</t>
  </si>
  <si>
    <t xml:space="preserve">2006-05-07 17:45:14</t>
  </si>
  <si>
    <t xml:space="preserve">2010-03-08 22:44:41</t>
  </si>
  <si>
    <t xml:space="preserve">18.2N</t>
  </si>
  <si>
    <t xml:space="preserve">110.1E</t>
  </si>
  <si>
    <t xml:space="preserve">2011-01-08 19:38:44</t>
  </si>
  <si>
    <t xml:space="preserve">33.3N</t>
  </si>
  <si>
    <t xml:space="preserve">125.8W</t>
  </si>
  <si>
    <t xml:space="preserve">2011-07-04 09:18:04</t>
  </si>
  <si>
    <t xml:space="preserve">2011-12-11 17:29:33</t>
  </si>
  <si>
    <t xml:space="preserve">2012-04-19 22:12:10</t>
  </si>
  <si>
    <t xml:space="preserve">5.5N</t>
  </si>
  <si>
    <t xml:space="preserve">2012-10-25 15:57:19</t>
  </si>
  <si>
    <t xml:space="preserve">2013-02-20 13:13:07</t>
  </si>
  <si>
    <t xml:space="preserve">38.8W</t>
  </si>
  <si>
    <t xml:space="preserve">2013-03-12 10:32:59</t>
  </si>
  <si>
    <t xml:space="preserve">32.7S</t>
  </si>
  <si>
    <t xml:space="preserve">17.1E</t>
  </si>
  <si>
    <t xml:space="preserve">2014-10-14 10:25:03</t>
  </si>
  <si>
    <t xml:space="preserve">2.0S</t>
  </si>
  <si>
    <t xml:space="preserve">119.2E</t>
  </si>
  <si>
    <t xml:space="preserve">2015-08-04 10:24:59</t>
  </si>
  <si>
    <t xml:space="preserve">9.6S</t>
  </si>
  <si>
    <t xml:space="preserve">125.9E</t>
  </si>
  <si>
    <t xml:space="preserve">2015-10-11 00:07:46</t>
  </si>
  <si>
    <t xml:space="preserve">55.4S</t>
  </si>
  <si>
    <t xml:space="preserve">2017-10-09 12:51:48</t>
  </si>
  <si>
    <t xml:space="preserve">64.1W</t>
  </si>
  <si>
    <t xml:space="preserve">2018-04-30 13:17:57</t>
  </si>
  <si>
    <t xml:space="preserve">45.5S</t>
  </si>
  <si>
    <t xml:space="preserve">1.4W</t>
  </si>
  <si>
    <t xml:space="preserve">2018-06-26 17:51:53</t>
  </si>
  <si>
    <t xml:space="preserve">2019-04-14 17:54:33</t>
  </si>
  <si>
    <t xml:space="preserve">18.3N</t>
  </si>
  <si>
    <t xml:space="preserve">74.6W</t>
  </si>
  <si>
    <t xml:space="preserve">2021-02-09 23:27:29</t>
  </si>
  <si>
    <t xml:space="preserve">75.8N</t>
  </si>
  <si>
    <t xml:space="preserve">92.8W</t>
  </si>
  <si>
    <t xml:space="preserve">2021-10-28 09:10:30</t>
  </si>
  <si>
    <t xml:space="preserve">138.7W</t>
  </si>
  <si>
    <t xml:space="preserve">1996-05-08 01:02:05</t>
  </si>
  <si>
    <t xml:space="preserve">2.8e10</t>
  </si>
  <si>
    <t xml:space="preserve">1999-02-01 14:24:09</t>
  </si>
  <si>
    <t xml:space="preserve">80.0N</t>
  </si>
  <si>
    <t xml:space="preserve">154.2E</t>
  </si>
  <si>
    <t xml:space="preserve">1999-09-08 23:55:35</t>
  </si>
  <si>
    <t xml:space="preserve">22.4N</t>
  </si>
  <si>
    <t xml:space="preserve">0.2E</t>
  </si>
  <si>
    <t xml:space="preserve">1999-12-10 18:56:50</t>
  </si>
  <si>
    <t xml:space="preserve">2000-05-06 11:51:52</t>
  </si>
  <si>
    <t xml:space="preserve">49.9N</t>
  </si>
  <si>
    <t xml:space="preserve">18.4E</t>
  </si>
  <si>
    <t xml:space="preserve">2004-01-17 20:11:02</t>
  </si>
  <si>
    <t xml:space="preserve">2006-01-10 23:25:28</t>
  </si>
  <si>
    <t xml:space="preserve">29.8N</t>
  </si>
  <si>
    <t xml:space="preserve">12.7W</t>
  </si>
  <si>
    <t xml:space="preserve">2010-08-12 02:59:36</t>
  </si>
  <si>
    <t xml:space="preserve">2011-08-04 07:25:57</t>
  </si>
  <si>
    <t xml:space="preserve">40.7S</t>
  </si>
  <si>
    <t xml:space="preserve">86.7W</t>
  </si>
  <si>
    <t xml:space="preserve">2014-09-09 18:55:46</t>
  </si>
  <si>
    <t xml:space="preserve">137.2E</t>
  </si>
  <si>
    <t xml:space="preserve">2017-11-19 04:17:32</t>
  </si>
  <si>
    <t xml:space="preserve">24.2S</t>
  </si>
  <si>
    <t xml:space="preserve">135.0E</t>
  </si>
  <si>
    <t xml:space="preserve">2018-01-06 21:24:22</t>
  </si>
  <si>
    <t xml:space="preserve">55.8N</t>
  </si>
  <si>
    <t xml:space="preserve">52.5E</t>
  </si>
  <si>
    <t xml:space="preserve">2019-04-04 22:19:01</t>
  </si>
  <si>
    <t xml:space="preserve">35.3N</t>
  </si>
  <si>
    <t xml:space="preserve">93.9W</t>
  </si>
  <si>
    <t xml:space="preserve">2019-06-20 06:07:32</t>
  </si>
  <si>
    <t xml:space="preserve">7.3N</t>
  </si>
  <si>
    <t xml:space="preserve">2020-01-21 20:07:44</t>
  </si>
  <si>
    <t xml:space="preserve">33.1N</t>
  </si>
  <si>
    <t xml:space="preserve">34.3E</t>
  </si>
  <si>
    <t xml:space="preserve">2021-02-28 03:47:37</t>
  </si>
  <si>
    <t xml:space="preserve">9.2N</t>
  </si>
  <si>
    <t xml:space="preserve">1996-03-31 00:53:57</t>
  </si>
  <si>
    <t xml:space="preserve">2.7e10</t>
  </si>
  <si>
    <t xml:space="preserve">1997-07-04 12:22:33</t>
  </si>
  <si>
    <t xml:space="preserve">175.8W</t>
  </si>
  <si>
    <t xml:space="preserve">1998-03-24 09:08:14</t>
  </si>
  <si>
    <t xml:space="preserve">1998-12-22 09:24:00</t>
  </si>
  <si>
    <t xml:space="preserve">2000-06-27 10:06:51</t>
  </si>
  <si>
    <t xml:space="preserve">34.9N</t>
  </si>
  <si>
    <t xml:space="preserve">36.8E</t>
  </si>
  <si>
    <t xml:space="preserve">2000-09-24 06:57:19</t>
  </si>
  <si>
    <t xml:space="preserve">2000-12-15 03:46:27</t>
  </si>
  <si>
    <t xml:space="preserve">50.4N</t>
  </si>
  <si>
    <t xml:space="preserve">58.9E</t>
  </si>
  <si>
    <t xml:space="preserve">2002-03-28 21:29:56</t>
  </si>
  <si>
    <t xml:space="preserve">2005-03-18 16:48:32</t>
  </si>
  <si>
    <t xml:space="preserve">2005-08-20 12:10:24</t>
  </si>
  <si>
    <t xml:space="preserve">2007-03-07 15:16:49</t>
  </si>
  <si>
    <t xml:space="preserve">2009-06-20 11:04:41</t>
  </si>
  <si>
    <t xml:space="preserve">2009-07-03 04:02:00</t>
  </si>
  <si>
    <t xml:space="preserve">2011-08-31 09:44:13</t>
  </si>
  <si>
    <t xml:space="preserve">18.6N</t>
  </si>
  <si>
    <t xml:space="preserve">5.1W</t>
  </si>
  <si>
    <t xml:space="preserve">2012-12-18 11:19:17</t>
  </si>
  <si>
    <t xml:space="preserve">2018-02-15 13:38:22</t>
  </si>
  <si>
    <t xml:space="preserve">43.8S</t>
  </si>
  <si>
    <t xml:space="preserve">1.1W</t>
  </si>
  <si>
    <t xml:space="preserve">2019-10-22 22:21:15</t>
  </si>
  <si>
    <t xml:space="preserve">12.0N</t>
  </si>
  <si>
    <t xml:space="preserve">76.0W</t>
  </si>
  <si>
    <t xml:space="preserve">2019-11-28 20:30:54</t>
  </si>
  <si>
    <t xml:space="preserve">35.7N</t>
  </si>
  <si>
    <t xml:space="preserve">2020-02-10 23:48:17</t>
  </si>
  <si>
    <t xml:space="preserve">28.2N</t>
  </si>
  <si>
    <t xml:space="preserve">76.7E</t>
  </si>
  <si>
    <t xml:space="preserve">2020-04-18 13:08:38</t>
  </si>
  <si>
    <t xml:space="preserve">12.5N</t>
  </si>
  <si>
    <t xml:space="preserve">49.8W</t>
  </si>
  <si>
    <t xml:space="preserve">2020-10-21 06:38:49</t>
  </si>
  <si>
    <t xml:space="preserve">29.7S</t>
  </si>
  <si>
    <t xml:space="preserve">2022-02-17 12:08:06</t>
  </si>
  <si>
    <t xml:space="preserve">38.9W</t>
  </si>
  <si>
    <t xml:space="preserve">2022-04-04 00:30:39</t>
  </si>
  <si>
    <t xml:space="preserve">64.3W</t>
  </si>
  <si>
    <t xml:space="preserve">2022-07-08 01:36:37</t>
  </si>
  <si>
    <t xml:space="preserve">130.1E</t>
  </si>
  <si>
    <t xml:space="preserve">2022-09-15 02:49:02</t>
  </si>
  <si>
    <t xml:space="preserve">1993-11-29 17:48:41</t>
  </si>
  <si>
    <t xml:space="preserve">26.5N</t>
  </si>
  <si>
    <t xml:space="preserve">78.3E</t>
  </si>
  <si>
    <t xml:space="preserve">2.6e10</t>
  </si>
  <si>
    <t xml:space="preserve">1997-02-06 18:28:34</t>
  </si>
  <si>
    <t xml:space="preserve">1997-08-20 17:16:43</t>
  </si>
  <si>
    <t xml:space="preserve">1999-05-23 07:02:10</t>
  </si>
  <si>
    <t xml:space="preserve">16.4S</t>
  </si>
  <si>
    <t xml:space="preserve">116.3W</t>
  </si>
  <si>
    <t xml:space="preserve">2005-05-07 09:31:44</t>
  </si>
  <si>
    <t xml:space="preserve">75.8S</t>
  </si>
  <si>
    <t xml:space="preserve">163.7E</t>
  </si>
  <si>
    <t xml:space="preserve">2006-05-28 01:32:24</t>
  </si>
  <si>
    <t xml:space="preserve">2014-02-18 12:50:44</t>
  </si>
  <si>
    <t xml:space="preserve">61.5W</t>
  </si>
  <si>
    <t xml:space="preserve">2014-08-29 23:15:39</t>
  </si>
  <si>
    <t xml:space="preserve">6.2S</t>
  </si>
  <si>
    <t xml:space="preserve">2018-10-22 07:11:03</t>
  </si>
  <si>
    <t xml:space="preserve">2019-11-28 13:22:10</t>
  </si>
  <si>
    <t xml:space="preserve">2020-01-24 11:13:31</t>
  </si>
  <si>
    <t xml:space="preserve">35.8W</t>
  </si>
  <si>
    <t xml:space="preserve">2020-11-28 16:34:11</t>
  </si>
  <si>
    <t xml:space="preserve">135.1E</t>
  </si>
  <si>
    <t xml:space="preserve">1995-01-10 21:08:41</t>
  </si>
  <si>
    <t xml:space="preserve">2.5e10</t>
  </si>
  <si>
    <t xml:space="preserve">1995-04-02 12:32:38</t>
  </si>
  <si>
    <t xml:space="preserve">1995-06-09 09:28:38</t>
  </si>
  <si>
    <t xml:space="preserve">1995-07-09 18:20:09</t>
  </si>
  <si>
    <t xml:space="preserve">66.3E</t>
  </si>
  <si>
    <t xml:space="preserve">1998-11-23 20:20:14</t>
  </si>
  <si>
    <t xml:space="preserve">82.3N</t>
  </si>
  <si>
    <t xml:space="preserve">160.1E</t>
  </si>
  <si>
    <t xml:space="preserve">2002-08-10 18:01:51</t>
  </si>
  <si>
    <t xml:space="preserve">2004-07-29 12:41:45</t>
  </si>
  <si>
    <t xml:space="preserve">2005-08-09 14:35:45</t>
  </si>
  <si>
    <t xml:space="preserve">2005-09-14 01:08:52</t>
  </si>
  <si>
    <t xml:space="preserve">27.3E</t>
  </si>
  <si>
    <t xml:space="preserve">2005-11-15 05:19:07</t>
  </si>
  <si>
    <t xml:space="preserve">113.4W</t>
  </si>
  <si>
    <t xml:space="preserve">2007-03-15 02:20:15</t>
  </si>
  <si>
    <t xml:space="preserve">44.1S</t>
  </si>
  <si>
    <t xml:space="preserve">148.4W</t>
  </si>
  <si>
    <t xml:space="preserve">2008-11-18 09:41:51</t>
  </si>
  <si>
    <t xml:space="preserve">29.4S</t>
  </si>
  <si>
    <t xml:space="preserve">75.9E</t>
  </si>
  <si>
    <t xml:space="preserve">2009-07-31 02:13:19</t>
  </si>
  <si>
    <t xml:space="preserve">8.9N</t>
  </si>
  <si>
    <t xml:space="preserve">121.9W</t>
  </si>
  <si>
    <t xml:space="preserve">2012-11-20 20:37:31</t>
  </si>
  <si>
    <t xml:space="preserve">29.6E</t>
  </si>
  <si>
    <t xml:space="preserve">2019-01-29 20:47:20</t>
  </si>
  <si>
    <t xml:space="preserve">2019-08-16 20:36:05</t>
  </si>
  <si>
    <t xml:space="preserve">38.9N</t>
  </si>
  <si>
    <t xml:space="preserve">7.0E</t>
  </si>
  <si>
    <t xml:space="preserve">2019-11-28 11:55:02</t>
  </si>
  <si>
    <t xml:space="preserve">22.1S</t>
  </si>
  <si>
    <t xml:space="preserve">2020-03-22 06:44:29</t>
  </si>
  <si>
    <t xml:space="preserve">2021-05-02 14:12:49</t>
  </si>
  <si>
    <t xml:space="preserve">12.3N</t>
  </si>
  <si>
    <t xml:space="preserve">43.4W</t>
  </si>
  <si>
    <t xml:space="preserve">1997-01-28 17:49:49</t>
  </si>
  <si>
    <t xml:space="preserve">2.4e10</t>
  </si>
  <si>
    <t xml:space="preserve">1998-09-01 11:15:04</t>
  </si>
  <si>
    <t xml:space="preserve">34.6N</t>
  </si>
  <si>
    <t xml:space="preserve">23.6E</t>
  </si>
  <si>
    <t xml:space="preserve">1999-01-11 05:18:17</t>
  </si>
  <si>
    <t xml:space="preserve">1999-01-19 02:32:21</t>
  </si>
  <si>
    <t xml:space="preserve">7.9N</t>
  </si>
  <si>
    <t xml:space="preserve">85.8E</t>
  </si>
  <si>
    <t xml:space="preserve">2001-04-14 06:40:36</t>
  </si>
  <si>
    <t xml:space="preserve">2004-03-26 16:35:45</t>
  </si>
  <si>
    <t xml:space="preserve">7.6S</t>
  </si>
  <si>
    <t xml:space="preserve">155.1E</t>
  </si>
  <si>
    <t xml:space="preserve">2007-04-16 14:56:51</t>
  </si>
  <si>
    <t xml:space="preserve">2010-07-15 01:49:56</t>
  </si>
  <si>
    <t xml:space="preserve">60.9N</t>
  </si>
  <si>
    <t xml:space="preserve">178.1W</t>
  </si>
  <si>
    <t xml:space="preserve">2011-04-17 11:21:44</t>
  </si>
  <si>
    <t xml:space="preserve">2011-04-27 11:21:44</t>
  </si>
  <si>
    <t xml:space="preserve">2011-06-16 11:51:50</t>
  </si>
  <si>
    <t xml:space="preserve">67.3N</t>
  </si>
  <si>
    <t xml:space="preserve">21.4W</t>
  </si>
  <si>
    <t xml:space="preserve">2012-06-05 07:44:54</t>
  </si>
  <si>
    <t xml:space="preserve">2017-10-23 15:31:23</t>
  </si>
  <si>
    <t xml:space="preserve">28.8N</t>
  </si>
  <si>
    <t xml:space="preserve">2018-08-27 04:36:45</t>
  </si>
  <si>
    <t xml:space="preserve">1.7S</t>
  </si>
  <si>
    <t xml:space="preserve">141.4E</t>
  </si>
  <si>
    <t xml:space="preserve">2021-11-17 15:53:21</t>
  </si>
  <si>
    <t xml:space="preserve">2022-09-04 03:54:55</t>
  </si>
  <si>
    <t xml:space="preserve">20.0N</t>
  </si>
  <si>
    <t xml:space="preserve">165.9E</t>
  </si>
  <si>
    <t xml:space="preserve">1997-09-30 12:31:18</t>
  </si>
  <si>
    <t xml:space="preserve">38.1S</t>
  </si>
  <si>
    <t xml:space="preserve">63.9E</t>
  </si>
  <si>
    <t xml:space="preserve">2.3e10</t>
  </si>
  <si>
    <t xml:space="preserve">1998-08-08 12:55:22</t>
  </si>
  <si>
    <t xml:space="preserve">1999-12-01 19:38:15</t>
  </si>
  <si>
    <t xml:space="preserve">2000-04-04 13:38:15</t>
  </si>
  <si>
    <t xml:space="preserve">2003-04-28 13:06:46</t>
  </si>
  <si>
    <t xml:space="preserve">2005-06-18 19:40:41</t>
  </si>
  <si>
    <t xml:space="preserve">47.9N</t>
  </si>
  <si>
    <t xml:space="preserve">85.6E</t>
  </si>
  <si>
    <t xml:space="preserve">2006-11-13 15:16:34</t>
  </si>
  <si>
    <t xml:space="preserve">43.3E</t>
  </si>
  <si>
    <t xml:space="preserve">2009-01-10 07:42:39</t>
  </si>
  <si>
    <t xml:space="preserve">122.8E</t>
  </si>
  <si>
    <t xml:space="preserve">2009-11-14 19:58:55</t>
  </si>
  <si>
    <t xml:space="preserve">2011-08-18 14:55:45</t>
  </si>
  <si>
    <t xml:space="preserve">2011-08-20 20:01:37</t>
  </si>
  <si>
    <t xml:space="preserve">27.2S</t>
  </si>
  <si>
    <t xml:space="preserve">2.8W</t>
  </si>
  <si>
    <t xml:space="preserve">2011-11-20 05:25:05</t>
  </si>
  <si>
    <t xml:space="preserve">27.9S</t>
  </si>
  <si>
    <t xml:space="preserve">116.3E</t>
  </si>
  <si>
    <t xml:space="preserve">2012-09-10 01:03:32</t>
  </si>
  <si>
    <t xml:space="preserve">69.8S</t>
  </si>
  <si>
    <t xml:space="preserve">111.7W</t>
  </si>
  <si>
    <t xml:space="preserve">2012-10-19 16:26:22</t>
  </si>
  <si>
    <t xml:space="preserve">75.4S</t>
  </si>
  <si>
    <t xml:space="preserve">2015-07-19 07:06:26</t>
  </si>
  <si>
    <t xml:space="preserve">20.6N</t>
  </si>
  <si>
    <t xml:space="preserve">87.6W</t>
  </si>
  <si>
    <t xml:space="preserve">2015-10-13 12:23:08</t>
  </si>
  <si>
    <t xml:space="preserve">52.5W</t>
  </si>
  <si>
    <t xml:space="preserve">2019-09-28 10:40:20</t>
  </si>
  <si>
    <t xml:space="preserve">12.5S</t>
  </si>
  <si>
    <t xml:space="preserve">2021-06-09 05:43:59</t>
  </si>
  <si>
    <t xml:space="preserve">55.3W</t>
  </si>
  <si>
    <t xml:space="preserve">1995-12-27 12:55:01</t>
  </si>
  <si>
    <t xml:space="preserve">2.2e10</t>
  </si>
  <si>
    <t xml:space="preserve">1997-08-15 01:05:22</t>
  </si>
  <si>
    <t xml:space="preserve">2000-02-17 14:22:07</t>
  </si>
  <si>
    <t xml:space="preserve">14.2N</t>
  </si>
  <si>
    <t xml:space="preserve">115.9E</t>
  </si>
  <si>
    <t xml:space="preserve">2000-09-23 04:00:45</t>
  </si>
  <si>
    <t xml:space="preserve">58.5S</t>
  </si>
  <si>
    <t xml:space="preserve">142.6E</t>
  </si>
  <si>
    <t xml:space="preserve">2003-04-07 09:25:28</t>
  </si>
  <si>
    <t xml:space="preserve">18.4S</t>
  </si>
  <si>
    <t xml:space="preserve">162.6E</t>
  </si>
  <si>
    <t xml:space="preserve">2005-03-12 22:16:31</t>
  </si>
  <si>
    <t xml:space="preserve">2005-04-22 11:18:05</t>
  </si>
  <si>
    <t xml:space="preserve">36.7W</t>
  </si>
  <si>
    <t xml:space="preserve">2005-09-30 19:04:06</t>
  </si>
  <si>
    <t xml:space="preserve">2.8S</t>
  </si>
  <si>
    <t xml:space="preserve">84.1W</t>
  </si>
  <si>
    <t xml:space="preserve">2006-09-02 17:57:58</t>
  </si>
  <si>
    <t xml:space="preserve">2009-04-20 04:01:39</t>
  </si>
  <si>
    <t xml:space="preserve">6.0N</t>
  </si>
  <si>
    <t xml:space="preserve">84.3E</t>
  </si>
  <si>
    <t xml:space="preserve">2009-11-07 11:31:59</t>
  </si>
  <si>
    <t xml:space="preserve">45.5N</t>
  </si>
  <si>
    <t xml:space="preserve">157.7W</t>
  </si>
  <si>
    <t xml:space="preserve">2011-03-23 04:16:32</t>
  </si>
  <si>
    <t xml:space="preserve">16.8S</t>
  </si>
  <si>
    <t xml:space="preserve">85.6W</t>
  </si>
  <si>
    <t xml:space="preserve">2012-03-01 03:12:40</t>
  </si>
  <si>
    <t xml:space="preserve">29.8W</t>
  </si>
  <si>
    <t xml:space="preserve">2013-06-13 02:51:14</t>
  </si>
  <si>
    <t xml:space="preserve">2013-07-18 00:46:37</t>
  </si>
  <si>
    <t xml:space="preserve">2015-01-09 17:31:47</t>
  </si>
  <si>
    <t xml:space="preserve">49.2W</t>
  </si>
  <si>
    <t xml:space="preserve">2015-07-12 22:23:14</t>
  </si>
  <si>
    <t xml:space="preserve">31.0N</t>
  </si>
  <si>
    <t xml:space="preserve">159.6E</t>
  </si>
  <si>
    <t xml:space="preserve">2015-12-30 13:07:50</t>
  </si>
  <si>
    <t xml:space="preserve">160.7W</t>
  </si>
  <si>
    <t xml:space="preserve">2018-08-21 12:26:14</t>
  </si>
  <si>
    <t xml:space="preserve">39.2S</t>
  </si>
  <si>
    <t xml:space="preserve">162.9W</t>
  </si>
  <si>
    <t xml:space="preserve">2019-03-27 12:50:34</t>
  </si>
  <si>
    <t xml:space="preserve">7.4W</t>
  </si>
  <si>
    <t xml:space="preserve">2019-05-04 15:35:46</t>
  </si>
  <si>
    <t xml:space="preserve">28.4N</t>
  </si>
  <si>
    <t xml:space="preserve">88.3W</t>
  </si>
  <si>
    <t xml:space="preserve">2020-07-22 02:55:40</t>
  </si>
  <si>
    <t xml:space="preserve">20.0S</t>
  </si>
  <si>
    <t xml:space="preserve">103.8W</t>
  </si>
  <si>
    <t xml:space="preserve">2020-10-21 18:57:33</t>
  </si>
  <si>
    <t xml:space="preserve">12.9N</t>
  </si>
  <si>
    <t xml:space="preserve">150.2W</t>
  </si>
  <si>
    <t xml:space="preserve">1995-11-13 03:10:47</t>
  </si>
  <si>
    <t xml:space="preserve">2.1e10</t>
  </si>
  <si>
    <t xml:space="preserve">1996-06-25 11:22:40</t>
  </si>
  <si>
    <t xml:space="preserve">1996-10-30 12:48:19</t>
  </si>
  <si>
    <t xml:space="preserve">123.1W</t>
  </si>
  <si>
    <t xml:space="preserve">2000-07-15 16:13:29</t>
  </si>
  <si>
    <t xml:space="preserve">46.6S</t>
  </si>
  <si>
    <t xml:space="preserve">163.3E</t>
  </si>
  <si>
    <t xml:space="preserve">2003-05-18 07:51:40</t>
  </si>
  <si>
    <t xml:space="preserve">2003-06-22 22:53:28</t>
  </si>
  <si>
    <t xml:space="preserve">2003-08-01 04:09:32</t>
  </si>
  <si>
    <t xml:space="preserve">2004-03-25 09:39:26</t>
  </si>
  <si>
    <t xml:space="preserve">4.8S</t>
  </si>
  <si>
    <t xml:space="preserve">2005-04-15 06:54:59</t>
  </si>
  <si>
    <t xml:space="preserve">2006-12-07 11:42:00</t>
  </si>
  <si>
    <t xml:space="preserve">140.0W</t>
  </si>
  <si>
    <t xml:space="preserve">2008-04-07 01:22:28</t>
  </si>
  <si>
    <t xml:space="preserve">58.5W</t>
  </si>
  <si>
    <t xml:space="preserve">2008-05-22 20:50:28</t>
  </si>
  <si>
    <t xml:space="preserve">2008-05-29 21:23:56</t>
  </si>
  <si>
    <t xml:space="preserve">83.5W</t>
  </si>
  <si>
    <t xml:space="preserve">2008-06-18 13:45:36</t>
  </si>
  <si>
    <t xml:space="preserve">6.1N</t>
  </si>
  <si>
    <t xml:space="preserve">2010-08-17 04:19:37</t>
  </si>
  <si>
    <t xml:space="preserve">114.3W</t>
  </si>
  <si>
    <t xml:space="preserve">2012-01-15 12:26:20</t>
  </si>
  <si>
    <t xml:space="preserve">64.1S</t>
  </si>
  <si>
    <t xml:space="preserve">109.9E</t>
  </si>
  <si>
    <t xml:space="preserve">2019-05-12 22:41:48</t>
  </si>
  <si>
    <t xml:space="preserve">57.1W</t>
  </si>
  <si>
    <t xml:space="preserve">2019-06-30 08:11:29</t>
  </si>
  <si>
    <t xml:space="preserve">2.5S</t>
  </si>
  <si>
    <t xml:space="preserve">168.7E</t>
  </si>
  <si>
    <t xml:space="preserve">2020-04-28 05:43:17</t>
  </si>
  <si>
    <t xml:space="preserve">20.1N</t>
  </si>
  <si>
    <t xml:space="preserve">109.4W</t>
  </si>
  <si>
    <t xml:space="preserve">2020-10-19 07:05:47</t>
  </si>
  <si>
    <t xml:space="preserve">48.6N</t>
  </si>
  <si>
    <t xml:space="preserve">93.9E</t>
  </si>
  <si>
    <t xml:space="preserve">2020-11-25 12:20:50</t>
  </si>
  <si>
    <t xml:space="preserve">30.5S</t>
  </si>
  <si>
    <t xml:space="preserve">81.0W</t>
  </si>
  <si>
    <t xml:space="preserve">2021-04-13 02:16:47</t>
  </si>
  <si>
    <t xml:space="preserve">26.8N</t>
  </si>
  <si>
    <t xml:space="preserve">79.1W</t>
  </si>
  <si>
    <t xml:space="preserve">2021-05-06 05:54:27</t>
  </si>
  <si>
    <t xml:space="preserve">34.7S</t>
  </si>
  <si>
    <t xml:space="preserve">141.0E</t>
  </si>
  <si>
    <t xml:space="preserve">2021-12-23 21:27:58</t>
  </si>
  <si>
    <t xml:space="preserve">29.6W</t>
  </si>
  <si>
    <t xml:space="preserve">2022-03-03 00:03:03</t>
  </si>
  <si>
    <t xml:space="preserve">50.4S</t>
  </si>
  <si>
    <t xml:space="preserve">45.9E</t>
  </si>
  <si>
    <t xml:space="preserve">2022-08-21 16:35:49</t>
  </si>
  <si>
    <t xml:space="preserve">6.3S</t>
  </si>
  <si>
    <t xml:space="preserve">2000-06-23 09:03:42</t>
  </si>
  <si>
    <t xml:space="preserve">44.0W</t>
  </si>
  <si>
    <t xml:space="preserve">2.0e10</t>
  </si>
  <si>
    <t xml:space="preserve">2002-03-18 14:44:57</t>
  </si>
  <si>
    <t xml:space="preserve">60.4S</t>
  </si>
  <si>
    <t xml:space="preserve">120.5W</t>
  </si>
  <si>
    <t xml:space="preserve">2003-09-21 07:40:00</t>
  </si>
  <si>
    <t xml:space="preserve">2005-04-16 10:40:38</t>
  </si>
  <si>
    <t xml:space="preserve">2005-05-27 14:12:13</t>
  </si>
  <si>
    <t xml:space="preserve">48.9S</t>
  </si>
  <si>
    <t xml:space="preserve">145.1E</t>
  </si>
  <si>
    <t xml:space="preserve">2006-04-25 18:46:53</t>
  </si>
  <si>
    <t xml:space="preserve">2008-02-19 13:30:30</t>
  </si>
  <si>
    <t xml:space="preserve">119.8W</t>
  </si>
  <si>
    <t xml:space="preserve">2008-04-30 01:18:38</t>
  </si>
  <si>
    <t xml:space="preserve">33.6S</t>
  </si>
  <si>
    <t xml:space="preserve">35.1W</t>
  </si>
  <si>
    <t xml:space="preserve">2008-08-12 11:44:10</t>
  </si>
  <si>
    <t xml:space="preserve">2009-03-01 09:00:59</t>
  </si>
  <si>
    <t xml:space="preserve">2010-10-08 09:58:01</t>
  </si>
  <si>
    <t xml:space="preserve">2010-11-09 06:56:52</t>
  </si>
  <si>
    <t xml:space="preserve">160.0W</t>
  </si>
  <si>
    <t xml:space="preserve">2011-02-12 11:00:12</t>
  </si>
  <si>
    <t xml:space="preserve">95.3W</t>
  </si>
  <si>
    <t xml:space="preserve">2011-05-16 13:39:06</t>
  </si>
  <si>
    <t xml:space="preserve">1.2S</t>
  </si>
  <si>
    <t xml:space="preserve">92.8E</t>
  </si>
  <si>
    <t xml:space="preserve">2013-05-14 23:20:21</t>
  </si>
  <si>
    <t xml:space="preserve">76.4E</t>
  </si>
  <si>
    <t xml:space="preserve">2013-07-26 11:32:26</t>
  </si>
  <si>
    <t xml:space="preserve">178.5W</t>
  </si>
  <si>
    <t xml:space="preserve">2015-01-02 13:39:19</t>
  </si>
  <si>
    <t xml:space="preserve">140.0E</t>
  </si>
  <si>
    <t xml:space="preserve">2015-03-08 04:26:28</t>
  </si>
  <si>
    <t xml:space="preserve">39.1S</t>
  </si>
  <si>
    <t xml:space="preserve">118.6W</t>
  </si>
  <si>
    <t xml:space="preserve">2015-09-08 13:46:42</t>
  </si>
  <si>
    <t xml:space="preserve">29.9E</t>
  </si>
  <si>
    <t xml:space="preserve">2016-04-12 09:51:40</t>
  </si>
  <si>
    <t xml:space="preserve">38.3N</t>
  </si>
  <si>
    <t xml:space="preserve">2016-05-20 11:59:46</t>
  </si>
  <si>
    <t xml:space="preserve">2017-02-07 17:37:31</t>
  </si>
  <si>
    <t xml:space="preserve">27.4S</t>
  </si>
  <si>
    <t xml:space="preserve">14.8W</t>
  </si>
  <si>
    <t xml:space="preserve">2018-11-15 08:02:44</t>
  </si>
  <si>
    <t xml:space="preserve">42N</t>
  </si>
  <si>
    <t xml:space="preserve">57W</t>
  </si>
  <si>
    <t xml:space="preserve">2019-03-19 02:06:39</t>
  </si>
  <si>
    <t xml:space="preserve">24.0S</t>
  </si>
  <si>
    <t xml:space="preserve">140.3E</t>
  </si>
  <si>
    <t xml:space="preserve">2019-08-22 21:47:29</t>
  </si>
  <si>
    <t xml:space="preserve">2020-02-24 22:21:28</t>
  </si>
  <si>
    <t xml:space="preserve">3.6N</t>
  </si>
  <si>
    <t xml:space="preserve">96.0W</t>
  </si>
  <si>
    <t xml:space="preserve">2020-04-14 11:11:16</t>
  </si>
  <si>
    <t xml:space="preserve">45.6W</t>
  </si>
  <si>
    <t xml:space="preserve">2021-10-20 00:43:57</t>
  </si>
  <si>
    <t xml:space="preserve">59.0N</t>
  </si>
  <si>
    <t xml:space="preserve">154.3E</t>
  </si>
  <si>
    <t xml:space="preserve">2021-12-29 03:15:35</t>
  </si>
  <si>
    <t xml:space="preserve">115.0E</t>
  </si>
  <si>
    <t xml:space="preserve">2022-03-06 15:06:15</t>
  </si>
  <si>
    <t xml:space="preserve">99.5W</t>
  </si>
  <si>
    <t xml:space="preserve">2022-03-30 18:19:18</t>
  </si>
  <si>
    <t xml:space="preserve">45.9S</t>
  </si>
  <si>
    <t xml:space="preserve">171.4W</t>
  </si>
  <si>
    <t xml:space="preserve">Velocity (km/s)@max brightnes</t>
  </si>
  <si>
    <t xml:space="preserve">N</t>
  </si>
  <si>
    <t xml:space="preserve">E</t>
  </si>
  <si>
    <t xml:space="preserve">40.8</t>
  </si>
  <si>
    <t xml:space="preserve">63.4</t>
  </si>
  <si>
    <t xml:space="preserve">20.0</t>
  </si>
  <si>
    <t xml:space="preserve">165.9</t>
  </si>
  <si>
    <t xml:space="preserve">S</t>
  </si>
  <si>
    <t xml:space="preserve">W</t>
  </si>
  <si>
    <t xml:space="preserve">76.6</t>
  </si>
  <si>
    <t xml:space="preserve">21.3</t>
  </si>
  <si>
    <t xml:space="preserve">130.1</t>
  </si>
  <si>
    <t xml:space="preserve">164.7</t>
  </si>
  <si>
    <t xml:space="preserve">57.8</t>
  </si>
  <si>
    <t xml:space="preserve">74.3</t>
  </si>
  <si>
    <t xml:space="preserve">1.9</t>
  </si>
  <si>
    <t xml:space="preserve">70.0</t>
  </si>
  <si>
    <t xml:space="preserve">5.4</t>
  </si>
  <si>
    <t xml:space="preserve">56.4</t>
  </si>
  <si>
    <t xml:space="preserve">11.4</t>
  </si>
  <si>
    <t xml:space="preserve">142.2</t>
  </si>
  <si>
    <t xml:space="preserve">50.0</t>
  </si>
  <si>
    <t xml:space="preserve">115.0</t>
  </si>
  <si>
    <t xml:space="preserve">62.7</t>
  </si>
  <si>
    <t xml:space="preserve">60.3</t>
  </si>
  <si>
    <t xml:space="preserve">32.6</t>
  </si>
  <si>
    <t xml:space="preserve">113.5</t>
  </si>
  <si>
    <t xml:space="preserve">119.1</t>
  </si>
  <si>
    <t xml:space="preserve">51.5</t>
  </si>
  <si>
    <t xml:space="preserve">51.4</t>
  </si>
  <si>
    <t xml:space="preserve">59.0</t>
  </si>
  <si>
    <t xml:space="preserve">154.3</t>
  </si>
  <si>
    <t xml:space="preserve">53.9</t>
  </si>
  <si>
    <t xml:space="preserve">42.4</t>
  </si>
  <si>
    <t xml:space="preserve">98.4</t>
  </si>
  <si>
    <t xml:space="preserve">44.3</t>
  </si>
  <si>
    <t xml:space="preserve">141.0</t>
  </si>
  <si>
    <t xml:space="preserve">26.8</t>
  </si>
  <si>
    <t xml:space="preserve">71.2</t>
  </si>
  <si>
    <t xml:space="preserve">106.7</t>
  </si>
  <si>
    <t xml:space="preserve">90.4</t>
  </si>
  <si>
    <t xml:space="preserve">141.1</t>
  </si>
  <si>
    <t xml:space="preserve">75.8</t>
  </si>
  <si>
    <t xml:space="preserve">48.7</t>
  </si>
  <si>
    <t xml:space="preserve">80.1</t>
  </si>
  <si>
    <t xml:space="preserve">5.3</t>
  </si>
  <si>
    <t xml:space="preserve">115.2</t>
  </si>
  <si>
    <t xml:space="preserve">38.8</t>
  </si>
  <si>
    <t xml:space="preserve">95.5</t>
  </si>
  <si>
    <t xml:space="preserve">14.9</t>
  </si>
  <si>
    <t xml:space="preserve">36.8</t>
  </si>
  <si>
    <t xml:space="preserve">31.9</t>
  </si>
  <si>
    <t xml:space="preserve">96.2</t>
  </si>
  <si>
    <t xml:space="preserve">33.3</t>
  </si>
  <si>
    <t xml:space="preserve">135.1</t>
  </si>
  <si>
    <t xml:space="preserve">59.8</t>
  </si>
  <si>
    <t xml:space="preserve">16.8</t>
  </si>
  <si>
    <t xml:space="preserve">160.4</t>
  </si>
  <si>
    <t xml:space="preserve">22.0</t>
  </si>
  <si>
    <t xml:space="preserve">2.4</t>
  </si>
  <si>
    <t xml:space="preserve">26.0</t>
  </si>
  <si>
    <t xml:space="preserve">133.5</t>
  </si>
  <si>
    <t xml:space="preserve">74.0</t>
  </si>
  <si>
    <t xml:space="preserve">41.7</t>
  </si>
  <si>
    <t xml:space="preserve">44.8</t>
  </si>
  <si>
    <t xml:space="preserve">23.5</t>
  </si>
  <si>
    <t xml:space="preserve">90.8</t>
  </si>
  <si>
    <t xml:space="preserve">45.7</t>
  </si>
  <si>
    <t xml:space="preserve">15.1</t>
  </si>
  <si>
    <t xml:space="preserve">28.2</t>
  </si>
  <si>
    <t xml:space="preserve">76.7</t>
  </si>
  <si>
    <t xml:space="preserve">30.4</t>
  </si>
  <si>
    <t xml:space="preserve">1.5</t>
  </si>
  <si>
    <t xml:space="preserve">28.0</t>
  </si>
  <si>
    <t xml:space="preserve">33.1</t>
  </si>
  <si>
    <t xml:space="preserve">34.3</t>
  </si>
  <si>
    <t xml:space="preserve">19.4</t>
  </si>
  <si>
    <t xml:space="preserve">56.5</t>
  </si>
  <si>
    <t xml:space="preserve">47.7</t>
  </si>
  <si>
    <t xml:space="preserve">161.7</t>
  </si>
  <si>
    <t xml:space="preserve">35.7</t>
  </si>
  <si>
    <t xml:space="preserve">25.7</t>
  </si>
  <si>
    <t xml:space="preserve">122.9</t>
  </si>
  <si>
    <t xml:space="preserve">126.9</t>
  </si>
  <si>
    <t xml:space="preserve">54.5</t>
  </si>
  <si>
    <t xml:space="preserve">9.2</t>
  </si>
  <si>
    <t xml:space="preserve">24.9</t>
  </si>
  <si>
    <t xml:space="preserve">21.9</t>
  </si>
  <si>
    <t xml:space="preserve">38.9</t>
  </si>
  <si>
    <t xml:space="preserve">7.0</t>
  </si>
  <si>
    <t xml:space="preserve">44.6</t>
  </si>
  <si>
    <t xml:space="preserve">21.2</t>
  </si>
  <si>
    <t xml:space="preserve">56.6</t>
  </si>
  <si>
    <t xml:space="preserve">89.4</t>
  </si>
  <si>
    <t xml:space="preserve">137.5</t>
  </si>
  <si>
    <t xml:space="preserve">132.8</t>
  </si>
  <si>
    <t xml:space="preserve">67.8</t>
  </si>
  <si>
    <t xml:space="preserve">18.3</t>
  </si>
  <si>
    <t xml:space="preserve">94.9</t>
  </si>
  <si>
    <t xml:space="preserve">140.3</t>
  </si>
  <si>
    <t xml:space="preserve">63.7</t>
  </si>
  <si>
    <t xml:space="preserve">95.7</t>
  </si>
  <si>
    <t xml:space="preserve">25.3</t>
  </si>
  <si>
    <t xml:space="preserve">22.5</t>
  </si>
  <si>
    <t xml:space="preserve">18.0</t>
  </si>
  <si>
    <t xml:space="preserve">6.5</t>
  </si>
  <si>
    <t xml:space="preserve">56.9</t>
  </si>
  <si>
    <t xml:space="preserve">172.4</t>
  </si>
  <si>
    <t xml:space="preserve">47.3</t>
  </si>
  <si>
    <t xml:space="preserve">56.8</t>
  </si>
  <si>
    <t xml:space="preserve">44.9</t>
  </si>
  <si>
    <t xml:space="preserve">75.1</t>
  </si>
  <si>
    <t xml:space="preserve">141.4</t>
  </si>
  <si>
    <t xml:space="preserve">76.9</t>
  </si>
  <si>
    <t xml:space="preserve">32.0</t>
  </si>
  <si>
    <t xml:space="preserve">12.1</t>
  </si>
  <si>
    <t xml:space="preserve">52.8</t>
  </si>
  <si>
    <t xml:space="preserve">38.1</t>
  </si>
  <si>
    <t xml:space="preserve">23.3</t>
  </si>
  <si>
    <t xml:space="preserve">46.9</t>
  </si>
  <si>
    <t xml:space="preserve">45.8</t>
  </si>
  <si>
    <t xml:space="preserve">7.5</t>
  </si>
  <si>
    <t xml:space="preserve">3.6</t>
  </si>
  <si>
    <t xml:space="preserve">72.6</t>
  </si>
  <si>
    <t xml:space="preserve">104.3</t>
  </si>
  <si>
    <t xml:space="preserve">57.2</t>
  </si>
  <si>
    <t xml:space="preserve">55.8</t>
  </si>
  <si>
    <t xml:space="preserve">52.5</t>
  </si>
  <si>
    <t xml:space="preserve">60.2</t>
  </si>
  <si>
    <t xml:space="preserve">170.0</t>
  </si>
  <si>
    <t xml:space="preserve">135.0</t>
  </si>
  <si>
    <t xml:space="preserve">28.8</t>
  </si>
  <si>
    <t xml:space="preserve">128.2</t>
  </si>
  <si>
    <t xml:space="preserve">28.1</t>
  </si>
  <si>
    <t xml:space="preserve">99.4</t>
  </si>
  <si>
    <t xml:space="preserve">49.3</t>
  </si>
  <si>
    <t xml:space="preserve">23.1</t>
  </si>
  <si>
    <t xml:space="preserve">60.7</t>
  </si>
  <si>
    <t xml:space="preserve">134.5</t>
  </si>
  <si>
    <t xml:space="preserve">57.0</t>
  </si>
  <si>
    <t xml:space="preserve">143.7</t>
  </si>
  <si>
    <t xml:space="preserve">133.0</t>
  </si>
  <si>
    <t xml:space="preserve">101.8</t>
  </si>
  <si>
    <t xml:space="preserve">56.2</t>
  </si>
  <si>
    <t xml:space="preserve">40.5</t>
  </si>
  <si>
    <t xml:space="preserve">29.5</t>
  </si>
  <si>
    <t xml:space="preserve">13.5</t>
  </si>
  <si>
    <t xml:space="preserve">6.2</t>
  </si>
  <si>
    <t xml:space="preserve">60.4</t>
  </si>
  <si>
    <t xml:space="preserve">80.3</t>
  </si>
  <si>
    <t xml:space="preserve">36.2</t>
  </si>
  <si>
    <t xml:space="preserve">6.7</t>
  </si>
  <si>
    <t xml:space="preserve">178.5</t>
  </si>
  <si>
    <t xml:space="preserve">53.8</t>
  </si>
  <si>
    <t xml:space="preserve">1.0</t>
  </si>
  <si>
    <t xml:space="preserve">48.6</t>
  </si>
  <si>
    <t xml:space="preserve">15.8</t>
  </si>
  <si>
    <t xml:space="preserve">138.3</t>
  </si>
  <si>
    <t xml:space="preserve">3.2</t>
  </si>
  <si>
    <t xml:space="preserve">6.6</t>
  </si>
  <si>
    <t xml:space="preserve">20.7</t>
  </si>
  <si>
    <t xml:space="preserve">149.0</t>
  </si>
  <si>
    <t xml:space="preserve">51.0</t>
  </si>
  <si>
    <t xml:space="preserve">32.3</t>
  </si>
  <si>
    <t xml:space="preserve">67.2</t>
  </si>
  <si>
    <t xml:space="preserve">0.7</t>
  </si>
  <si>
    <t xml:space="preserve">53.6</t>
  </si>
  <si>
    <t xml:space="preserve">5.9</t>
  </si>
  <si>
    <t xml:space="preserve">143.0</t>
  </si>
  <si>
    <t xml:space="preserve">6.3</t>
  </si>
  <si>
    <t xml:space="preserve">29.9</t>
  </si>
  <si>
    <t xml:space="preserve">14.5</t>
  </si>
  <si>
    <t xml:space="preserve">98.9</t>
  </si>
  <si>
    <t xml:space="preserve">39.1</t>
  </si>
  <si>
    <t xml:space="preserve">40.2</t>
  </si>
  <si>
    <t xml:space="preserve">20.6</t>
  </si>
  <si>
    <t xml:space="preserve">38.6</t>
  </si>
  <si>
    <t xml:space="preserve">103.1</t>
  </si>
  <si>
    <t xml:space="preserve">124.1</t>
  </si>
  <si>
    <t xml:space="preserve">139.1</t>
  </si>
  <si>
    <t xml:space="preserve">37.7</t>
  </si>
  <si>
    <t xml:space="preserve">8.0</t>
  </si>
  <si>
    <t xml:space="preserve">88.1</t>
  </si>
  <si>
    <t xml:space="preserve">68.0</t>
  </si>
  <si>
    <t xml:space="preserve">2.0</t>
  </si>
  <si>
    <t xml:space="preserve">26.9</t>
  </si>
  <si>
    <t xml:space="preserve">140.0</t>
  </si>
  <si>
    <t xml:space="preserve">86.7</t>
  </si>
  <si>
    <t xml:space="preserve">33.5</t>
  </si>
  <si>
    <t xml:space="preserve">144.9</t>
  </si>
  <si>
    <t xml:space="preserve">43.1</t>
  </si>
  <si>
    <t xml:space="preserve">115.8</t>
  </si>
  <si>
    <t xml:space="preserve">119.2</t>
  </si>
  <si>
    <t xml:space="preserve">132.6</t>
  </si>
  <si>
    <t xml:space="preserve">18.9</t>
  </si>
  <si>
    <t xml:space="preserve">141.2</t>
  </si>
  <si>
    <t xml:space="preserve">93.4</t>
  </si>
  <si>
    <t xml:space="preserve">87.3</t>
  </si>
  <si>
    <t xml:space="preserve">121.5</t>
  </si>
  <si>
    <t xml:space="preserve">2.9</t>
  </si>
  <si>
    <t xml:space="preserve">64.4</t>
  </si>
  <si>
    <t xml:space="preserve">147.6</t>
  </si>
  <si>
    <t xml:space="preserve">39.5</t>
  </si>
  <si>
    <t xml:space="preserve">32.8</t>
  </si>
  <si>
    <t xml:space="preserve">44.7</t>
  </si>
  <si>
    <t xml:space="preserve">35.3</t>
  </si>
  <si>
    <t xml:space="preserve">137.1</t>
  </si>
  <si>
    <t xml:space="preserve">90.2</t>
  </si>
  <si>
    <t xml:space="preserve">0.3</t>
  </si>
  <si>
    <t xml:space="preserve">156.2</t>
  </si>
  <si>
    <t xml:space="preserve">35.5</t>
  </si>
  <si>
    <t xml:space="preserve">54.8</t>
  </si>
  <si>
    <t xml:space="preserve">61.1</t>
  </si>
  <si>
    <t xml:space="preserve">2.5</t>
  </si>
  <si>
    <t xml:space="preserve">29.6</t>
  </si>
  <si>
    <t xml:space="preserve">49.6</t>
  </si>
  <si>
    <t xml:space="preserve">51.2</t>
  </si>
  <si>
    <t xml:space="preserve">1.2</t>
  </si>
  <si>
    <t xml:space="preserve">64.2</t>
  </si>
  <si>
    <t xml:space="preserve">11.8</t>
  </si>
  <si>
    <t xml:space="preserve">117.0</t>
  </si>
  <si>
    <t xml:space="preserve">36.4</t>
  </si>
  <si>
    <t xml:space="preserve">41.5</t>
  </si>
  <si>
    <t xml:space="preserve">139.8</t>
  </si>
  <si>
    <t xml:space="preserve">32.4</t>
  </si>
  <si>
    <t xml:space="preserve">0.1</t>
  </si>
  <si>
    <t xml:space="preserve">109.9</t>
  </si>
  <si>
    <t xml:space="preserve">4.1</t>
  </si>
  <si>
    <t xml:space="preserve">14.0</t>
  </si>
  <si>
    <t xml:space="preserve">71.1</t>
  </si>
  <si>
    <t xml:space="preserve">53.5</t>
  </si>
  <si>
    <t xml:space="preserve">103.9</t>
  </si>
  <si>
    <t xml:space="preserve">26.3</t>
  </si>
  <si>
    <t xml:space="preserve">43.7</t>
  </si>
  <si>
    <t xml:space="preserve">38.0</t>
  </si>
  <si>
    <t xml:space="preserve">158.0</t>
  </si>
  <si>
    <t xml:space="preserve">146.7</t>
  </si>
  <si>
    <t xml:space="preserve">1.8</t>
  </si>
  <si>
    <t xml:space="preserve">21.0</t>
  </si>
  <si>
    <t xml:space="preserve">27.0</t>
  </si>
  <si>
    <t xml:space="preserve">29.2</t>
  </si>
  <si>
    <t xml:space="preserve">120.6</t>
  </si>
  <si>
    <t xml:space="preserve">42.5</t>
  </si>
  <si>
    <t xml:space="preserve">110.0</t>
  </si>
  <si>
    <t xml:space="preserve">69.8</t>
  </si>
  <si>
    <t xml:space="preserve">146.1</t>
  </si>
  <si>
    <t xml:space="preserve">53.1</t>
  </si>
  <si>
    <t xml:space="preserve">75.9</t>
  </si>
  <si>
    <t xml:space="preserve">20.9</t>
  </si>
  <si>
    <t xml:space="preserve">31.4</t>
  </si>
  <si>
    <t xml:space="preserve">18.5</t>
  </si>
  <si>
    <t xml:space="preserve">180.0</t>
  </si>
  <si>
    <t xml:space="preserve">72.8</t>
  </si>
  <si>
    <t xml:space="preserve">147.3</t>
  </si>
  <si>
    <t xml:space="preserve">37.1</t>
  </si>
  <si>
    <t xml:space="preserve">0.8</t>
  </si>
  <si>
    <t xml:space="preserve">162.0</t>
  </si>
  <si>
    <t xml:space="preserve">74.9</t>
  </si>
  <si>
    <t xml:space="preserve">88.5</t>
  </si>
  <si>
    <t xml:space="preserve">116.6</t>
  </si>
  <si>
    <t xml:space="preserve">7.1</t>
  </si>
  <si>
    <t xml:space="preserve">45.4</t>
  </si>
  <si>
    <t xml:space="preserve">26.2</t>
  </si>
  <si>
    <t xml:space="preserve">49.4</t>
  </si>
  <si>
    <t xml:space="preserve">109.1</t>
  </si>
  <si>
    <t xml:space="preserve">31.1</t>
  </si>
  <si>
    <t xml:space="preserve">45.6</t>
  </si>
  <si>
    <t xml:space="preserve">69.2</t>
  </si>
  <si>
    <t xml:space="preserve">36.9</t>
  </si>
  <si>
    <t xml:space="preserve">29.8</t>
  </si>
  <si>
    <t xml:space="preserve">117.4</t>
  </si>
  <si>
    <t xml:space="preserve">145.9</t>
  </si>
  <si>
    <t xml:space="preserve">163.7</t>
  </si>
  <si>
    <t xml:space="preserve">154.7</t>
  </si>
  <si>
    <t xml:space="preserve">71.5</t>
  </si>
  <si>
    <t xml:space="preserve">1.3</t>
  </si>
  <si>
    <t xml:space="preserve">83.3</t>
  </si>
  <si>
    <t xml:space="preserve">162.8</t>
  </si>
  <si>
    <t xml:space="preserve">136.2</t>
  </si>
  <si>
    <t xml:space="preserve">86.6</t>
  </si>
  <si>
    <t xml:space="preserve">33.4</t>
  </si>
  <si>
    <t xml:space="preserve">Time</t>
  </si>
  <si>
    <t xml:space="preserve">Latitude(deg)</t>
  </si>
  <si>
    <t xml:space="preserve">Longitude(deg)</t>
  </si>
  <si>
    <t xml:space="preserve">Altitude(km)</t>
  </si>
  <si>
    <t xml:space="preserve">Vel(km/s)</t>
  </si>
  <si>
    <t xml:space="preserve">Vel_x</t>
  </si>
  <si>
    <t xml:space="preserve">Vel_y</t>
  </si>
  <si>
    <t xml:space="preserve">Vel_z</t>
  </si>
  <si>
    <t xml:space="preserve">Total Radiated Energy(J)</t>
  </si>
  <si>
    <t xml:space="preserve">Calculated Total Impact Energy(kt)</t>
  </si>
  <si>
    <t xml:space="preserve">Infra_energy (kT)</t>
  </si>
  <si>
    <t xml:space="preserve">Mass (kg)</t>
  </si>
  <si>
    <t xml:space="preserve">Diameter (rho = 1500 kgm-3)</t>
  </si>
  <si>
    <t xml:space="preserve">Latitude Numerical</t>
  </si>
  <si>
    <t xml:space="preserve">Column1</t>
  </si>
  <si>
    <t xml:space="preserve">Column2</t>
  </si>
  <si>
    <t xml:space="preserve">q_per</t>
  </si>
  <si>
    <t xml:space="preserve">d_q_per</t>
  </si>
  <si>
    <t xml:space="preserve">q_aph</t>
  </si>
  <si>
    <t xml:space="preserve">a</t>
  </si>
  <si>
    <t xml:space="preserve">d_a</t>
  </si>
  <si>
    <t xml:space="preserve">e</t>
  </si>
  <si>
    <t xml:space="preserve">d_e</t>
  </si>
  <si>
    <t xml:space="preserve">incl</t>
  </si>
  <si>
    <t xml:space="preserve">d_incl</t>
  </si>
  <si>
    <t xml:space="preserve">omega</t>
  </si>
  <si>
    <t xml:space="preserve">d_omega</t>
  </si>
  <si>
    <t xml:space="preserve">asc_node</t>
  </si>
  <si>
    <t xml:space="preserve">d_asc_node</t>
  </si>
  <si>
    <t xml:space="preserve">v_g</t>
  </si>
  <si>
    <t xml:space="preserve">d_v_g</t>
  </si>
  <si>
    <t xml:space="preserve">v_h</t>
  </si>
  <si>
    <t xml:space="preserve">d_v_h</t>
  </si>
  <si>
    <t xml:space="preserve">alp_g</t>
  </si>
  <si>
    <t xml:space="preserve">d_alp_g</t>
  </si>
  <si>
    <t xml:space="preserve">del_g</t>
  </si>
  <si>
    <t xml:space="preserve">d_del_g</t>
  </si>
  <si>
    <t xml:space="preserve">T_j</t>
  </si>
  <si>
    <t xml:space="preserve">Column53</t>
  </si>
  <si>
    <t xml:space="preserve">Column54</t>
  </si>
  <si>
    <t xml:space="preserve">Column55</t>
  </si>
  <si>
    <t xml:space="preserve">Column56</t>
  </si>
  <si>
    <t xml:space="preserve">Column57</t>
  </si>
  <si>
    <t xml:space="preserve">129.6W</t>
  </si>
  <si>
    <t xml:space="preserve">nan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</si>
</sst>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General"/>
    <numFmt numFmtId="167" formatCode="0.00"/>
    <numFmt numFmtId="168" formatCode="#,##0.00"/>
    <numFmt numFmtId="169" formatCode="yyyy/mm/dd\ h:mm:ss"/>
    <numFmt numFmtId="170" formatCode="0.00E+00"/>
    <numFmt numFmtId="171" formatCode="dd/mm/yyyy\ h:mm"/>
    <numFmt numFmtId="172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8CBAD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ill>
        <patternFill patternType="solid">
          <fgColor rgb="FF99CCFF"/>
        </patternFill>
      </fill>
    </dxf>
    <dxf>
      <fill>
        <patternFill patternType="solid">
          <fgColor rgb="FFF8CBA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nov_2021_out_good" displayName="nov_2021_out_good" ref="A1:BA283" headerRowCount="1" totalsRowCount="0" totalsRowShown="0">
  <autoFilter ref="A1:BA283"/>
  <tableColumns count="53">
    <tableColumn id="1" name="Time"/>
    <tableColumn id="2" name="Latitude(deg)"/>
    <tableColumn id="3" name="Longitude(deg)"/>
    <tableColumn id="4" name="Altitude(km)"/>
    <tableColumn id="5" name="Vel(km/s)"/>
    <tableColumn id="6" name="Vel_x"/>
    <tableColumn id="7" name="Vel_y"/>
    <tableColumn id="8" name="Vel_z"/>
    <tableColumn id="9" name="Total Radiated Energy(J)"/>
    <tableColumn id="10" name="Calculated Total Impact Energy(kt)"/>
    <tableColumn id="11" name="Infra_energy (kT)"/>
    <tableColumn id="12" name="Mass (kg)"/>
    <tableColumn id="13" name="Diameter (rho = 1500 kgm-3)"/>
    <tableColumn id="14" name="Lat Hemi"/>
    <tableColumn id="15" name="Long Hemi"/>
    <tableColumn id="16" name="Latitude Numerical"/>
    <tableColumn id="17" name="Longitude Numerical"/>
    <tableColumn id="18" name="Speed"/>
    <tableColumn id="19" name="Zenith Distance"/>
    <tableColumn id="20" name="Radiant azimuth"/>
    <tableColumn id="21" name="Vn"/>
    <tableColumn id="22" name="Ve"/>
    <tableColumn id="23" name="Vd"/>
    <tableColumn id="24" name="Comments"/>
    <tableColumn id="25" name="Column1"/>
    <tableColumn id="26" name="Column2"/>
    <tableColumn id="27" name="q_per"/>
    <tableColumn id="28" name="d_q_per"/>
    <tableColumn id="29" name="q_aph"/>
    <tableColumn id="30" name="a"/>
    <tableColumn id="31" name="d_a"/>
    <tableColumn id="32" name="e"/>
    <tableColumn id="33" name="d_e"/>
    <tableColumn id="34" name="incl"/>
    <tableColumn id="35" name="d_incl"/>
    <tableColumn id="36" name="omega"/>
    <tableColumn id="37" name="d_omega"/>
    <tableColumn id="38" name="asc_node"/>
    <tableColumn id="39" name="d_asc_node"/>
    <tableColumn id="40" name="v_g"/>
    <tableColumn id="41" name="d_v_g"/>
    <tableColumn id="42" name="v_h"/>
    <tableColumn id="43" name="d_v_h"/>
    <tableColumn id="44" name="alp_g"/>
    <tableColumn id="45" name="d_alp_g"/>
    <tableColumn id="46" name="del_g"/>
    <tableColumn id="47" name="d_del_g"/>
    <tableColumn id="48" name="T_j"/>
    <tableColumn id="49" name="Column53"/>
    <tableColumn id="50" name="Column54"/>
    <tableColumn id="51" name="Column55"/>
    <tableColumn id="52" name="Column56"/>
    <tableColumn id="53" name="Column57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3" activeCellId="0" sqref="A2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12" min="12" style="0" width="11.28"/>
    <col collapsed="false" customWidth="true" hidden="false" outlineLevel="0" max="13" min="13" style="0" width="10.14"/>
    <col collapsed="false" customWidth="true" hidden="false" outlineLevel="0" max="14" min="14" style="0" width="10.85"/>
    <col collapsed="false" customWidth="true" hidden="false" outlineLevel="0" max="16" min="16" style="0" width="15.43"/>
    <col collapsed="false" customWidth="true" hidden="false" outlineLevel="0" max="17" min="17" style="0" width="15.85"/>
    <col collapsed="false" customWidth="true" hidden="false" outlineLevel="0" max="21" min="21" style="0" width="33.71"/>
    <col collapsed="false" customWidth="true" hidden="false" outlineLevel="0" max="22" min="22" style="0" width="20.57"/>
    <col collapsed="false" customWidth="true" hidden="false" outlineLevel="0" max="23" min="23" style="0" width="11.85"/>
    <col collapsed="false" customWidth="true" hidden="false" outlineLevel="0" max="24" min="24" style="0" width="11.71"/>
  </cols>
  <sheetData>
    <row r="1" customFormat="false" ht="6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/>
      <c r="H1" s="2"/>
      <c r="I1" s="1" t="s">
        <v>6</v>
      </c>
      <c r="J1" s="1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W1" s="0" t="s">
        <v>19</v>
      </c>
      <c r="X1" s="0" t="s">
        <v>20</v>
      </c>
      <c r="AA1" s="0" t="s">
        <v>21</v>
      </c>
      <c r="AB1" s="0" t="n">
        <f aca="false">3.1415926535/180</f>
        <v>0.0174532925194444</v>
      </c>
      <c r="AC1" s="0" t="s">
        <v>22</v>
      </c>
    </row>
    <row r="2" customFormat="false" ht="15" hidden="false" customHeight="false" outlineLevel="0" collapsed="false">
      <c r="A2" s="1"/>
      <c r="B2" s="1"/>
      <c r="C2" s="1"/>
      <c r="D2" s="1"/>
      <c r="E2" s="1"/>
      <c r="F2" s="5" t="s">
        <v>23</v>
      </c>
      <c r="G2" s="6" t="s">
        <v>24</v>
      </c>
      <c r="H2" s="7" t="s">
        <v>25</v>
      </c>
      <c r="I2" s="1"/>
      <c r="J2" s="1"/>
      <c r="K2" s="3"/>
      <c r="L2" s="3"/>
      <c r="M2" s="3"/>
      <c r="N2" s="3"/>
      <c r="U2" s="0" t="n">
        <v>0</v>
      </c>
    </row>
    <row r="3" customFormat="false" ht="15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23.3</v>
      </c>
      <c r="E3" s="0" t="n">
        <v>18.6</v>
      </c>
      <c r="F3" s="0" t="s">
        <v>29</v>
      </c>
      <c r="G3" s="0" t="n">
        <v>-13.3</v>
      </c>
      <c r="H3" s="0" t="n">
        <v>-2.4</v>
      </c>
      <c r="I3" s="0" t="s">
        <v>30</v>
      </c>
      <c r="J3" s="8" t="n">
        <v>440</v>
      </c>
      <c r="K3" s="9" t="str">
        <f aca="false">RIGHTB(B3,1)</f>
        <v>N</v>
      </c>
      <c r="L3" s="9" t="str">
        <f aca="false">RIGHTB(C3,1)</f>
        <v>E</v>
      </c>
      <c r="M3" s="10" t="str">
        <f aca="false">IF(AND(K3="S",LEN(B3)&gt;4),-LEFT(B3,4),IF(AND(K3="S",LEN(B3)=4),-LEFT(B3,3),IF(AND(K3="N",LEN(B3)=4),LEFT(B3,3),LEFT(B3,4))))</f>
        <v>54.8</v>
      </c>
      <c r="N3" s="10" t="str">
        <f aca="false">IF(AND(L3="W",LEN(C3)=6),-LEFT(C3,5), IF(AND(L3="W",LEN(C3)=5),-LEFT(C3,4), IF(AND(L3="W",LEN(C3)=4), -LEFT(C3,3), IF(AND(L3="E", LEN(C3)=6),LEFT(C3,5), IF(AND(L3="E",LEN(C3)=5), LEFT(C3,4), IF(AND(L3="E",LEN(C3)=4),LEFT(C3,3) ))))))</f>
        <v>61.1</v>
      </c>
      <c r="O3" s="0" t="n">
        <f aca="false">(F3^2+G3^2+H3^2)^0.5</f>
        <v>18.6142418593936</v>
      </c>
      <c r="P3" s="0" t="n">
        <f aca="false">ATAN((R3^2+S3^2)^0.5/T3)/$AB$1</f>
        <v>74.0757440315</v>
      </c>
      <c r="Q3" s="0" t="n">
        <f aca="false">ATAN2(R3,S3)/$AB$1+180</f>
        <v>99.8959271031026</v>
      </c>
      <c r="R3" s="0" t="n">
        <f aca="false">-F3*SIN(M3*$AB$1)*COS(N3*$AB$1)-G3*SIN($AB$1*M3)*SIN($AB$1*N3)+H3*COS($AB$1*M3)</f>
        <v>3.07626449270539</v>
      </c>
      <c r="S3" s="0" t="n">
        <f aca="false">-F3*SIN($AB$1*N3)+G3*COS($AB$1*N3)</f>
        <v>-17.6336016430581</v>
      </c>
      <c r="T3" s="0" t="n">
        <f aca="false">-F3*COS($AB$1*M3)*COS(N3*$AB$1)-G3*COS($AB$1*M3)*SIN($AB$1*N3)-H3*SIN($AB$1*M3)</f>
        <v>5.10712148522614</v>
      </c>
      <c r="W3" s="0" t="n">
        <f aca="false">IF(O3&lt;&gt;0,1,0)</f>
        <v>1</v>
      </c>
    </row>
    <row r="4" customFormat="false" ht="15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26</v>
      </c>
      <c r="E4" s="0" t="n">
        <v>13.6</v>
      </c>
      <c r="F4" s="0" t="n">
        <v>6.3</v>
      </c>
      <c r="G4" s="0" t="n">
        <v>-3</v>
      </c>
      <c r="H4" s="0" t="n">
        <v>-31.2</v>
      </c>
      <c r="I4" s="0" t="s">
        <v>34</v>
      </c>
      <c r="J4" s="8" t="n">
        <v>49</v>
      </c>
      <c r="K4" s="9" t="str">
        <f aca="false">RIGHTB(B4,1)</f>
        <v>N</v>
      </c>
      <c r="L4" s="9" t="str">
        <f aca="false">RIGHTB(C4,1)</f>
        <v>E</v>
      </c>
      <c r="M4" s="10" t="str">
        <f aca="false">IF(AND(K4="S",LEN(B4)&gt;4),-LEFT(B4,4),IF(AND(K4="S",LEN(B4)=4),-LEFT(B4,3),IF(AND(K4="N",LEN(B4)=4),LEFT(B4,3),LEFT(B4,4))))</f>
        <v>56.9</v>
      </c>
      <c r="N4" s="10" t="str">
        <f aca="false">IF(AND(L4="W",LEN(C4)=6),-LEFT(C4,5), IF(AND(L4="W",LEN(C4)=5),-LEFT(C4,4), IF(AND(L4="W",LEN(C4)=4), -LEFT(C4,3), IF(AND(L4="E", LEN(C4)=6),LEFT(C4,5), IF(AND(L4="E",LEN(C4)=5), LEFT(C4,4), IF(AND(L4="E",LEN(C4)=4),LEFT(C4,3) ))))))</f>
        <v>172.4</v>
      </c>
      <c r="O4" s="0" t="n">
        <f aca="false">(F4^2+G4^2+H4^2)^0.5</f>
        <v>31.970767898191</v>
      </c>
      <c r="P4" s="0" t="n">
        <f aca="false">ATAN((R4^2+S4^2)^0.5/T4)/$AB$1</f>
        <v>21.4139892033548</v>
      </c>
      <c r="Q4" s="0" t="n">
        <f aca="false">ATAN2(R4,S4)/$AB$1+180</f>
        <v>349.43380547002</v>
      </c>
      <c r="R4" s="0" t="n">
        <f aca="false">-F4*SIN(M4*$AB$1)*COS(N4*$AB$1)-G4*SIN($AB$1*M4)*SIN($AB$1*N4)+H4*COS($AB$1*M4)</f>
        <v>-11.474733419083</v>
      </c>
      <c r="S4" s="0" t="n">
        <f aca="false">-F4*SIN($AB$1*N4)+G4*COS($AB$1*N4)</f>
        <v>2.14043136156358</v>
      </c>
      <c r="T4" s="0" t="n">
        <f aca="false">-F4*COS($AB$1*M4)*COS(N4*$AB$1)-G4*COS($AB$1*M4)*SIN($AB$1*N4)-H4*SIN($AB$1*M4)</f>
        <v>29.7637203075727</v>
      </c>
      <c r="W4" s="0" t="n">
        <f aca="false">IF(O4&lt;&gt;0,1,0)</f>
        <v>1</v>
      </c>
    </row>
    <row r="5" customFormat="false" ht="15" hidden="false" customHeight="false" outlineLevel="0" collapsed="false">
      <c r="A5" s="0" t="s">
        <v>35</v>
      </c>
      <c r="B5" s="0" t="s">
        <v>36</v>
      </c>
      <c r="C5" s="0" t="s">
        <v>37</v>
      </c>
      <c r="D5" s="0" t="n">
        <v>19.1</v>
      </c>
      <c r="E5" s="0" t="n">
        <v>19.2</v>
      </c>
      <c r="F5" s="8" t="n">
        <v>14</v>
      </c>
      <c r="G5" s="0" t="n">
        <v>-16</v>
      </c>
      <c r="H5" s="0" t="n">
        <v>-6</v>
      </c>
      <c r="I5" s="0" t="s">
        <v>38</v>
      </c>
      <c r="J5" s="8" t="n">
        <v>33</v>
      </c>
      <c r="K5" s="9" t="str">
        <f aca="false">RIGHTB(B5,1)</f>
        <v>S</v>
      </c>
      <c r="L5" s="9" t="str">
        <f aca="false">RIGHTB(C5,1)</f>
        <v>E</v>
      </c>
      <c r="M5" s="10" t="n">
        <f aca="false">IF(AND(K5="S",LEN(B5)&gt;4),-LEFT(B5,4),IF(AND(K5="S",LEN(B5)=4),-LEFT(B5,3),IF(AND(K5="N",LEN(B5)=4),LEFT(B5,3),LEFT(B5,4))))</f>
        <v>-4.2</v>
      </c>
      <c r="N5" s="10" t="str">
        <f aca="false">IF(AND(L5="W",LEN(C5)=6),-LEFT(C5,5), IF(AND(L5="W",LEN(C5)=5),-LEFT(C5,4), IF(AND(L5="W",LEN(C5)=4), -LEFT(C5,3), IF(AND(L5="E", LEN(C5)=6),LEFT(C5,5), IF(AND(L5="E",LEN(C5)=5), LEFT(C5,4), IF(AND(L5="E",LEN(C5)=4),LEFT(C5,3) ))))))</f>
        <v>120.6</v>
      </c>
      <c r="O5" s="0" t="n">
        <f aca="false">(F5^2+G5^2+H5^2)^0.5</f>
        <v>22.0907220343745</v>
      </c>
      <c r="P5" s="0" t="n">
        <f aca="false">ATAN((R5^2+S5^2)^0.5/T5)/$AB$1</f>
        <v>22.542431222803</v>
      </c>
      <c r="Q5" s="0" t="n">
        <f aca="false">ATAN2(R5,S5)/$AB$1+180</f>
        <v>27.4636919298536</v>
      </c>
      <c r="R5" s="0" t="n">
        <f aca="false">-F5*SIN(M5*$AB$1)*COS(N5*$AB$1)-G5*SIN($AB$1*M5)*SIN($AB$1*N5)+H5*COS($AB$1*M5)</f>
        <v>-7.51445182902279</v>
      </c>
      <c r="S5" s="0" t="n">
        <f aca="false">-F5*SIN($AB$1*N5)+G5*COS($AB$1*N5)</f>
        <v>-3.90572572730655</v>
      </c>
      <c r="T5" s="0" t="n">
        <f aca="false">-F5*COS($AB$1*M5)*COS(N5*$AB$1)-G5*COS($AB$1*M5)*SIN($AB$1*N5)-H5*SIN($AB$1*M5)</f>
        <v>20.4028998000861</v>
      </c>
      <c r="W5" s="0" t="n">
        <f aca="false">IF(O5&lt;&gt;0,1,0)</f>
        <v>1</v>
      </c>
    </row>
    <row r="6" customFormat="false" ht="15" hidden="false" customHeight="false" outlineLevel="0" collapsed="false">
      <c r="A6" s="0" t="s">
        <v>39</v>
      </c>
      <c r="B6" s="0" t="s">
        <v>40</v>
      </c>
      <c r="C6" s="0" t="s">
        <v>41</v>
      </c>
      <c r="D6" s="0" t="n">
        <v>26</v>
      </c>
      <c r="E6" s="0" t="n">
        <v>18.1</v>
      </c>
      <c r="F6" s="8" t="n">
        <v>18</v>
      </c>
      <c r="G6" s="0" t="n">
        <v>-2</v>
      </c>
      <c r="H6" s="0" t="n">
        <v>-4</v>
      </c>
      <c r="I6" s="0" t="s">
        <v>38</v>
      </c>
      <c r="J6" s="8" t="n">
        <v>33</v>
      </c>
      <c r="K6" s="9" t="str">
        <f aca="false">RIGHTB(B6,1)</f>
        <v>N</v>
      </c>
      <c r="L6" s="9" t="str">
        <f aca="false">RIGHTB(C6,1)</f>
        <v>E</v>
      </c>
      <c r="M6" s="10" t="str">
        <f aca="false">IF(AND(K6="S",LEN(B6)&gt;4),-LEFT(B6,4),IF(AND(K6="S",LEN(B6)=4),-LEFT(B6,3),IF(AND(K6="N",LEN(B6)=4),LEFT(B6,3),LEFT(B6,4))))</f>
        <v>38.0</v>
      </c>
      <c r="N6" s="10" t="str">
        <f aca="false">IF(AND(L6="W",LEN(C6)=6),-LEFT(C6,5), IF(AND(L6="W",LEN(C6)=5),-LEFT(C6,4), IF(AND(L6="W",LEN(C6)=4), -LEFT(C6,3), IF(AND(L6="E", LEN(C6)=6),LEFT(C6,5), IF(AND(L6="E",LEN(C6)=5), LEFT(C6,4), IF(AND(L6="E",LEN(C6)=4),LEFT(C6,3) ))))))</f>
        <v>158.0</v>
      </c>
      <c r="O6" s="0" t="n">
        <f aca="false">(F6^2+G6^2+H6^2)^0.5</f>
        <v>18.5472369909914</v>
      </c>
      <c r="P6" s="0" t="n">
        <f aca="false">ATAN((R6^2+S6^2)^0.5/T6)/$AB$1</f>
        <v>29.1106141599973</v>
      </c>
      <c r="Q6" s="0" t="n">
        <f aca="false">ATAN2(R6,S6)/$AB$1+180</f>
        <v>147.195312491499</v>
      </c>
      <c r="R6" s="0" t="n">
        <f aca="false">-F6*SIN(M6*$AB$1)*COS(N6*$AB$1)-G6*SIN($AB$1*M6)*SIN($AB$1*N6)+H6*COS($AB$1*M6)</f>
        <v>7.58418351737998</v>
      </c>
      <c r="S6" s="0" t="n">
        <f aca="false">-F6*SIN($AB$1*N6)+G6*COS($AB$1*N6)</f>
        <v>-4.88855097372732</v>
      </c>
      <c r="T6" s="0" t="n">
        <f aca="false">-F6*COS($AB$1*M6)*COS(N6*$AB$1)-G6*COS($AB$1*M6)*SIN($AB$1*N6)-H6*SIN($AB$1*M6)</f>
        <v>16.2043892125551</v>
      </c>
      <c r="W6" s="0" t="n">
        <f aca="false">IF(O6&lt;&gt;0,1,0)</f>
        <v>1</v>
      </c>
    </row>
    <row r="7" customFormat="false" ht="15" hidden="false" customHeight="false" outlineLevel="0" collapsed="false">
      <c r="A7" s="0" t="s">
        <v>42</v>
      </c>
      <c r="B7" s="0" t="s">
        <v>43</v>
      </c>
      <c r="C7" s="0" t="s">
        <v>44</v>
      </c>
      <c r="I7" s="0" t="s">
        <v>45</v>
      </c>
      <c r="J7" s="8" t="n">
        <v>30</v>
      </c>
      <c r="K7" s="9" t="str">
        <f aca="false">RIGHTB(B7,1)</f>
        <v>N</v>
      </c>
      <c r="L7" s="9" t="str">
        <f aca="false">RIGHTB(C7,1)</f>
        <v>E</v>
      </c>
      <c r="M7" s="10" t="str">
        <f aca="false">IF(AND(K7="S",LEN(B7)&gt;4),-LEFT(B7,4),IF(AND(K7="S",LEN(B7)=4),-LEFT(B7,3),IF(AND(K7="N",LEN(B7)=4),LEFT(B7,3),LEFT(B7,4))))</f>
        <v>2.7</v>
      </c>
      <c r="N7" s="10" t="str">
        <f aca="false">IF(AND(L7="W",LEN(C7)=6),-LEFT(C7,5), IF(AND(L7="W",LEN(C7)=5),-LEFT(C7,4), IF(AND(L7="W",LEN(C7)=4), -LEFT(C7,3), IF(AND(L7="E", LEN(C7)=6),LEFT(C7,5), IF(AND(L7="E",LEN(C7)=5), LEFT(C7,4), IF(AND(L7="E",LEN(C7)=4),LEFT(C7,3) ))))))</f>
        <v>164.1</v>
      </c>
      <c r="O7" s="0" t="n">
        <f aca="false">(F7^2+G7^2+H7^2)^0.5</f>
        <v>0</v>
      </c>
      <c r="P7" s="0" t="e">
        <f aca="false">ATAN((R7^2+S7^2)^0.5/T7)/$AB$1</f>
        <v>#DIV/0!</v>
      </c>
      <c r="Q7" s="0" t="n">
        <f aca="false">ATAN2(R7,S7)/$AB$1+180</f>
        <v>180</v>
      </c>
      <c r="R7" s="0" t="n">
        <f aca="false">-F7*SIN(M7*$AB$1)*COS(N7*$AB$1)-G7*SIN($AB$1*M7)*SIN($AB$1*N7)+H7*COS($AB$1*M7)</f>
        <v>0</v>
      </c>
      <c r="S7" s="0" t="n">
        <f aca="false">-F7*SIN($AB$1*N7)+G7*COS($AB$1*N7)</f>
        <v>-0</v>
      </c>
      <c r="T7" s="0" t="n">
        <f aca="false">-F7*COS($AB$1*M7)*COS(N7*$AB$1)-G7*COS($AB$1*M7)*SIN($AB$1*N7)-H7*SIN($AB$1*M7)</f>
        <v>0</v>
      </c>
      <c r="W7" s="0" t="n">
        <f aca="false">IF(O7&lt;&gt;0,1,0)</f>
        <v>0</v>
      </c>
    </row>
    <row r="8" customFormat="false" ht="15" hidden="false" customHeight="false" outlineLevel="0" collapsed="false">
      <c r="A8" s="0" t="s">
        <v>46</v>
      </c>
      <c r="B8" s="0" t="s">
        <v>47</v>
      </c>
      <c r="C8" s="0" t="s">
        <v>48</v>
      </c>
      <c r="D8" s="0" t="n">
        <v>35</v>
      </c>
      <c r="E8" s="0" t="n">
        <v>19.2</v>
      </c>
      <c r="F8" s="0" t="n">
        <v>-15.3</v>
      </c>
      <c r="G8" s="0" t="n">
        <v>1</v>
      </c>
      <c r="H8" s="0" t="n">
        <v>11.6</v>
      </c>
      <c r="I8" s="0" t="s">
        <v>49</v>
      </c>
      <c r="J8" s="8" t="n">
        <v>18</v>
      </c>
      <c r="K8" s="9" t="str">
        <f aca="false">RIGHTB(B8,1)</f>
        <v>S</v>
      </c>
      <c r="L8" s="9" t="str">
        <f aca="false">RIGHTB(C8,1)</f>
        <v>E</v>
      </c>
      <c r="M8" s="10" t="n">
        <f aca="false">IF(AND(K8="S",LEN(B8)&gt;4),-LEFT(B8,4),IF(AND(K8="S",LEN(B8)=4),-LEFT(B8,3),IF(AND(K8="N",LEN(B8)=4),LEFT(B8,3),LEFT(B8,4))))</f>
        <v>-27.3</v>
      </c>
      <c r="N8" s="10" t="str">
        <f aca="false">IF(AND(L8="W",LEN(C8)=6),-LEFT(C8,5), IF(AND(L8="W",LEN(C8)=5),-LEFT(C8,4), IF(AND(L8="W",LEN(C8)=4), -LEFT(C8,3), IF(AND(L8="E", LEN(C8)=6),LEFT(C8,5), IF(AND(L8="E",LEN(C8)=5), LEFT(C8,4), IF(AND(L8="E",LEN(C8)=4),LEFT(C8,3) ))))))</f>
        <v>71.5</v>
      </c>
      <c r="O8" s="0" t="n">
        <f aca="false">(F8^2+G8^2+H8^2)^0.5</f>
        <v>19.2262840923565</v>
      </c>
      <c r="P8" s="0" t="n">
        <f aca="false">ATAN((R8^2+S8^2)^0.5/T8)/$AB$1</f>
        <v>62.7887146626558</v>
      </c>
      <c r="Q8" s="0" t="n">
        <f aca="false">ATAN2(R8,S8)/$AB$1+180</f>
        <v>240.127398090738</v>
      </c>
      <c r="R8" s="0" t="n">
        <f aca="false">-F8*SIN(M8*$AB$1)*COS(N8*$AB$1)-G8*SIN($AB$1*M8)*SIN($AB$1*N8)+H8*COS($AB$1*M8)</f>
        <v>8.51627403941314</v>
      </c>
      <c r="S8" s="0" t="n">
        <f aca="false">-F8*SIN($AB$1*N8)+G8*COS($AB$1*N8)</f>
        <v>14.8266565809206</v>
      </c>
      <c r="T8" s="0" t="n">
        <f aca="false">-F8*COS($AB$1*M8)*COS(N8*$AB$1)-G8*COS($AB$1*M8)*SIN($AB$1*N8)-H8*SIN($AB$1*M8)</f>
        <v>8.79166259117475</v>
      </c>
      <c r="W8" s="0" t="n">
        <f aca="false">IF(O8&lt;&gt;0,1,0)</f>
        <v>1</v>
      </c>
    </row>
    <row r="9" customFormat="false" ht="15" hidden="false" customHeight="false" outlineLevel="0" collapsed="false">
      <c r="A9" s="0" t="s">
        <v>50</v>
      </c>
      <c r="B9" s="0" t="s">
        <v>51</v>
      </c>
      <c r="C9" s="0" t="s">
        <v>52</v>
      </c>
      <c r="D9" s="0" t="n">
        <v>38</v>
      </c>
      <c r="E9" s="0" t="n">
        <v>32.1</v>
      </c>
      <c r="F9" s="8" t="n">
        <v>3</v>
      </c>
      <c r="G9" s="0" t="n">
        <v>-17</v>
      </c>
      <c r="H9" s="8" t="n">
        <v>27</v>
      </c>
      <c r="I9" s="0" t="s">
        <v>53</v>
      </c>
      <c r="J9" s="8" t="n">
        <v>18</v>
      </c>
      <c r="K9" s="9" t="str">
        <f aca="false">RIGHTB(B9,1)</f>
        <v>S</v>
      </c>
      <c r="L9" s="9" t="str">
        <f aca="false">RIGHTB(C9,1)</f>
        <v>E</v>
      </c>
      <c r="M9" s="10" t="n">
        <f aca="false">IF(AND(K9="S",LEN(B9)&gt;4),-LEFT(B9,4),IF(AND(K9="S",LEN(B9)=4),-LEFT(B9,3),IF(AND(K9="N",LEN(B9)=4),LEFT(B9,3),LEFT(B9,4))))</f>
        <v>-22</v>
      </c>
      <c r="N9" s="10" t="str">
        <f aca="false">IF(AND(L9="W",LEN(C9)=6),-LEFT(C9,5), IF(AND(L9="W",LEN(C9)=5),-LEFT(C9,4), IF(AND(L9="W",LEN(C9)=4), -LEFT(C9,3), IF(AND(L9="E", LEN(C9)=6),LEFT(C9,5), IF(AND(L9="E",LEN(C9)=5), LEFT(C9,4), IF(AND(L9="E",LEN(C9)=4),LEFT(C9,3) ))))))</f>
        <v>29.2</v>
      </c>
      <c r="O9" s="0" t="n">
        <f aca="false">(F9^2+G9^2+H9^2)^0.5</f>
        <v>32.0468407179241</v>
      </c>
      <c r="P9" s="0" t="n">
        <f aca="false">ATAN((R9^2+S9^2)^0.5/T9)/$AB$1</f>
        <v>61.3277995541899</v>
      </c>
      <c r="Q9" s="0" t="n">
        <f aca="false">ATAN2(R9,S9)/$AB$1+180</f>
        <v>144.561306984458</v>
      </c>
      <c r="R9" s="0" t="n">
        <f aca="false">-F9*SIN(M9*$AB$1)*COS(N9*$AB$1)-G9*SIN($AB$1*M9)*SIN($AB$1*N9)+H9*COS($AB$1*M9)</f>
        <v>22.9081286060366</v>
      </c>
      <c r="S9" s="0" t="n">
        <f aca="false">-F9*SIN($AB$1*N9)+G9*COS($AB$1*N9)</f>
        <v>-16.3032542910856</v>
      </c>
      <c r="T9" s="0" t="n">
        <f aca="false">-F9*COS($AB$1*M9)*COS(N9*$AB$1)-G9*COS($AB$1*M9)*SIN($AB$1*N9)-H9*SIN($AB$1*M9)</f>
        <v>15.3760054399537</v>
      </c>
      <c r="W9" s="0" t="n">
        <f aca="false">IF(O9&lt;&gt;0,1,0)</f>
        <v>1</v>
      </c>
    </row>
    <row r="10" customFormat="false" ht="15" hidden="false" customHeight="false" outlineLevel="0" collapsed="false">
      <c r="A10" s="0" t="s">
        <v>54</v>
      </c>
      <c r="B10" s="0" t="s">
        <v>55</v>
      </c>
      <c r="C10" s="0" t="s">
        <v>56</v>
      </c>
      <c r="I10" s="0" t="s">
        <v>57</v>
      </c>
      <c r="J10" s="8" t="n">
        <v>14</v>
      </c>
      <c r="K10" s="9" t="str">
        <f aca="false">RIGHTB(B10,1)</f>
        <v>S</v>
      </c>
      <c r="L10" s="9" t="str">
        <f aca="false">RIGHTB(C10,1)</f>
        <v>E</v>
      </c>
      <c r="M10" s="10" t="n">
        <f aca="false">IF(AND(K10="S",LEN(B10)&gt;4),-LEFT(B10,4),IF(AND(K10="S",LEN(B10)=4),-LEFT(B10,3),IF(AND(K10="N",LEN(B10)=4),LEFT(B10,3),LEFT(B10,4))))</f>
        <v>-4.1</v>
      </c>
      <c r="N10" s="10" t="str">
        <f aca="false">IF(AND(L10="W",LEN(C10)=6),-LEFT(C10,5), IF(AND(L10="W",LEN(C10)=5),-LEFT(C10,4), IF(AND(L10="W",LEN(C10)=4), -LEFT(C10,3), IF(AND(L10="E", LEN(C10)=6),LEFT(C10,5), IF(AND(L10="E",LEN(C10)=5), LEFT(C10,4), IF(AND(L10="E",LEN(C10)=4),LEFT(C10,3) ))))))</f>
        <v>124.3</v>
      </c>
      <c r="O10" s="0" t="n">
        <f aca="false">(F10^2+G10^2+H10^2)^0.5</f>
        <v>0</v>
      </c>
      <c r="P10" s="0" t="e">
        <f aca="false">ATAN((R10^2+S10^2)^0.5/T10)/$AB$1</f>
        <v>#DIV/0!</v>
      </c>
      <c r="Q10" s="0" t="n">
        <f aca="false">ATAN2(R10,S10)/$AB$1+180</f>
        <v>180</v>
      </c>
      <c r="R10" s="0" t="n">
        <f aca="false">-F10*SIN(M10*$AB$1)*COS(N10*$AB$1)-G10*SIN($AB$1*M10)*SIN($AB$1*N10)+H10*COS($AB$1*M10)</f>
        <v>0</v>
      </c>
      <c r="S10" s="0" t="n">
        <f aca="false">-F10*SIN($AB$1*N10)+G10*COS($AB$1*N10)</f>
        <v>-0</v>
      </c>
      <c r="T10" s="0" t="n">
        <f aca="false">-F10*COS($AB$1*M10)*COS(N10*$AB$1)-G10*COS($AB$1*M10)*SIN($AB$1*N10)-H10*SIN($AB$1*M10)</f>
        <v>0</v>
      </c>
      <c r="W10" s="0" t="n">
        <f aca="false">IF(O10&lt;&gt;0,1,0)</f>
        <v>0</v>
      </c>
    </row>
    <row r="11" customFormat="false" ht="15" hidden="false" customHeight="false" outlineLevel="0" collapsed="false">
      <c r="A11" s="0" t="s">
        <v>58</v>
      </c>
      <c r="B11" s="0" t="s">
        <v>59</v>
      </c>
      <c r="C11" s="0" t="s">
        <v>60</v>
      </c>
      <c r="D11" s="0" t="n">
        <v>26.5</v>
      </c>
      <c r="E11" s="0" t="n">
        <v>15.9</v>
      </c>
      <c r="F11" s="0" t="n">
        <v>4.9</v>
      </c>
      <c r="G11" s="0" t="n">
        <v>-15</v>
      </c>
      <c r="H11" s="0" t="n">
        <v>1.6</v>
      </c>
      <c r="I11" s="0" t="s">
        <v>61</v>
      </c>
      <c r="J11" s="8" t="n">
        <v>14</v>
      </c>
      <c r="K11" s="9" t="str">
        <f aca="false">RIGHTB(B11,1)</f>
        <v>N</v>
      </c>
      <c r="L11" s="9" t="str">
        <f aca="false">RIGHTB(C11,1)</f>
        <v>E</v>
      </c>
      <c r="M11" s="10" t="str">
        <f aca="false">IF(AND(K11="S",LEN(B11)&gt;4),-LEFT(B11,4),IF(AND(K11="S",LEN(B11)=4),-LEFT(B11,3),IF(AND(K11="N",LEN(B11)=4),LEFT(B11,3),LEFT(B11,4))))</f>
        <v>26.2</v>
      </c>
      <c r="N11" s="10" t="str">
        <f aca="false">IF(AND(L11="W",LEN(C11)=6),-LEFT(C11,5), IF(AND(L11="W",LEN(C11)=5),-LEFT(C11,4), IF(AND(L11="W",LEN(C11)=4), -LEFT(C11,3), IF(AND(L11="E", LEN(C11)=6),LEFT(C11,5), IF(AND(L11="E",LEN(C11)=5), LEFT(C11,4), IF(AND(L11="E",LEN(C11)=4),LEFT(C11,3) ))))))</f>
        <v>26.0</v>
      </c>
      <c r="O11" s="0" t="n">
        <f aca="false">(F11^2+G11^2+H11^2)^0.5</f>
        <v>15.8609583569216</v>
      </c>
      <c r="P11" s="0" t="n">
        <f aca="false">ATAN((R11^2+S11^2)^0.5/T11)/$AB$1</f>
        <v>85.5089517884273</v>
      </c>
      <c r="Q11" s="0" t="n">
        <f aca="false">ATAN2(R11,S11)/$AB$1+180</f>
        <v>98.7093759085258</v>
      </c>
      <c r="R11" s="0" t="n">
        <f aca="false">-F11*SIN(M11*$AB$1)*COS(N11*$AB$1)-G11*SIN($AB$1*M11)*SIN($AB$1*N11)+H11*COS($AB$1*M11)</f>
        <v>2.39433292012155</v>
      </c>
      <c r="S11" s="0" t="n">
        <f aca="false">-F11*SIN($AB$1*N11)+G11*COS($AB$1*N11)</f>
        <v>-15.6299293137822</v>
      </c>
      <c r="T11" s="0" t="n">
        <f aca="false">-F11*COS($AB$1*M11)*COS(N11*$AB$1)-G11*COS($AB$1*M11)*SIN($AB$1*N11)-H11*SIN($AB$1*M11)</f>
        <v>1.24196598737473</v>
      </c>
      <c r="W11" s="0" t="n">
        <f aca="false">IF(O11&lt;&gt;0,1,0)</f>
        <v>1</v>
      </c>
    </row>
    <row r="12" customFormat="false" ht="15" hidden="false" customHeight="false" outlineLevel="0" collapsed="false">
      <c r="A12" s="0" t="s">
        <v>62</v>
      </c>
      <c r="B12" s="0" t="s">
        <v>63</v>
      </c>
      <c r="C12" s="0" t="s">
        <v>64</v>
      </c>
      <c r="D12" s="0" t="n">
        <v>26</v>
      </c>
      <c r="E12" s="0" t="n">
        <v>15.7</v>
      </c>
      <c r="F12" s="0" t="n">
        <v>12.1</v>
      </c>
      <c r="G12" s="0" t="n">
        <v>10</v>
      </c>
      <c r="H12" s="0" t="n">
        <v>0.2</v>
      </c>
      <c r="I12" s="0" t="s">
        <v>65</v>
      </c>
      <c r="J12" s="8" t="n">
        <v>14</v>
      </c>
      <c r="K12" s="9" t="str">
        <f aca="false">RIGHTB(B12,1)</f>
        <v>S</v>
      </c>
      <c r="L12" s="9" t="str">
        <f aca="false">RIGHTB(C12,1)</f>
        <v>W</v>
      </c>
      <c r="M12" s="10" t="n">
        <f aca="false">IF(AND(K12="S",LEN(B12)&gt;4),-LEFT(B12,4),IF(AND(K12="S",LEN(B12)=4),-LEFT(B12,3),IF(AND(K12="N",LEN(B12)=4),LEFT(B12,3),LEFT(B12,4))))</f>
        <v>-34.1</v>
      </c>
      <c r="N12" s="10" t="n">
        <f aca="false">IF(AND(L12="W",LEN(C12)=6),-LEFT(C12,5), IF(AND(L12="W",LEN(C12)=5),-LEFT(C12,4), IF(AND(L12="W",LEN(C12)=4), -LEFT(C12,3), IF(AND(L12="E", LEN(C12)=6),LEFT(C12,5), IF(AND(L12="E",LEN(C12)=5), LEFT(C12,4), IF(AND(L12="E",LEN(C12)=4),LEFT(C12,3) ))))))</f>
        <v>-174.5</v>
      </c>
      <c r="O12" s="0" t="n">
        <f aca="false">(F12^2+G12^2+H12^2)^0.5</f>
        <v>15.6987260629645</v>
      </c>
      <c r="P12" s="0" t="n">
        <f aca="false">ATAN((R12^2+S12^2)^0.5/T12)/$AB$1</f>
        <v>46.1320780288588</v>
      </c>
      <c r="Q12" s="0" t="n">
        <f aca="false">ATAN2(R12,S12)/$AB$1+180</f>
        <v>50.9889378590097</v>
      </c>
      <c r="R12" s="0" t="n">
        <f aca="false">-F12*SIN(M12*$AB$1)*COS(N12*$AB$1)-G12*SIN($AB$1*M12)*SIN($AB$1*N12)+H12*COS($AB$1*M12)</f>
        <v>-7.12423747510083</v>
      </c>
      <c r="S12" s="0" t="n">
        <f aca="false">-F12*SIN($AB$1*N12)+G12*COS($AB$1*N12)</f>
        <v>-8.7942283770452</v>
      </c>
      <c r="T12" s="0" t="n">
        <f aca="false">-F12*COS($AB$1*M12)*COS(N12*$AB$1)-G12*COS($AB$1*M12)*SIN($AB$1*N12)-H12*SIN($AB$1*M12)</f>
        <v>10.879190578841</v>
      </c>
      <c r="W12" s="0" t="n">
        <f aca="false">IF(O12&lt;&gt;0,1,0)</f>
        <v>1</v>
      </c>
    </row>
    <row r="13" customFormat="false" ht="15" hidden="false" customHeight="false" outlineLevel="0" collapsed="false">
      <c r="A13" s="0" t="s">
        <v>66</v>
      </c>
      <c r="B13" s="0" t="s">
        <v>67</v>
      </c>
      <c r="C13" s="0" t="s">
        <v>68</v>
      </c>
      <c r="D13" s="0" t="n">
        <v>31.5</v>
      </c>
      <c r="I13" s="0" t="s">
        <v>69</v>
      </c>
      <c r="J13" s="8" t="n">
        <v>13</v>
      </c>
      <c r="K13" s="9" t="str">
        <f aca="false">RIGHTB(B13,1)</f>
        <v>S</v>
      </c>
      <c r="L13" s="9" t="str">
        <f aca="false">RIGHTB(C13,1)</f>
        <v>E</v>
      </c>
      <c r="M13" s="10" t="n">
        <f aca="false">IF(AND(K13="S",LEN(B13)&gt;4),-LEFT(B13,4),IF(AND(K13="S",LEN(B13)=4),-LEFT(B13,3),IF(AND(K13="N",LEN(B13)=4),LEFT(B13,3),LEFT(B13,4))))</f>
        <v>-67.7</v>
      </c>
      <c r="N13" s="10" t="str">
        <f aca="false">IF(AND(L13="W",LEN(C13)=6),-LEFT(C13,5), IF(AND(L13="W",LEN(C13)=5),-LEFT(C13,4), IF(AND(L13="W",LEN(C13)=4), -LEFT(C13,3), IF(AND(L13="E", LEN(C13)=6),LEFT(C13,5), IF(AND(L13="E",LEN(C13)=5), LEFT(C13,4), IF(AND(L13="E",LEN(C13)=4),LEFT(C13,3) ))))))</f>
        <v>18.2</v>
      </c>
      <c r="O13" s="0" t="n">
        <f aca="false">(F13^2+G13^2+H13^2)^0.5</f>
        <v>0</v>
      </c>
      <c r="P13" s="0" t="e">
        <f aca="false">ATAN((R13^2+S13^2)^0.5/T13)/$AB$1</f>
        <v>#DIV/0!</v>
      </c>
      <c r="Q13" s="0" t="n">
        <f aca="false">ATAN2(R13,S13)/$AB$1+180</f>
        <v>180</v>
      </c>
      <c r="R13" s="0" t="n">
        <f aca="false">-F13*SIN(M13*$AB$1)*COS(N13*$AB$1)-G13*SIN($AB$1*M13)*SIN($AB$1*N13)+H13*COS($AB$1*M13)</f>
        <v>0</v>
      </c>
      <c r="S13" s="0" t="n">
        <f aca="false">-F13*SIN($AB$1*N13)+G13*COS($AB$1*N13)</f>
        <v>0</v>
      </c>
      <c r="T13" s="0" t="n">
        <f aca="false">-F13*COS($AB$1*M13)*COS(N13*$AB$1)-G13*COS($AB$1*M13)*SIN($AB$1*N13)-H13*SIN($AB$1*M13)</f>
        <v>0</v>
      </c>
      <c r="W13" s="0" t="n">
        <f aca="false">IF(O13&lt;&gt;0,1,0)</f>
        <v>0</v>
      </c>
    </row>
    <row r="14" customFormat="false" ht="15" hidden="false" customHeight="false" outlineLevel="0" collapsed="false">
      <c r="A14" s="0" t="s">
        <v>70</v>
      </c>
      <c r="B14" s="0" t="s">
        <v>71</v>
      </c>
      <c r="C14" s="0" t="s">
        <v>72</v>
      </c>
      <c r="D14" s="0" t="n">
        <v>31</v>
      </c>
      <c r="E14" s="0" t="n">
        <v>15.6</v>
      </c>
      <c r="F14" s="0" t="n">
        <v>2.7</v>
      </c>
      <c r="G14" s="0" t="n">
        <v>14.5</v>
      </c>
      <c r="H14" s="0" t="n">
        <v>5</v>
      </c>
      <c r="I14" s="0" t="s">
        <v>73</v>
      </c>
      <c r="J14" s="8" t="n">
        <v>13</v>
      </c>
      <c r="K14" s="9" t="str">
        <f aca="false">RIGHTB(B14,1)</f>
        <v>S</v>
      </c>
      <c r="L14" s="9" t="str">
        <f aca="false">RIGHTB(C14,1)</f>
        <v>W</v>
      </c>
      <c r="M14" s="10" t="n">
        <f aca="false">IF(AND(K14="S",LEN(B14)&gt;4),-LEFT(B14,4),IF(AND(K14="S",LEN(B14)=4),-LEFT(B14,3),IF(AND(K14="N",LEN(B14)=4),LEFT(B14,3),LEFT(B14,4))))</f>
        <v>-30.4</v>
      </c>
      <c r="N14" s="10" t="n">
        <f aca="false">IF(AND(L14="W",LEN(C14)=6),-LEFT(C14,5), IF(AND(L14="W",LEN(C14)=5),-LEFT(C14,4), IF(AND(L14="W",LEN(C14)=4), -LEFT(C14,3), IF(AND(L14="E", LEN(C14)=6),LEFT(C14,5), IF(AND(L14="E",LEN(C14)=5), LEFT(C14,4), IF(AND(L14="E",LEN(C14)=4),LEFT(C14,3) ))))))</f>
        <v>-25.5</v>
      </c>
      <c r="O14" s="0" t="n">
        <f aca="false">(F14^2+G14^2+H14^2)^0.5</f>
        <v>15.5736957720382</v>
      </c>
      <c r="P14" s="0" t="n">
        <f aca="false">ATAN((R14^2+S14^2)^0.5/T14)/$AB$1</f>
        <v>68.0856989370278</v>
      </c>
      <c r="Q14" s="0" t="n">
        <f aca="false">ATAN2(R14,S14)/$AB$1+180</f>
        <v>260.491074321696</v>
      </c>
      <c r="R14" s="0" t="n">
        <f aca="false">-F14*SIN(M14*$AB$1)*COS(N14*$AB$1)-G14*SIN($AB$1*M14)*SIN($AB$1*N14)+H14*COS($AB$1*M14)</f>
        <v>2.38689195739141</v>
      </c>
      <c r="S14" s="0" t="n">
        <f aca="false">-F14*SIN($AB$1*N14)+G14*COS($AB$1*N14)</f>
        <v>14.2498665845038</v>
      </c>
      <c r="T14" s="0" t="n">
        <f aca="false">-F14*COS($AB$1*M14)*COS(N14*$AB$1)-G14*COS($AB$1*M14)*SIN($AB$1*N14)-H14*SIN($AB$1*M14)</f>
        <v>5.81240476116234</v>
      </c>
      <c r="W14" s="0" t="n">
        <f aca="false">IF(O14&lt;&gt;0,1,0)</f>
        <v>1</v>
      </c>
    </row>
    <row r="15" customFormat="false" ht="15" hidden="false" customHeight="false" outlineLevel="0" collapsed="false">
      <c r="A15" s="0" t="s">
        <v>74</v>
      </c>
      <c r="B15" s="0" t="s">
        <v>75</v>
      </c>
      <c r="C15" s="0" t="s">
        <v>76</v>
      </c>
      <c r="D15" s="0" t="n">
        <v>21.2</v>
      </c>
      <c r="E15" s="0" t="n">
        <v>12.1</v>
      </c>
      <c r="F15" s="8" t="n">
        <v>1</v>
      </c>
      <c r="G15" s="8" t="n">
        <v>9</v>
      </c>
      <c r="H15" s="0" t="n">
        <v>-8</v>
      </c>
      <c r="I15" s="0" t="s">
        <v>77</v>
      </c>
      <c r="J15" s="8" t="n">
        <v>10</v>
      </c>
      <c r="K15" s="9" t="str">
        <f aca="false">RIGHTB(B15,1)</f>
        <v>N</v>
      </c>
      <c r="L15" s="9" t="str">
        <f aca="false">RIGHTB(C15,1)</f>
        <v>W</v>
      </c>
      <c r="M15" s="10" t="str">
        <f aca="false">IF(AND(K15="S",LEN(B15)&gt;4),-LEFT(B15,4),IF(AND(K15="S",LEN(B15)=4),-LEFT(B15,3),IF(AND(K15="N",LEN(B15)=4),LEFT(B15,3),LEFT(B15,4))))</f>
        <v>35.5</v>
      </c>
      <c r="N15" s="10" t="n">
        <f aca="false">IF(AND(L15="W",LEN(C15)=6),-LEFT(C15,5), IF(AND(L15="W",LEN(C15)=5),-LEFT(C15,4), IF(AND(L15="W",LEN(C15)=4), -LEFT(C15,3), IF(AND(L15="E", LEN(C15)=6),LEFT(C15,5), IF(AND(L15="E",LEN(C15)=5), LEFT(C15,4), IF(AND(L15="E",LEN(C15)=4),LEFT(C15,3) ))))))</f>
        <v>-30.7</v>
      </c>
      <c r="O15" s="0" t="n">
        <f aca="false">(F15^2+G15^2+H15^2)^0.5</f>
        <v>12.0830459735946</v>
      </c>
      <c r="P15" s="0" t="n">
        <f aca="false">ATAN((R15^2+S15^2)^0.5/T15)/$AB$1</f>
        <v>50.4962488368427</v>
      </c>
      <c r="Q15" s="0" t="n">
        <f aca="false">ATAN2(R15,S15)/$AB$1+180</f>
        <v>297.770981504658</v>
      </c>
      <c r="R15" s="0" t="n">
        <f aca="false">-F15*SIN(M15*$AB$1)*COS(N15*$AB$1)-G15*SIN($AB$1*M15)*SIN($AB$1*N15)+H15*COS($AB$1*M15)</f>
        <v>-4.34397886961409</v>
      </c>
      <c r="S15" s="0" t="n">
        <f aca="false">-F15*SIN($AB$1*N15)+G15*COS($AB$1*N15)</f>
        <v>8.24921336234067</v>
      </c>
      <c r="T15" s="0" t="n">
        <f aca="false">-F15*COS($AB$1*M15)*COS(N15*$AB$1)-G15*COS($AB$1*M15)*SIN($AB$1*N15)-H15*SIN($AB$1*M15)</f>
        <v>7.68637277803558</v>
      </c>
      <c r="W15" s="0" t="n">
        <f aca="false">IF(O15&lt;&gt;0,1,0)</f>
        <v>1</v>
      </c>
    </row>
    <row r="16" customFormat="false" ht="15" hidden="false" customHeight="false" outlineLevel="0" collapsed="false">
      <c r="A16" s="0" t="s">
        <v>78</v>
      </c>
      <c r="B16" s="0" t="s">
        <v>79</v>
      </c>
      <c r="C16" s="0" t="s">
        <v>80</v>
      </c>
      <c r="D16" s="0" t="n">
        <v>32</v>
      </c>
      <c r="I16" s="0" t="s">
        <v>81</v>
      </c>
      <c r="J16" s="0" t="n">
        <v>9.8</v>
      </c>
      <c r="K16" s="9" t="str">
        <f aca="false">RIGHTB(B16,1)</f>
        <v>S</v>
      </c>
      <c r="L16" s="9" t="str">
        <f aca="false">RIGHTB(C16,1)</f>
        <v>W</v>
      </c>
      <c r="M16" s="10" t="n">
        <f aca="false">IF(AND(K16="S",LEN(B16)&gt;4),-LEFT(B16,4),IF(AND(K16="S",LEN(B16)=4),-LEFT(B16,3),IF(AND(K16="N",LEN(B16)=4),LEFT(B16,3),LEFT(B16,4))))</f>
        <v>-44</v>
      </c>
      <c r="N16" s="10" t="n">
        <f aca="false">IF(AND(L16="W",LEN(C16)=6),-LEFT(C16,5), IF(AND(L16="W",LEN(C16)=5),-LEFT(C16,4), IF(AND(L16="W",LEN(C16)=4), -LEFT(C16,3), IF(AND(L16="E", LEN(C16)=6),LEFT(C16,5), IF(AND(L16="E",LEN(C16)=5), LEFT(C16,4), IF(AND(L16="E",LEN(C16)=4),LEFT(C16,3) ))))))</f>
        <v>-129.7</v>
      </c>
      <c r="O16" s="0" t="n">
        <f aca="false">(F16^2+G16^2+H16^2)^0.5</f>
        <v>0</v>
      </c>
      <c r="P16" s="0" t="e">
        <f aca="false">ATAN((R16^2+S16^2)^0.5/T16)/$AB$1</f>
        <v>#DIV/0!</v>
      </c>
      <c r="Q16" s="0" t="n">
        <f aca="false">ATAN2(R16,S16)/$AB$1+180</f>
        <v>180</v>
      </c>
      <c r="R16" s="0" t="n">
        <f aca="false">-F16*SIN(M16*$AB$1)*COS(N16*$AB$1)-G16*SIN($AB$1*M16)*SIN($AB$1*N16)+H16*COS($AB$1*M16)</f>
        <v>0</v>
      </c>
      <c r="S16" s="0" t="n">
        <f aca="false">-F16*SIN($AB$1*N16)+G16*COS($AB$1*N16)</f>
        <v>0</v>
      </c>
      <c r="T16" s="0" t="n">
        <f aca="false">-F16*COS($AB$1*M16)*COS(N16*$AB$1)-G16*COS($AB$1*M16)*SIN($AB$1*N16)-H16*SIN($AB$1*M16)</f>
        <v>0</v>
      </c>
      <c r="W16" s="0" t="n">
        <f aca="false">IF(O16&lt;&gt;0,1,0)</f>
        <v>0</v>
      </c>
    </row>
    <row r="17" customFormat="false" ht="15" hidden="false" customHeight="false" outlineLevel="0" collapsed="false">
      <c r="A17" s="0" t="s">
        <v>82</v>
      </c>
      <c r="B17" s="0" t="s">
        <v>83</v>
      </c>
      <c r="C17" s="0" t="s">
        <v>84</v>
      </c>
      <c r="D17" s="0" t="n">
        <v>35.5</v>
      </c>
      <c r="E17" s="0" t="n">
        <v>13.6</v>
      </c>
      <c r="F17" s="0" t="n">
        <v>-2.6</v>
      </c>
      <c r="G17" s="0" t="n">
        <v>5.9</v>
      </c>
      <c r="H17" s="0" t="n">
        <v>-12.1</v>
      </c>
      <c r="I17" s="0" t="s">
        <v>85</v>
      </c>
      <c r="J17" s="0" t="n">
        <v>9.5</v>
      </c>
      <c r="K17" s="9" t="str">
        <f aca="false">RIGHTB(B17,1)</f>
        <v>N</v>
      </c>
      <c r="L17" s="9" t="str">
        <f aca="false">RIGHTB(C17,1)</f>
        <v>E</v>
      </c>
      <c r="M17" s="10" t="str">
        <f aca="false">IF(AND(K17="S",LEN(B17)&gt;4),-LEFT(B17,4),IF(AND(K17="S",LEN(B17)=4),-LEFT(B17,3),IF(AND(K17="N",LEN(B17)=4),LEFT(B17,3),LEFT(B17,4))))</f>
        <v>31.9</v>
      </c>
      <c r="N17" s="10" t="str">
        <f aca="false">IF(AND(L17="W",LEN(C17)=6),-LEFT(C17,5), IF(AND(L17="W",LEN(C17)=5),-LEFT(C17,4), IF(AND(L17="W",LEN(C17)=4), -LEFT(C17,3), IF(AND(L17="E", LEN(C17)=6),LEFT(C17,5), IF(AND(L17="E",LEN(C17)=5), LEFT(C17,4), IF(AND(L17="E",LEN(C17)=4),LEFT(C17,3) ))))))</f>
        <v>96.2</v>
      </c>
      <c r="O17" s="0" t="n">
        <f aca="false">(F17^2+G17^2+H17^2)^0.5</f>
        <v>13.7105798564466</v>
      </c>
      <c r="P17" s="0" t="n">
        <f aca="false">ATAN((R17^2+S17^2)^0.5/T17)/$AB$1</f>
        <v>85.0791837039894</v>
      </c>
      <c r="Q17" s="0" t="n">
        <f aca="false">ATAN2(R17,S17)/$AB$1+180</f>
        <v>351.803057079448</v>
      </c>
      <c r="R17" s="0" t="n">
        <f aca="false">-F17*SIN(M17*$AB$1)*COS(N17*$AB$1)-G17*SIN($AB$1*M17)*SIN($AB$1*N17)+H17*COS($AB$1*M17)</f>
        <v>-13.5204921506494</v>
      </c>
      <c r="S17" s="0" t="n">
        <f aca="false">-F17*SIN($AB$1*N17)+G17*COS($AB$1*N17)</f>
        <v>1.94759630795744</v>
      </c>
      <c r="T17" s="0" t="n">
        <f aca="false">-F17*COS($AB$1*M17)*COS(N17*$AB$1)-G17*COS($AB$1*M17)*SIN($AB$1*N17)-H17*SIN($AB$1*M17)</f>
        <v>1.17607849459931</v>
      </c>
      <c r="W17" s="0" t="n">
        <f aca="false">IF(O17&lt;&gt;0,1,0)</f>
        <v>1</v>
      </c>
    </row>
    <row r="18" customFormat="false" ht="15" hidden="false" customHeight="false" outlineLevel="0" collapsed="false">
      <c r="A18" s="0" t="s">
        <v>86</v>
      </c>
      <c r="B18" s="0" t="s">
        <v>87</v>
      </c>
      <c r="C18" s="0" t="s">
        <v>88</v>
      </c>
      <c r="D18" s="8" t="n">
        <v>29</v>
      </c>
      <c r="I18" s="0" t="s">
        <v>89</v>
      </c>
      <c r="J18" s="8" t="n">
        <v>9</v>
      </c>
      <c r="K18" s="9" t="str">
        <f aca="false">RIGHTB(B18,1)</f>
        <v>N</v>
      </c>
      <c r="L18" s="9" t="str">
        <f aca="false">RIGHTB(C18,1)</f>
        <v>W</v>
      </c>
      <c r="M18" s="10" t="str">
        <f aca="false">IF(AND(K18="S",LEN(B18)&gt;4),-LEFT(B18,4),IF(AND(K18="S",LEN(B18)=4),-LEFT(B18,3),IF(AND(K18="N",LEN(B18)=4),LEFT(B18,3),LEFT(B18,4))))</f>
        <v>28.0</v>
      </c>
      <c r="N18" s="10" t="n">
        <f aca="false">IF(AND(L18="W",LEN(C18)=6),-LEFT(C18,5), IF(AND(L18="W",LEN(C18)=5),-LEFT(C18,4), IF(AND(L18="W",LEN(C18)=4), -LEFT(C18,3), IF(AND(L18="E", LEN(C18)=6),LEFT(C18,5), IF(AND(L18="E",LEN(C18)=5), LEFT(C18,4), IF(AND(L18="E",LEN(C18)=4),LEFT(C18,3) ))))))</f>
        <v>-133.6</v>
      </c>
      <c r="O18" s="0" t="n">
        <f aca="false">(F18^2+G18^2+H18^2)^0.5</f>
        <v>0</v>
      </c>
      <c r="P18" s="0" t="e">
        <f aca="false">ATAN((R18^2+S18^2)^0.5/T18)/$AB$1</f>
        <v>#DIV/0!</v>
      </c>
      <c r="Q18" s="0" t="n">
        <f aca="false">ATAN2(R18,S18)/$AB$1+180</f>
        <v>180</v>
      </c>
      <c r="R18" s="0" t="n">
        <f aca="false">-F18*SIN(M18*$AB$1)*COS(N18*$AB$1)-G18*SIN($AB$1*M18)*SIN($AB$1*N18)+H18*COS($AB$1*M18)</f>
        <v>0</v>
      </c>
      <c r="S18" s="0" t="n">
        <f aca="false">-F18*SIN($AB$1*N18)+G18*COS($AB$1*N18)</f>
        <v>0</v>
      </c>
      <c r="T18" s="0" t="n">
        <f aca="false">-F18*COS($AB$1*M18)*COS(N18*$AB$1)-G18*COS($AB$1*M18)*SIN($AB$1*N18)-H18*SIN($AB$1*M18)</f>
        <v>0</v>
      </c>
      <c r="W18" s="0" t="n">
        <f aca="false">IF(O18&lt;&gt;0,1,0)</f>
        <v>0</v>
      </c>
    </row>
    <row r="19" customFormat="false" ht="15" hidden="false" customHeight="false" outlineLevel="0" collapsed="false">
      <c r="A19" s="0" t="s">
        <v>90</v>
      </c>
      <c r="B19" s="0" t="s">
        <v>91</v>
      </c>
      <c r="C19" s="0" t="s">
        <v>92</v>
      </c>
      <c r="I19" s="0" t="s">
        <v>93</v>
      </c>
      <c r="J19" s="0" t="n">
        <v>8.8</v>
      </c>
      <c r="K19" s="9" t="str">
        <f aca="false">RIGHTB(B19,1)</f>
        <v>N</v>
      </c>
      <c r="L19" s="9" t="str">
        <f aca="false">RIGHTB(C19,1)</f>
        <v>E</v>
      </c>
      <c r="M19" s="10" t="str">
        <f aca="false">IF(AND(K19="S",LEN(B19)&gt;4),-LEFT(B19,4),IF(AND(K19="S",LEN(B19)=4),-LEFT(B19,3),IF(AND(K19="N",LEN(B19)=4),LEFT(B19,3),LEFT(B19,4))))</f>
        <v>34.0</v>
      </c>
      <c r="N19" s="10" t="str">
        <f aca="false">IF(AND(L19="W",LEN(C19)=6),-LEFT(C19,5), IF(AND(L19="W",LEN(C19)=5),-LEFT(C19,4), IF(AND(L19="W",LEN(C19)=4), -LEFT(C19,3), IF(AND(L19="E", LEN(C19)=6),LEFT(C19,5), IF(AND(L19="E",LEN(C19)=5), LEFT(C19,4), IF(AND(L19="E",LEN(C19)=4),LEFT(C19,3) ))))))</f>
        <v>21.0</v>
      </c>
      <c r="O19" s="0" t="n">
        <f aca="false">(F19^2+G19^2+H19^2)^0.5</f>
        <v>0</v>
      </c>
      <c r="P19" s="0" t="e">
        <f aca="false">ATAN((R19^2+S19^2)^0.5/T19)/$AB$1</f>
        <v>#DIV/0!</v>
      </c>
      <c r="Q19" s="0" t="n">
        <f aca="false">ATAN2(R19,S19)/$AB$1+180</f>
        <v>180</v>
      </c>
      <c r="R19" s="0" t="n">
        <f aca="false">-F19*SIN(M19*$AB$1)*COS(N19*$AB$1)-G19*SIN($AB$1*M19)*SIN($AB$1*N19)+H19*COS($AB$1*M19)</f>
        <v>0</v>
      </c>
      <c r="S19" s="0" t="n">
        <f aca="false">-F19*SIN($AB$1*N19)+G19*COS($AB$1*N19)</f>
        <v>0</v>
      </c>
      <c r="T19" s="0" t="n">
        <f aca="false">-F19*COS($AB$1*M19)*COS(N19*$AB$1)-G19*COS($AB$1*M19)*SIN($AB$1*N19)-H19*SIN($AB$1*M19)</f>
        <v>-0</v>
      </c>
      <c r="W19" s="0" t="n">
        <f aca="false">IF(O19&lt;&gt;0,1,0)</f>
        <v>0</v>
      </c>
    </row>
    <row r="20" customFormat="false" ht="15" hidden="false" customHeight="false" outlineLevel="0" collapsed="false">
      <c r="A20" s="0" t="s">
        <v>94</v>
      </c>
      <c r="B20" s="0" t="s">
        <v>95</v>
      </c>
      <c r="C20" s="0" t="s">
        <v>96</v>
      </c>
      <c r="D20" s="0" t="n">
        <v>22.2</v>
      </c>
      <c r="E20" s="0" t="n">
        <v>16.2</v>
      </c>
      <c r="F20" s="0" t="n">
        <v>-2.3</v>
      </c>
      <c r="G20" s="0" t="n">
        <v>5.7</v>
      </c>
      <c r="H20" s="0" t="n">
        <v>16.5</v>
      </c>
      <c r="I20" s="0" t="s">
        <v>97</v>
      </c>
      <c r="J20" s="0" t="n">
        <v>7.6</v>
      </c>
      <c r="K20" s="9" t="str">
        <f aca="false">RIGHTB(B20,1)</f>
        <v>S</v>
      </c>
      <c r="L20" s="9" t="str">
        <f aca="false">RIGHTB(C20,1)</f>
        <v>E</v>
      </c>
      <c r="M20" s="10" t="n">
        <f aca="false">IF(AND(K20="S",LEN(B20)&gt;4),-LEFT(B20,4),IF(AND(K20="S",LEN(B20)=4),-LEFT(B20,3),IF(AND(K20="N",LEN(B20)=4),LEFT(B20,3),LEFT(B20,4))))</f>
        <v>-61.7</v>
      </c>
      <c r="N20" s="10" t="str">
        <f aca="false">IF(AND(L20="W",LEN(C20)=6),-LEFT(C20,5), IF(AND(L20="W",LEN(C20)=5),-LEFT(C20,4), IF(AND(L20="W",LEN(C20)=4), -LEFT(C20,3), IF(AND(L20="E", LEN(C20)=6),LEFT(C20,5), IF(AND(L20="E",LEN(C20)=5), LEFT(C20,4), IF(AND(L20="E",LEN(C20)=4),LEFT(C20,3) ))))))</f>
        <v>132.6</v>
      </c>
      <c r="O20" s="0" t="n">
        <f aca="false">(F20^2+G20^2+H20^2)^0.5</f>
        <v>17.6076687837999</v>
      </c>
      <c r="P20" s="0" t="n">
        <f aca="false">ATAN((R20^2+S20^2)^0.5/T20)/$AB$1</f>
        <v>47.9175323339145</v>
      </c>
      <c r="Q20" s="0" t="n">
        <f aca="false">ATAN2(R20,S20)/$AB$1+180</f>
        <v>170.463034725239</v>
      </c>
      <c r="R20" s="0" t="n">
        <f aca="false">-F20*SIN(M20*$AB$1)*COS(N20*$AB$1)-G20*SIN($AB$1*M20)*SIN($AB$1*N20)+H20*COS($AB$1*M20)</f>
        <v>12.8874614099791</v>
      </c>
      <c r="S20" s="0" t="n">
        <f aca="false">-F20*SIN($AB$1*N20)+G20*COS($AB$1*N20)</f>
        <v>-2.16516972643526</v>
      </c>
      <c r="T20" s="0" t="n">
        <f aca="false">-F20*COS($AB$1*M20)*COS(N20*$AB$1)-G20*COS($AB$1*M20)*SIN($AB$1*N20)-H20*SIN($AB$1*M20)</f>
        <v>11.8006516117555</v>
      </c>
      <c r="W20" s="0" t="n">
        <f aca="false">IF(O20&lt;&gt;0,1,0)</f>
        <v>1</v>
      </c>
    </row>
    <row r="21" customFormat="false" ht="15" hidden="false" customHeight="false" outlineLevel="0" collapsed="false">
      <c r="A21" s="0" t="s">
        <v>98</v>
      </c>
      <c r="B21" s="0" t="s">
        <v>99</v>
      </c>
      <c r="C21" s="0" t="s">
        <v>100</v>
      </c>
      <c r="I21" s="0" t="s">
        <v>101</v>
      </c>
      <c r="J21" s="0" t="n">
        <v>7.3</v>
      </c>
      <c r="K21" s="9" t="str">
        <f aca="false">RIGHTB(B21,1)</f>
        <v>S</v>
      </c>
      <c r="L21" s="9" t="str">
        <f aca="false">RIGHTB(C21,1)</f>
        <v>E</v>
      </c>
      <c r="M21" s="10" t="n">
        <f aca="false">IF(AND(K21="S",LEN(B21)&gt;4),-LEFT(B21,4),IF(AND(K21="S",LEN(B21)=4),-LEFT(B21,3),IF(AND(K21="N",LEN(B21)=4),LEFT(B21,3),LEFT(B21,4))))</f>
        <v>-0.9</v>
      </c>
      <c r="N21" s="10" t="str">
        <f aca="false">IF(AND(L21="W",LEN(C21)=6),-LEFT(C21,5), IF(AND(L21="W",LEN(C21)=5),-LEFT(C21,4), IF(AND(L21="W",LEN(C21)=4), -LEFT(C21,3), IF(AND(L21="E", LEN(C21)=6),LEFT(C21,5), IF(AND(L21="E",LEN(C21)=5), LEFT(C21,4), IF(AND(L21="E",LEN(C21)=4),LEFT(C21,3) ))))))</f>
        <v>109.2</v>
      </c>
      <c r="O21" s="0" t="n">
        <f aca="false">(F21^2+G21^2+H21^2)^0.5</f>
        <v>0</v>
      </c>
      <c r="P21" s="0" t="e">
        <f aca="false">ATAN((R21^2+S21^2)^0.5/T21)/$AB$1</f>
        <v>#DIV/0!</v>
      </c>
      <c r="Q21" s="0" t="n">
        <f aca="false">ATAN2(R21,S21)/$AB$1+180</f>
        <v>180</v>
      </c>
      <c r="R21" s="0" t="n">
        <f aca="false">-F21*SIN(M21*$AB$1)*COS(N21*$AB$1)-G21*SIN($AB$1*M21)*SIN($AB$1*N21)+H21*COS($AB$1*M21)</f>
        <v>0</v>
      </c>
      <c r="S21" s="0" t="n">
        <f aca="false">-F21*SIN($AB$1*N21)+G21*COS($AB$1*N21)</f>
        <v>-0</v>
      </c>
      <c r="T21" s="0" t="n">
        <f aca="false">-F21*COS($AB$1*M21)*COS(N21*$AB$1)-G21*COS($AB$1*M21)*SIN($AB$1*N21)-H21*SIN($AB$1*M21)</f>
        <v>0</v>
      </c>
      <c r="W21" s="0" t="n">
        <f aca="false">IF(O21&lt;&gt;0,1,0)</f>
        <v>0</v>
      </c>
    </row>
    <row r="22" customFormat="false" ht="15" hidden="false" customHeight="false" outlineLevel="0" collapsed="false">
      <c r="A22" s="0" t="s">
        <v>102</v>
      </c>
      <c r="B22" s="0" t="s">
        <v>103</v>
      </c>
      <c r="C22" s="0" t="s">
        <v>104</v>
      </c>
      <c r="D22" s="0" t="n">
        <v>26.5</v>
      </c>
      <c r="E22" s="0" t="n">
        <v>13.1</v>
      </c>
      <c r="F22" s="0" t="n">
        <v>-8.9</v>
      </c>
      <c r="G22" s="0" t="n">
        <v>-7.3</v>
      </c>
      <c r="H22" s="0" t="n">
        <v>-6.3</v>
      </c>
      <c r="I22" s="0" t="s">
        <v>105</v>
      </c>
      <c r="J22" s="8" t="n">
        <v>7</v>
      </c>
      <c r="K22" s="9" t="str">
        <f aca="false">RIGHTB(B22,1)</f>
        <v>S</v>
      </c>
      <c r="L22" s="9" t="str">
        <f aca="false">RIGHTB(C22,1)</f>
        <v>E</v>
      </c>
      <c r="M22" s="10" t="n">
        <f aca="false">IF(AND(K22="S",LEN(B22)&gt;4),-LEFT(B22,4),IF(AND(K22="S",LEN(B22)=4),-LEFT(B22,3),IF(AND(K22="N",LEN(B22)=4),LEFT(B22,3),LEFT(B22,4))))</f>
        <v>-28.7</v>
      </c>
      <c r="N22" s="10" t="str">
        <f aca="false">IF(AND(L22="W",LEN(C22)=6),-LEFT(C22,5), IF(AND(L22="W",LEN(C22)=5),-LEFT(C22,4), IF(AND(L22="W",LEN(C22)=4), -LEFT(C22,3), IF(AND(L22="E", LEN(C22)=6),LEFT(C22,5), IF(AND(L22="E",LEN(C22)=5), LEFT(C22,4), IF(AND(L22="E",LEN(C22)=4),LEFT(C22,3) ))))))</f>
        <v>11.4</v>
      </c>
      <c r="O22" s="0" t="n">
        <f aca="false">(F22^2+G22^2+H22^2)^0.5</f>
        <v>13.1221187313635</v>
      </c>
      <c r="P22" s="0" t="n">
        <f aca="false">ATAN((R22^2+S22^2)^0.5/T22)/$AB$1</f>
        <v>63.3156708430044</v>
      </c>
      <c r="Q22" s="0" t="n">
        <f aca="false">ATAN2(R22,S22)/$AB$1+180</f>
        <v>27.4066030001322</v>
      </c>
      <c r="R22" s="0" t="n">
        <f aca="false">-F22*SIN(M22*$AB$1)*COS(N22*$AB$1)-G22*SIN($AB$1*M22)*SIN($AB$1*N22)+H22*COS($AB$1*M22)</f>
        <v>-10.4086029781634</v>
      </c>
      <c r="S22" s="0" t="n">
        <f aca="false">-F22*SIN($AB$1*N22)+G22*COS($AB$1*N22)</f>
        <v>-5.39682924542217</v>
      </c>
      <c r="T22" s="0" t="n">
        <f aca="false">-F22*COS($AB$1*M22)*COS(N22*$AB$1)-G22*COS($AB$1*M22)*SIN($AB$1*N22)-H22*SIN($AB$1*M22)</f>
        <v>5.89281071634962</v>
      </c>
      <c r="W22" s="0" t="n">
        <f aca="false">IF(O22&lt;&gt;0,1,0)</f>
        <v>1</v>
      </c>
    </row>
    <row r="23" customFormat="false" ht="15" hidden="false" customHeight="false" outlineLevel="0" collapsed="false">
      <c r="A23" s="0" t="s">
        <v>106</v>
      </c>
      <c r="B23" s="0" t="s">
        <v>107</v>
      </c>
      <c r="C23" s="0" t="s">
        <v>108</v>
      </c>
      <c r="I23" s="0" t="s">
        <v>109</v>
      </c>
      <c r="J23" s="0" t="n">
        <v>6.9</v>
      </c>
      <c r="K23" s="9" t="str">
        <f aca="false">RIGHTB(B23,1)</f>
        <v>N</v>
      </c>
      <c r="L23" s="9" t="str">
        <f aca="false">RIGHTB(C23,1)</f>
        <v>W</v>
      </c>
      <c r="M23" s="10" t="str">
        <f aca="false">IF(AND(K23="S",LEN(B23)&gt;4),-LEFT(B23,4),IF(AND(K23="S",LEN(B23)=4),-LEFT(B23,3),IF(AND(K23="N",LEN(B23)=4),LEFT(B23,3),LEFT(B23,4))))</f>
        <v>60.3</v>
      </c>
      <c r="N23" s="10" t="n">
        <f aca="false">IF(AND(L23="W",LEN(C23)=6),-LEFT(C23,5), IF(AND(L23="W",LEN(C23)=5),-LEFT(C23,4), IF(AND(L23="W",LEN(C23)=4), -LEFT(C23,3), IF(AND(L23="E", LEN(C23)=6),LEFT(C23,5), IF(AND(L23="E",LEN(C23)=5), LEFT(C23,4), IF(AND(L23="E",LEN(C23)=4),LEFT(C23,3) ))))))</f>
        <v>-64.6</v>
      </c>
      <c r="O23" s="0" t="n">
        <f aca="false">(F23^2+G23^2+H23^2)^0.5</f>
        <v>0</v>
      </c>
      <c r="P23" s="0" t="e">
        <f aca="false">ATAN((R23^2+S23^2)^0.5/T23)/$AB$1</f>
        <v>#DIV/0!</v>
      </c>
      <c r="Q23" s="0" t="n">
        <f aca="false">ATAN2(R23,S23)/$AB$1+180</f>
        <v>180</v>
      </c>
      <c r="R23" s="0" t="n">
        <f aca="false">-F23*SIN(M23*$AB$1)*COS(N23*$AB$1)-G23*SIN($AB$1*M23)*SIN($AB$1*N23)+H23*COS($AB$1*M23)</f>
        <v>0</v>
      </c>
      <c r="S23" s="0" t="n">
        <f aca="false">-F23*SIN($AB$1*N23)+G23*COS($AB$1*N23)</f>
        <v>0</v>
      </c>
      <c r="T23" s="0" t="n">
        <f aca="false">-F23*COS($AB$1*M23)*COS(N23*$AB$1)-G23*COS($AB$1*M23)*SIN($AB$1*N23)-H23*SIN($AB$1*M23)</f>
        <v>0</v>
      </c>
      <c r="W23" s="0" t="n">
        <f aca="false">IF(O23&lt;&gt;0,1,0)</f>
        <v>0</v>
      </c>
    </row>
    <row r="24" customFormat="false" ht="15" hidden="false" customHeight="false" outlineLevel="0" collapsed="false">
      <c r="A24" s="0" t="s">
        <v>110</v>
      </c>
      <c r="B24" s="0" t="s">
        <v>111</v>
      </c>
      <c r="C24" s="0" t="s">
        <v>112</v>
      </c>
      <c r="D24" s="0" t="n">
        <v>20</v>
      </c>
      <c r="E24" s="0" t="n">
        <v>31.4</v>
      </c>
      <c r="F24" s="0" t="n">
        <v>27.8</v>
      </c>
      <c r="G24" s="0" t="n">
        <v>-4.7</v>
      </c>
      <c r="H24" s="0" t="n">
        <v>-13.9</v>
      </c>
      <c r="I24" s="0" t="s">
        <v>113</v>
      </c>
      <c r="J24" s="0" t="n">
        <v>6.4</v>
      </c>
      <c r="K24" s="9" t="str">
        <f aca="false">RIGHTB(B24,1)</f>
        <v>N</v>
      </c>
      <c r="L24" s="9" t="str">
        <f aca="false">RIGHTB(C24,1)</f>
        <v>E</v>
      </c>
      <c r="M24" s="10" t="str">
        <f aca="false">IF(AND(K24="S",LEN(B24)&gt;4),-LEFT(B24,4),IF(AND(K24="S",LEN(B24)=4),-LEFT(B24,3),IF(AND(K24="N",LEN(B24)=4),LEFT(B24,3),LEFT(B24,4))))</f>
        <v>60.2</v>
      </c>
      <c r="N24" s="10" t="str">
        <f aca="false">IF(AND(L24="W",LEN(C24)=6),-LEFT(C24,5), IF(AND(L24="W",LEN(C24)=5),-LEFT(C24,4), IF(AND(L24="W",LEN(C24)=4), -LEFT(C24,3), IF(AND(L24="E", LEN(C24)=6),LEFT(C24,5), IF(AND(L24="E",LEN(C24)=5), LEFT(C24,4), IF(AND(L24="E",LEN(C24)=4),LEFT(C24,3) ))))))</f>
        <v>170.0</v>
      </c>
      <c r="O24" s="0" t="n">
        <f aca="false">(F24^2+G24^2+H24^2)^0.5</f>
        <v>31.4346942087878</v>
      </c>
      <c r="P24" s="0" t="n">
        <f aca="false">ATAN((R24^2+S24^2)^0.5/T24)/$AB$1</f>
        <v>33.9576597420708</v>
      </c>
      <c r="Q24" s="0" t="n">
        <f aca="false">ATAN2(R24,S24)/$AB$1+180</f>
        <v>179.351210795876</v>
      </c>
      <c r="R24" s="0" t="n">
        <f aca="false">-F24*SIN(M24*$AB$1)*COS(N24*$AB$1)-G24*SIN($AB$1*M24)*SIN($AB$1*N24)+H24*COS($AB$1*M24)</f>
        <v>17.5576692885463</v>
      </c>
      <c r="S24" s="0" t="n">
        <f aca="false">-F24*SIN($AB$1*N24)+G24*COS($AB$1*N24)</f>
        <v>-0.198822902374248</v>
      </c>
      <c r="T24" s="0" t="n">
        <f aca="false">-F24*COS($AB$1*M24)*COS(N24*$AB$1)-G24*COS($AB$1*M24)*SIN($AB$1*N24)-H24*SIN($AB$1*M24)</f>
        <v>26.0735252431951</v>
      </c>
      <c r="W24" s="0" t="n">
        <f aca="false">IF(O24&lt;&gt;0,1,0)</f>
        <v>1</v>
      </c>
    </row>
    <row r="25" customFormat="false" ht="15" hidden="false" customHeight="false" outlineLevel="0" collapsed="false">
      <c r="A25" s="0" t="s">
        <v>114</v>
      </c>
      <c r="B25" s="0" t="s">
        <v>115</v>
      </c>
      <c r="C25" s="0" t="s">
        <v>116</v>
      </c>
      <c r="D25" s="0" t="n">
        <v>25</v>
      </c>
      <c r="E25" s="0" t="n">
        <v>14.9</v>
      </c>
      <c r="F25" s="0" t="n">
        <v>-13.4</v>
      </c>
      <c r="G25" s="0" t="n">
        <v>6</v>
      </c>
      <c r="H25" s="0" t="n">
        <v>2.5</v>
      </c>
      <c r="I25" s="0" t="s">
        <v>117</v>
      </c>
      <c r="J25" s="8" t="n">
        <v>6</v>
      </c>
      <c r="K25" s="9" t="str">
        <f aca="false">RIGHTB(B25,1)</f>
        <v>N</v>
      </c>
      <c r="L25" s="9" t="str">
        <f aca="false">RIGHTB(C25,1)</f>
        <v>W</v>
      </c>
      <c r="M25" s="10" t="str">
        <f aca="false">IF(AND(K25="S",LEN(B25)&gt;4),-LEFT(B25,4),IF(AND(K25="S",LEN(B25)=4),-LEFT(B25,3),IF(AND(K25="N",LEN(B25)=4),LEFT(B25,3),LEFT(B25,4))))</f>
        <v>14.9</v>
      </c>
      <c r="N25" s="10" t="n">
        <f aca="false">IF(AND(L25="W",LEN(C25)=6),-LEFT(C25,5), IF(AND(L25="W",LEN(C25)=5),-LEFT(C25,4), IF(AND(L25="W",LEN(C25)=4), -LEFT(C25,3), IF(AND(L25="E", LEN(C25)=6),LEFT(C25,5), IF(AND(L25="E",LEN(C25)=5), LEFT(C25,4), IF(AND(L25="E",LEN(C25)=4),LEFT(C25,3) ))))))</f>
        <v>-66.2</v>
      </c>
      <c r="O25" s="0" t="n">
        <f aca="false">(F25^2+G25^2+H25^2)^0.5</f>
        <v>14.8932870784122</v>
      </c>
      <c r="P25" s="0" t="n">
        <f aca="false">ATAN((R25^2+S25^2)^0.5/T25)/$AB$1</f>
        <v>48.4001001218759</v>
      </c>
      <c r="Q25" s="0" t="n">
        <f aca="false">ATAN2(R25,S25)/$AB$1+180</f>
        <v>117.938203127642</v>
      </c>
      <c r="R25" s="0" t="n">
        <f aca="false">-F25*SIN(M25*$AB$1)*COS(N25*$AB$1)-G25*SIN($AB$1*M25)*SIN($AB$1*N25)+H25*COS($AB$1*M25)</f>
        <v>5.21798437991019</v>
      </c>
      <c r="S25" s="0" t="n">
        <f aca="false">-F25*SIN($AB$1*N25)+G25*COS($AB$1*N25)</f>
        <v>-9.83918777071344</v>
      </c>
      <c r="T25" s="0" t="n">
        <f aca="false">-F25*COS($AB$1*M25)*COS(N25*$AB$1)-G25*COS($AB$1*M25)*SIN($AB$1*N25)-H25*SIN($AB$1*M25)</f>
        <v>9.88802422244486</v>
      </c>
      <c r="W25" s="0" t="n">
        <f aca="false">IF(O25&lt;&gt;0,1,0)</f>
        <v>1</v>
      </c>
    </row>
    <row r="26" customFormat="false" ht="15" hidden="false" customHeight="false" outlineLevel="0" collapsed="false">
      <c r="A26" s="0" t="s">
        <v>118</v>
      </c>
      <c r="B26" s="0" t="s">
        <v>119</v>
      </c>
      <c r="C26" s="0" t="s">
        <v>120</v>
      </c>
      <c r="I26" s="0" t="s">
        <v>121</v>
      </c>
      <c r="J26" s="0" t="n">
        <v>5.2</v>
      </c>
      <c r="K26" s="9" t="str">
        <f aca="false">RIGHTB(B26,1)</f>
        <v>N</v>
      </c>
      <c r="L26" s="9" t="str">
        <f aca="false">RIGHTB(C26,1)</f>
        <v>E</v>
      </c>
      <c r="M26" s="10" t="str">
        <f aca="false">IF(AND(K26="S",LEN(B26)&gt;4),-LEFT(B26,4),IF(AND(K26="S",LEN(B26)=4),-LEFT(B26,3),IF(AND(K26="N",LEN(B26)=4),LEFT(B26,3),LEFT(B26,4))))</f>
        <v>7.5</v>
      </c>
      <c r="N26" s="10" t="str">
        <f aca="false">IF(AND(L26="W",LEN(C26)=6),-LEFT(C26,5), IF(AND(L26="W",LEN(C26)=5),-LEFT(C26,4), IF(AND(L26="W",LEN(C26)=4), -LEFT(C26,3), IF(AND(L26="E", LEN(C26)=6),LEFT(C26,5), IF(AND(L26="E",LEN(C26)=5), LEFT(C26,4), IF(AND(L26="E",LEN(C26)=4),LEFT(C26,3) ))))))</f>
        <v>142.8</v>
      </c>
      <c r="O26" s="0" t="n">
        <f aca="false">(F26^2+G26^2+H26^2)^0.5</f>
        <v>0</v>
      </c>
      <c r="P26" s="0" t="e">
        <f aca="false">ATAN((R26^2+S26^2)^0.5/T26)/$AB$1</f>
        <v>#DIV/0!</v>
      </c>
      <c r="Q26" s="0" t="n">
        <f aca="false">ATAN2(R26,S26)/$AB$1+180</f>
        <v>180</v>
      </c>
      <c r="R26" s="0" t="n">
        <f aca="false">-F26*SIN(M26*$AB$1)*COS(N26*$AB$1)-G26*SIN($AB$1*M26)*SIN($AB$1*N26)+H26*COS($AB$1*M26)</f>
        <v>0</v>
      </c>
      <c r="S26" s="0" t="n">
        <f aca="false">-F26*SIN($AB$1*N26)+G26*COS($AB$1*N26)</f>
        <v>-0</v>
      </c>
      <c r="T26" s="0" t="n">
        <f aca="false">-F26*COS($AB$1*M26)*COS(N26*$AB$1)-G26*COS($AB$1*M26)*SIN($AB$1*N26)-H26*SIN($AB$1*M26)</f>
        <v>0</v>
      </c>
      <c r="W26" s="0" t="n">
        <f aca="false">IF(O26&lt;&gt;0,1,0)</f>
        <v>0</v>
      </c>
    </row>
    <row r="27" customFormat="false" ht="15" hidden="false" customHeight="false" outlineLevel="0" collapsed="false">
      <c r="A27" s="0" t="s">
        <v>122</v>
      </c>
      <c r="B27" s="0" t="s">
        <v>123</v>
      </c>
      <c r="C27" s="0" t="s">
        <v>124</v>
      </c>
      <c r="I27" s="0" t="s">
        <v>125</v>
      </c>
      <c r="J27" s="8" t="n">
        <v>5</v>
      </c>
      <c r="K27" s="9" t="str">
        <f aca="false">RIGHTB(B27,1)</f>
        <v>N</v>
      </c>
      <c r="L27" s="9" t="str">
        <f aca="false">RIGHTB(C27,1)</f>
        <v>E</v>
      </c>
      <c r="M27" s="10" t="str">
        <f aca="false">IF(AND(K27="S",LEN(B27)&gt;4),-LEFT(B27,4),IF(AND(K27="S",LEN(B27)=4),-LEFT(B27,3),IF(AND(K27="N",LEN(B27)=4),LEFT(B27,3),LEFT(B27,4))))</f>
        <v>6.5</v>
      </c>
      <c r="N27" s="10" t="str">
        <f aca="false">IF(AND(L27="W",LEN(C27)=6),-LEFT(C27,5), IF(AND(L27="W",LEN(C27)=5),-LEFT(C27,4), IF(AND(L27="W",LEN(C27)=4), -LEFT(C27,3), IF(AND(L27="E", LEN(C27)=6),LEFT(C27,5), IF(AND(L27="E",LEN(C27)=5), LEFT(C27,4), IF(AND(L27="E",LEN(C27)=4),LEFT(C27,3) ))))))</f>
        <v>89.0</v>
      </c>
      <c r="O27" s="0" t="n">
        <f aca="false">(F27^2+G27^2+H27^2)^0.5</f>
        <v>0</v>
      </c>
      <c r="P27" s="0" t="e">
        <f aca="false">ATAN((R27^2+S27^2)^0.5/T27)/$AB$1</f>
        <v>#DIV/0!</v>
      </c>
      <c r="Q27" s="0" t="n">
        <f aca="false">ATAN2(R27,S27)/$AB$1+180</f>
        <v>180</v>
      </c>
      <c r="R27" s="0" t="n">
        <f aca="false">-F27*SIN(M27*$AB$1)*COS(N27*$AB$1)-G27*SIN($AB$1*M27)*SIN($AB$1*N27)+H27*COS($AB$1*M27)</f>
        <v>0</v>
      </c>
      <c r="S27" s="0" t="n">
        <f aca="false">-F27*SIN($AB$1*N27)+G27*COS($AB$1*N27)</f>
        <v>0</v>
      </c>
      <c r="T27" s="0" t="n">
        <f aca="false">-F27*COS($AB$1*M27)*COS(N27*$AB$1)-G27*COS($AB$1*M27)*SIN($AB$1*N27)-H27*SIN($AB$1*M27)</f>
        <v>-0</v>
      </c>
      <c r="W27" s="0" t="n">
        <f aca="false">IF(O27&lt;&gt;0,1,0)</f>
        <v>0</v>
      </c>
    </row>
    <row r="28" customFormat="false" ht="15" hidden="false" customHeight="false" outlineLevel="0" collapsed="false">
      <c r="A28" s="0" t="s">
        <v>126</v>
      </c>
      <c r="B28" s="0" t="s">
        <v>127</v>
      </c>
      <c r="C28" s="0" t="s">
        <v>128</v>
      </c>
      <c r="D28" s="0" t="n">
        <v>25</v>
      </c>
      <c r="I28" s="0" t="s">
        <v>129</v>
      </c>
      <c r="J28" s="8" t="n">
        <v>5</v>
      </c>
      <c r="K28" s="9" t="str">
        <f aca="false">RIGHTB(B28,1)</f>
        <v>N</v>
      </c>
      <c r="L28" s="9" t="str">
        <f aca="false">RIGHTB(C28,1)</f>
        <v>W</v>
      </c>
      <c r="M28" s="10" t="str">
        <f aca="false">IF(AND(K28="S",LEN(B28)&gt;4),-LEFT(B28,4),IF(AND(K28="S",LEN(B28)=4),-LEFT(B28,3),IF(AND(K28="N",LEN(B28)=4),LEFT(B28,3),LEFT(B28,4))))</f>
        <v>26.6</v>
      </c>
      <c r="N28" s="10" t="n">
        <f aca="false">IF(AND(L28="W",LEN(C28)=6),-LEFT(C28,5), IF(AND(L28="W",LEN(C28)=5),-LEFT(C28,4), IF(AND(L28="W",LEN(C28)=4), -LEFT(C28,3), IF(AND(L28="E", LEN(C28)=6),LEFT(C28,5), IF(AND(L28="E",LEN(C28)=5), LEFT(C28,4), IF(AND(L28="E",LEN(C28)=4),LEFT(C28,3) ))))))</f>
        <v>-26.6</v>
      </c>
      <c r="O28" s="0" t="n">
        <f aca="false">(F28^2+G28^2+H28^2)^0.5</f>
        <v>0</v>
      </c>
      <c r="P28" s="0" t="e">
        <f aca="false">ATAN((R28^2+S28^2)^0.5/T28)/$AB$1</f>
        <v>#DIV/0!</v>
      </c>
      <c r="Q28" s="0" t="n">
        <f aca="false">ATAN2(R28,S28)/$AB$1+180</f>
        <v>180</v>
      </c>
      <c r="R28" s="0" t="n">
        <f aca="false">-F28*SIN(M28*$AB$1)*COS(N28*$AB$1)-G28*SIN($AB$1*M28)*SIN($AB$1*N28)+H28*COS($AB$1*M28)</f>
        <v>0</v>
      </c>
      <c r="S28" s="0" t="n">
        <f aca="false">-F28*SIN($AB$1*N28)+G28*COS($AB$1*N28)</f>
        <v>0</v>
      </c>
      <c r="T28" s="0" t="n">
        <f aca="false">-F28*COS($AB$1*M28)*COS(N28*$AB$1)-G28*COS($AB$1*M28)*SIN($AB$1*N28)-H28*SIN($AB$1*M28)</f>
        <v>0</v>
      </c>
      <c r="W28" s="0" t="n">
        <f aca="false">IF(O28&lt;&gt;0,1,0)</f>
        <v>0</v>
      </c>
    </row>
    <row r="29" customFormat="false" ht="15" hidden="false" customHeight="false" outlineLevel="0" collapsed="false">
      <c r="A29" s="0" t="s">
        <v>130</v>
      </c>
      <c r="B29" s="0" t="s">
        <v>131</v>
      </c>
      <c r="C29" s="0" t="s">
        <v>132</v>
      </c>
      <c r="D29" s="0" t="n">
        <v>59</v>
      </c>
      <c r="E29" s="0" t="n">
        <v>11.6</v>
      </c>
      <c r="F29" s="0" t="n">
        <v>-3.4</v>
      </c>
      <c r="G29" s="0" t="n">
        <v>-10.8</v>
      </c>
      <c r="H29" s="0" t="n">
        <v>2.4</v>
      </c>
      <c r="I29" s="0" t="s">
        <v>133</v>
      </c>
      <c r="J29" s="0" t="n">
        <v>4.8</v>
      </c>
      <c r="K29" s="9" t="str">
        <f aca="false">RIGHTB(B29,1)</f>
        <v>N</v>
      </c>
      <c r="L29" s="9" t="str">
        <f aca="false">RIGHTB(C29,1)</f>
        <v>E</v>
      </c>
      <c r="M29" s="10" t="str">
        <f aca="false">IF(AND(K29="S",LEN(B29)&gt;4),-LEFT(B29,4),IF(AND(K29="S",LEN(B29)=4),-LEFT(B29,3),IF(AND(K29="N",LEN(B29)=4),LEFT(B29,3),LEFT(B29,4))))</f>
        <v>4.1</v>
      </c>
      <c r="N29" s="10" t="str">
        <f aca="false">IF(AND(L29="W",LEN(C29)=6),-LEFT(C29,5), IF(AND(L29="W",LEN(C29)=5),-LEFT(C29,4), IF(AND(L29="W",LEN(C29)=4), -LEFT(C29,3), IF(AND(L29="E", LEN(C29)=6),LEFT(C29,5), IF(AND(L29="E",LEN(C29)=5), LEFT(C29,4), IF(AND(L29="E",LEN(C29)=4),LEFT(C29,3) ))))))</f>
        <v>14.0</v>
      </c>
      <c r="O29" s="0" t="n">
        <f aca="false">(F29^2+G29^2+H29^2)^0.5</f>
        <v>11.5741090369842</v>
      </c>
      <c r="P29" s="0" t="n">
        <f aca="false">ATAN((R29^2+S29^2)^0.5/T29)/$AB$1</f>
        <v>60.3538643493164</v>
      </c>
      <c r="Q29" s="0" t="n">
        <f aca="false">ATAN2(R29,S29)/$AB$1+180</f>
        <v>106.260248950859</v>
      </c>
      <c r="R29" s="0" t="n">
        <f aca="false">-F29*SIN(M29*$AB$1)*COS(N29*$AB$1)-G29*SIN($AB$1*M29)*SIN($AB$1*N29)+H29*COS($AB$1*M29)</f>
        <v>2.81653374936073</v>
      </c>
      <c r="S29" s="0" t="n">
        <f aca="false">-F29*SIN($AB$1*N29)+G29*COS($AB$1*N29)</f>
        <v>-9.65665939878318</v>
      </c>
      <c r="T29" s="0" t="n">
        <f aca="false">-F29*COS($AB$1*M29)*COS(N29*$AB$1)-G29*COS($AB$1*M29)*SIN($AB$1*N29)-H29*SIN($AB$1*M29)</f>
        <v>5.72503859328516</v>
      </c>
      <c r="W29" s="0" t="n">
        <f aca="false">IF(O29&lt;&gt;0,1,0)</f>
        <v>1</v>
      </c>
    </row>
    <row r="30" customFormat="false" ht="15" hidden="false" customHeight="false" outlineLevel="0" collapsed="false">
      <c r="A30" s="0" t="s">
        <v>134</v>
      </c>
      <c r="B30" s="0" t="s">
        <v>135</v>
      </c>
      <c r="C30" s="0" t="s">
        <v>136</v>
      </c>
      <c r="D30" s="0" t="n">
        <v>26</v>
      </c>
      <c r="E30" s="0" t="n">
        <v>18.2</v>
      </c>
      <c r="F30" s="0" t="n">
        <v>-1</v>
      </c>
      <c r="G30" s="0" t="n">
        <v>-5.4</v>
      </c>
      <c r="H30" s="0" t="n">
        <v>-17.3</v>
      </c>
      <c r="I30" s="0" t="s">
        <v>137</v>
      </c>
      <c r="J30" s="0" t="n">
        <v>4.6</v>
      </c>
      <c r="K30" s="9" t="str">
        <f aca="false">RIGHTB(B30,1)</f>
        <v>N</v>
      </c>
      <c r="L30" s="9" t="str">
        <f aca="false">RIGHTB(C30,1)</f>
        <v>E</v>
      </c>
      <c r="M30" s="10" t="str">
        <f aca="false">IF(AND(K30="S",LEN(B30)&gt;4),-LEFT(B30,4),IF(AND(K30="S",LEN(B30)=4),-LEFT(B30,3),IF(AND(K30="N",LEN(B30)=4),LEFT(B30,3),LEFT(B30,4))))</f>
        <v>21.0</v>
      </c>
      <c r="N30" s="10" t="str">
        <f aca="false">IF(AND(L30="W",LEN(C30)=6),-LEFT(C30,5), IF(AND(L30="W",LEN(C30)=5),-LEFT(C30,4), IF(AND(L30="W",LEN(C30)=4), -LEFT(C30,3), IF(AND(L30="E", LEN(C30)=6),LEFT(C30,5), IF(AND(L30="E",LEN(C30)=5), LEFT(C30,4), IF(AND(L30="E",LEN(C30)=4),LEFT(C30,3) ))))))</f>
        <v>86.6</v>
      </c>
      <c r="O30" s="0" t="n">
        <f aca="false">(F30^2+G30^2+H30^2)^0.5</f>
        <v>18.1507575599477</v>
      </c>
      <c r="P30" s="0" t="n">
        <f aca="false">ATAN((R30^2+S30^2)^0.5/T30)/$AB$1</f>
        <v>51.5464461187088</v>
      </c>
      <c r="Q30" s="0" t="n">
        <f aca="false">ATAN2(R30,S30)/$AB$1+180</f>
        <v>357.266060719221</v>
      </c>
      <c r="R30" s="0" t="n">
        <f aca="false">-F30*SIN(M30*$AB$1)*COS(N30*$AB$1)-G30*SIN($AB$1*M30)*SIN($AB$1*N30)+H30*COS($AB$1*M30)</f>
        <v>-14.1979072094635</v>
      </c>
      <c r="S30" s="0" t="n">
        <f aca="false">-F30*SIN($AB$1*N30)+G30*COS($AB$1*N30)</f>
        <v>0.677985410378137</v>
      </c>
      <c r="T30" s="0" t="n">
        <f aca="false">-F30*COS($AB$1*M30)*COS(N30*$AB$1)-G30*COS($AB$1*M30)*SIN($AB$1*N30)-H30*SIN($AB$1*M30)</f>
        <v>11.287593483767</v>
      </c>
      <c r="W30" s="0" t="n">
        <f aca="false">IF(O30&lt;&gt;0,1,0)</f>
        <v>1</v>
      </c>
    </row>
    <row r="31" customFormat="false" ht="15" hidden="false" customHeight="false" outlineLevel="0" collapsed="false">
      <c r="A31" s="0" t="s">
        <v>138</v>
      </c>
      <c r="B31" s="0" t="s">
        <v>139</v>
      </c>
      <c r="C31" s="0" t="s">
        <v>140</v>
      </c>
      <c r="D31" s="8" t="n">
        <v>26</v>
      </c>
      <c r="E31" s="0" t="n">
        <v>20.8</v>
      </c>
      <c r="F31" s="0" t="n">
        <v>-16.6</v>
      </c>
      <c r="G31" s="0" t="n">
        <v>-12.6</v>
      </c>
      <c r="H31" s="0" t="n">
        <v>0.6</v>
      </c>
      <c r="I31" s="0" t="s">
        <v>141</v>
      </c>
      <c r="J31" s="0" t="n">
        <v>4.2</v>
      </c>
      <c r="K31" s="9" t="str">
        <f aca="false">RIGHTB(B31,1)</f>
        <v>S</v>
      </c>
      <c r="L31" s="9" t="str">
        <f aca="false">RIGHTB(C31,1)</f>
        <v>E</v>
      </c>
      <c r="M31" s="10" t="n">
        <f aca="false">IF(AND(K31="S",LEN(B31)&gt;4),-LEFT(B31,4),IF(AND(K31="S",LEN(B31)=4),-LEFT(B31,3),IF(AND(K31="N",LEN(B31)=4),LEFT(B31,3),LEFT(B31,4))))</f>
        <v>-15.5</v>
      </c>
      <c r="N31" s="10" t="str">
        <f aca="false">IF(AND(L31="W",LEN(C31)=6),-LEFT(C31,5), IF(AND(L31="W",LEN(C31)=5),-LEFT(C31,4), IF(AND(L31="W",LEN(C31)=4), -LEFT(C31,3), IF(AND(L31="E", LEN(C31)=6),LEFT(C31,5), IF(AND(L31="E",LEN(C31)=5), LEFT(C31,4), IF(AND(L31="E",LEN(C31)=4),LEFT(C31,3) ))))))</f>
        <v>25.3</v>
      </c>
      <c r="O31" s="0" t="n">
        <f aca="false">(F31^2+G31^2+H31^2)^0.5</f>
        <v>20.8489807904367</v>
      </c>
      <c r="P31" s="0" t="n">
        <f aca="false">ATAN((R31^2+S31^2)^0.5/T31)/$AB$1</f>
        <v>18.1541193834566</v>
      </c>
      <c r="Q31" s="0" t="n">
        <f aca="false">ATAN2(R31,S31)/$AB$1+180</f>
        <v>41.4166515998872</v>
      </c>
      <c r="R31" s="0" t="n">
        <f aca="false">-F31*SIN(M31*$AB$1)*COS(N31*$AB$1)-G31*SIN($AB$1*M31)*SIN($AB$1*N31)+H31*COS($AB$1*M31)</f>
        <v>-4.87147480778688</v>
      </c>
      <c r="S31" s="0" t="n">
        <f aca="false">-F31*SIN($AB$1*N31)+G31*COS($AB$1*N31)</f>
        <v>-4.29729959375579</v>
      </c>
      <c r="T31" s="0" t="n">
        <f aca="false">-F31*COS($AB$1*M31)*COS(N31*$AB$1)-G31*COS($AB$1*M31)*SIN($AB$1*N31)-H31*SIN($AB$1*M31)</f>
        <v>19.8111571948386</v>
      </c>
      <c r="W31" s="0" t="n">
        <f aca="false">IF(O31&lt;&gt;0,1,0)</f>
        <v>1</v>
      </c>
    </row>
    <row r="32" customFormat="false" ht="15" hidden="false" customHeight="false" outlineLevel="0" collapsed="false">
      <c r="A32" s="0" t="s">
        <v>142</v>
      </c>
      <c r="B32" s="0" t="s">
        <v>143</v>
      </c>
      <c r="C32" s="0" t="s">
        <v>144</v>
      </c>
      <c r="D32" s="0" t="n">
        <v>33.3</v>
      </c>
      <c r="E32" s="0" t="n">
        <v>17.2</v>
      </c>
      <c r="F32" s="0" t="n">
        <v>-11.5</v>
      </c>
      <c r="G32" s="0" t="n">
        <v>-5.3</v>
      </c>
      <c r="H32" s="0" t="n">
        <v>-11.7</v>
      </c>
      <c r="I32" s="0" t="s">
        <v>145</v>
      </c>
      <c r="J32" s="8" t="n">
        <v>4</v>
      </c>
      <c r="K32" s="9" t="str">
        <f aca="false">RIGHTB(B32,1)</f>
        <v>N</v>
      </c>
      <c r="L32" s="9" t="str">
        <f aca="false">RIGHTB(C32,1)</f>
        <v>W</v>
      </c>
      <c r="M32" s="10" t="str">
        <f aca="false">IF(AND(K32="S",LEN(B32)&gt;4),-LEFT(B32,4),IF(AND(K32="S",LEN(B32)=4),-LEFT(B32,3),IF(AND(K32="N",LEN(B32)=4),LEFT(B32,3),LEFT(B32,4))))</f>
        <v>70.0</v>
      </c>
      <c r="N32" s="10" t="n">
        <f aca="false">IF(AND(L32="W",LEN(C32)=6),-LEFT(C32,5), IF(AND(L32="W",LEN(C32)=5),-LEFT(C32,4), IF(AND(L32="W",LEN(C32)=4), -LEFT(C32,3), IF(AND(L32="E", LEN(C32)=6),LEFT(C32,5), IF(AND(L32="E",LEN(C32)=5), LEFT(C32,4), IF(AND(L32="E",LEN(C32)=4),LEFT(C32,3) ))))))</f>
        <v>-9.1</v>
      </c>
      <c r="O32" s="0" t="n">
        <f aca="false">(F32^2+G32^2+H32^2)^0.5</f>
        <v>17.2403596250194</v>
      </c>
      <c r="P32" s="0" t="n">
        <f aca="false">ATAN((R32^2+S32^2)^0.5/T32)/$AB$1</f>
        <v>32.1827690429996</v>
      </c>
      <c r="Q32" s="0" t="n">
        <f aca="false">ATAN2(R32,S32)/$AB$1+180</f>
        <v>129.826529011279</v>
      </c>
      <c r="R32" s="0" t="n">
        <f aca="false">-F32*SIN(M32*$AB$1)*COS(N32*$AB$1)-G32*SIN($AB$1*M32)*SIN($AB$1*N32)+H32*COS($AB$1*M32)</f>
        <v>5.88113136886967</v>
      </c>
      <c r="S32" s="0" t="n">
        <f aca="false">-F32*SIN($AB$1*N32)+G32*COS($AB$1*N32)</f>
        <v>-7.05211094915865</v>
      </c>
      <c r="T32" s="0" t="n">
        <f aca="false">-F32*COS($AB$1*M32)*COS(N32*$AB$1)-G32*COS($AB$1*M32)*SIN($AB$1*N32)-H32*SIN($AB$1*M32)</f>
        <v>14.5914367004368</v>
      </c>
      <c r="W32" s="0" t="n">
        <f aca="false">IF(O32&lt;&gt;0,1,0)</f>
        <v>1</v>
      </c>
    </row>
    <row r="33" customFormat="false" ht="15" hidden="false" customHeight="false" outlineLevel="0" collapsed="false">
      <c r="A33" s="0" t="s">
        <v>146</v>
      </c>
      <c r="B33" s="0" t="s">
        <v>147</v>
      </c>
      <c r="C33" s="0" t="s">
        <v>148</v>
      </c>
      <c r="D33" s="0" t="n">
        <v>43</v>
      </c>
      <c r="E33" s="0" t="n">
        <v>19.5</v>
      </c>
      <c r="F33" s="0" t="n">
        <v>9.4</v>
      </c>
      <c r="G33" s="0" t="n">
        <v>17</v>
      </c>
      <c r="H33" s="0" t="n">
        <v>-1.5</v>
      </c>
      <c r="I33" s="0" t="s">
        <v>149</v>
      </c>
      <c r="J33" s="0" t="n">
        <v>3.9</v>
      </c>
      <c r="K33" s="9" t="str">
        <f aca="false">RIGHTB(B33,1)</f>
        <v>N</v>
      </c>
      <c r="L33" s="9" t="str">
        <f aca="false">RIGHTB(C33,1)</f>
        <v>W</v>
      </c>
      <c r="M33" s="10" t="str">
        <f aca="false">IF(AND(K33="S",LEN(B33)&gt;4),-LEFT(B33,4),IF(AND(K33="S",LEN(B33)=4),-LEFT(B33,3),IF(AND(K33="N",LEN(B33)=4),LEFT(B33,3),LEFT(B33,4))))</f>
        <v>1.3</v>
      </c>
      <c r="N33" s="10" t="n">
        <f aca="false">IF(AND(L33="W",LEN(C33)=6),-LEFT(C33,5), IF(AND(L33="W",LEN(C33)=5),-LEFT(C33,4), IF(AND(L33="W",LEN(C33)=4), -LEFT(C33,3), IF(AND(L33="E", LEN(C33)=6),LEFT(C33,5), IF(AND(L33="E",LEN(C33)=5), LEFT(C33,4), IF(AND(L33="E",LEN(C33)=4),LEFT(C33,3) ))))))</f>
        <v>-174.4</v>
      </c>
      <c r="O33" s="0" t="n">
        <f aca="false">(F33^2+G33^2+H33^2)^0.5</f>
        <v>19.4835828327338</v>
      </c>
      <c r="P33" s="0" t="n">
        <f aca="false">ATAN((R33^2+S33^2)^0.5/T33)/$AB$1</f>
        <v>55.4656655892103</v>
      </c>
      <c r="Q33" s="0" t="n">
        <f aca="false">ATAN2(R33,S33)/$AB$1+180</f>
        <v>85.5342267406524</v>
      </c>
      <c r="R33" s="0" t="n">
        <f aca="false">-F33*SIN(M33*$AB$1)*COS(N33*$AB$1)-G33*SIN($AB$1*M33)*SIN($AB$1*N33)+H33*COS($AB$1*M33)</f>
        <v>-1.24973455895733</v>
      </c>
      <c r="S33" s="0" t="n">
        <f aca="false">-F33*SIN($AB$1*N33)+G33*COS($AB$1*N33)</f>
        <v>-16.0015865409969</v>
      </c>
      <c r="T33" s="0" t="n">
        <f aca="false">-F33*COS($AB$1*M33)*COS(N33*$AB$1)-G33*COS($AB$1*M33)*SIN($AB$1*N33)-H33*SIN($AB$1*M33)</f>
        <v>11.0452429445049</v>
      </c>
      <c r="W33" s="0" t="n">
        <f aca="false">IF(O33&lt;&gt;0,1,0)</f>
        <v>1</v>
      </c>
    </row>
    <row r="34" customFormat="false" ht="15" hidden="false" customHeight="false" outlineLevel="0" collapsed="false">
      <c r="A34" s="0" t="s">
        <v>150</v>
      </c>
      <c r="B34" s="0" t="s">
        <v>151</v>
      </c>
      <c r="C34" s="0" t="s">
        <v>152</v>
      </c>
      <c r="D34" s="0" t="n">
        <v>29.3</v>
      </c>
      <c r="E34" s="0" t="n">
        <v>21</v>
      </c>
      <c r="F34" s="0" t="n">
        <v>16.8</v>
      </c>
      <c r="G34" s="0" t="n">
        <v>-12</v>
      </c>
      <c r="H34" s="0" t="n">
        <v>-3.8</v>
      </c>
      <c r="I34" s="0" t="s">
        <v>153</v>
      </c>
      <c r="J34" s="0" t="n">
        <v>3.9</v>
      </c>
      <c r="K34" s="9" t="str">
        <f aca="false">RIGHTB(B34,1)</f>
        <v>N</v>
      </c>
      <c r="L34" s="9" t="str">
        <f aca="false">RIGHTB(C34,1)</f>
        <v>E</v>
      </c>
      <c r="M34" s="10" t="str">
        <f aca="false">IF(AND(K34="S",LEN(B34)&gt;4),-LEFT(B34,4),IF(AND(K34="S",LEN(B34)=4),-LEFT(B34,3),IF(AND(K34="N",LEN(B34)=4),LEFT(B34,3),LEFT(B34,4))))</f>
        <v>14.5</v>
      </c>
      <c r="N34" s="10" t="str">
        <f aca="false">IF(AND(L34="W",LEN(C34)=6),-LEFT(C34,5), IF(AND(L34="W",LEN(C34)=5),-LEFT(C34,4), IF(AND(L34="W",LEN(C34)=4), -LEFT(C34,3), IF(AND(L34="E", LEN(C34)=6),LEFT(C34,5), IF(AND(L34="E",LEN(C34)=5), LEFT(C34,4), IF(AND(L34="E",LEN(C34)=4),LEFT(C34,3) ))))))</f>
        <v>98.9</v>
      </c>
      <c r="O34" s="0" t="n">
        <f aca="false">(F34^2+G34^2+H34^2)^0.5</f>
        <v>20.9923795697391</v>
      </c>
      <c r="P34" s="0" t="n">
        <f aca="false">ATAN((R34^2+S34^2)^0.5/T34)/$AB$1</f>
        <v>44.605593029668</v>
      </c>
      <c r="Q34" s="0" t="n">
        <f aca="false">ATAN2(R34,S34)/$AB$1+180</f>
        <v>89.7675525503672</v>
      </c>
      <c r="R34" s="0" t="n">
        <f aca="false">-F34*SIN(M34*$AB$1)*COS(N34*$AB$1)-G34*SIN($AB$1*M34)*SIN($AB$1*N34)+H34*COS($AB$1*M34)</f>
        <v>-0.0598049872614914</v>
      </c>
      <c r="S34" s="0" t="n">
        <f aca="false">-F34*SIN($AB$1*N34)+G34*COS($AB$1*N34)</f>
        <v>-14.7412011100453</v>
      </c>
      <c r="T34" s="0" t="n">
        <f aca="false">-F34*COS($AB$1*M34)*COS(N34*$AB$1)-G34*COS($AB$1*M34)*SIN($AB$1*N34)-H34*SIN($AB$1*M34)</f>
        <v>14.9456820920525</v>
      </c>
      <c r="W34" s="0" t="n">
        <f aca="false">IF(O34&lt;&gt;0,1,0)</f>
        <v>1</v>
      </c>
    </row>
    <row r="35" customFormat="false" ht="15" hidden="false" customHeight="false" outlineLevel="0" collapsed="false">
      <c r="A35" s="0" t="s">
        <v>154</v>
      </c>
      <c r="B35" s="0" t="s">
        <v>155</v>
      </c>
      <c r="C35" s="0" t="s">
        <v>156</v>
      </c>
      <c r="D35" s="0" t="n">
        <v>33.3</v>
      </c>
      <c r="E35" s="0" t="n">
        <v>12.3</v>
      </c>
      <c r="F35" s="0" t="n">
        <v>9.8</v>
      </c>
      <c r="G35" s="0" t="n">
        <v>-3.5</v>
      </c>
      <c r="H35" s="0" t="n">
        <v>6.5</v>
      </c>
      <c r="I35" s="0" t="s">
        <v>157</v>
      </c>
      <c r="J35" s="0" t="n">
        <v>3.8</v>
      </c>
      <c r="K35" s="9" t="str">
        <f aca="false">RIGHTB(B35,1)</f>
        <v>S</v>
      </c>
      <c r="L35" s="9" t="str">
        <f aca="false">RIGHTB(C35,1)</f>
        <v>E</v>
      </c>
      <c r="M35" s="10" t="n">
        <f aca="false">IF(AND(K35="S",LEN(B35)&gt;4),-LEFT(B35,4),IF(AND(K35="S",LEN(B35)=4),-LEFT(B35,3),IF(AND(K35="N",LEN(B35)=4),LEFT(B35,3),LEFT(B35,4))))</f>
        <v>-61</v>
      </c>
      <c r="N35" s="10" t="str">
        <f aca="false">IF(AND(L35="W",LEN(C35)=6),-LEFT(C35,5), IF(AND(L35="W",LEN(C35)=5),-LEFT(C35,4), IF(AND(L35="W",LEN(C35)=4), -LEFT(C35,3), IF(AND(L35="E", LEN(C35)=6),LEFT(C35,5), IF(AND(L35="E",LEN(C35)=5), LEFT(C35,4), IF(AND(L35="E",LEN(C35)=4),LEFT(C35,3) ))))))</f>
        <v>146.7</v>
      </c>
      <c r="O35" s="0" t="n">
        <f aca="false">(F35^2+G35^2+H35^2)^0.5</f>
        <v>12.2694743163674</v>
      </c>
      <c r="P35" s="0" t="n">
        <f aca="false">ATAN((R35^2+S35^2)^0.5/T35)/$AB$1</f>
        <v>30.3531601305301</v>
      </c>
      <c r="Q35" s="0" t="n">
        <f aca="false">ATAN2(R35,S35)/$AB$1+180</f>
        <v>23.3268705027358</v>
      </c>
      <c r="R35" s="0" t="n">
        <f aca="false">-F35*SIN(M35*$AB$1)*COS(N35*$AB$1)-G35*SIN($AB$1*M35)*SIN($AB$1*N35)+H35*COS($AB$1*M35)</f>
        <v>-5.69332226325949</v>
      </c>
      <c r="S35" s="0" t="n">
        <f aca="false">-F35*SIN($AB$1*N35)+G35*COS($AB$1*N35)</f>
        <v>-2.4550978523328</v>
      </c>
      <c r="T35" s="0" t="n">
        <f aca="false">-F35*COS($AB$1*M35)*COS(N35*$AB$1)-G35*COS($AB$1*M35)*SIN($AB$1*N35)-H35*SIN($AB$1*M35)</f>
        <v>10.5876615048907</v>
      </c>
      <c r="W35" s="0" t="n">
        <f aca="false">IF(O35&lt;&gt;0,1,0)</f>
        <v>1</v>
      </c>
    </row>
    <row r="36" customFormat="false" ht="15" hidden="false" customHeight="false" outlineLevel="0" collapsed="false">
      <c r="A36" s="0" t="s">
        <v>158</v>
      </c>
      <c r="B36" s="0" t="s">
        <v>159</v>
      </c>
      <c r="C36" s="0" t="s">
        <v>160</v>
      </c>
      <c r="D36" s="0" t="n">
        <v>40</v>
      </c>
      <c r="E36" s="0" t="n">
        <v>15.4</v>
      </c>
      <c r="F36" s="0" t="n">
        <v>-2.4</v>
      </c>
      <c r="G36" s="0" t="n">
        <v>-1.9</v>
      </c>
      <c r="H36" s="0" t="n">
        <v>-15.1</v>
      </c>
      <c r="I36" s="0" t="s">
        <v>161</v>
      </c>
      <c r="J36" s="0" t="n">
        <v>3.5</v>
      </c>
      <c r="K36" s="9" t="str">
        <f aca="false">RIGHTB(B36,1)</f>
        <v>N</v>
      </c>
      <c r="L36" s="9" t="str">
        <f aca="false">RIGHTB(C36,1)</f>
        <v>E</v>
      </c>
      <c r="M36" s="10" t="str">
        <f aca="false">IF(AND(K36="S",LEN(B36)&gt;4),-LEFT(B36,4),IF(AND(K36="S",LEN(B36)=4),-LEFT(B36,3),IF(AND(K36="N",LEN(B36)=4),LEFT(B36,3),LEFT(B36,4))))</f>
        <v>56.6</v>
      </c>
      <c r="N36" s="10" t="str">
        <f aca="false">IF(AND(L36="W",LEN(C36)=6),-LEFT(C36,5), IF(AND(L36="W",LEN(C36)=5),-LEFT(C36,4), IF(AND(L36="W",LEN(C36)=4), -LEFT(C36,3), IF(AND(L36="E", LEN(C36)=6),LEFT(C36,5), IF(AND(L36="E",LEN(C36)=5), LEFT(C36,4), IF(AND(L36="E",LEN(C36)=4),LEFT(C36,3) ))))))</f>
        <v>69.8</v>
      </c>
      <c r="O36" s="0" t="n">
        <f aca="false">(F36^2+G36^2+H36^2)^0.5</f>
        <v>15.407141201404</v>
      </c>
      <c r="P36" s="0" t="n">
        <f aca="false">ATAN((R36^2+S36^2)^0.5/T36)/$AB$1</f>
        <v>24.2832022017587</v>
      </c>
      <c r="Q36" s="0" t="n">
        <f aca="false">ATAN2(R36,S36)/$AB$1+180</f>
        <v>345.407762807237</v>
      </c>
      <c r="R36" s="0" t="n">
        <f aca="false">-F36*SIN(M36*$AB$1)*COS(N36*$AB$1)-G36*SIN($AB$1*M36)*SIN($AB$1*N36)+H36*COS($AB$1*M36)</f>
        <v>-6.13175976293623</v>
      </c>
      <c r="S36" s="0" t="n">
        <f aca="false">-F36*SIN($AB$1*N36)+G36*COS($AB$1*N36)</f>
        <v>1.59631667643477</v>
      </c>
      <c r="T36" s="0" t="n">
        <f aca="false">-F36*COS($AB$1*M36)*COS(N36*$AB$1)-G36*COS($AB$1*M36)*SIN($AB$1*N36)-H36*SIN($AB$1*M36)</f>
        <v>14.0439771887515</v>
      </c>
      <c r="W36" s="0" t="n">
        <f aca="false">IF(O36&lt;&gt;0,1,0)</f>
        <v>1</v>
      </c>
    </row>
    <row r="37" customFormat="false" ht="15" hidden="false" customHeight="false" outlineLevel="0" collapsed="false">
      <c r="A37" s="0" t="s">
        <v>162</v>
      </c>
      <c r="B37" s="0" t="s">
        <v>163</v>
      </c>
      <c r="C37" s="0" t="s">
        <v>164</v>
      </c>
      <c r="D37" s="0" t="n">
        <v>22.2</v>
      </c>
      <c r="E37" s="0" t="n">
        <v>12.8</v>
      </c>
      <c r="F37" s="0" t="n">
        <v>-8</v>
      </c>
      <c r="G37" s="0" t="n">
        <v>8.4</v>
      </c>
      <c r="H37" s="0" t="n">
        <v>-5.5</v>
      </c>
      <c r="I37" s="0" t="s">
        <v>165</v>
      </c>
      <c r="J37" s="0" t="n">
        <v>3.5</v>
      </c>
      <c r="K37" s="9" t="str">
        <f aca="false">RIGHTB(B37,1)</f>
        <v>S</v>
      </c>
      <c r="L37" s="9" t="str">
        <f aca="false">RIGHTB(C37,1)</f>
        <v>W</v>
      </c>
      <c r="M37" s="10" t="n">
        <f aca="false">IF(AND(K37="S",LEN(B37)&gt;4),-LEFT(B37,4),IF(AND(K37="S",LEN(B37)=4),-LEFT(B37,3),IF(AND(K37="N",LEN(B37)=4),LEFT(B37,3),LEFT(B37,4))))</f>
        <v>-19.1</v>
      </c>
      <c r="N37" s="10" t="n">
        <f aca="false">IF(AND(L37="W",LEN(C37)=6),-LEFT(C37,5), IF(AND(L37="W",LEN(C37)=5),-LEFT(C37,4), IF(AND(L37="W",LEN(C37)=4), -LEFT(C37,3), IF(AND(L37="E", LEN(C37)=6),LEFT(C37,5), IF(AND(L37="E",LEN(C37)=5), LEFT(C37,4), IF(AND(L37="E",LEN(C37)=4),LEFT(C37,3) ))))))</f>
        <v>-25</v>
      </c>
      <c r="O37" s="0" t="n">
        <f aca="false">(F37^2+G37^2+H37^2)^0.5</f>
        <v>12.8378347083922</v>
      </c>
      <c r="P37" s="0" t="n">
        <f aca="false">ATAN((R37^2+S37^2)^0.5/T37)/$AB$1</f>
        <v>49.0957126703436</v>
      </c>
      <c r="Q37" s="0" t="n">
        <f aca="false">ATAN2(R37,S37)/$AB$1+180</f>
        <v>334.140702898626</v>
      </c>
      <c r="R37" s="0" t="n">
        <f aca="false">-F37*SIN(M37*$AB$1)*COS(N37*$AB$1)-G37*SIN($AB$1*M37)*SIN($AB$1*N37)+H37*COS($AB$1*M37)</f>
        <v>-8.73132143727606</v>
      </c>
      <c r="S37" s="0" t="n">
        <f aca="false">-F37*SIN($AB$1*N37)+G37*COS($AB$1*N37)</f>
        <v>4.23203931731696</v>
      </c>
      <c r="T37" s="0" t="n">
        <f aca="false">-F37*COS($AB$1*M37)*COS(N37*$AB$1)-G37*COS($AB$1*M37)*SIN($AB$1*N37)-H37*SIN($AB$1*M37)</f>
        <v>8.40618041536386</v>
      </c>
      <c r="W37" s="0" t="n">
        <f aca="false">IF(O37&lt;&gt;0,1,0)</f>
        <v>1</v>
      </c>
    </row>
    <row r="38" customFormat="false" ht="15" hidden="false" customHeight="false" outlineLevel="0" collapsed="false">
      <c r="A38" s="0" t="s">
        <v>166</v>
      </c>
      <c r="B38" s="0" t="s">
        <v>167</v>
      </c>
      <c r="C38" s="0" t="s">
        <v>168</v>
      </c>
      <c r="I38" s="0" t="s">
        <v>169</v>
      </c>
      <c r="J38" s="0" t="n">
        <v>3.3</v>
      </c>
      <c r="K38" s="9" t="str">
        <f aca="false">RIGHTB(B38,1)</f>
        <v>S</v>
      </c>
      <c r="L38" s="9" t="str">
        <f aca="false">RIGHTB(C38,1)</f>
        <v>E</v>
      </c>
      <c r="M38" s="10" t="n">
        <f aca="false">IF(AND(K38="S",LEN(B38)&gt;4),-LEFT(B38,4),IF(AND(K38="S",LEN(B38)=4),-LEFT(B38,3),IF(AND(K38="N",LEN(B38)=4),LEFT(B38,3),LEFT(B38,4))))</f>
        <v>-18.2</v>
      </c>
      <c r="N38" s="10" t="str">
        <f aca="false">IF(AND(L38="W",LEN(C38)=6),-LEFT(C38,5), IF(AND(L38="W",LEN(C38)=5),-LEFT(C38,4), IF(AND(L38="W",LEN(C38)=4), -LEFT(C38,3), IF(AND(L38="E", LEN(C38)=6),LEFT(C38,5), IF(AND(L38="E",LEN(C38)=5), LEFT(C38,4), IF(AND(L38="E",LEN(C38)=4),LEFT(C38,3) ))))))</f>
        <v>159.4</v>
      </c>
      <c r="O38" s="0" t="n">
        <f aca="false">(F38^2+G38^2+H38^2)^0.5</f>
        <v>0</v>
      </c>
      <c r="P38" s="0" t="e">
        <f aca="false">ATAN((R38^2+S38^2)^0.5/T38)/$AB$1</f>
        <v>#DIV/0!</v>
      </c>
      <c r="Q38" s="0" t="n">
        <f aca="false">ATAN2(R38,S38)/$AB$1+180</f>
        <v>180</v>
      </c>
      <c r="R38" s="0" t="n">
        <f aca="false">-F38*SIN(M38*$AB$1)*COS(N38*$AB$1)-G38*SIN($AB$1*M38)*SIN($AB$1*N38)+H38*COS($AB$1*M38)</f>
        <v>0</v>
      </c>
      <c r="S38" s="0" t="n">
        <f aca="false">-F38*SIN($AB$1*N38)+G38*COS($AB$1*N38)</f>
        <v>-0</v>
      </c>
      <c r="T38" s="0" t="n">
        <f aca="false">-F38*COS($AB$1*M38)*COS(N38*$AB$1)-G38*COS($AB$1*M38)*SIN($AB$1*N38)-H38*SIN($AB$1*M38)</f>
        <v>0</v>
      </c>
      <c r="W38" s="0" t="n">
        <f aca="false">IF(O38&lt;&gt;0,1,0)</f>
        <v>0</v>
      </c>
    </row>
    <row r="39" customFormat="false" ht="15" hidden="false" customHeight="false" outlineLevel="0" collapsed="false">
      <c r="A39" s="0" t="s">
        <v>170</v>
      </c>
      <c r="B39" s="0" t="s">
        <v>171</v>
      </c>
      <c r="C39" s="0" t="s">
        <v>172</v>
      </c>
      <c r="D39" s="0" t="n">
        <v>37</v>
      </c>
      <c r="I39" s="0" t="s">
        <v>173</v>
      </c>
      <c r="J39" s="0" t="n">
        <v>3.2</v>
      </c>
      <c r="K39" s="9" t="str">
        <f aca="false">RIGHTB(B39,1)</f>
        <v>S</v>
      </c>
      <c r="L39" s="9" t="str">
        <f aca="false">RIGHTB(C39,1)</f>
        <v>E</v>
      </c>
      <c r="M39" s="10" t="n">
        <f aca="false">IF(AND(K39="S",LEN(B39)&gt;4),-LEFT(B39,4),IF(AND(K39="S",LEN(B39)=4),-LEFT(B39,3),IF(AND(K39="N",LEN(B39)=4),LEFT(B39,3),LEFT(B39,4))))</f>
        <v>-51.9</v>
      </c>
      <c r="N39" s="10" t="str">
        <f aca="false">IF(AND(L39="W",LEN(C39)=6),-LEFT(C39,5), IF(AND(L39="W",LEN(C39)=5),-LEFT(C39,4), IF(AND(L39="W",LEN(C39)=4), -LEFT(C39,3), IF(AND(L39="E", LEN(C39)=6),LEFT(C39,5), IF(AND(L39="E",LEN(C39)=5), LEFT(C39,4), IF(AND(L39="E",LEN(C39)=4),LEFT(C39,3) ))))))</f>
        <v>22.7</v>
      </c>
      <c r="O39" s="0" t="n">
        <f aca="false">(F39^2+G39^2+H39^2)^0.5</f>
        <v>0</v>
      </c>
      <c r="P39" s="0" t="e">
        <f aca="false">ATAN((R39^2+S39^2)^0.5/T39)/$AB$1</f>
        <v>#DIV/0!</v>
      </c>
      <c r="Q39" s="0" t="n">
        <f aca="false">ATAN2(R39,S39)/$AB$1+180</f>
        <v>180</v>
      </c>
      <c r="R39" s="0" t="n">
        <f aca="false">-F39*SIN(M39*$AB$1)*COS(N39*$AB$1)-G39*SIN($AB$1*M39)*SIN($AB$1*N39)+H39*COS($AB$1*M39)</f>
        <v>0</v>
      </c>
      <c r="S39" s="0" t="n">
        <f aca="false">-F39*SIN($AB$1*N39)+G39*COS($AB$1*N39)</f>
        <v>0</v>
      </c>
      <c r="T39" s="0" t="n">
        <f aca="false">-F39*COS($AB$1*M39)*COS(N39*$AB$1)-G39*COS($AB$1*M39)*SIN($AB$1*N39)-H39*SIN($AB$1*M39)</f>
        <v>0</v>
      </c>
      <c r="W39" s="0" t="n">
        <f aca="false">IF(O39&lt;&gt;0,1,0)</f>
        <v>0</v>
      </c>
    </row>
    <row r="40" customFormat="false" ht="15" hidden="false" customHeight="false" outlineLevel="0" collapsed="false">
      <c r="A40" s="0" t="s">
        <v>174</v>
      </c>
      <c r="B40" s="0" t="s">
        <v>151</v>
      </c>
      <c r="C40" s="0" t="s">
        <v>175</v>
      </c>
      <c r="I40" s="0" t="s">
        <v>176</v>
      </c>
      <c r="J40" s="0" t="n">
        <v>3.1</v>
      </c>
      <c r="K40" s="9" t="str">
        <f aca="false">RIGHTB(B40,1)</f>
        <v>N</v>
      </c>
      <c r="L40" s="9" t="str">
        <f aca="false">RIGHTB(C40,1)</f>
        <v>W</v>
      </c>
      <c r="M40" s="10" t="str">
        <f aca="false">IF(AND(K40="S",LEN(B40)&gt;4),-LEFT(B40,4),IF(AND(K40="S",LEN(B40)=4),-LEFT(B40,3),IF(AND(K40="N",LEN(B40)=4),LEFT(B40,3),LEFT(B40,4))))</f>
        <v>14.5</v>
      </c>
      <c r="N40" s="10" t="n">
        <f aca="false">IF(AND(L40="W",LEN(C40)=6),-LEFT(C40,5), IF(AND(L40="W",LEN(C40)=5),-LEFT(C40,4), IF(AND(L40="W",LEN(C40)=4), -LEFT(C40,3), IF(AND(L40="E", LEN(C40)=6),LEFT(C40,5), IF(AND(L40="E",LEN(C40)=5), LEFT(C40,4), IF(AND(L40="E",LEN(C40)=4),LEFT(C40,3) ))))))</f>
        <v>-106.1</v>
      </c>
      <c r="O40" s="0" t="n">
        <f aca="false">(F40^2+G40^2+H40^2)^0.5</f>
        <v>0</v>
      </c>
      <c r="P40" s="0" t="e">
        <f aca="false">ATAN((R40^2+S40^2)^0.5/T40)/$AB$1</f>
        <v>#DIV/0!</v>
      </c>
      <c r="Q40" s="0" t="n">
        <f aca="false">ATAN2(R40,S40)/$AB$1+180</f>
        <v>180</v>
      </c>
      <c r="R40" s="0" t="n">
        <f aca="false">-F40*SIN(M40*$AB$1)*COS(N40*$AB$1)-G40*SIN($AB$1*M40)*SIN($AB$1*N40)+H40*COS($AB$1*M40)</f>
        <v>0</v>
      </c>
      <c r="S40" s="0" t="n">
        <f aca="false">-F40*SIN($AB$1*N40)+G40*COS($AB$1*N40)</f>
        <v>0</v>
      </c>
      <c r="T40" s="0" t="n">
        <f aca="false">-F40*COS($AB$1*M40)*COS(N40*$AB$1)-G40*COS($AB$1*M40)*SIN($AB$1*N40)-H40*SIN($AB$1*M40)</f>
        <v>0</v>
      </c>
      <c r="W40" s="0" t="n">
        <f aca="false">IF(O40&lt;&gt;0,1,0)</f>
        <v>0</v>
      </c>
    </row>
    <row r="41" customFormat="false" ht="15" hidden="false" customHeight="false" outlineLevel="0" collapsed="false">
      <c r="A41" s="0" t="s">
        <v>177</v>
      </c>
      <c r="B41" s="0" t="s">
        <v>178</v>
      </c>
      <c r="C41" s="0" t="s">
        <v>179</v>
      </c>
      <c r="D41" s="0" t="n">
        <v>28</v>
      </c>
      <c r="I41" s="0" t="s">
        <v>180</v>
      </c>
      <c r="J41" s="0" t="n">
        <v>2.9</v>
      </c>
      <c r="K41" s="9" t="str">
        <f aca="false">RIGHTB(B41,1)</f>
        <v>N</v>
      </c>
      <c r="L41" s="9" t="str">
        <f aca="false">RIGHTB(C41,1)</f>
        <v>W</v>
      </c>
      <c r="M41" s="10" t="str">
        <f aca="false">IF(AND(K41="S",LEN(B41)&gt;4),-LEFT(B41,4),IF(AND(K41="S",LEN(B41)=4),-LEFT(B41,3),IF(AND(K41="N",LEN(B41)=4),LEFT(B41,3),LEFT(B41,4))))</f>
        <v>28.3</v>
      </c>
      <c r="N41" s="10" t="n">
        <f aca="false">IF(AND(L41="W",LEN(C41)=6),-LEFT(C41,5), IF(AND(L41="W",LEN(C41)=5),-LEFT(C41,4), IF(AND(L41="W",LEN(C41)=4), -LEFT(C41,3), IF(AND(L41="E", LEN(C41)=6),LEFT(C41,5), IF(AND(L41="E",LEN(C41)=5), LEFT(C41,4), IF(AND(L41="E",LEN(C41)=4),LEFT(C41,3) ))))))</f>
        <v>-60.2</v>
      </c>
      <c r="O41" s="0" t="n">
        <f aca="false">(F41^2+G41^2+H41^2)^0.5</f>
        <v>0</v>
      </c>
      <c r="P41" s="0" t="e">
        <f aca="false">ATAN((R41^2+S41^2)^0.5/T41)/$AB$1</f>
        <v>#DIV/0!</v>
      </c>
      <c r="Q41" s="0" t="n">
        <f aca="false">ATAN2(R41,S41)/$AB$1+180</f>
        <v>180</v>
      </c>
      <c r="R41" s="0" t="n">
        <f aca="false">-F41*SIN(M41*$AB$1)*COS(N41*$AB$1)-G41*SIN($AB$1*M41)*SIN($AB$1*N41)+H41*COS($AB$1*M41)</f>
        <v>0</v>
      </c>
      <c r="S41" s="0" t="n">
        <f aca="false">-F41*SIN($AB$1*N41)+G41*COS($AB$1*N41)</f>
        <v>0</v>
      </c>
      <c r="T41" s="0" t="n">
        <f aca="false">-F41*COS($AB$1*M41)*COS(N41*$AB$1)-G41*COS($AB$1*M41)*SIN($AB$1*N41)-H41*SIN($AB$1*M41)</f>
        <v>0</v>
      </c>
      <c r="W41" s="0" t="n">
        <f aca="false">IF(O41&lt;&gt;0,1,0)</f>
        <v>0</v>
      </c>
    </row>
    <row r="42" customFormat="false" ht="15" hidden="false" customHeight="false" outlineLevel="0" collapsed="false">
      <c r="A42" s="0" t="s">
        <v>181</v>
      </c>
      <c r="B42" s="0" t="s">
        <v>182</v>
      </c>
      <c r="C42" s="0" t="s">
        <v>183</v>
      </c>
      <c r="D42" s="0" t="n">
        <v>40.8</v>
      </c>
      <c r="E42" s="0" t="n">
        <v>22.8</v>
      </c>
      <c r="F42" s="0" t="n">
        <v>-2.5</v>
      </c>
      <c r="G42" s="0" t="n">
        <v>5.3</v>
      </c>
      <c r="H42" s="0" t="n">
        <v>22</v>
      </c>
      <c r="I42" s="0" t="s">
        <v>184</v>
      </c>
      <c r="J42" s="0" t="n">
        <v>2.9</v>
      </c>
      <c r="K42" s="9" t="str">
        <f aca="false">RIGHTB(B42,1)</f>
        <v>S</v>
      </c>
      <c r="L42" s="9" t="str">
        <f aca="false">RIGHTB(C42,1)</f>
        <v>W</v>
      </c>
      <c r="M42" s="10" t="n">
        <f aca="false">IF(AND(K42="S",LEN(B42)&gt;4),-LEFT(B42,4),IF(AND(K42="S",LEN(B42)=4),-LEFT(B42,3),IF(AND(K42="N",LEN(B42)=4),LEFT(B42,3),LEFT(B42,4))))</f>
        <v>-58.4</v>
      </c>
      <c r="N42" s="10" t="n">
        <f aca="false">IF(AND(L42="W",LEN(C42)=6),-LEFT(C42,5), IF(AND(L42="W",LEN(C42)=5),-LEFT(C42,4), IF(AND(L42="W",LEN(C42)=4), -LEFT(C42,3), IF(AND(L42="E", LEN(C42)=6),LEFT(C42,5), IF(AND(L42="E",LEN(C42)=5), LEFT(C42,4), IF(AND(L42="E",LEN(C42)=4),LEFT(C42,3) ))))))</f>
        <v>-160.2</v>
      </c>
      <c r="O42" s="0" t="n">
        <f aca="false">(F42^2+G42^2+H42^2)^0.5</f>
        <v>22.7670814993929</v>
      </c>
      <c r="P42" s="0" t="n">
        <f aca="false">ATAN((R42^2+S42^2)^0.5/T42)/$AB$1</f>
        <v>35.883234903955</v>
      </c>
      <c r="Q42" s="0" t="n">
        <f aca="false">ATAN2(R42,S42)/$AB$1+180</f>
        <v>154.078176212147</v>
      </c>
      <c r="R42" s="0" t="n">
        <f aca="false">-F42*SIN(M42*$AB$1)*COS(N42*$AB$1)-G42*SIN($AB$1*M42)*SIN($AB$1*N42)+H42*COS($AB$1*M42)</f>
        <v>12.0020089487918</v>
      </c>
      <c r="S42" s="0" t="n">
        <f aca="false">-F42*SIN($AB$1*N42)+G42*COS($AB$1*N42)</f>
        <v>-5.83351287611513</v>
      </c>
      <c r="T42" s="0" t="n">
        <f aca="false">-F42*COS($AB$1*M42)*COS(N42*$AB$1)-G42*COS($AB$1*M42)*SIN($AB$1*N42)-H42*SIN($AB$1*M42)</f>
        <v>18.4461895446545</v>
      </c>
      <c r="W42" s="0" t="n">
        <f aca="false">IF(O42&lt;&gt;0,1,0)</f>
        <v>1</v>
      </c>
    </row>
    <row r="43" customFormat="false" ht="15" hidden="false" customHeight="false" outlineLevel="0" collapsed="false">
      <c r="A43" s="0" t="s">
        <v>185</v>
      </c>
      <c r="B43" s="0" t="s">
        <v>186</v>
      </c>
      <c r="C43" s="0" t="s">
        <v>187</v>
      </c>
      <c r="I43" s="0" t="s">
        <v>188</v>
      </c>
      <c r="J43" s="0" t="n">
        <v>2.8</v>
      </c>
      <c r="K43" s="9" t="str">
        <f aca="false">RIGHTB(B43,1)</f>
        <v>N</v>
      </c>
      <c r="L43" s="9" t="str">
        <f aca="false">RIGHTB(C43,1)</f>
        <v>W</v>
      </c>
      <c r="M43" s="10" t="str">
        <f aca="false">IF(AND(K43="S",LEN(B43)&gt;4),-LEFT(B43,4),IF(AND(K43="S",LEN(B43)=4),-LEFT(B43,3),IF(AND(K43="N",LEN(B43)=4),LEFT(B43,3),LEFT(B43,4))))</f>
        <v>41.0</v>
      </c>
      <c r="N43" s="10" t="n">
        <f aca="false">IF(AND(L43="W",LEN(C43)=6),-LEFT(C43,5), IF(AND(L43="W",LEN(C43)=5),-LEFT(C43,4), IF(AND(L43="W",LEN(C43)=4), -LEFT(C43,3), IF(AND(L43="E", LEN(C43)=6),LEFT(C43,5), IF(AND(L43="E",LEN(C43)=5), LEFT(C43,4), IF(AND(L43="E",LEN(C43)=4),LEFT(C43,3) ))))))</f>
        <v>-77</v>
      </c>
      <c r="O43" s="0" t="n">
        <f aca="false">(F43^2+G43^2+H43^2)^0.5</f>
        <v>0</v>
      </c>
      <c r="P43" s="0" t="e">
        <f aca="false">ATAN((R43^2+S43^2)^0.5/T43)/$AB$1</f>
        <v>#DIV/0!</v>
      </c>
      <c r="Q43" s="0" t="n">
        <f aca="false">ATAN2(R43,S43)/$AB$1+180</f>
        <v>180</v>
      </c>
      <c r="R43" s="0" t="n">
        <f aca="false">-F43*SIN(M43*$AB$1)*COS(N43*$AB$1)-G43*SIN($AB$1*M43)*SIN($AB$1*N43)+H43*COS($AB$1*M43)</f>
        <v>0</v>
      </c>
      <c r="S43" s="0" t="n">
        <f aca="false">-F43*SIN($AB$1*N43)+G43*COS($AB$1*N43)</f>
        <v>0</v>
      </c>
      <c r="T43" s="0" t="n">
        <f aca="false">-F43*COS($AB$1*M43)*COS(N43*$AB$1)-G43*COS($AB$1*M43)*SIN($AB$1*N43)-H43*SIN($AB$1*M43)</f>
        <v>0</v>
      </c>
      <c r="W43" s="0" t="n">
        <f aca="false">IF(O43&lt;&gt;0,1,0)</f>
        <v>0</v>
      </c>
    </row>
    <row r="44" customFormat="false" ht="15" hidden="false" customHeight="false" outlineLevel="0" collapsed="false">
      <c r="A44" s="0" t="s">
        <v>189</v>
      </c>
      <c r="B44" s="0" t="s">
        <v>190</v>
      </c>
      <c r="C44" s="0" t="s">
        <v>191</v>
      </c>
      <c r="D44" s="0" t="n">
        <v>44.1</v>
      </c>
      <c r="E44" s="0" t="n">
        <v>14.2</v>
      </c>
      <c r="F44" s="0" t="n">
        <v>10</v>
      </c>
      <c r="G44" s="0" t="n">
        <v>-9.9</v>
      </c>
      <c r="H44" s="0" t="n">
        <v>1.5</v>
      </c>
      <c r="I44" s="0" t="s">
        <v>192</v>
      </c>
      <c r="J44" s="0" t="n">
        <v>2.8</v>
      </c>
      <c r="K44" s="9" t="str">
        <f aca="false">RIGHTB(B44,1)</f>
        <v>S</v>
      </c>
      <c r="L44" s="9" t="str">
        <f aca="false">RIGHTB(C44,1)</f>
        <v>E</v>
      </c>
      <c r="M44" s="10" t="n">
        <f aca="false">IF(AND(K44="S",LEN(B44)&gt;4),-LEFT(B44,4),IF(AND(K44="S",LEN(B44)=4),-LEFT(B44,3),IF(AND(K44="N",LEN(B44)=4),LEFT(B44,3),LEFT(B44,4))))</f>
        <v>-14</v>
      </c>
      <c r="N44" s="10" t="str">
        <f aca="false">IF(AND(L44="W",LEN(C44)=6),-LEFT(C44,5), IF(AND(L44="W",LEN(C44)=5),-LEFT(C44,4), IF(AND(L44="W",LEN(C44)=4), -LEFT(C44,3), IF(AND(L44="E", LEN(C44)=6),LEFT(C44,5), IF(AND(L44="E",LEN(C44)=5), LEFT(C44,4), IF(AND(L44="E",LEN(C44)=4),LEFT(C44,3) ))))))</f>
        <v>109.1</v>
      </c>
      <c r="O44" s="0" t="n">
        <f aca="false">(F44^2+G44^2+H44^2)^0.5</f>
        <v>14.1513250263005</v>
      </c>
      <c r="P44" s="0" t="n">
        <f aca="false">ATAN((R44^2+S44^2)^0.5/T44)/$AB$1</f>
        <v>26.9459757137372</v>
      </c>
      <c r="Q44" s="0" t="n">
        <f aca="false">ATAN2(R44,S44)/$AB$1+180</f>
        <v>75.5577603728061</v>
      </c>
      <c r="R44" s="0" t="n">
        <f aca="false">-F44*SIN(M44*$AB$1)*COS(N44*$AB$1)-G44*SIN($AB$1*M44)*SIN($AB$1*N44)+H44*COS($AB$1*M44)</f>
        <v>-1.59934609190033</v>
      </c>
      <c r="S44" s="0" t="n">
        <f aca="false">-F44*SIN($AB$1*N44)+G44*COS($AB$1*N44)</f>
        <v>-6.21003192236941</v>
      </c>
      <c r="T44" s="0" t="n">
        <f aca="false">-F44*COS($AB$1*M44)*COS(N44*$AB$1)-G44*COS($AB$1*M44)*SIN($AB$1*N44)-H44*SIN($AB$1*M44)</f>
        <v>12.6149750535416</v>
      </c>
      <c r="W44" s="0" t="n">
        <f aca="false">IF(O44&lt;&gt;0,1,0)</f>
        <v>1</v>
      </c>
    </row>
    <row r="45" customFormat="false" ht="15" hidden="false" customHeight="false" outlineLevel="0" collapsed="false">
      <c r="A45" s="0" t="s">
        <v>193</v>
      </c>
      <c r="B45" s="0" t="s">
        <v>194</v>
      </c>
      <c r="C45" s="0" t="s">
        <v>195</v>
      </c>
      <c r="D45" s="0" t="n">
        <v>27.2</v>
      </c>
      <c r="E45" s="0" t="n">
        <v>14.4</v>
      </c>
      <c r="F45" s="0" t="n">
        <v>-8.9</v>
      </c>
      <c r="G45" s="0" t="n">
        <v>-4.3</v>
      </c>
      <c r="H45" s="0" t="n">
        <v>-10.5</v>
      </c>
      <c r="I45" s="0" t="s">
        <v>196</v>
      </c>
      <c r="J45" s="0" t="n">
        <v>2.8</v>
      </c>
      <c r="K45" s="9" t="str">
        <f aca="false">RIGHTB(B45,1)</f>
        <v>N</v>
      </c>
      <c r="L45" s="9" t="str">
        <f aca="false">RIGHTB(C45,1)</f>
        <v>E</v>
      </c>
      <c r="M45" s="10" t="str">
        <f aca="false">IF(AND(K45="S",LEN(B45)&gt;4),-LEFT(B45,4),IF(AND(K45="S",LEN(B45)=4),-LEFT(B45,3),IF(AND(K45="N",LEN(B45)=4),LEFT(B45,3),LEFT(B45,4))))</f>
        <v>52.8</v>
      </c>
      <c r="N45" s="10" t="str">
        <f aca="false">IF(AND(L45="W",LEN(C45)=6),-LEFT(C45,5), IF(AND(L45="W",LEN(C45)=5),-LEFT(C45,4), IF(AND(L45="W",LEN(C45)=4), -LEFT(C45,3), IF(AND(L45="E", LEN(C45)=6),LEFT(C45,5), IF(AND(L45="E",LEN(C45)=5), LEFT(C45,4), IF(AND(L45="E",LEN(C45)=4),LEFT(C45,3) ))))))</f>
        <v>38.1</v>
      </c>
      <c r="O45" s="0" t="n">
        <f aca="false">(F45^2+G45^2+H45^2)^0.5</f>
        <v>14.4204715595573</v>
      </c>
      <c r="P45" s="0" t="n">
        <f aca="false">ATAN((R45^2+S45^2)^0.5/T45)/$AB$1</f>
        <v>9.98234197872254</v>
      </c>
      <c r="Q45" s="0" t="n">
        <f aca="false">ATAN2(R45,S45)/$AB$1+180</f>
        <v>237.481370422097</v>
      </c>
      <c r="R45" s="0" t="n">
        <f aca="false">-F45*SIN(M45*$AB$1)*COS(N45*$AB$1)-G45*SIN($AB$1*M45)*SIN($AB$1*N45)+H45*COS($AB$1*M45)</f>
        <v>1.34377956223722</v>
      </c>
      <c r="S45" s="0" t="n">
        <f aca="false">-F45*SIN($AB$1*N45)+G45*COS($AB$1*N45)</f>
        <v>2.10779869413537</v>
      </c>
      <c r="T45" s="0" t="n">
        <f aca="false">-F45*COS($AB$1*M45)*COS(N45*$AB$1)-G45*COS($AB$1*M45)*SIN($AB$1*N45)-H45*SIN($AB$1*M45)</f>
        <v>14.202163256107</v>
      </c>
      <c r="W45" s="0" t="n">
        <f aca="false">IF(O45&lt;&gt;0,1,0)</f>
        <v>1</v>
      </c>
    </row>
    <row r="46" customFormat="false" ht="15" hidden="false" customHeight="false" outlineLevel="0" collapsed="false">
      <c r="A46" s="0" t="s">
        <v>197</v>
      </c>
      <c r="B46" s="0" t="s">
        <v>198</v>
      </c>
      <c r="C46" s="0" t="s">
        <v>199</v>
      </c>
      <c r="D46" s="0" t="n">
        <v>35.2</v>
      </c>
      <c r="I46" s="0" t="s">
        <v>200</v>
      </c>
      <c r="J46" s="0" t="n">
        <v>2.7</v>
      </c>
      <c r="K46" s="9" t="str">
        <f aca="false">RIGHTB(B46,1)</f>
        <v>S</v>
      </c>
      <c r="L46" s="9" t="str">
        <f aca="false">RIGHTB(C46,1)</f>
        <v>E</v>
      </c>
      <c r="M46" s="10" t="n">
        <f aca="false">IF(AND(K46="S",LEN(B46)&gt;4),-LEFT(B46,4),IF(AND(K46="S",LEN(B46)=4),-LEFT(B46,3),IF(AND(K46="N",LEN(B46)=4),LEFT(B46,3),LEFT(B46,4))))</f>
        <v>-54.5</v>
      </c>
      <c r="N46" s="10" t="str">
        <f aca="false">IF(AND(L46="W",LEN(C46)=6),-LEFT(C46,5), IF(AND(L46="W",LEN(C46)=5),-LEFT(C46,4), IF(AND(L46="W",LEN(C46)=4), -LEFT(C46,3), IF(AND(L46="E", LEN(C46)=6),LEFT(C46,5), IF(AND(L46="E",LEN(C46)=5), LEFT(C46,4), IF(AND(L46="E",LEN(C46)=4),LEFT(C46,3) ))))))</f>
        <v>18.1</v>
      </c>
      <c r="O46" s="0" t="n">
        <f aca="false">(F46^2+G46^2+H46^2)^0.5</f>
        <v>0</v>
      </c>
      <c r="P46" s="0" t="e">
        <f aca="false">ATAN((R46^2+S46^2)^0.5/T46)/$AB$1</f>
        <v>#DIV/0!</v>
      </c>
      <c r="Q46" s="0" t="n">
        <f aca="false">ATAN2(R46,S46)/$AB$1+180</f>
        <v>180</v>
      </c>
      <c r="R46" s="0" t="n">
        <f aca="false">-F46*SIN(M46*$AB$1)*COS(N46*$AB$1)-G46*SIN($AB$1*M46)*SIN($AB$1*N46)+H46*COS($AB$1*M46)</f>
        <v>0</v>
      </c>
      <c r="S46" s="0" t="n">
        <f aca="false">-F46*SIN($AB$1*N46)+G46*COS($AB$1*N46)</f>
        <v>0</v>
      </c>
      <c r="T46" s="0" t="n">
        <f aca="false">-F46*COS($AB$1*M46)*COS(N46*$AB$1)-G46*COS($AB$1*M46)*SIN($AB$1*N46)-H46*SIN($AB$1*M46)</f>
        <v>0</v>
      </c>
      <c r="W46" s="0" t="n">
        <f aca="false">IF(O46&lt;&gt;0,1,0)</f>
        <v>0</v>
      </c>
    </row>
    <row r="47" customFormat="false" ht="15" hidden="false" customHeight="false" outlineLevel="0" collapsed="false">
      <c r="A47" s="0" t="s">
        <v>201</v>
      </c>
      <c r="B47" s="0" t="s">
        <v>202</v>
      </c>
      <c r="C47" s="0" t="s">
        <v>108</v>
      </c>
      <c r="D47" s="0" t="n">
        <v>40.7</v>
      </c>
      <c r="E47" s="0" t="n">
        <v>14.9</v>
      </c>
      <c r="F47" s="8" t="n">
        <v>5</v>
      </c>
      <c r="G47" s="8" t="n">
        <v>14</v>
      </c>
      <c r="H47" s="8" t="n">
        <v>1</v>
      </c>
      <c r="I47" s="0" t="s">
        <v>203</v>
      </c>
      <c r="J47" s="0" t="n">
        <v>2.5</v>
      </c>
      <c r="K47" s="9" t="str">
        <f aca="false">RIGHTB(B47,1)</f>
        <v>S</v>
      </c>
      <c r="L47" s="9" t="str">
        <f aca="false">RIGHTB(C47,1)</f>
        <v>W</v>
      </c>
      <c r="M47" s="10" t="n">
        <f aca="false">IF(AND(K47="S",LEN(B47)&gt;4),-LEFT(B47,4),IF(AND(K47="S",LEN(B47)=4),-LEFT(B47,3),IF(AND(K47="N",LEN(B47)=4),LEFT(B47,3),LEFT(B47,4))))</f>
        <v>-28.1</v>
      </c>
      <c r="N47" s="10" t="n">
        <f aca="false">IF(AND(L47="W",LEN(C47)=6),-LEFT(C47,5), IF(AND(L47="W",LEN(C47)=5),-LEFT(C47,4), IF(AND(L47="W",LEN(C47)=4), -LEFT(C47,3), IF(AND(L47="E", LEN(C47)=6),LEFT(C47,5), IF(AND(L47="E",LEN(C47)=5), LEFT(C47,4), IF(AND(L47="E",LEN(C47)=4),LEFT(C47,3) ))))))</f>
        <v>-64.6</v>
      </c>
      <c r="O47" s="0" t="n">
        <f aca="false">(F47^2+G47^2+H47^2)^0.5</f>
        <v>14.8996644257513</v>
      </c>
      <c r="P47" s="0" t="n">
        <f aca="false">ATAN((R47^2+S47^2)^0.5/T47)/$AB$1</f>
        <v>49.2031659083852</v>
      </c>
      <c r="Q47" s="0" t="n">
        <f aca="false">ATAN2(R47,S47)/$AB$1+180</f>
        <v>291.121022910811</v>
      </c>
      <c r="R47" s="0" t="n">
        <f aca="false">-F47*SIN(M47*$AB$1)*COS(N47*$AB$1)-G47*SIN($AB$1*M47)*SIN($AB$1*N47)+H47*COS($AB$1*M47)</f>
        <v>-4.06444859244761</v>
      </c>
      <c r="S47" s="0" t="n">
        <f aca="false">-F47*SIN($AB$1*N47)+G47*COS($AB$1*N47)</f>
        <v>10.521768332299</v>
      </c>
      <c r="T47" s="0" t="n">
        <f aca="false">-F47*COS($AB$1*M47)*COS(N47*$AB$1)-G47*COS($AB$1*M47)*SIN($AB$1*N47)-H47*SIN($AB$1*M47)</f>
        <v>9.73512448820152</v>
      </c>
      <c r="W47" s="0" t="n">
        <f aca="false">IF(O47&lt;&gt;0,1,0)</f>
        <v>1</v>
      </c>
    </row>
    <row r="48" customFormat="false" ht="15" hidden="false" customHeight="false" outlineLevel="0" collapsed="false">
      <c r="A48" s="0" t="s">
        <v>204</v>
      </c>
      <c r="B48" s="0" t="s">
        <v>107</v>
      </c>
      <c r="C48" s="0" t="s">
        <v>205</v>
      </c>
      <c r="I48" s="0" t="s">
        <v>206</v>
      </c>
      <c r="J48" s="0" t="n">
        <v>2.4</v>
      </c>
      <c r="K48" s="9" t="str">
        <f aca="false">RIGHTB(B48,1)</f>
        <v>N</v>
      </c>
      <c r="L48" s="9" t="str">
        <f aca="false">RIGHTB(C48,1)</f>
        <v>W</v>
      </c>
      <c r="M48" s="10" t="str">
        <f aca="false">IF(AND(K48="S",LEN(B48)&gt;4),-LEFT(B48,4),IF(AND(K48="S",LEN(B48)=4),-LEFT(B48,3),IF(AND(K48="N",LEN(B48)=4),LEFT(B48,3),LEFT(B48,4))))</f>
        <v>60.3</v>
      </c>
      <c r="N48" s="10" t="n">
        <f aca="false">IF(AND(L48="W",LEN(C48)=6),-LEFT(C48,5), IF(AND(L48="W",LEN(C48)=5),-LEFT(C48,4), IF(AND(L48="W",LEN(C48)=4), -LEFT(C48,3), IF(AND(L48="E", LEN(C48)=6),LEFT(C48,5), IF(AND(L48="E",LEN(C48)=5), LEFT(C48,4), IF(AND(L48="E",LEN(C48)=4),LEFT(C48,3) ))))))</f>
        <v>-134.6</v>
      </c>
      <c r="O48" s="0" t="n">
        <f aca="false">(F48^2+G48^2+H48^2)^0.5</f>
        <v>0</v>
      </c>
      <c r="P48" s="0" t="e">
        <f aca="false">ATAN((R48^2+S48^2)^0.5/T48)/$AB$1</f>
        <v>#DIV/0!</v>
      </c>
      <c r="Q48" s="0" t="n">
        <f aca="false">ATAN2(R48,S48)/$AB$1+180</f>
        <v>180</v>
      </c>
      <c r="R48" s="0" t="n">
        <f aca="false">-F48*SIN(M48*$AB$1)*COS(N48*$AB$1)-G48*SIN($AB$1*M48)*SIN($AB$1*N48)+H48*COS($AB$1*M48)</f>
        <v>0</v>
      </c>
      <c r="S48" s="0" t="n">
        <f aca="false">-F48*SIN($AB$1*N48)+G48*COS($AB$1*N48)</f>
        <v>0</v>
      </c>
      <c r="T48" s="0" t="n">
        <f aca="false">-F48*COS($AB$1*M48)*COS(N48*$AB$1)-G48*COS($AB$1*M48)*SIN($AB$1*N48)-H48*SIN($AB$1*M48)</f>
        <v>0</v>
      </c>
      <c r="W48" s="0" t="n">
        <f aca="false">IF(O48&lt;&gt;0,1,0)</f>
        <v>0</v>
      </c>
    </row>
    <row r="49" customFormat="false" ht="15" hidden="false" customHeight="false" outlineLevel="0" collapsed="false">
      <c r="A49" s="0" t="s">
        <v>207</v>
      </c>
      <c r="B49" s="0" t="s">
        <v>208</v>
      </c>
      <c r="C49" s="0" t="s">
        <v>209</v>
      </c>
      <c r="D49" s="0" t="n">
        <v>37</v>
      </c>
      <c r="I49" s="0" t="s">
        <v>210</v>
      </c>
      <c r="J49" s="0" t="n">
        <v>2.4</v>
      </c>
      <c r="K49" s="9" t="str">
        <f aca="false">RIGHTB(B49,1)</f>
        <v>S</v>
      </c>
      <c r="L49" s="9" t="str">
        <f aca="false">RIGHTB(C49,1)</f>
        <v>E</v>
      </c>
      <c r="M49" s="10" t="n">
        <f aca="false">IF(AND(K49="S",LEN(B49)&gt;4),-LEFT(B49,4),IF(AND(K49="S",LEN(B49)=4),-LEFT(B49,3),IF(AND(K49="N",LEN(B49)=4),LEFT(B49,3),LEFT(B49,4))))</f>
        <v>-23.1</v>
      </c>
      <c r="N49" s="10" t="str">
        <f aca="false">IF(AND(L49="W",LEN(C49)=6),-LEFT(C49,5), IF(AND(L49="W",LEN(C49)=5),-LEFT(C49,4), IF(AND(L49="W",LEN(C49)=4), -LEFT(C49,3), IF(AND(L49="E", LEN(C49)=6),LEFT(C49,5), IF(AND(L49="E",LEN(C49)=5), LEFT(C49,4), IF(AND(L49="E",LEN(C49)=4),LEFT(C49,3) ))))))</f>
        <v>53.7</v>
      </c>
      <c r="O49" s="0" t="n">
        <f aca="false">(F49^2+G49^2+H49^2)^0.5</f>
        <v>0</v>
      </c>
      <c r="P49" s="0" t="e">
        <f aca="false">ATAN((R49^2+S49^2)^0.5/T49)/$AB$1</f>
        <v>#DIV/0!</v>
      </c>
      <c r="Q49" s="0" t="n">
        <f aca="false">ATAN2(R49,S49)/$AB$1+180</f>
        <v>180</v>
      </c>
      <c r="R49" s="0" t="n">
        <f aca="false">-F49*SIN(M49*$AB$1)*COS(N49*$AB$1)-G49*SIN($AB$1*M49)*SIN($AB$1*N49)+H49*COS($AB$1*M49)</f>
        <v>0</v>
      </c>
      <c r="S49" s="0" t="n">
        <f aca="false">-F49*SIN($AB$1*N49)+G49*COS($AB$1*N49)</f>
        <v>0</v>
      </c>
      <c r="T49" s="0" t="n">
        <f aca="false">-F49*COS($AB$1*M49)*COS(N49*$AB$1)-G49*COS($AB$1*M49)*SIN($AB$1*N49)-H49*SIN($AB$1*M49)</f>
        <v>0</v>
      </c>
      <c r="W49" s="0" t="n">
        <f aca="false">IF(O49&lt;&gt;0,1,0)</f>
        <v>0</v>
      </c>
    </row>
    <row r="50" customFormat="false" ht="15" hidden="false" customHeight="false" outlineLevel="0" collapsed="false">
      <c r="A50" s="0" t="s">
        <v>211</v>
      </c>
      <c r="B50" s="0" t="s">
        <v>212</v>
      </c>
      <c r="C50" s="0" t="s">
        <v>213</v>
      </c>
      <c r="D50" s="0" t="n">
        <v>35.4</v>
      </c>
      <c r="E50" s="0" t="n">
        <v>19</v>
      </c>
      <c r="F50" s="0" t="n">
        <v>-2</v>
      </c>
      <c r="G50" s="0" t="n">
        <v>-16.1</v>
      </c>
      <c r="H50" s="0" t="n">
        <v>9.9</v>
      </c>
      <c r="I50" s="0" t="s">
        <v>214</v>
      </c>
      <c r="J50" s="0" t="n">
        <v>2.4</v>
      </c>
      <c r="K50" s="9" t="str">
        <f aca="false">RIGHTB(B50,1)</f>
        <v>S</v>
      </c>
      <c r="L50" s="9" t="str">
        <f aca="false">RIGHTB(C50,1)</f>
        <v>E</v>
      </c>
      <c r="M50" s="10" t="n">
        <f aca="false">IF(AND(K50="S",LEN(B50)&gt;4),-LEFT(B50,4),IF(AND(K50="S",LEN(B50)=4),-LEFT(B50,3),IF(AND(K50="N",LEN(B50)=4),LEFT(B50,3),LEFT(B50,4))))</f>
        <v>-36.9</v>
      </c>
      <c r="N50" s="10" t="str">
        <f aca="false">IF(AND(L50="W",LEN(C50)=6),-LEFT(C50,5), IF(AND(L50="W",LEN(C50)=5),-LEFT(C50,4), IF(AND(L50="W",LEN(C50)=4), -LEFT(C50,3), IF(AND(L50="E", LEN(C50)=6),LEFT(C50,5), IF(AND(L50="E",LEN(C50)=5), LEFT(C50,4), IF(AND(L50="E",LEN(C50)=4),LEFT(C50,3) ))))))</f>
        <v>87.3</v>
      </c>
      <c r="O50" s="0" t="n">
        <f aca="false">(F50^2+G50^2+H50^2)^0.5</f>
        <v>19.0057885919001</v>
      </c>
      <c r="P50" s="0" t="n">
        <f aca="false">ATAN((R50^2+S50^2)^0.5/T50)/$AB$1</f>
        <v>6.59217152218554</v>
      </c>
      <c r="Q50" s="0" t="n">
        <f aca="false">ATAN2(R50,S50)/$AB$1+180</f>
        <v>325.387480153253</v>
      </c>
      <c r="R50" s="0" t="n">
        <f aca="false">-F50*SIN(M50*$AB$1)*COS(N50*$AB$1)-G50*SIN($AB$1*M50)*SIN($AB$1*N50)+H50*COS($AB$1*M50)</f>
        <v>-1.79572352134805</v>
      </c>
      <c r="S50" s="0" t="n">
        <f aca="false">-F50*SIN($AB$1*N50)+G50*COS($AB$1*N50)</f>
        <v>1.23936589279422</v>
      </c>
      <c r="T50" s="0" t="n">
        <f aca="false">-F50*COS($AB$1*M50)*COS(N50*$AB$1)-G50*COS($AB$1*M50)*SIN($AB$1*N50)-H50*SIN($AB$1*M50)</f>
        <v>18.8801310699544</v>
      </c>
      <c r="W50" s="0" t="n">
        <f aca="false">IF(O50&lt;&gt;0,1,0)</f>
        <v>1</v>
      </c>
    </row>
    <row r="51" customFormat="false" ht="15" hidden="false" customHeight="false" outlineLevel="0" collapsed="false">
      <c r="A51" s="0" t="s">
        <v>215</v>
      </c>
      <c r="B51" s="0" t="s">
        <v>216</v>
      </c>
      <c r="C51" s="0" t="s">
        <v>217</v>
      </c>
      <c r="I51" s="0" t="s">
        <v>218</v>
      </c>
      <c r="J51" s="0" t="n">
        <v>2.3</v>
      </c>
      <c r="K51" s="9" t="str">
        <f aca="false">RIGHTB(B51,1)</f>
        <v>S</v>
      </c>
      <c r="L51" s="9" t="str">
        <f aca="false">RIGHTB(C51,1)</f>
        <v>W</v>
      </c>
      <c r="M51" s="10" t="n">
        <f aca="false">IF(AND(K51="S",LEN(B51)&gt;4),-LEFT(B51,4),IF(AND(K51="S",LEN(B51)=4),-LEFT(B51,3),IF(AND(K51="N",LEN(B51)=4),LEFT(B51,3),LEFT(B51,4))))</f>
        <v>-1.5</v>
      </c>
      <c r="N51" s="10" t="n">
        <f aca="false">IF(AND(L51="W",LEN(C51)=6),-LEFT(C51,5), IF(AND(L51="W",LEN(C51)=5),-LEFT(C51,4), IF(AND(L51="W",LEN(C51)=4), -LEFT(C51,3), IF(AND(L51="E", LEN(C51)=6),LEFT(C51,5), IF(AND(L51="E",LEN(C51)=5), LEFT(C51,4), IF(AND(L51="E",LEN(C51)=4),LEFT(C51,3) ))))))</f>
        <v>-84.5</v>
      </c>
      <c r="O51" s="0" t="n">
        <f aca="false">(F51^2+G51^2+H51^2)^0.5</f>
        <v>0</v>
      </c>
      <c r="P51" s="0" t="e">
        <f aca="false">ATAN((R51^2+S51^2)^0.5/T51)/$AB$1</f>
        <v>#DIV/0!</v>
      </c>
      <c r="Q51" s="0" t="n">
        <f aca="false">ATAN2(R51,S51)/$AB$1+180</f>
        <v>180</v>
      </c>
      <c r="R51" s="0" t="n">
        <f aca="false">-F51*SIN(M51*$AB$1)*COS(N51*$AB$1)-G51*SIN($AB$1*M51)*SIN($AB$1*N51)+H51*COS($AB$1*M51)</f>
        <v>0</v>
      </c>
      <c r="S51" s="0" t="n">
        <f aca="false">-F51*SIN($AB$1*N51)+G51*COS($AB$1*N51)</f>
        <v>0</v>
      </c>
      <c r="T51" s="0" t="n">
        <f aca="false">-F51*COS($AB$1*M51)*COS(N51*$AB$1)-G51*COS($AB$1*M51)*SIN($AB$1*N51)-H51*SIN($AB$1*M51)</f>
        <v>0</v>
      </c>
      <c r="W51" s="0" t="n">
        <f aca="false">IF(O51&lt;&gt;0,1,0)</f>
        <v>0</v>
      </c>
    </row>
    <row r="52" customFormat="false" ht="15" hidden="false" customHeight="false" outlineLevel="0" collapsed="false">
      <c r="A52" s="0" t="s">
        <v>219</v>
      </c>
      <c r="B52" s="0" t="s">
        <v>220</v>
      </c>
      <c r="C52" s="0" t="s">
        <v>221</v>
      </c>
      <c r="D52" s="0" t="n">
        <v>28.3</v>
      </c>
      <c r="E52" s="0" t="n">
        <v>24</v>
      </c>
      <c r="F52" s="0" t="n">
        <v>19.2</v>
      </c>
      <c r="G52" s="0" t="n">
        <v>-11.6</v>
      </c>
      <c r="H52" s="0" t="n">
        <v>-8.5</v>
      </c>
      <c r="I52" s="0" t="s">
        <v>222</v>
      </c>
      <c r="J52" s="0" t="n">
        <v>2.3</v>
      </c>
      <c r="K52" s="9" t="str">
        <f aca="false">RIGHTB(B52,1)</f>
        <v>N</v>
      </c>
      <c r="L52" s="9" t="str">
        <f aca="false">RIGHTB(C52,1)</f>
        <v>E</v>
      </c>
      <c r="M52" s="10" t="str">
        <f aca="false">IF(AND(K52="S",LEN(B52)&gt;4),-LEFT(B52,4),IF(AND(K52="S",LEN(B52)=4),-LEFT(B52,3),IF(AND(K52="N",LEN(B52)=4),LEFT(B52,3),LEFT(B52,4))))</f>
        <v>42.5</v>
      </c>
      <c r="N52" s="10" t="str">
        <f aca="false">IF(AND(L52="W",LEN(C52)=6),-LEFT(C52,5), IF(AND(L52="W",LEN(C52)=5),-LEFT(C52,4), IF(AND(L52="W",LEN(C52)=4), -LEFT(C52,3), IF(AND(L52="E", LEN(C52)=6),LEFT(C52,5), IF(AND(L52="E",LEN(C52)=5), LEFT(C52,4), IF(AND(L52="E",LEN(C52)=4),LEFT(C52,3) ))))))</f>
        <v>110.0</v>
      </c>
      <c r="O52" s="0" t="n">
        <f aca="false">(F52^2+G52^2+H52^2)^0.5</f>
        <v>23.9885389300808</v>
      </c>
      <c r="P52" s="0" t="n">
        <f aca="false">ATAN((R52^2+S52^2)^0.5/T52)/$AB$1</f>
        <v>39.0830167941322</v>
      </c>
      <c r="Q52" s="0" t="n">
        <f aca="false">ATAN2(R52,S52)/$AB$1+180</f>
        <v>111.463581783972</v>
      </c>
      <c r="R52" s="0" t="n">
        <f aca="false">-F52*SIN(M52*$AB$1)*COS(N52*$AB$1)-G52*SIN($AB$1*M52)*SIN($AB$1*N52)+H52*COS($AB$1*M52)</f>
        <v>5.53382620140062</v>
      </c>
      <c r="S52" s="0" t="n">
        <f aca="false">-F52*SIN($AB$1*N52)+G52*COS($AB$1*N52)</f>
        <v>-14.0746646574702</v>
      </c>
      <c r="T52" s="0" t="n">
        <f aca="false">-F52*COS($AB$1*M52)*COS(N52*$AB$1)-G52*COS($AB$1*M52)*SIN($AB$1*N52)-H52*SIN($AB$1*M52)</f>
        <v>18.6207030574157</v>
      </c>
      <c r="W52" s="0" t="n">
        <f aca="false">IF(O52&lt;&gt;0,1,0)</f>
        <v>1</v>
      </c>
    </row>
    <row r="53" customFormat="false" ht="15" hidden="false" customHeight="false" outlineLevel="0" collapsed="false">
      <c r="A53" s="0" t="s">
        <v>223</v>
      </c>
      <c r="B53" s="0" t="s">
        <v>224</v>
      </c>
      <c r="C53" s="0" t="s">
        <v>225</v>
      </c>
      <c r="I53" s="0" t="s">
        <v>226</v>
      </c>
      <c r="J53" s="0" t="n">
        <v>2.2</v>
      </c>
      <c r="K53" s="9" t="str">
        <f aca="false">RIGHTB(B53,1)</f>
        <v>N</v>
      </c>
      <c r="L53" s="9" t="str">
        <f aca="false">RIGHTB(C53,1)</f>
        <v>E</v>
      </c>
      <c r="M53" s="10" t="str">
        <f aca="false">IF(AND(K53="S",LEN(B53)&gt;4),-LEFT(B53,4),IF(AND(K53="S",LEN(B53)=4),-LEFT(B53,3),IF(AND(K53="N",LEN(B53)=4),LEFT(B53,3),LEFT(B53,4))))</f>
        <v>58.0</v>
      </c>
      <c r="N53" s="10" t="str">
        <f aca="false">IF(AND(L53="W",LEN(C53)=6),-LEFT(C53,5), IF(AND(L53="W",LEN(C53)=5),-LEFT(C53,4), IF(AND(L53="W",LEN(C53)=4), -LEFT(C53,3), IF(AND(L53="E", LEN(C53)=6),LEFT(C53,5), IF(AND(L53="E",LEN(C53)=5), LEFT(C53,4), IF(AND(L53="E",LEN(C53)=4),LEFT(C53,3) ))))))</f>
        <v>175.0</v>
      </c>
      <c r="O53" s="0" t="n">
        <f aca="false">(F53^2+G53^2+H53^2)^0.5</f>
        <v>0</v>
      </c>
      <c r="P53" s="0" t="e">
        <f aca="false">ATAN((R53^2+S53^2)^0.5/T53)/$AB$1</f>
        <v>#DIV/0!</v>
      </c>
      <c r="Q53" s="0" t="n">
        <f aca="false">ATAN2(R53,S53)/$AB$1+180</f>
        <v>180</v>
      </c>
      <c r="R53" s="0" t="n">
        <f aca="false">-F53*SIN(M53*$AB$1)*COS(N53*$AB$1)-G53*SIN($AB$1*M53)*SIN($AB$1*N53)+H53*COS($AB$1*M53)</f>
        <v>0</v>
      </c>
      <c r="S53" s="0" t="n">
        <f aca="false">-F53*SIN($AB$1*N53)+G53*COS($AB$1*N53)</f>
        <v>-0</v>
      </c>
      <c r="T53" s="0" t="n">
        <f aca="false">-F53*COS($AB$1*M53)*COS(N53*$AB$1)-G53*COS($AB$1*M53)*SIN($AB$1*N53)-H53*SIN($AB$1*M53)</f>
        <v>0</v>
      </c>
      <c r="W53" s="0" t="n">
        <f aca="false">IF(O53&lt;&gt;0,1,0)</f>
        <v>0</v>
      </c>
    </row>
    <row r="54" customFormat="false" ht="15" hidden="false" customHeight="false" outlineLevel="0" collapsed="false">
      <c r="A54" s="0" t="s">
        <v>227</v>
      </c>
      <c r="B54" s="0" t="s">
        <v>228</v>
      </c>
      <c r="C54" s="0" t="s">
        <v>229</v>
      </c>
      <c r="D54" s="0" t="n">
        <v>43.3</v>
      </c>
      <c r="E54" s="0" t="n">
        <v>24.4</v>
      </c>
      <c r="F54" s="0" t="n">
        <v>20.4</v>
      </c>
      <c r="G54" s="0" t="n">
        <v>12.9</v>
      </c>
      <c r="H54" s="0" t="n">
        <v>-3.8</v>
      </c>
      <c r="I54" s="0" t="s">
        <v>230</v>
      </c>
      <c r="J54" s="0" t="n">
        <v>2.1</v>
      </c>
      <c r="K54" s="9" t="str">
        <f aca="false">RIGHTB(B54,1)</f>
        <v>N</v>
      </c>
      <c r="L54" s="9" t="str">
        <f aca="false">RIGHTB(C54,1)</f>
        <v>W</v>
      </c>
      <c r="M54" s="10" t="str">
        <f aca="false">IF(AND(K54="S",LEN(B54)&gt;4),-LEFT(B54,4),IF(AND(K54="S",LEN(B54)=4),-LEFT(B54,3),IF(AND(K54="N",LEN(B54)=4),LEFT(B54,3),LEFT(B54,4))))</f>
        <v>76.9</v>
      </c>
      <c r="N54" s="10" t="n">
        <f aca="false">IF(AND(L54="W",LEN(C54)=6),-LEFT(C54,5), IF(AND(L54="W",LEN(C54)=5),-LEFT(C54,4), IF(AND(L54="W",LEN(C54)=4), -LEFT(C54,3), IF(AND(L54="E", LEN(C54)=6),LEFT(C54,5), IF(AND(L54="E",LEN(C54)=5), LEFT(C54,4), IF(AND(L54="E",LEN(C54)=4),LEFT(C54,3) ))))))</f>
        <v>-69</v>
      </c>
      <c r="O54" s="0" t="n">
        <f aca="false">(F54^2+G54^2+H54^2)^0.5</f>
        <v>24.4337880812616</v>
      </c>
      <c r="P54" s="0" t="n">
        <f aca="false">ATAN((R54^2+S54^2)^0.5/T54)/$AB$1</f>
        <v>78.733415965733</v>
      </c>
      <c r="Q54" s="0" t="n">
        <f aca="false">ATAN2(R54,S54)/$AB$1+180</f>
        <v>261.001399950661</v>
      </c>
      <c r="R54" s="0" t="n">
        <f aca="false">-F54*SIN(M54*$AB$1)*COS(N54*$AB$1)-G54*SIN($AB$1*M54)*SIN($AB$1*N54)+H54*COS($AB$1*M54)</f>
        <v>3.74804811284157</v>
      </c>
      <c r="S54" s="0" t="n">
        <f aca="false">-F54*SIN($AB$1*N54)+G54*COS($AB$1*N54)</f>
        <v>23.6679872498402</v>
      </c>
      <c r="T54" s="0" t="n">
        <f aca="false">-F54*COS($AB$1*M54)*COS(N54*$AB$1)-G54*COS($AB$1*M54)*SIN($AB$1*N54)-H54*SIN($AB$1*M54)</f>
        <v>4.77373175673154</v>
      </c>
      <c r="W54" s="0" t="n">
        <f aca="false">IF(O54&lt;&gt;0,1,0)</f>
        <v>1</v>
      </c>
    </row>
    <row r="55" customFormat="false" ht="15" hidden="false" customHeight="false" outlineLevel="0" collapsed="false">
      <c r="A55" s="0" t="s">
        <v>231</v>
      </c>
      <c r="B55" s="0" t="s">
        <v>232</v>
      </c>
      <c r="C55" s="0" t="s">
        <v>233</v>
      </c>
      <c r="I55" s="0" t="s">
        <v>234</v>
      </c>
      <c r="J55" s="8" t="n">
        <v>2</v>
      </c>
      <c r="K55" s="9" t="str">
        <f aca="false">RIGHTB(B55,1)</f>
        <v>N</v>
      </c>
      <c r="L55" s="9" t="str">
        <f aca="false">RIGHTB(C55,1)</f>
        <v>E</v>
      </c>
      <c r="M55" s="10" t="str">
        <f aca="false">IF(AND(K55="S",LEN(B55)&gt;4),-LEFT(B55,4),IF(AND(K55="S",LEN(B55)=4),-LEFT(B55,3),IF(AND(K55="N",LEN(B55)=4),LEFT(B55,3),LEFT(B55,4))))</f>
        <v>57.9</v>
      </c>
      <c r="N55" s="10" t="str">
        <f aca="false">IF(AND(L55="W",LEN(C55)=6),-LEFT(C55,5), IF(AND(L55="W",LEN(C55)=5),-LEFT(C55,4), IF(AND(L55="W",LEN(C55)=4), -LEFT(C55,3), IF(AND(L55="E", LEN(C55)=6),LEFT(C55,5), IF(AND(L55="E",LEN(C55)=5), LEFT(C55,4), IF(AND(L55="E",LEN(C55)=4),LEFT(C55,3) ))))))</f>
        <v>112.9</v>
      </c>
      <c r="O55" s="0" t="n">
        <f aca="false">(F55^2+G55^2+H55^2)^0.5</f>
        <v>0</v>
      </c>
      <c r="P55" s="0" t="e">
        <f aca="false">ATAN((R55^2+S55^2)^0.5/T55)/$AB$1</f>
        <v>#DIV/0!</v>
      </c>
      <c r="Q55" s="0" t="n">
        <f aca="false">ATAN2(R55,S55)/$AB$1+180</f>
        <v>180</v>
      </c>
      <c r="R55" s="0" t="n">
        <f aca="false">-F55*SIN(M55*$AB$1)*COS(N55*$AB$1)-G55*SIN($AB$1*M55)*SIN($AB$1*N55)+H55*COS($AB$1*M55)</f>
        <v>0</v>
      </c>
      <c r="S55" s="0" t="n">
        <f aca="false">-F55*SIN($AB$1*N55)+G55*COS($AB$1*N55)</f>
        <v>-0</v>
      </c>
      <c r="T55" s="0" t="n">
        <f aca="false">-F55*COS($AB$1*M55)*COS(N55*$AB$1)-G55*COS($AB$1*M55)*SIN($AB$1*N55)-H55*SIN($AB$1*M55)</f>
        <v>0</v>
      </c>
      <c r="W55" s="0" t="n">
        <f aca="false">IF(O55&lt;&gt;0,1,0)</f>
        <v>0</v>
      </c>
    </row>
    <row r="56" customFormat="false" ht="15" hidden="false" customHeight="false" outlineLevel="0" collapsed="false">
      <c r="A56" s="0" t="s">
        <v>235</v>
      </c>
      <c r="B56" s="0" t="s">
        <v>236</v>
      </c>
      <c r="C56" s="0" t="s">
        <v>237</v>
      </c>
      <c r="D56" s="0" t="n">
        <v>22.2</v>
      </c>
      <c r="E56" s="0" t="n">
        <v>18.8</v>
      </c>
      <c r="F56" s="0" t="n">
        <v>12.4</v>
      </c>
      <c r="G56" s="0" t="n">
        <v>-13.2</v>
      </c>
      <c r="H56" s="0" t="n">
        <v>-5.2</v>
      </c>
      <c r="I56" s="0" t="s">
        <v>238</v>
      </c>
      <c r="J56" s="8" t="n">
        <v>2</v>
      </c>
      <c r="K56" s="9" t="str">
        <f aca="false">RIGHTB(B56,1)</f>
        <v>N</v>
      </c>
      <c r="L56" s="9" t="str">
        <f aca="false">RIGHTB(C56,1)</f>
        <v>W</v>
      </c>
      <c r="M56" s="10" t="str">
        <f aca="false">IF(AND(K56="S",LEN(B56)&gt;4),-LEFT(B56,4),IF(AND(K56="S",LEN(B56)=4),-LEFT(B56,3),IF(AND(K56="N",LEN(B56)=4),LEFT(B56,3),LEFT(B56,4))))</f>
        <v>1.8</v>
      </c>
      <c r="N56" s="10" t="n">
        <f aca="false">IF(AND(L56="W",LEN(C56)=6),-LEFT(C56,5), IF(AND(L56="W",LEN(C56)=5),-LEFT(C56,4), IF(AND(L56="W",LEN(C56)=4), -LEFT(C56,3), IF(AND(L56="E", LEN(C56)=6),LEFT(C56,5), IF(AND(L56="E",LEN(C56)=5), LEFT(C56,4), IF(AND(L56="E",LEN(C56)=4),LEFT(C56,3) ))))))</f>
        <v>-176.9</v>
      </c>
      <c r="O56" s="0" t="n">
        <f aca="false">(F56^2+G56^2+H56^2)^0.5</f>
        <v>18.8425051413022</v>
      </c>
      <c r="P56" s="0" t="n">
        <f aca="false">ATAN((R56^2+S56^2)^0.5/T56)/$AB$1</f>
        <v>51.1265808823429</v>
      </c>
      <c r="Q56" s="0" t="n">
        <f aca="false">ATAN2(R56,S56)/$AB$1+180</f>
        <v>289.2273444029</v>
      </c>
      <c r="R56" s="0" t="n">
        <f aca="false">-F56*SIN(M56*$AB$1)*COS(N56*$AB$1)-G56*SIN($AB$1*M56)*SIN($AB$1*N56)+H56*COS($AB$1*M56)</f>
        <v>-4.83093292532021</v>
      </c>
      <c r="S56" s="0" t="n">
        <f aca="false">-F56*SIN($AB$1*N56)+G56*COS($AB$1*N56)</f>
        <v>13.8512613303469</v>
      </c>
      <c r="T56" s="0" t="n">
        <f aca="false">-F56*COS($AB$1*M56)*COS(N56*$AB$1)-G56*COS($AB$1*M56)*SIN($AB$1*N56)-H56*SIN($AB$1*M56)</f>
        <v>11.8255928658776</v>
      </c>
      <c r="W56" s="0" t="n">
        <f aca="false">IF(O56&lt;&gt;0,1,0)</f>
        <v>1</v>
      </c>
    </row>
    <row r="57" customFormat="false" ht="15" hidden="false" customHeight="false" outlineLevel="0" collapsed="false">
      <c r="A57" s="0" t="s">
        <v>239</v>
      </c>
      <c r="B57" s="0" t="s">
        <v>240</v>
      </c>
      <c r="C57" s="0" t="s">
        <v>241</v>
      </c>
      <c r="I57" s="0" t="s">
        <v>242</v>
      </c>
      <c r="J57" s="0" t="n">
        <v>1.9</v>
      </c>
      <c r="K57" s="9" t="str">
        <f aca="false">RIGHTB(B57,1)</f>
        <v>S</v>
      </c>
      <c r="L57" s="9" t="str">
        <f aca="false">RIGHTB(C57,1)</f>
        <v>E</v>
      </c>
      <c r="M57" s="10" t="n">
        <f aca="false">IF(AND(K57="S",LEN(B57)&gt;4),-LEFT(B57,4),IF(AND(K57="S",LEN(B57)=4),-LEFT(B57,3),IF(AND(K57="N",LEN(B57)=4),LEFT(B57,3),LEFT(B57,4))))</f>
        <v>-57.3</v>
      </c>
      <c r="N57" s="10" t="str">
        <f aca="false">IF(AND(L57="W",LEN(C57)=6),-LEFT(C57,5), IF(AND(L57="W",LEN(C57)=5),-LEFT(C57,4), IF(AND(L57="W",LEN(C57)=4), -LEFT(C57,3), IF(AND(L57="E", LEN(C57)=6),LEFT(C57,5), IF(AND(L57="E",LEN(C57)=5), LEFT(C57,4), IF(AND(L57="E",LEN(C57)=4),LEFT(C57,3) ))))))</f>
        <v>167.2</v>
      </c>
      <c r="O57" s="0" t="n">
        <f aca="false">(F57^2+G57^2+H57^2)^0.5</f>
        <v>0</v>
      </c>
      <c r="P57" s="0" t="e">
        <f aca="false">ATAN((R57^2+S57^2)^0.5/T57)/$AB$1</f>
        <v>#DIV/0!</v>
      </c>
      <c r="Q57" s="0" t="n">
        <f aca="false">ATAN2(R57,S57)/$AB$1+180</f>
        <v>180</v>
      </c>
      <c r="R57" s="0" t="n">
        <f aca="false">-F57*SIN(M57*$AB$1)*COS(N57*$AB$1)-G57*SIN($AB$1*M57)*SIN($AB$1*N57)+H57*COS($AB$1*M57)</f>
        <v>0</v>
      </c>
      <c r="S57" s="0" t="n">
        <f aca="false">-F57*SIN($AB$1*N57)+G57*COS($AB$1*N57)</f>
        <v>-0</v>
      </c>
      <c r="T57" s="0" t="n">
        <f aca="false">-F57*COS($AB$1*M57)*COS(N57*$AB$1)-G57*COS($AB$1*M57)*SIN($AB$1*N57)-H57*SIN($AB$1*M57)</f>
        <v>0</v>
      </c>
      <c r="W57" s="0" t="n">
        <f aca="false">IF(O57&lt;&gt;0,1,0)</f>
        <v>0</v>
      </c>
    </row>
    <row r="58" customFormat="false" ht="15" hidden="false" customHeight="false" outlineLevel="0" collapsed="false">
      <c r="A58" s="0" t="s">
        <v>243</v>
      </c>
      <c r="B58" s="0" t="s">
        <v>244</v>
      </c>
      <c r="C58" s="0" t="s">
        <v>245</v>
      </c>
      <c r="D58" s="0" t="n">
        <v>33</v>
      </c>
      <c r="E58" s="0" t="n">
        <v>16.5</v>
      </c>
      <c r="F58" s="0" t="n">
        <v>-16.2</v>
      </c>
      <c r="G58" s="0" t="n">
        <v>2.8</v>
      </c>
      <c r="H58" s="0" t="n">
        <v>0.6</v>
      </c>
      <c r="I58" s="0" t="s">
        <v>246</v>
      </c>
      <c r="J58" s="0" t="n">
        <v>1.9</v>
      </c>
      <c r="K58" s="9" t="str">
        <f aca="false">RIGHTB(B58,1)</f>
        <v>S</v>
      </c>
      <c r="L58" s="9" t="str">
        <f aca="false">RIGHTB(C58,1)</f>
        <v>E</v>
      </c>
      <c r="M58" s="10" t="n">
        <f aca="false">IF(AND(K58="S",LEN(B58)&gt;4),-LEFT(B58,4),IF(AND(K58="S",LEN(B58)=4),-LEFT(B58,3),IF(AND(K58="N",LEN(B58)=4),LEFT(B58,3),LEFT(B58,4))))</f>
        <v>-23.5</v>
      </c>
      <c r="N58" s="10" t="str">
        <f aca="false">IF(AND(L58="W",LEN(C58)=6),-LEFT(C58,5), IF(AND(L58="W",LEN(C58)=5),-LEFT(C58,4), IF(AND(L58="W",LEN(C58)=4), -LEFT(C58,3), IF(AND(L58="E", LEN(C58)=6),LEFT(C58,5), IF(AND(L58="E",LEN(C58)=5), LEFT(C58,4), IF(AND(L58="E",LEN(C58)=4),LEFT(C58,3) ))))))</f>
        <v>56.8</v>
      </c>
      <c r="O58" s="0" t="n">
        <f aca="false">(F58^2+G58^2+H58^2)^0.5</f>
        <v>16.451139778143</v>
      </c>
      <c r="P58" s="0" t="n">
        <f aca="false">ATAN((R58^2+S58^2)^0.5/T58)/$AB$1</f>
        <v>67.7641672190196</v>
      </c>
      <c r="Q58" s="0" t="n">
        <f aca="false">ATAN2(R58,S58)/$AB$1+180</f>
        <v>277.746801527958</v>
      </c>
      <c r="R58" s="0" t="n">
        <f aca="false">-F58*SIN(M58*$AB$1)*COS(N58*$AB$1)-G58*SIN($AB$1*M58)*SIN($AB$1*N58)+H58*COS($AB$1*M58)</f>
        <v>-2.0526320547767</v>
      </c>
      <c r="S58" s="0" t="n">
        <f aca="false">-F58*SIN($AB$1*N58)+G58*COS($AB$1*N58)</f>
        <v>15.0887589036294</v>
      </c>
      <c r="T58" s="0" t="n">
        <f aca="false">-F58*COS($AB$1*M58)*COS(N58*$AB$1)-G58*COS($AB$1*M58)*SIN($AB$1*N58)-H58*SIN($AB$1*M58)</f>
        <v>6.22543624140902</v>
      </c>
      <c r="W58" s="0" t="n">
        <f aca="false">IF(O58&lt;&gt;0,1,0)</f>
        <v>1</v>
      </c>
    </row>
    <row r="59" customFormat="false" ht="15" hidden="false" customHeight="false" outlineLevel="0" collapsed="false">
      <c r="A59" s="0" t="s">
        <v>247</v>
      </c>
      <c r="B59" s="0" t="s">
        <v>248</v>
      </c>
      <c r="C59" s="0" t="s">
        <v>249</v>
      </c>
      <c r="D59" s="0" t="n">
        <v>37</v>
      </c>
      <c r="E59" s="0" t="n">
        <v>18.7</v>
      </c>
      <c r="F59" s="0" t="n">
        <v>8.4</v>
      </c>
      <c r="G59" s="0" t="n">
        <v>-16.4</v>
      </c>
      <c r="H59" s="0" t="n">
        <v>3.2</v>
      </c>
      <c r="I59" s="0" t="s">
        <v>250</v>
      </c>
      <c r="J59" s="0" t="n">
        <v>1.8</v>
      </c>
      <c r="K59" s="9" t="str">
        <f aca="false">RIGHTB(B59,1)</f>
        <v>S</v>
      </c>
      <c r="L59" s="9" t="str">
        <f aca="false">RIGHTB(C59,1)</f>
        <v>E</v>
      </c>
      <c r="M59" s="10" t="n">
        <f aca="false">IF(AND(K59="S",LEN(B59)&gt;4),-LEFT(B59,4),IF(AND(K59="S",LEN(B59)=4),-LEFT(B59,3),IF(AND(K59="N",LEN(B59)=4),LEFT(B59,3),LEFT(B59,4))))</f>
        <v>-51.7</v>
      </c>
      <c r="N59" s="10" t="str">
        <f aca="false">IF(AND(L59="W",LEN(C59)=6),-LEFT(C59,5), IF(AND(L59="W",LEN(C59)=5),-LEFT(C59,4), IF(AND(L59="W",LEN(C59)=4), -LEFT(C59,3), IF(AND(L59="E", LEN(C59)=6),LEFT(C59,5), IF(AND(L59="E",LEN(C59)=5), LEFT(C59,4), IF(AND(L59="E",LEN(C59)=4),LEFT(C59,3) ))))))</f>
        <v>56.4</v>
      </c>
      <c r="O59" s="0" t="n">
        <f aca="false">(F59^2+G59^2+H59^2)^0.5</f>
        <v>18.7018715640975</v>
      </c>
      <c r="P59" s="0" t="n">
        <f aca="false">ATAN((R59^2+S59^2)^0.5/T59)/$AB$1</f>
        <v>64.3471257731721</v>
      </c>
      <c r="Q59" s="0" t="n">
        <f aca="false">ATAN2(R59,S59)/$AB$1+180</f>
        <v>72.4315316323086</v>
      </c>
      <c r="R59" s="0" t="n">
        <f aca="false">-F59*SIN(M59*$AB$1)*COS(N59*$AB$1)-G59*SIN($AB$1*M59)*SIN($AB$1*N59)+H59*COS($AB$1*M59)</f>
        <v>-5.08865605598125</v>
      </c>
      <c r="S59" s="0" t="n">
        <f aca="false">-F59*SIN($AB$1*N59)+G59*COS($AB$1*N59)</f>
        <v>-16.0721598298092</v>
      </c>
      <c r="T59" s="0" t="n">
        <f aca="false">-F59*COS($AB$1*M59)*COS(N59*$AB$1)-G59*COS($AB$1*M59)*SIN($AB$1*N59)-H59*SIN($AB$1*M59)</f>
        <v>8.09637313548433</v>
      </c>
      <c r="W59" s="0" t="n">
        <f aca="false">IF(O59&lt;&gt;0,1,0)</f>
        <v>1</v>
      </c>
    </row>
    <row r="60" customFormat="false" ht="15" hidden="false" customHeight="false" outlineLevel="0" collapsed="false">
      <c r="A60" s="0" t="s">
        <v>251</v>
      </c>
      <c r="B60" s="0" t="s">
        <v>252</v>
      </c>
      <c r="C60" s="0" t="s">
        <v>253</v>
      </c>
      <c r="D60" s="0" t="n">
        <v>32.2</v>
      </c>
      <c r="I60" s="0" t="s">
        <v>254</v>
      </c>
      <c r="J60" s="0" t="n">
        <v>1.8</v>
      </c>
      <c r="K60" s="9" t="str">
        <f aca="false">RIGHTB(B60,1)</f>
        <v>S</v>
      </c>
      <c r="L60" s="9" t="str">
        <f aca="false">RIGHTB(C60,1)</f>
        <v>W</v>
      </c>
      <c r="M60" s="10" t="n">
        <f aca="false">IF(AND(K60="S",LEN(B60)&gt;4),-LEFT(B60,4),IF(AND(K60="S",LEN(B60)=4),-LEFT(B60,3),IF(AND(K60="N",LEN(B60)=4),LEFT(B60,3),LEFT(B60,4))))</f>
        <v>-24.4</v>
      </c>
      <c r="N60" s="10" t="n">
        <f aca="false">IF(AND(L60="W",LEN(C60)=6),-LEFT(C60,5), IF(AND(L60="W",LEN(C60)=5),-LEFT(C60,4), IF(AND(L60="W",LEN(C60)=4), -LEFT(C60,3), IF(AND(L60="E", LEN(C60)=6),LEFT(C60,5), IF(AND(L60="E",LEN(C60)=5), LEFT(C60,4), IF(AND(L60="E",LEN(C60)=4),LEFT(C60,3) ))))))</f>
        <v>-59.8</v>
      </c>
      <c r="O60" s="0" t="n">
        <f aca="false">(F60^2+G60^2+H60^2)^0.5</f>
        <v>0</v>
      </c>
      <c r="P60" s="0" t="e">
        <f aca="false">ATAN((R60^2+S60^2)^0.5/T60)/$AB$1</f>
        <v>#DIV/0!</v>
      </c>
      <c r="Q60" s="0" t="n">
        <f aca="false">ATAN2(R60,S60)/$AB$1+180</f>
        <v>180</v>
      </c>
      <c r="R60" s="0" t="n">
        <f aca="false">-F60*SIN(M60*$AB$1)*COS(N60*$AB$1)-G60*SIN($AB$1*M60)*SIN($AB$1*N60)+H60*COS($AB$1*M60)</f>
        <v>0</v>
      </c>
      <c r="S60" s="0" t="n">
        <f aca="false">-F60*SIN($AB$1*N60)+G60*COS($AB$1*N60)</f>
        <v>0</v>
      </c>
      <c r="T60" s="0" t="n">
        <f aca="false">-F60*COS($AB$1*M60)*COS(N60*$AB$1)-G60*COS($AB$1*M60)*SIN($AB$1*N60)-H60*SIN($AB$1*M60)</f>
        <v>0</v>
      </c>
      <c r="W60" s="0" t="n">
        <f aca="false">IF(O60&lt;&gt;0,1,0)</f>
        <v>0</v>
      </c>
    </row>
    <row r="61" customFormat="false" ht="15" hidden="false" customHeight="false" outlineLevel="0" collapsed="false">
      <c r="A61" s="0" t="s">
        <v>255</v>
      </c>
      <c r="B61" s="0" t="s">
        <v>256</v>
      </c>
      <c r="C61" s="0" t="s">
        <v>257</v>
      </c>
      <c r="D61" s="0" t="n">
        <v>31.5</v>
      </c>
      <c r="I61" s="0" t="s">
        <v>258</v>
      </c>
      <c r="J61" s="0" t="n">
        <v>1.8</v>
      </c>
      <c r="K61" s="9" t="str">
        <f aca="false">RIGHTB(B61,1)</f>
        <v>N</v>
      </c>
      <c r="L61" s="9" t="str">
        <f aca="false">RIGHTB(C61,1)</f>
        <v>W</v>
      </c>
      <c r="M61" s="10" t="str">
        <f aca="false">IF(AND(K61="S",LEN(B61)&gt;4),-LEFT(B61,4),IF(AND(K61="S",LEN(B61)=4),-LEFT(B61,3),IF(AND(K61="N",LEN(B61)=4),LEFT(B61,3),LEFT(B61,4))))</f>
        <v>40.4</v>
      </c>
      <c r="N61" s="10" t="n">
        <f aca="false">IF(AND(L61="W",LEN(C61)=6),-LEFT(C61,5), IF(AND(L61="W",LEN(C61)=5),-LEFT(C61,4), IF(AND(L61="W",LEN(C61)=4), -LEFT(C61,3), IF(AND(L61="E", LEN(C61)=6),LEFT(C61,5), IF(AND(L61="E",LEN(C61)=5), LEFT(C61,4), IF(AND(L61="E",LEN(C61)=4),LEFT(C61,3) ))))))</f>
        <v>-113.2</v>
      </c>
      <c r="O61" s="0" t="n">
        <f aca="false">(F61^2+G61^2+H61^2)^0.5</f>
        <v>0</v>
      </c>
      <c r="P61" s="0" t="e">
        <f aca="false">ATAN((R61^2+S61^2)^0.5/T61)/$AB$1</f>
        <v>#DIV/0!</v>
      </c>
      <c r="Q61" s="0" t="n">
        <f aca="false">ATAN2(R61,S61)/$AB$1+180</f>
        <v>180</v>
      </c>
      <c r="R61" s="0" t="n">
        <f aca="false">-F61*SIN(M61*$AB$1)*COS(N61*$AB$1)-G61*SIN($AB$1*M61)*SIN($AB$1*N61)+H61*COS($AB$1*M61)</f>
        <v>0</v>
      </c>
      <c r="S61" s="0" t="n">
        <f aca="false">-F61*SIN($AB$1*N61)+G61*COS($AB$1*N61)</f>
        <v>0</v>
      </c>
      <c r="T61" s="0" t="n">
        <f aca="false">-F61*COS($AB$1*M61)*COS(N61*$AB$1)-G61*COS($AB$1*M61)*SIN($AB$1*N61)-H61*SIN($AB$1*M61)</f>
        <v>0</v>
      </c>
      <c r="W61" s="0" t="n">
        <f aca="false">IF(O61&lt;&gt;0,1,0)</f>
        <v>0</v>
      </c>
    </row>
    <row r="62" customFormat="false" ht="15" hidden="false" customHeight="false" outlineLevel="0" collapsed="false">
      <c r="A62" s="0" t="s">
        <v>259</v>
      </c>
      <c r="B62" s="0" t="s">
        <v>260</v>
      </c>
      <c r="C62" s="0" t="s">
        <v>261</v>
      </c>
      <c r="D62" s="0" t="n">
        <v>43.4</v>
      </c>
      <c r="E62" s="0" t="n">
        <v>15.7</v>
      </c>
      <c r="F62" s="0" t="n">
        <v>0.7</v>
      </c>
      <c r="G62" s="0" t="n">
        <v>15.7</v>
      </c>
      <c r="H62" s="0" t="n">
        <v>-0.5</v>
      </c>
      <c r="I62" s="0" t="s">
        <v>262</v>
      </c>
      <c r="J62" s="0" t="n">
        <v>1.8</v>
      </c>
      <c r="K62" s="9" t="str">
        <f aca="false">RIGHTB(B62,1)</f>
        <v>N</v>
      </c>
      <c r="L62" s="9" t="str">
        <f aca="false">RIGHTB(C62,1)</f>
        <v>W</v>
      </c>
      <c r="M62" s="10" t="str">
        <f aca="false">IF(AND(K62="S",LEN(B62)&gt;4),-LEFT(B62,4),IF(AND(K62="S",LEN(B62)=4),-LEFT(B62,3),IF(AND(K62="N",LEN(B62)=4),LEFT(B62,3),LEFT(B62,4))))</f>
        <v>44.3</v>
      </c>
      <c r="N62" s="10" t="n">
        <f aca="false">IF(AND(L62="W",LEN(C62)=6),-LEFT(C62,5), IF(AND(L62="W",LEN(C62)=5),-LEFT(C62,4), IF(AND(L62="W",LEN(C62)=4), -LEFT(C62,3), IF(AND(L62="E", LEN(C62)=6),LEFT(C62,5), IF(AND(L62="E",LEN(C62)=5), LEFT(C62,4), IF(AND(L62="E",LEN(C62)=4),LEFT(C62,3) ))))))</f>
        <v>-164.2</v>
      </c>
      <c r="O62" s="0" t="n">
        <f aca="false">(F62^2+G62^2+H62^2)^0.5</f>
        <v>15.7235492176544</v>
      </c>
      <c r="P62" s="0" t="n">
        <f aca="false">ATAN((R62^2+S62^2)^0.5/T62)/$AB$1</f>
        <v>75.6736510803366</v>
      </c>
      <c r="Q62" s="0" t="n">
        <f aca="false">ATAN2(R62,S62)/$AB$1+180</f>
        <v>101.73372182894</v>
      </c>
      <c r="R62" s="0" t="n">
        <f aca="false">-F62*SIN(M62*$AB$1)*COS(N62*$AB$1)-G62*SIN($AB$1*M62)*SIN($AB$1*N62)+H62*COS($AB$1*M62)</f>
        <v>3.09815863946267</v>
      </c>
      <c r="S62" s="0" t="n">
        <f aca="false">-F62*SIN($AB$1*N62)+G62*COS($AB$1*N62)</f>
        <v>-14.9162263250761</v>
      </c>
      <c r="T62" s="0" t="n">
        <f aca="false">-F62*COS($AB$1*M62)*COS(N62*$AB$1)-G62*COS($AB$1*M62)*SIN($AB$1*N62)-H62*SIN($AB$1*M62)</f>
        <v>3.8907075531105</v>
      </c>
      <c r="W62" s="0" t="n">
        <f aca="false">IF(O62&lt;&gt;0,1,0)</f>
        <v>1</v>
      </c>
    </row>
    <row r="63" customFormat="false" ht="15" hidden="false" customHeight="false" outlineLevel="0" collapsed="false">
      <c r="A63" s="0" t="s">
        <v>263</v>
      </c>
      <c r="B63" s="0" t="s">
        <v>264</v>
      </c>
      <c r="C63" s="0" t="s">
        <v>225</v>
      </c>
      <c r="D63" s="8" t="n">
        <v>35</v>
      </c>
      <c r="I63" s="0" t="s">
        <v>265</v>
      </c>
      <c r="J63" s="0" t="n">
        <v>1.8</v>
      </c>
      <c r="K63" s="9" t="str">
        <f aca="false">RIGHTB(B63,1)</f>
        <v>S</v>
      </c>
      <c r="L63" s="9" t="str">
        <f aca="false">RIGHTB(C63,1)</f>
        <v>E</v>
      </c>
      <c r="M63" s="10" t="n">
        <f aca="false">IF(AND(K63="S",LEN(B63)&gt;4),-LEFT(B63,4),IF(AND(K63="S",LEN(B63)=4),-LEFT(B63,3),IF(AND(K63="N",LEN(B63)=4),LEFT(B63,3),LEFT(B63,4))))</f>
        <v>-41.7</v>
      </c>
      <c r="N63" s="10" t="str">
        <f aca="false">IF(AND(L63="W",LEN(C63)=6),-LEFT(C63,5), IF(AND(L63="W",LEN(C63)=5),-LEFT(C63,4), IF(AND(L63="W",LEN(C63)=4), -LEFT(C63,3), IF(AND(L63="E", LEN(C63)=6),LEFT(C63,5), IF(AND(L63="E",LEN(C63)=5), LEFT(C63,4), IF(AND(L63="E",LEN(C63)=4),LEFT(C63,3) ))))))</f>
        <v>175.0</v>
      </c>
      <c r="O63" s="0" t="n">
        <f aca="false">(F63^2+G63^2+H63^2)^0.5</f>
        <v>0</v>
      </c>
      <c r="P63" s="0" t="e">
        <f aca="false">ATAN((R63^2+S63^2)^0.5/T63)/$AB$1</f>
        <v>#DIV/0!</v>
      </c>
      <c r="Q63" s="0" t="n">
        <f aca="false">ATAN2(R63,S63)/$AB$1+180</f>
        <v>180</v>
      </c>
      <c r="R63" s="0" t="n">
        <f aca="false">-F63*SIN(M63*$AB$1)*COS(N63*$AB$1)-G63*SIN($AB$1*M63)*SIN($AB$1*N63)+H63*COS($AB$1*M63)</f>
        <v>0</v>
      </c>
      <c r="S63" s="0" t="n">
        <f aca="false">-F63*SIN($AB$1*N63)+G63*COS($AB$1*N63)</f>
        <v>-0</v>
      </c>
      <c r="T63" s="0" t="n">
        <f aca="false">-F63*COS($AB$1*M63)*COS(N63*$AB$1)-G63*COS($AB$1*M63)*SIN($AB$1*N63)-H63*SIN($AB$1*M63)</f>
        <v>0</v>
      </c>
      <c r="W63" s="0" t="n">
        <f aca="false">IF(O63&lt;&gt;0,1,0)</f>
        <v>0</v>
      </c>
    </row>
    <row r="64" customFormat="false" ht="15" hidden="false" customHeight="false" outlineLevel="0" collapsed="false">
      <c r="A64" s="0" t="s">
        <v>266</v>
      </c>
      <c r="B64" s="0" t="s">
        <v>267</v>
      </c>
      <c r="C64" s="0" t="s">
        <v>268</v>
      </c>
      <c r="D64" s="0" t="n">
        <v>35.2</v>
      </c>
      <c r="I64" s="0" t="s">
        <v>269</v>
      </c>
      <c r="J64" s="0" t="n">
        <v>1.7</v>
      </c>
      <c r="K64" s="9" t="str">
        <f aca="false">RIGHTB(B64,1)</f>
        <v>S</v>
      </c>
      <c r="L64" s="9" t="str">
        <f aca="false">RIGHTB(C64,1)</f>
        <v>E</v>
      </c>
      <c r="M64" s="10" t="n">
        <f aca="false">IF(AND(K64="S",LEN(B64)&gt;4),-LEFT(B64,4),IF(AND(K64="S",LEN(B64)=4),-LEFT(B64,3),IF(AND(K64="N",LEN(B64)=4),LEFT(B64,3),LEFT(B64,4))))</f>
        <v>-25.9</v>
      </c>
      <c r="N64" s="10" t="str">
        <f aca="false">IF(AND(L64="W",LEN(C64)=6),-LEFT(C64,5), IF(AND(L64="W",LEN(C64)=5),-LEFT(C64,4), IF(AND(L64="W",LEN(C64)=4), -LEFT(C64,3), IF(AND(L64="E", LEN(C64)=6),LEFT(C64,5), IF(AND(L64="E",LEN(C64)=5), LEFT(C64,4), IF(AND(L64="E",LEN(C64)=4),LEFT(C64,3) ))))))</f>
        <v>49.0</v>
      </c>
      <c r="O64" s="0" t="n">
        <f aca="false">(F64^2+G64^2+H64^2)^0.5</f>
        <v>0</v>
      </c>
      <c r="P64" s="0" t="e">
        <f aca="false">ATAN((R64^2+S64^2)^0.5/T64)/$AB$1</f>
        <v>#DIV/0!</v>
      </c>
      <c r="Q64" s="0" t="n">
        <f aca="false">ATAN2(R64,S64)/$AB$1+180</f>
        <v>180</v>
      </c>
      <c r="R64" s="0" t="n">
        <f aca="false">-F64*SIN(M64*$AB$1)*COS(N64*$AB$1)-G64*SIN($AB$1*M64)*SIN($AB$1*N64)+H64*COS($AB$1*M64)</f>
        <v>0</v>
      </c>
      <c r="S64" s="0" t="n">
        <f aca="false">-F64*SIN($AB$1*N64)+G64*COS($AB$1*N64)</f>
        <v>0</v>
      </c>
      <c r="T64" s="0" t="n">
        <f aca="false">-F64*COS($AB$1*M64)*COS(N64*$AB$1)-G64*COS($AB$1*M64)*SIN($AB$1*N64)-H64*SIN($AB$1*M64)</f>
        <v>0</v>
      </c>
      <c r="W64" s="0" t="n">
        <f aca="false">IF(O64&lt;&gt;0,1,0)</f>
        <v>0</v>
      </c>
    </row>
    <row r="65" customFormat="false" ht="15" hidden="false" customHeight="false" outlineLevel="0" collapsed="false">
      <c r="A65" s="0" t="s">
        <v>270</v>
      </c>
      <c r="B65" s="0" t="s">
        <v>271</v>
      </c>
      <c r="C65" s="0" t="s">
        <v>272</v>
      </c>
      <c r="D65" s="0" t="n">
        <v>26.1</v>
      </c>
      <c r="E65" s="0" t="n">
        <v>13.4</v>
      </c>
      <c r="F65" s="0" t="n">
        <v>0.4</v>
      </c>
      <c r="G65" s="0" t="n">
        <v>-1.4</v>
      </c>
      <c r="H65" s="0" t="n">
        <v>13.3</v>
      </c>
      <c r="I65" s="0" t="s">
        <v>273</v>
      </c>
      <c r="J65" s="0" t="n">
        <v>1.7</v>
      </c>
      <c r="K65" s="9" t="str">
        <f aca="false">RIGHTB(B65,1)</f>
        <v>S</v>
      </c>
      <c r="L65" s="9" t="str">
        <f aca="false">RIGHTB(C65,1)</f>
        <v>W</v>
      </c>
      <c r="M65" s="10" t="n">
        <f aca="false">IF(AND(K65="S",LEN(B65)&gt;4),-LEFT(B65,4),IF(AND(K65="S",LEN(B65)=4),-LEFT(B65,3),IF(AND(K65="N",LEN(B65)=4),LEFT(B65,3),LEFT(B65,4))))</f>
        <v>-45.8</v>
      </c>
      <c r="N65" s="10" t="n">
        <f aca="false">IF(AND(L65="W",LEN(C65)=6),-LEFT(C65,5), IF(AND(L65="W",LEN(C65)=5),-LEFT(C65,4), IF(AND(L65="W",LEN(C65)=4), -LEFT(C65,3), IF(AND(L65="E", LEN(C65)=6),LEFT(C65,5), IF(AND(L65="E",LEN(C65)=5), LEFT(C65,4), IF(AND(L65="E",LEN(C65)=4),LEFT(C65,3) ))))))</f>
        <v>-172.7</v>
      </c>
      <c r="O65" s="0" t="n">
        <f aca="false">(F65^2+G65^2+H65^2)^0.5</f>
        <v>13.3794618725867</v>
      </c>
      <c r="P65" s="0" t="n">
        <f aca="false">ATAN((R65^2+S65^2)^0.5/T65)/$AB$1</f>
        <v>43.6095129299904</v>
      </c>
      <c r="Q65" s="0" t="n">
        <f aca="false">ATAN2(R65,S65)/$AB$1+180</f>
        <v>188.973892053349</v>
      </c>
      <c r="R65" s="0" t="n">
        <f aca="false">-F65*SIN(M65*$AB$1)*COS(N65*$AB$1)-G65*SIN($AB$1*M65)*SIN($AB$1*N65)+H65*COS($AB$1*M65)</f>
        <v>9.11538756131958</v>
      </c>
      <c r="S65" s="0" t="n">
        <f aca="false">-F65*SIN($AB$1*N65)+G65*COS($AB$1*N65)</f>
        <v>1.43947806308544</v>
      </c>
      <c r="T65" s="0" t="n">
        <f aca="false">-F65*COS($AB$1*M65)*COS(N65*$AB$1)-G65*COS($AB$1*M65)*SIN($AB$1*N65)-H65*SIN($AB$1*M65)</f>
        <v>9.68749774259773</v>
      </c>
      <c r="W65" s="0" t="n">
        <f aca="false">IF(O65&lt;&gt;0,1,0)</f>
        <v>1</v>
      </c>
    </row>
    <row r="66" customFormat="false" ht="15" hidden="false" customHeight="false" outlineLevel="0" collapsed="false">
      <c r="A66" s="0" t="s">
        <v>274</v>
      </c>
      <c r="B66" s="0" t="s">
        <v>123</v>
      </c>
      <c r="C66" s="0" t="s">
        <v>275</v>
      </c>
      <c r="I66" s="0" t="s">
        <v>276</v>
      </c>
      <c r="J66" s="0" t="n">
        <v>1.6</v>
      </c>
      <c r="K66" s="9" t="str">
        <f aca="false">RIGHTB(B66,1)</f>
        <v>N</v>
      </c>
      <c r="L66" s="9" t="str">
        <f aca="false">RIGHTB(C66,1)</f>
        <v>E</v>
      </c>
      <c r="M66" s="10" t="str">
        <f aca="false">IF(AND(K66="S",LEN(B66)&gt;4),-LEFT(B66,4),IF(AND(K66="S",LEN(B66)=4),-LEFT(B66,3),IF(AND(K66="N",LEN(B66)=4),LEFT(B66,3),LEFT(B66,4))))</f>
        <v>6.5</v>
      </c>
      <c r="N66" s="10" t="str">
        <f aca="false">IF(AND(L66="W",LEN(C66)=6),-LEFT(C66,5), IF(AND(L66="W",LEN(C66)=5),-LEFT(C66,4), IF(AND(L66="W",LEN(C66)=4), -LEFT(C66,3), IF(AND(L66="E", LEN(C66)=6),LEFT(C66,5), IF(AND(L66="E",LEN(C66)=5), LEFT(C66,4), IF(AND(L66="E",LEN(C66)=4),LEFT(C66,3) ))))))</f>
        <v>156.4</v>
      </c>
      <c r="O66" s="0" t="n">
        <f aca="false">(F66^2+G66^2+H66^2)^0.5</f>
        <v>0</v>
      </c>
      <c r="P66" s="0" t="e">
        <f aca="false">ATAN((R66^2+S66^2)^0.5/T66)/$AB$1</f>
        <v>#DIV/0!</v>
      </c>
      <c r="Q66" s="0" t="n">
        <f aca="false">ATAN2(R66,S66)/$AB$1+180</f>
        <v>180</v>
      </c>
      <c r="R66" s="0" t="n">
        <f aca="false">-F66*SIN(M66*$AB$1)*COS(N66*$AB$1)-G66*SIN($AB$1*M66)*SIN($AB$1*N66)+H66*COS($AB$1*M66)</f>
        <v>0</v>
      </c>
      <c r="S66" s="0" t="n">
        <f aca="false">-F66*SIN($AB$1*N66)+G66*COS($AB$1*N66)</f>
        <v>-0</v>
      </c>
      <c r="T66" s="0" t="n">
        <f aca="false">-F66*COS($AB$1*M66)*COS(N66*$AB$1)-G66*COS($AB$1*M66)*SIN($AB$1*N66)-H66*SIN($AB$1*M66)</f>
        <v>0</v>
      </c>
      <c r="W66" s="0" t="n">
        <f aca="false">IF(O66&lt;&gt;0,1,0)</f>
        <v>0</v>
      </c>
    </row>
    <row r="67" customFormat="false" ht="15" hidden="false" customHeight="false" outlineLevel="0" collapsed="false">
      <c r="A67" s="0" t="s">
        <v>277</v>
      </c>
      <c r="B67" s="0" t="s">
        <v>278</v>
      </c>
      <c r="C67" s="0" t="s">
        <v>279</v>
      </c>
      <c r="I67" s="0" t="s">
        <v>280</v>
      </c>
      <c r="J67" s="0" t="n">
        <v>1.6</v>
      </c>
      <c r="K67" s="9" t="str">
        <f aca="false">RIGHTB(B67,1)</f>
        <v>S</v>
      </c>
      <c r="L67" s="9" t="str">
        <f aca="false">RIGHTB(C67,1)</f>
        <v>E</v>
      </c>
      <c r="M67" s="10" t="n">
        <f aca="false">IF(AND(K67="S",LEN(B67)&gt;4),-LEFT(B67,4),IF(AND(K67="S",LEN(B67)=4),-LEFT(B67,3),IF(AND(K67="N",LEN(B67)=4),LEFT(B67,3),LEFT(B67,4))))</f>
        <v>-39</v>
      </c>
      <c r="N67" s="10" t="str">
        <f aca="false">IF(AND(L67="W",LEN(C67)=6),-LEFT(C67,5), IF(AND(L67="W",LEN(C67)=5),-LEFT(C67,4), IF(AND(L67="W",LEN(C67)=4), -LEFT(C67,3), IF(AND(L67="E", LEN(C67)=6),LEFT(C67,5), IF(AND(L67="E",LEN(C67)=5), LEFT(C67,4), IF(AND(L67="E",LEN(C67)=4),LEFT(C67,3) ))))))</f>
        <v>34.0</v>
      </c>
      <c r="O67" s="0" t="n">
        <f aca="false">(F67^2+G67^2+H67^2)^0.5</f>
        <v>0</v>
      </c>
      <c r="P67" s="0" t="e">
        <f aca="false">ATAN((R67^2+S67^2)^0.5/T67)/$AB$1</f>
        <v>#DIV/0!</v>
      </c>
      <c r="Q67" s="0" t="n">
        <f aca="false">ATAN2(R67,S67)/$AB$1+180</f>
        <v>180</v>
      </c>
      <c r="R67" s="0" t="n">
        <f aca="false">-F67*SIN(M67*$AB$1)*COS(N67*$AB$1)-G67*SIN($AB$1*M67)*SIN($AB$1*N67)+H67*COS($AB$1*M67)</f>
        <v>0</v>
      </c>
      <c r="S67" s="0" t="n">
        <f aca="false">-F67*SIN($AB$1*N67)+G67*COS($AB$1*N67)</f>
        <v>0</v>
      </c>
      <c r="T67" s="0" t="n">
        <f aca="false">-F67*COS($AB$1*M67)*COS(N67*$AB$1)-G67*COS($AB$1*M67)*SIN($AB$1*N67)-H67*SIN($AB$1*M67)</f>
        <v>0</v>
      </c>
      <c r="W67" s="0" t="n">
        <f aca="false">IF(O67&lt;&gt;0,1,0)</f>
        <v>0</v>
      </c>
    </row>
    <row r="68" customFormat="false" ht="15" hidden="false" customHeight="false" outlineLevel="0" collapsed="false">
      <c r="A68" s="0" t="s">
        <v>281</v>
      </c>
      <c r="B68" s="0" t="s">
        <v>282</v>
      </c>
      <c r="C68" s="0" t="s">
        <v>283</v>
      </c>
      <c r="I68" s="0" t="s">
        <v>284</v>
      </c>
      <c r="J68" s="0" t="n">
        <v>1.6</v>
      </c>
      <c r="K68" s="9" t="str">
        <f aca="false">RIGHTB(B68,1)</f>
        <v>S</v>
      </c>
      <c r="L68" s="9" t="str">
        <f aca="false">RIGHTB(C68,1)</f>
        <v>W</v>
      </c>
      <c r="M68" s="10" t="n">
        <f aca="false">IF(AND(K68="S",LEN(B68)&gt;4),-LEFT(B68,4),IF(AND(K68="S",LEN(B68)=4),-LEFT(B68,3),IF(AND(K68="N",LEN(B68)=4),LEFT(B68,3),LEFT(B68,4))))</f>
        <v>-67.1</v>
      </c>
      <c r="N68" s="10" t="n">
        <f aca="false">IF(AND(L68="W",LEN(C68)=6),-LEFT(C68,5), IF(AND(L68="W",LEN(C68)=5),-LEFT(C68,4), IF(AND(L68="W",LEN(C68)=4), -LEFT(C68,3), IF(AND(L68="E", LEN(C68)=6),LEFT(C68,5), IF(AND(L68="E",LEN(C68)=5), LEFT(C68,4), IF(AND(L68="E",LEN(C68)=4),LEFT(C68,3) ))))))</f>
        <v>-90.8</v>
      </c>
      <c r="O68" s="0" t="n">
        <f aca="false">(F68^2+G68^2+H68^2)^0.5</f>
        <v>0</v>
      </c>
      <c r="P68" s="0" t="e">
        <f aca="false">ATAN((R68^2+S68^2)^0.5/T68)/$AB$1</f>
        <v>#DIV/0!</v>
      </c>
      <c r="Q68" s="0" t="n">
        <f aca="false">ATAN2(R68,S68)/$AB$1+180</f>
        <v>180</v>
      </c>
      <c r="R68" s="0" t="n">
        <f aca="false">-F68*SIN(M68*$AB$1)*COS(N68*$AB$1)-G68*SIN($AB$1*M68)*SIN($AB$1*N68)+H68*COS($AB$1*M68)</f>
        <v>0</v>
      </c>
      <c r="S68" s="0" t="n">
        <f aca="false">-F68*SIN($AB$1*N68)+G68*COS($AB$1*N68)</f>
        <v>0</v>
      </c>
      <c r="T68" s="0" t="n">
        <f aca="false">-F68*COS($AB$1*M68)*COS(N68*$AB$1)-G68*COS($AB$1*M68)*SIN($AB$1*N68)-H68*SIN($AB$1*M68)</f>
        <v>0</v>
      </c>
      <c r="W68" s="0" t="n">
        <f aca="false">IF(O68&lt;&gt;0,1,0)</f>
        <v>0</v>
      </c>
    </row>
    <row r="69" customFormat="false" ht="15" hidden="false" customHeight="false" outlineLevel="0" collapsed="false">
      <c r="A69" s="0" t="s">
        <v>285</v>
      </c>
      <c r="B69" s="0" t="s">
        <v>286</v>
      </c>
      <c r="C69" s="0" t="s">
        <v>287</v>
      </c>
      <c r="D69" s="0" t="n">
        <v>35.2</v>
      </c>
      <c r="E69" s="0" t="n">
        <v>15.1</v>
      </c>
      <c r="F69" s="0" t="n">
        <v>4.7</v>
      </c>
      <c r="G69" s="0" t="n">
        <v>-12.9</v>
      </c>
      <c r="H69" s="0" t="n">
        <v>-6.4</v>
      </c>
      <c r="I69" s="0" t="s">
        <v>288</v>
      </c>
      <c r="J69" s="0" t="n">
        <v>1.6</v>
      </c>
      <c r="K69" s="9" t="str">
        <f aca="false">RIGHTB(B69,1)</f>
        <v>N</v>
      </c>
      <c r="L69" s="9" t="str">
        <f aca="false">RIGHTB(C69,1)</f>
        <v>E</v>
      </c>
      <c r="M69" s="10" t="str">
        <f aca="false">IF(AND(K69="S",LEN(B69)&gt;4),-LEFT(B69,4),IF(AND(K69="S",LEN(B69)=4),-LEFT(B69,3),IF(AND(K69="N",LEN(B69)=4),LEFT(B69,3),LEFT(B69,4))))</f>
        <v>22.0</v>
      </c>
      <c r="N69" s="10" t="str">
        <f aca="false">IF(AND(L69="W",LEN(C69)=6),-LEFT(C69,5), IF(AND(L69="W",LEN(C69)=5),-LEFT(C69,4), IF(AND(L69="W",LEN(C69)=4), -LEFT(C69,3), IF(AND(L69="E", LEN(C69)=6),LEFT(C69,5), IF(AND(L69="E",LEN(C69)=5), LEFT(C69,4), IF(AND(L69="E",LEN(C69)=4),LEFT(C69,3) ))))))</f>
        <v>149.0</v>
      </c>
      <c r="O69" s="0" t="n">
        <f aca="false">(F69^2+G69^2+H69^2)^0.5</f>
        <v>15.1479371532892</v>
      </c>
      <c r="P69" s="0" t="n">
        <f aca="false">ATAN((R69^2+S69^2)^0.5/T69)/$AB$1</f>
        <v>35.7542417317912</v>
      </c>
      <c r="Q69" s="0" t="n">
        <f aca="false">ATAN2(R69,S69)/$AB$1+180</f>
        <v>282.633939837858</v>
      </c>
      <c r="R69" s="0" t="n">
        <f aca="false">-F69*SIN(M69*$AB$1)*COS(N69*$AB$1)-G69*SIN($AB$1*M69)*SIN($AB$1*N69)+H69*COS($AB$1*M69)</f>
        <v>-1.93592131584735</v>
      </c>
      <c r="S69" s="0" t="n">
        <f aca="false">-F69*SIN($AB$1*N69)+G69*COS($AB$1*N69)</f>
        <v>8.63677922618671</v>
      </c>
      <c r="T69" s="0" t="n">
        <f aca="false">-F69*COS($AB$1*M69)*COS(N69*$AB$1)-G69*COS($AB$1*M69)*SIN($AB$1*N69)-H69*SIN($AB$1*M69)</f>
        <v>12.2930164425562</v>
      </c>
      <c r="W69" s="0" t="n">
        <f aca="false">IF(O69&lt;&gt;0,1,0)</f>
        <v>1</v>
      </c>
    </row>
    <row r="70" customFormat="false" ht="15" hidden="false" customHeight="false" outlineLevel="0" collapsed="false">
      <c r="A70" s="0" t="s">
        <v>289</v>
      </c>
      <c r="B70" s="0" t="s">
        <v>290</v>
      </c>
      <c r="C70" s="0" t="s">
        <v>291</v>
      </c>
      <c r="D70" s="0" t="n">
        <v>33.3</v>
      </c>
      <c r="E70" s="0" t="n">
        <v>13.6</v>
      </c>
      <c r="F70" s="0" t="n">
        <v>8.7</v>
      </c>
      <c r="G70" s="0" t="n">
        <v>-5.7</v>
      </c>
      <c r="H70" s="0" t="n">
        <v>8.8</v>
      </c>
      <c r="I70" s="0" t="s">
        <v>292</v>
      </c>
      <c r="J70" s="0" t="n">
        <v>1.6</v>
      </c>
      <c r="K70" s="9" t="str">
        <f aca="false">RIGHTB(B70,1)</f>
        <v>S</v>
      </c>
      <c r="L70" s="9" t="str">
        <f aca="false">RIGHTB(C70,1)</f>
        <v>E</v>
      </c>
      <c r="M70" s="10" t="n">
        <f aca="false">IF(AND(K70="S",LEN(B70)&gt;4),-LEFT(B70,4),IF(AND(K70="S",LEN(B70)=4),-LEFT(B70,3),IF(AND(K70="N",LEN(B70)=4),LEFT(B70,3),LEFT(B70,4))))</f>
        <v>-54.2</v>
      </c>
      <c r="N70" s="10" t="str">
        <f aca="false">IF(AND(L70="W",LEN(C70)=6),-LEFT(C70,5), IF(AND(L70="W",LEN(C70)=5),-LEFT(C70,4), IF(AND(L70="W",LEN(C70)=4), -LEFT(C70,3), IF(AND(L70="E", LEN(C70)=6),LEFT(C70,5), IF(AND(L70="E",LEN(C70)=5), LEFT(C70,4), IF(AND(L70="E",LEN(C70)=4),LEFT(C70,3) ))))))</f>
        <v>133.0</v>
      </c>
      <c r="O70" s="0" t="n">
        <f aca="false">(F70^2+G70^2+H70^2)^0.5</f>
        <v>13.6242430982422</v>
      </c>
      <c r="P70" s="0" t="n">
        <f aca="false">ATAN((R70^2+S70^2)^0.5/T70)/$AB$1</f>
        <v>16.7430146885679</v>
      </c>
      <c r="Q70" s="0" t="n">
        <f aca="false">ATAN2(R70,S70)/$AB$1+180</f>
        <v>39.1012955513893</v>
      </c>
      <c r="R70" s="0" t="n">
        <f aca="false">-F70*SIN(M70*$AB$1)*COS(N70*$AB$1)-G70*SIN($AB$1*M70)*SIN($AB$1*N70)+H70*COS($AB$1*M70)</f>
        <v>-3.04582175112343</v>
      </c>
      <c r="S70" s="0" t="n">
        <f aca="false">-F70*SIN($AB$1*N70)+G70*COS($AB$1*N70)</f>
        <v>-2.47538655240079</v>
      </c>
      <c r="T70" s="0" t="n">
        <f aca="false">-F70*COS($AB$1*M70)*COS(N70*$AB$1)-G70*COS($AB$1*M70)*SIN($AB$1*N70)-H70*SIN($AB$1*M70)</f>
        <v>13.0466636070904</v>
      </c>
      <c r="W70" s="0" t="n">
        <f aca="false">IF(O70&lt;&gt;0,1,0)</f>
        <v>1</v>
      </c>
    </row>
    <row r="71" customFormat="false" ht="15" hidden="false" customHeight="false" outlineLevel="0" collapsed="false">
      <c r="A71" s="0" t="s">
        <v>293</v>
      </c>
      <c r="B71" s="0" t="s">
        <v>294</v>
      </c>
      <c r="C71" s="0" t="s">
        <v>295</v>
      </c>
      <c r="D71" s="0" t="n">
        <v>31.5</v>
      </c>
      <c r="E71" s="0" t="n">
        <v>11.5</v>
      </c>
      <c r="F71" s="0" t="n">
        <v>4.4</v>
      </c>
      <c r="G71" s="0" t="n">
        <v>-8.5</v>
      </c>
      <c r="H71" s="0" t="n">
        <v>6.4</v>
      </c>
      <c r="I71" s="0" t="s">
        <v>276</v>
      </c>
      <c r="J71" s="0" t="n">
        <v>1.6</v>
      </c>
      <c r="K71" s="9" t="str">
        <f aca="false">RIGHTB(B71,1)</f>
        <v>S</v>
      </c>
      <c r="L71" s="9" t="str">
        <f aca="false">RIGHTB(C71,1)</f>
        <v>E</v>
      </c>
      <c r="M71" s="10" t="n">
        <f aca="false">IF(AND(K71="S",LEN(B71)&gt;4),-LEFT(B71,4),IF(AND(K71="S",LEN(B71)=4),-LEFT(B71,3),IF(AND(K71="N",LEN(B71)=4),LEFT(B71,3),LEFT(B71,4))))</f>
        <v>-38.8</v>
      </c>
      <c r="N71" s="10" t="str">
        <f aca="false">IF(AND(L71="W",LEN(C71)=6),-LEFT(C71,5), IF(AND(L71="W",LEN(C71)=5),-LEFT(C71,4), IF(AND(L71="W",LEN(C71)=4), -LEFT(C71,3), IF(AND(L71="E", LEN(C71)=6),LEFT(C71,5), IF(AND(L71="E",LEN(C71)=5), LEFT(C71,4), IF(AND(L71="E",LEN(C71)=4),LEFT(C71,3) ))))))</f>
        <v>137.5</v>
      </c>
      <c r="O71" s="0" t="n">
        <f aca="false">(F71^2+G71^2+H71^2)^0.5</f>
        <v>11.5139046374373</v>
      </c>
      <c r="P71" s="0" t="n">
        <f aca="false">ATAN((R71^2+S71^2)^0.5/T71)/$AB$1</f>
        <v>16.9486578295203</v>
      </c>
      <c r="Q71" s="0" t="n">
        <f aca="false">ATAN2(R71,S71)/$AB$1+180</f>
        <v>281.048527563255</v>
      </c>
      <c r="R71" s="0" t="n">
        <f aca="false">-F71*SIN(M71*$AB$1)*COS(N71*$AB$1)-G71*SIN($AB$1*M71)*SIN($AB$1*N71)+H71*COS($AB$1*M71)</f>
        <v>-0.643235388795651</v>
      </c>
      <c r="S71" s="0" t="n">
        <f aca="false">-F71*SIN($AB$1*N71)+G71*COS($AB$1*N71)</f>
        <v>3.29426044876074</v>
      </c>
      <c r="T71" s="0" t="n">
        <f aca="false">-F71*COS($AB$1*M71)*COS(N71*$AB$1)-G71*COS($AB$1*M71)*SIN($AB$1*N71)-H71*SIN($AB$1*M71)</f>
        <v>11.0138138866758</v>
      </c>
      <c r="W71" s="0" t="n">
        <f aca="false">IF(O71&lt;&gt;0,1,0)</f>
        <v>1</v>
      </c>
    </row>
    <row r="72" customFormat="false" ht="15" hidden="false" customHeight="false" outlineLevel="0" collapsed="false">
      <c r="A72" s="0" t="s">
        <v>296</v>
      </c>
      <c r="B72" s="0" t="s">
        <v>297</v>
      </c>
      <c r="C72" s="0" t="s">
        <v>298</v>
      </c>
      <c r="D72" s="0" t="n">
        <v>29.6</v>
      </c>
      <c r="E72" s="0" t="n">
        <v>16.3</v>
      </c>
      <c r="F72" s="0" t="n">
        <v>8.5</v>
      </c>
      <c r="G72" s="0" t="n">
        <v>-12.1</v>
      </c>
      <c r="H72" s="0" t="n">
        <v>-6.8</v>
      </c>
      <c r="I72" s="0" t="s">
        <v>299</v>
      </c>
      <c r="J72" s="0" t="n">
        <v>1.5</v>
      </c>
      <c r="K72" s="9" t="str">
        <f aca="false">RIGHTB(B72,1)</f>
        <v>S</v>
      </c>
      <c r="L72" s="9" t="str">
        <f aca="false">RIGHTB(C72,1)</f>
        <v>E</v>
      </c>
      <c r="M72" s="10" t="n">
        <f aca="false">IF(AND(K72="S",LEN(B72)&gt;4),-LEFT(B72,4),IF(AND(K72="S",LEN(B72)=4),-LEFT(B72,3),IF(AND(K72="N",LEN(B72)=4),LEFT(B72,3),LEFT(B72,4))))</f>
        <v>-44.3</v>
      </c>
      <c r="N72" s="10" t="str">
        <f aca="false">IF(AND(L72="W",LEN(C72)=6),-LEFT(C72,5), IF(AND(L72="W",LEN(C72)=5),-LEFT(C72,4), IF(AND(L72="W",LEN(C72)=4), -LEFT(C72,3), IF(AND(L72="E", LEN(C72)=6),LEFT(C72,5), IF(AND(L72="E",LEN(C72)=5), LEFT(C72,4), IF(AND(L72="E",LEN(C72)=4),LEFT(C72,3) ))))))</f>
        <v>83.3</v>
      </c>
      <c r="O72" s="0" t="n">
        <f aca="false">(F72^2+G72^2+H72^2)^0.5</f>
        <v>16.275748830699</v>
      </c>
      <c r="P72" s="0" t="n">
        <f aca="false">ATAN((R72^2+S72^2)^0.5/T72)/$AB$1</f>
        <v>78.8701359905311</v>
      </c>
      <c r="Q72" s="0" t="n">
        <f aca="false">ATAN2(R72,S72)/$AB$1+180</f>
        <v>38.0992120365983</v>
      </c>
      <c r="R72" s="0" t="n">
        <f aca="false">-F72*SIN(M72*$AB$1)*COS(N72*$AB$1)-G72*SIN($AB$1*M72)*SIN($AB$1*N72)+H72*COS($AB$1*M72)</f>
        <v>-12.5672025749496</v>
      </c>
      <c r="S72" s="0" t="n">
        <f aca="false">-F72*SIN($AB$1*N72)+G72*COS($AB$1*N72)</f>
        <v>-9.85366644043723</v>
      </c>
      <c r="T72" s="0" t="n">
        <f aca="false">-F72*COS($AB$1*M72)*COS(N72*$AB$1)-G72*COS($AB$1*M72)*SIN($AB$1*N72)-H72*SIN($AB$1*M72)</f>
        <v>3.14176337759251</v>
      </c>
      <c r="W72" s="0" t="n">
        <f aca="false">IF(O72&lt;&gt;0,1,0)</f>
        <v>1</v>
      </c>
    </row>
    <row r="73" customFormat="false" ht="15" hidden="false" customHeight="false" outlineLevel="0" collapsed="false">
      <c r="A73" s="0" t="s">
        <v>300</v>
      </c>
      <c r="B73" s="0" t="s">
        <v>301</v>
      </c>
      <c r="C73" s="0" t="s">
        <v>302</v>
      </c>
      <c r="D73" s="0" t="n">
        <v>25</v>
      </c>
      <c r="I73" s="0" t="s">
        <v>303</v>
      </c>
      <c r="J73" s="0" t="n">
        <v>1.5</v>
      </c>
      <c r="K73" s="9" t="str">
        <f aca="false">RIGHTB(B73,1)</f>
        <v>N</v>
      </c>
      <c r="L73" s="9" t="str">
        <f aca="false">RIGHTB(C73,1)</f>
        <v>W</v>
      </c>
      <c r="M73" s="10" t="str">
        <f aca="false">IF(AND(K73="S",LEN(B73)&gt;4),-LEFT(B73,4),IF(AND(K73="S",LEN(B73)=4),-LEFT(B73,3),IF(AND(K73="N",LEN(B73)=4),LEFT(B73,3),LEFT(B73,4))))</f>
        <v>13.3</v>
      </c>
      <c r="N73" s="10" t="n">
        <f aca="false">IF(AND(L73="W",LEN(C73)=6),-LEFT(C73,5), IF(AND(L73="W",LEN(C73)=5),-LEFT(C73,4), IF(AND(L73="W",LEN(C73)=4), -LEFT(C73,3), IF(AND(L73="E", LEN(C73)=6),LEFT(C73,5), IF(AND(L73="E",LEN(C73)=5), LEFT(C73,4), IF(AND(L73="E",LEN(C73)=4),LEFT(C73,3) ))))))</f>
        <v>-110.7</v>
      </c>
      <c r="O73" s="0" t="n">
        <f aca="false">(F73^2+G73^2+H73^2)^0.5</f>
        <v>0</v>
      </c>
      <c r="P73" s="0" t="e">
        <f aca="false">ATAN((R73^2+S73^2)^0.5/T73)/$AB$1</f>
        <v>#DIV/0!</v>
      </c>
      <c r="Q73" s="0" t="n">
        <f aca="false">ATAN2(R73,S73)/$AB$1+180</f>
        <v>180</v>
      </c>
      <c r="R73" s="0" t="n">
        <f aca="false">-F73*SIN(M73*$AB$1)*COS(N73*$AB$1)-G73*SIN($AB$1*M73)*SIN($AB$1*N73)+H73*COS($AB$1*M73)</f>
        <v>0</v>
      </c>
      <c r="S73" s="0" t="n">
        <f aca="false">-F73*SIN($AB$1*N73)+G73*COS($AB$1*N73)</f>
        <v>0</v>
      </c>
      <c r="T73" s="0" t="n">
        <f aca="false">-F73*COS($AB$1*M73)*COS(N73*$AB$1)-G73*COS($AB$1*M73)*SIN($AB$1*N73)-H73*SIN($AB$1*M73)</f>
        <v>0</v>
      </c>
      <c r="W73" s="0" t="n">
        <f aca="false">IF(O73&lt;&gt;0,1,0)</f>
        <v>0</v>
      </c>
    </row>
    <row r="74" customFormat="false" ht="15" hidden="false" customHeight="false" outlineLevel="0" collapsed="false">
      <c r="A74" s="0" t="s">
        <v>304</v>
      </c>
      <c r="B74" s="0" t="s">
        <v>305</v>
      </c>
      <c r="C74" s="0" t="s">
        <v>306</v>
      </c>
      <c r="I74" s="0" t="s">
        <v>307</v>
      </c>
      <c r="J74" s="0" t="n">
        <v>1.4</v>
      </c>
      <c r="K74" s="9" t="str">
        <f aca="false">RIGHTB(B74,1)</f>
        <v>N</v>
      </c>
      <c r="L74" s="9" t="str">
        <f aca="false">RIGHTB(C74,1)</f>
        <v>E</v>
      </c>
      <c r="M74" s="10" t="str">
        <f aca="false">IF(AND(K74="S",LEN(B74)&gt;4),-LEFT(B74,4),IF(AND(K74="S",LEN(B74)=4),-LEFT(B74,3),IF(AND(K74="N",LEN(B74)=4),LEFT(B74,3),LEFT(B74,4))))</f>
        <v>78.7</v>
      </c>
      <c r="N74" s="10" t="str">
        <f aca="false">IF(AND(L74="W",LEN(C74)=6),-LEFT(C74,5), IF(AND(L74="W",LEN(C74)=5),-LEFT(C74,4), IF(AND(L74="W",LEN(C74)=4), -LEFT(C74,3), IF(AND(L74="E", LEN(C74)=6),LEFT(C74,5), IF(AND(L74="E",LEN(C74)=5), LEFT(C74,4), IF(AND(L74="E",LEN(C74)=4),LEFT(C74,3) ))))))</f>
        <v>6.3</v>
      </c>
      <c r="O74" s="0" t="n">
        <f aca="false">(F74^2+G74^2+H74^2)^0.5</f>
        <v>0</v>
      </c>
      <c r="P74" s="0" t="e">
        <f aca="false">ATAN((R74^2+S74^2)^0.5/T74)/$AB$1</f>
        <v>#DIV/0!</v>
      </c>
      <c r="Q74" s="0" t="n">
        <f aca="false">ATAN2(R74,S74)/$AB$1+180</f>
        <v>180</v>
      </c>
      <c r="R74" s="0" t="n">
        <f aca="false">-F74*SIN(M74*$AB$1)*COS(N74*$AB$1)-G74*SIN($AB$1*M74)*SIN($AB$1*N74)+H74*COS($AB$1*M74)</f>
        <v>0</v>
      </c>
      <c r="S74" s="0" t="n">
        <f aca="false">-F74*SIN($AB$1*N74)+G74*COS($AB$1*N74)</f>
        <v>0</v>
      </c>
      <c r="T74" s="0" t="n">
        <f aca="false">-F74*COS($AB$1*M74)*COS(N74*$AB$1)-G74*COS($AB$1*M74)*SIN($AB$1*N74)-H74*SIN($AB$1*M74)</f>
        <v>-0</v>
      </c>
      <c r="W74" s="0" t="n">
        <f aca="false">IF(O74&lt;&gt;0,1,0)</f>
        <v>0</v>
      </c>
    </row>
    <row r="75" customFormat="false" ht="15" hidden="false" customHeight="false" outlineLevel="0" collapsed="false">
      <c r="A75" s="0" t="s">
        <v>308</v>
      </c>
      <c r="B75" s="0" t="s">
        <v>309</v>
      </c>
      <c r="C75" s="0" t="s">
        <v>310</v>
      </c>
      <c r="D75" s="0" t="n">
        <v>33.3</v>
      </c>
      <c r="I75" s="0" t="s">
        <v>311</v>
      </c>
      <c r="J75" s="0" t="n">
        <v>1.4</v>
      </c>
      <c r="K75" s="9" t="str">
        <f aca="false">RIGHTB(B75,1)</f>
        <v>S</v>
      </c>
      <c r="L75" s="9" t="str">
        <f aca="false">RIGHTB(C75,1)</f>
        <v>E</v>
      </c>
      <c r="M75" s="10" t="n">
        <f aca="false">IF(AND(K75="S",LEN(B75)&gt;4),-LEFT(B75,4),IF(AND(K75="S",LEN(B75)=4),-LEFT(B75,3),IF(AND(K75="N",LEN(B75)=4),LEFT(B75,3),LEFT(B75,4))))</f>
        <v>-8.7</v>
      </c>
      <c r="N75" s="10" t="str">
        <f aca="false">IF(AND(L75="W",LEN(C75)=6),-LEFT(C75,5), IF(AND(L75="W",LEN(C75)=5),-LEFT(C75,4), IF(AND(L75="W",LEN(C75)=4), -LEFT(C75,3), IF(AND(L75="E", LEN(C75)=6),LEFT(C75,5), IF(AND(L75="E",LEN(C75)=5), LEFT(C75,4), IF(AND(L75="E",LEN(C75)=4),LEFT(C75,3) ))))))</f>
        <v>50.8</v>
      </c>
      <c r="O75" s="0" t="n">
        <f aca="false">(F75^2+G75^2+H75^2)^0.5</f>
        <v>0</v>
      </c>
      <c r="P75" s="0" t="e">
        <f aca="false">ATAN((R75^2+S75^2)^0.5/T75)/$AB$1</f>
        <v>#DIV/0!</v>
      </c>
      <c r="Q75" s="0" t="n">
        <f aca="false">ATAN2(R75,S75)/$AB$1+180</f>
        <v>180</v>
      </c>
      <c r="R75" s="0" t="n">
        <f aca="false">-F75*SIN(M75*$AB$1)*COS(N75*$AB$1)-G75*SIN($AB$1*M75)*SIN($AB$1*N75)+H75*COS($AB$1*M75)</f>
        <v>0</v>
      </c>
      <c r="S75" s="0" t="n">
        <f aca="false">-F75*SIN($AB$1*N75)+G75*COS($AB$1*N75)</f>
        <v>0</v>
      </c>
      <c r="T75" s="0" t="n">
        <f aca="false">-F75*COS($AB$1*M75)*COS(N75*$AB$1)-G75*COS($AB$1*M75)*SIN($AB$1*N75)-H75*SIN($AB$1*M75)</f>
        <v>0</v>
      </c>
      <c r="W75" s="0" t="n">
        <f aca="false">IF(O75&lt;&gt;0,1,0)</f>
        <v>0</v>
      </c>
    </row>
    <row r="76" customFormat="false" ht="15" hidden="false" customHeight="false" outlineLevel="0" collapsed="false">
      <c r="A76" s="0" t="s">
        <v>312</v>
      </c>
      <c r="B76" s="0" t="s">
        <v>313</v>
      </c>
      <c r="C76" s="0" t="s">
        <v>314</v>
      </c>
      <c r="D76" s="0" t="n">
        <v>42.5</v>
      </c>
      <c r="I76" s="0" t="s">
        <v>315</v>
      </c>
      <c r="J76" s="0" t="n">
        <v>1.4</v>
      </c>
      <c r="K76" s="9" t="str">
        <f aca="false">RIGHTB(B76,1)</f>
        <v>S</v>
      </c>
      <c r="L76" s="9" t="str">
        <f aca="false">RIGHTB(C76,1)</f>
        <v>E</v>
      </c>
      <c r="M76" s="10" t="n">
        <f aca="false">IF(AND(K76="S",LEN(B76)&gt;4),-LEFT(B76,4),IF(AND(K76="S",LEN(B76)=4),-LEFT(B76,3),IF(AND(K76="N",LEN(B76)=4),LEFT(B76,3),LEFT(B76,4))))</f>
        <v>-21.3</v>
      </c>
      <c r="N76" s="10" t="str">
        <f aca="false">IF(AND(L76="W",LEN(C76)=6),-LEFT(C76,5), IF(AND(L76="W",LEN(C76)=5),-LEFT(C76,4), IF(AND(L76="W",LEN(C76)=4), -LEFT(C76,3), IF(AND(L76="E", LEN(C76)=6),LEFT(C76,5), IF(AND(L76="E",LEN(C76)=5), LEFT(C76,4), IF(AND(L76="E",LEN(C76)=4),LEFT(C76,3) ))))))</f>
        <v>177.6</v>
      </c>
      <c r="O76" s="0" t="n">
        <f aca="false">(F76^2+G76^2+H76^2)^0.5</f>
        <v>0</v>
      </c>
      <c r="P76" s="0" t="e">
        <f aca="false">ATAN((R76^2+S76^2)^0.5/T76)/$AB$1</f>
        <v>#DIV/0!</v>
      </c>
      <c r="Q76" s="0" t="n">
        <f aca="false">ATAN2(R76,S76)/$AB$1+180</f>
        <v>180</v>
      </c>
      <c r="R76" s="0" t="n">
        <f aca="false">-F76*SIN(M76*$AB$1)*COS(N76*$AB$1)-G76*SIN($AB$1*M76)*SIN($AB$1*N76)+H76*COS($AB$1*M76)</f>
        <v>0</v>
      </c>
      <c r="S76" s="0" t="n">
        <f aca="false">-F76*SIN($AB$1*N76)+G76*COS($AB$1*N76)</f>
        <v>-0</v>
      </c>
      <c r="T76" s="0" t="n">
        <f aca="false">-F76*COS($AB$1*M76)*COS(N76*$AB$1)-G76*COS($AB$1*M76)*SIN($AB$1*N76)-H76*SIN($AB$1*M76)</f>
        <v>0</v>
      </c>
      <c r="W76" s="0" t="n">
        <f aca="false">IF(O76&lt;&gt;0,1,0)</f>
        <v>0</v>
      </c>
    </row>
    <row r="77" customFormat="false" ht="15" hidden="false" customHeight="false" outlineLevel="0" collapsed="false">
      <c r="A77" s="0" t="s">
        <v>316</v>
      </c>
      <c r="B77" s="0" t="s">
        <v>317</v>
      </c>
      <c r="C77" s="0" t="s">
        <v>318</v>
      </c>
      <c r="D77" s="0" t="n">
        <v>23.7</v>
      </c>
      <c r="E77" s="0" t="n">
        <v>16.3</v>
      </c>
      <c r="F77" s="0" t="n">
        <v>-2.4</v>
      </c>
      <c r="G77" s="0" t="n">
        <v>13.6</v>
      </c>
      <c r="H77" s="0" t="n">
        <v>8.7</v>
      </c>
      <c r="I77" s="0" t="s">
        <v>319</v>
      </c>
      <c r="J77" s="0" t="n">
        <v>1.4</v>
      </c>
      <c r="K77" s="9" t="str">
        <f aca="false">RIGHTB(B77,1)</f>
        <v>N</v>
      </c>
      <c r="L77" s="9" t="str">
        <f aca="false">RIGHTB(C77,1)</f>
        <v>W</v>
      </c>
      <c r="M77" s="10" t="str">
        <f aca="false">IF(AND(K77="S",LEN(B77)&gt;4),-LEFT(B77,4),IF(AND(K77="S",LEN(B77)=4),-LEFT(B77,3),IF(AND(K77="N",LEN(B77)=4),LEFT(B77,3),LEFT(B77,4))))</f>
        <v>22.5</v>
      </c>
      <c r="N77" s="10" t="n">
        <f aca="false">IF(AND(L77="W",LEN(C77)=6),-LEFT(C77,5), IF(AND(L77="W",LEN(C77)=5),-LEFT(C77,4), IF(AND(L77="W",LEN(C77)=4), -LEFT(C77,3), IF(AND(L77="E", LEN(C77)=6),LEFT(C77,5), IF(AND(L77="E",LEN(C77)=5), LEFT(C77,4), IF(AND(L77="E",LEN(C77)=4),LEFT(C77,3) ))))))</f>
        <v>-83.8</v>
      </c>
      <c r="O77" s="0" t="n">
        <f aca="false">(F77^2+G77^2+H77^2)^0.5</f>
        <v>16.3220709470337</v>
      </c>
      <c r="P77" s="0" t="n">
        <f aca="false">ATAN((R77^2+S77^2)^0.5/T77)/$AB$1</f>
        <v>54.8308253136741</v>
      </c>
      <c r="Q77" s="0" t="n">
        <f aca="false">ATAN2(R77,S77)/$AB$1+180</f>
        <v>176.058363818553</v>
      </c>
      <c r="R77" s="0" t="n">
        <f aca="false">-F77*SIN(M77*$AB$1)*COS(N77*$AB$1)-G77*SIN($AB$1*M77)*SIN($AB$1*N77)+H77*COS($AB$1*M77)</f>
        <v>13.3109962899559</v>
      </c>
      <c r="S77" s="0" t="n">
        <f aca="false">-F77*SIN($AB$1*N77)+G77*COS($AB$1*N77)</f>
        <v>-0.917171075355603</v>
      </c>
      <c r="T77" s="0" t="n">
        <f aca="false">-F77*COS($AB$1*M77)*COS(N77*$AB$1)-G77*COS($AB$1*M77)*SIN($AB$1*N77)-H77*SIN($AB$1*M77)</f>
        <v>9.4013921834647</v>
      </c>
      <c r="W77" s="0" t="n">
        <f aca="false">IF(O77&lt;&gt;0,1,0)</f>
        <v>1</v>
      </c>
    </row>
    <row r="78" customFormat="false" ht="15" hidden="false" customHeight="false" outlineLevel="0" collapsed="false">
      <c r="A78" s="0" t="s">
        <v>320</v>
      </c>
      <c r="I78" s="0" t="s">
        <v>321</v>
      </c>
      <c r="J78" s="0" t="n">
        <v>1.3</v>
      </c>
      <c r="K78" s="9" t="str">
        <f aca="false">RIGHTB(B78,1)</f>
        <v/>
      </c>
      <c r="L78" s="9" t="str">
        <f aca="false">RIGHTB(C78,1)</f>
        <v/>
      </c>
      <c r="M78" s="10" t="str">
        <f aca="false">IF(AND(K78="S",LEN(B78)&gt;4),-LEFT(B78,4),IF(AND(K78="S",LEN(B78)=4),-LEFT(B78,3),IF(AND(K78="N",LEN(B78)=4),LEFT(B78,3),LEFT(B78,4))))</f>
        <v/>
      </c>
      <c r="N78" s="10" t="n">
        <f aca="false">IF(AND(L78="W",LEN(C78)=6),-LEFT(C78,5), IF(AND(L78="W",LEN(C78)=5),-LEFT(C78,4), IF(AND(L78="W",LEN(C78)=4), -LEFT(C78,3), IF(AND(L78="E", LEN(C78)=6),LEFT(C78,5), IF(AND(L78="E",LEN(C78)=5), LEFT(C78,4), IF(AND(L78="E",LEN(C78)=4),LEFT(C78,3) ))))))</f>
        <v>0</v>
      </c>
      <c r="O78" s="0" t="n">
        <f aca="false">(F78^2+G78^2+H78^2)^0.5</f>
        <v>0</v>
      </c>
      <c r="P78" s="0" t="e">
        <f aca="false">ATAN((R78^2+S78^2)^0.5/T78)/$AB$1</f>
        <v>#VALUE!</v>
      </c>
      <c r="Q78" s="0" t="e">
        <f aca="false">ATAN2(R78,S78)/$AB$1+180</f>
        <v>#VALUE!</v>
      </c>
      <c r="R78" s="0" t="e">
        <f aca="false">-F78*SIN(M78*$AB$1)*COS(N78*$AB$1)-G78*SIN($AB$1*M78)*SIN($AB$1*N78)+H78*COS($AB$1*M78)</f>
        <v>#VALUE!</v>
      </c>
      <c r="S78" s="0" t="n">
        <f aca="false">-F78*SIN($AB$1*N78)+G78*COS($AB$1*N78)</f>
        <v>0</v>
      </c>
      <c r="T78" s="0" t="e">
        <f aca="false">-F78*COS($AB$1*M78)*COS(N78*$AB$1)-G78*COS($AB$1*M78)*SIN($AB$1*N78)-H78*SIN($AB$1*M78)</f>
        <v>#VALUE!</v>
      </c>
    </row>
    <row r="79" customFormat="false" ht="15" hidden="false" customHeight="false" outlineLevel="0" collapsed="false">
      <c r="A79" s="0" t="s">
        <v>322</v>
      </c>
      <c r="I79" s="0" t="s">
        <v>323</v>
      </c>
      <c r="J79" s="0" t="n">
        <v>1.3</v>
      </c>
      <c r="K79" s="9" t="str">
        <f aca="false">RIGHTB(B79,1)</f>
        <v/>
      </c>
      <c r="L79" s="9" t="str">
        <f aca="false">RIGHTB(C79,1)</f>
        <v/>
      </c>
      <c r="M79" s="10" t="str">
        <f aca="false">IF(AND(K79="S",LEN(B79)&gt;4),-LEFT(B79,4),IF(AND(K79="S",LEN(B79)=4),-LEFT(B79,3),IF(AND(K79="N",LEN(B79)=4),LEFT(B79,3),LEFT(B79,4))))</f>
        <v/>
      </c>
      <c r="N79" s="10" t="n">
        <f aca="false">IF(AND(L79="W",LEN(C79)=6),-LEFT(C79,5), IF(AND(L79="W",LEN(C79)=5),-LEFT(C79,4), IF(AND(L79="W",LEN(C79)=4), -LEFT(C79,3), IF(AND(L79="E", LEN(C79)=6),LEFT(C79,5), IF(AND(L79="E",LEN(C79)=5), LEFT(C79,4), IF(AND(L79="E",LEN(C79)=4),LEFT(C79,3) ))))))</f>
        <v>0</v>
      </c>
      <c r="O79" s="0" t="n">
        <f aca="false">(F79^2+G79^2+H79^2)^0.5</f>
        <v>0</v>
      </c>
      <c r="P79" s="0" t="e">
        <f aca="false">ATAN((R79^2+S79^2)^0.5/T79)/$AB$1</f>
        <v>#VALUE!</v>
      </c>
      <c r="Q79" s="0" t="e">
        <f aca="false">ATAN2(R79,S79)/$AB$1+180</f>
        <v>#VALUE!</v>
      </c>
      <c r="R79" s="0" t="e">
        <f aca="false">-F79*SIN(M79*$AB$1)*COS(N79*$AB$1)-G79*SIN($AB$1*M79)*SIN($AB$1*N79)+H79*COS($AB$1*M79)</f>
        <v>#VALUE!</v>
      </c>
      <c r="S79" s="0" t="n">
        <f aca="false">-F79*SIN($AB$1*N79)+G79*COS($AB$1*N79)</f>
        <v>0</v>
      </c>
      <c r="T79" s="0" t="e">
        <f aca="false">-F79*COS($AB$1*M79)*COS(N79*$AB$1)-G79*COS($AB$1*M79)*SIN($AB$1*N79)-H79*SIN($AB$1*M79)</f>
        <v>#VALUE!</v>
      </c>
      <c r="W79" s="0" t="n">
        <f aca="false">IF(O79&lt;&gt;0,1,0)</f>
        <v>0</v>
      </c>
    </row>
    <row r="80" customFormat="false" ht="15" hidden="false" customHeight="false" outlineLevel="0" collapsed="false">
      <c r="A80" s="0" t="s">
        <v>324</v>
      </c>
      <c r="I80" s="0" t="s">
        <v>325</v>
      </c>
      <c r="J80" s="0" t="n">
        <v>1.3</v>
      </c>
      <c r="K80" s="9" t="str">
        <f aca="false">RIGHTB(B80,1)</f>
        <v/>
      </c>
      <c r="L80" s="9" t="str">
        <f aca="false">RIGHTB(C80,1)</f>
        <v/>
      </c>
      <c r="M80" s="10" t="str">
        <f aca="false">IF(AND(K80="S",LEN(B80)&gt;4),-LEFT(B80,4),IF(AND(K80="S",LEN(B80)=4),-LEFT(B80,3),IF(AND(K80="N",LEN(B80)=4),LEFT(B80,3),LEFT(B80,4))))</f>
        <v/>
      </c>
      <c r="N80" s="10" t="n">
        <f aca="false">IF(AND(L80="W",LEN(C80)=6),-LEFT(C80,5), IF(AND(L80="W",LEN(C80)=5),-LEFT(C80,4), IF(AND(L80="W",LEN(C80)=4), -LEFT(C80,3), IF(AND(L80="E", LEN(C80)=6),LEFT(C80,5), IF(AND(L80="E",LEN(C80)=5), LEFT(C80,4), IF(AND(L80="E",LEN(C80)=4),LEFT(C80,3) ))))))</f>
        <v>0</v>
      </c>
      <c r="O80" s="0" t="n">
        <f aca="false">(F80^2+G80^2+H80^2)^0.5</f>
        <v>0</v>
      </c>
      <c r="P80" s="0" t="e">
        <f aca="false">ATAN((R80^2+S80^2)^0.5/T80)/$AB$1</f>
        <v>#VALUE!</v>
      </c>
      <c r="Q80" s="0" t="e">
        <f aca="false">ATAN2(R80,S80)/$AB$1+180</f>
        <v>#VALUE!</v>
      </c>
      <c r="R80" s="0" t="e">
        <f aca="false">-F80*SIN(M80*$AB$1)*COS(N80*$AB$1)-G80*SIN($AB$1*M80)*SIN($AB$1*N80)+H80*COS($AB$1*M80)</f>
        <v>#VALUE!</v>
      </c>
      <c r="S80" s="0" t="n">
        <f aca="false">-F80*SIN($AB$1*N80)+G80*COS($AB$1*N80)</f>
        <v>0</v>
      </c>
      <c r="T80" s="0" t="e">
        <f aca="false">-F80*COS($AB$1*M80)*COS(N80*$AB$1)-G80*COS($AB$1*M80)*SIN($AB$1*N80)-H80*SIN($AB$1*M80)</f>
        <v>#VALUE!</v>
      </c>
      <c r="W80" s="0" t="n">
        <f aca="false">IF(O80&lt;&gt;0,1,0)</f>
        <v>0</v>
      </c>
    </row>
    <row r="81" customFormat="false" ht="15" hidden="false" customHeight="false" outlineLevel="0" collapsed="false">
      <c r="A81" s="0" t="s">
        <v>326</v>
      </c>
      <c r="B81" s="0" t="s">
        <v>327</v>
      </c>
      <c r="C81" s="0" t="s">
        <v>328</v>
      </c>
      <c r="D81" s="0" t="n">
        <v>23</v>
      </c>
      <c r="E81" s="0" t="n">
        <v>20.1</v>
      </c>
      <c r="F81" s="0" t="n">
        <v>14.8</v>
      </c>
      <c r="G81" s="0" t="n">
        <v>-8.7</v>
      </c>
      <c r="H81" s="0" t="n">
        <v>10.4</v>
      </c>
      <c r="I81" s="0" t="s">
        <v>329</v>
      </c>
      <c r="J81" s="0" t="n">
        <v>1.3</v>
      </c>
      <c r="K81" s="9" t="str">
        <f aca="false">RIGHTB(B81,1)</f>
        <v>S</v>
      </c>
      <c r="L81" s="9" t="str">
        <f aca="false">RIGHTB(C81,1)</f>
        <v>E</v>
      </c>
      <c r="M81" s="10" t="n">
        <f aca="false">IF(AND(K81="S",LEN(B81)&gt;4),-LEFT(B81,4),IF(AND(K81="S",LEN(B81)=4),-LEFT(B81,3),IF(AND(K81="N",LEN(B81)=4),LEFT(B81,3),LEFT(B81,4))))</f>
        <v>-64.5</v>
      </c>
      <c r="N81" s="10" t="str">
        <f aca="false">IF(AND(L81="W",LEN(C81)=6),-LEFT(C81,5), IF(AND(L81="W",LEN(C81)=5),-LEFT(C81,4), IF(AND(L81="W",LEN(C81)=4), -LEFT(C81,3), IF(AND(L81="E", LEN(C81)=6),LEFT(C81,5), IF(AND(L81="E",LEN(C81)=5), LEFT(C81,4), IF(AND(L81="E",LEN(C81)=4),LEFT(C81,3) ))))))</f>
        <v>136.2</v>
      </c>
      <c r="O81" s="0" t="n">
        <f aca="false">(F81^2+G81^2+H81^2)^0.5</f>
        <v>20.0721199677563</v>
      </c>
      <c r="P81" s="0" t="n">
        <f aca="false">ATAN((R81^2+S81^2)^0.5/T81)/$AB$1</f>
        <v>34.3178778732062</v>
      </c>
      <c r="Q81" s="0" t="n">
        <f aca="false">ATAN2(R81,S81)/$AB$1+180</f>
        <v>20.5072469951845</v>
      </c>
      <c r="R81" s="0" t="n">
        <f aca="false">-F81*SIN(M81*$AB$1)*COS(N81*$AB$1)-G81*SIN($AB$1*M81)*SIN($AB$1*N81)+H81*COS($AB$1*M81)</f>
        <v>-10.5991956885019</v>
      </c>
      <c r="S81" s="0" t="n">
        <f aca="false">-F81*SIN($AB$1*N81)+G81*COS($AB$1*N81)</f>
        <v>-3.96440498996119</v>
      </c>
      <c r="T81" s="0" t="n">
        <f aca="false">-F81*COS($AB$1*M81)*COS(N81*$AB$1)-G81*COS($AB$1*M81)*SIN($AB$1*N81)-H81*SIN($AB$1*M81)</f>
        <v>16.5780138687484</v>
      </c>
      <c r="W81" s="0" t="n">
        <f aca="false">IF(O81&lt;&gt;0,1,0)</f>
        <v>1</v>
      </c>
    </row>
    <row r="82" customFormat="false" ht="15" hidden="false" customHeight="false" outlineLevel="0" collapsed="false">
      <c r="A82" s="0" t="s">
        <v>330</v>
      </c>
      <c r="B82" s="0" t="s">
        <v>331</v>
      </c>
      <c r="C82" s="0" t="s">
        <v>332</v>
      </c>
      <c r="D82" s="0" t="n">
        <v>30.5</v>
      </c>
      <c r="I82" s="0" t="s">
        <v>333</v>
      </c>
      <c r="J82" s="0" t="n">
        <v>1.3</v>
      </c>
      <c r="K82" s="9" t="str">
        <f aca="false">RIGHTB(B82,1)</f>
        <v>N</v>
      </c>
      <c r="L82" s="9" t="str">
        <f aca="false">RIGHTB(C82,1)</f>
        <v>W</v>
      </c>
      <c r="M82" s="10" t="str">
        <f aca="false">IF(AND(K82="S",LEN(B82)&gt;4),-LEFT(B82,4),IF(AND(K82="S",LEN(B82)=4),-LEFT(B82,3),IF(AND(K82="N",LEN(B82)=4),LEFT(B82,3),LEFT(B82,4))))</f>
        <v>0.0</v>
      </c>
      <c r="N82" s="10" t="n">
        <f aca="false">IF(AND(L82="W",LEN(C82)=6),-LEFT(C82,5), IF(AND(L82="W",LEN(C82)=5),-LEFT(C82,4), IF(AND(L82="W",LEN(C82)=4), -LEFT(C82,3), IF(AND(L82="E", LEN(C82)=6),LEFT(C82,5), IF(AND(L82="E",LEN(C82)=5), LEFT(C82,4), IF(AND(L82="E",LEN(C82)=4),LEFT(C82,3) ))))))</f>
        <v>-111.8</v>
      </c>
      <c r="O82" s="0" t="n">
        <f aca="false">(F82^2+G82^2+H82^2)^0.5</f>
        <v>0</v>
      </c>
      <c r="P82" s="0" t="e">
        <f aca="false">ATAN((R82^2+S82^2)^0.5/T82)/$AB$1</f>
        <v>#DIV/0!</v>
      </c>
      <c r="Q82" s="0" t="n">
        <f aca="false">ATAN2(R82,S82)/$AB$1+180</f>
        <v>180</v>
      </c>
      <c r="R82" s="0" t="n">
        <f aca="false">-F82*SIN(M82*$AB$1)*COS(N82*$AB$1)-G82*SIN($AB$1*M82)*SIN($AB$1*N82)+H82*COS($AB$1*M82)</f>
        <v>0</v>
      </c>
      <c r="S82" s="0" t="n">
        <f aca="false">-F82*SIN($AB$1*N82)+G82*COS($AB$1*N82)</f>
        <v>0</v>
      </c>
      <c r="T82" s="0" t="n">
        <f aca="false">-F82*COS($AB$1*M82)*COS(N82*$AB$1)-G82*COS($AB$1*M82)*SIN($AB$1*N82)-H82*SIN($AB$1*M82)</f>
        <v>0</v>
      </c>
      <c r="W82" s="0" t="n">
        <f aca="false">IF(O82&lt;&gt;0,1,0)</f>
        <v>0</v>
      </c>
    </row>
    <row r="83" customFormat="false" ht="15" hidden="false" customHeight="false" outlineLevel="0" collapsed="false">
      <c r="A83" s="0" t="s">
        <v>334</v>
      </c>
      <c r="B83" s="0" t="s">
        <v>335</v>
      </c>
      <c r="C83" s="0" t="s">
        <v>336</v>
      </c>
      <c r="D83" s="0" t="n">
        <v>41.7</v>
      </c>
      <c r="E83" s="0" t="n">
        <v>12.2</v>
      </c>
      <c r="F83" s="0" t="n">
        <v>-6.7</v>
      </c>
      <c r="G83" s="0" t="n">
        <v>-3.3</v>
      </c>
      <c r="H83" s="0" t="n">
        <v>-9.6</v>
      </c>
      <c r="I83" s="0" t="s">
        <v>337</v>
      </c>
      <c r="J83" s="0" t="n">
        <v>1.3</v>
      </c>
      <c r="K83" s="9" t="str">
        <f aca="false">RIGHTB(B83,1)</f>
        <v>N</v>
      </c>
      <c r="L83" s="9" t="str">
        <f aca="false">RIGHTB(C83,1)</f>
        <v>E</v>
      </c>
      <c r="M83" s="10" t="str">
        <f aca="false">IF(AND(K83="S",LEN(B83)&gt;4),-LEFT(B83,4),IF(AND(K83="S",LEN(B83)=4),-LEFT(B83,3),IF(AND(K83="N",LEN(B83)=4),LEFT(B83,3),LEFT(B83,4))))</f>
        <v>3.2</v>
      </c>
      <c r="N83" s="10" t="str">
        <f aca="false">IF(AND(L83="W",LEN(C83)=6),-LEFT(C83,5), IF(AND(L83="W",LEN(C83)=5),-LEFT(C83,4), IF(AND(L83="W",LEN(C83)=4), -LEFT(C83,3), IF(AND(L83="E", LEN(C83)=6),LEFT(C83,5), IF(AND(L83="E",LEN(C83)=5), LEFT(C83,4), IF(AND(L83="E",LEN(C83)=4),LEFT(C83,3) ))))))</f>
        <v>6.6</v>
      </c>
      <c r="O83" s="0" t="n">
        <f aca="false">(F83^2+G83^2+H83^2)^0.5</f>
        <v>12.1630588258053</v>
      </c>
      <c r="P83" s="0" t="n">
        <f aca="false">ATAN((R83^2+S83^2)^0.5/T83)/$AB$1</f>
        <v>51.5714397833943</v>
      </c>
      <c r="Q83" s="0" t="n">
        <f aca="false">ATAN2(R83,S83)/$AB$1+180</f>
        <v>15.2612173836414</v>
      </c>
      <c r="R83" s="0" t="n">
        <f aca="false">-F83*SIN(M83*$AB$1)*COS(N83*$AB$1)-G83*SIN($AB$1*M83)*SIN($AB$1*N83)+H83*COS($AB$1*M83)</f>
        <v>-9.19233318185636</v>
      </c>
      <c r="S83" s="0" t="n">
        <f aca="false">-F83*SIN($AB$1*N83)+G83*COS($AB$1*N83)</f>
        <v>-2.50805121820226</v>
      </c>
      <c r="T83" s="0" t="n">
        <f aca="false">-F83*COS($AB$1*M83)*COS(N83*$AB$1)-G83*COS($AB$1*M83)*SIN($AB$1*N83)-H83*SIN($AB$1*M83)</f>
        <v>7.55980752140005</v>
      </c>
      <c r="W83" s="0" t="n">
        <f aca="false">IF(O83&lt;&gt;0,1,0)</f>
        <v>1</v>
      </c>
    </row>
    <row r="84" customFormat="false" ht="15" hidden="false" customHeight="false" outlineLevel="0" collapsed="false">
      <c r="A84" s="0" t="s">
        <v>338</v>
      </c>
      <c r="B84" s="0" t="s">
        <v>339</v>
      </c>
      <c r="C84" s="0" t="s">
        <v>340</v>
      </c>
      <c r="D84" s="0" t="n">
        <v>31.5</v>
      </c>
      <c r="E84" s="0" t="n">
        <v>10.9</v>
      </c>
      <c r="F84" s="0" t="n">
        <v>-5.9</v>
      </c>
      <c r="G84" s="0" t="n">
        <v>-9.1</v>
      </c>
      <c r="H84" s="0" t="n">
        <v>1.4</v>
      </c>
      <c r="I84" s="0" t="s">
        <v>341</v>
      </c>
      <c r="J84" s="0" t="n">
        <v>1.3</v>
      </c>
      <c r="K84" s="9" t="str">
        <f aca="false">RIGHTB(B84,1)</f>
        <v>S</v>
      </c>
      <c r="L84" s="9" t="str">
        <f aca="false">RIGHTB(C84,1)</f>
        <v>E</v>
      </c>
      <c r="M84" s="10" t="n">
        <f aca="false">IF(AND(K84="S",LEN(B84)&gt;4),-LEFT(B84,4),IF(AND(K84="S",LEN(B84)=4),-LEFT(B84,3),IF(AND(K84="N",LEN(B84)=4),LEFT(B84,3),LEFT(B84,4))))</f>
        <v>-22.2</v>
      </c>
      <c r="N84" s="10" t="str">
        <f aca="false">IF(AND(L84="W",LEN(C84)=6),-LEFT(C84,5), IF(AND(L84="W",LEN(C84)=5),-LEFT(C84,4), IF(AND(L84="W",LEN(C84)=4), -LEFT(C84,3), IF(AND(L84="E", LEN(C84)=6),LEFT(C84,5), IF(AND(L84="E",LEN(C84)=5), LEFT(C84,4), IF(AND(L84="E",LEN(C84)=4),LEFT(C84,3) ))))))</f>
        <v>72.6</v>
      </c>
      <c r="O84" s="0" t="n">
        <f aca="false">(F84^2+G84^2+H84^2)^0.5</f>
        <v>10.9352640571684</v>
      </c>
      <c r="P84" s="0" t="n">
        <f aca="false">ATAN((R84^2+S84^2)^0.5/T84)/$AB$1</f>
        <v>21.0954477638532</v>
      </c>
      <c r="Q84" s="0" t="n">
        <f aca="false">ATAN2(R84,S84)/$AB$1+180</f>
        <v>312.350374104748</v>
      </c>
      <c r="R84" s="0" t="n">
        <f aca="false">-F84*SIN(M84*$AB$1)*COS(N84*$AB$1)-G84*SIN($AB$1*M84)*SIN($AB$1*N84)+H84*COS($AB$1*M84)</f>
        <v>-2.65143439030886</v>
      </c>
      <c r="S84" s="0" t="n">
        <f aca="false">-F84*SIN($AB$1*N84)+G84*COS($AB$1*N84)</f>
        <v>2.90874672833726</v>
      </c>
      <c r="T84" s="0" t="n">
        <f aca="false">-F84*COS($AB$1*M84)*COS(N84*$AB$1)-G84*COS($AB$1*M84)*SIN($AB$1*N84)-H84*SIN($AB$1*M84)</f>
        <v>10.2024059978161</v>
      </c>
      <c r="W84" s="0" t="n">
        <f aca="false">IF(O84&lt;&gt;0,1,0)</f>
        <v>1</v>
      </c>
    </row>
    <row r="85" s="12" customFormat="true" ht="15" hidden="false" customHeight="false" outlineLevel="0" collapsed="false">
      <c r="A85" s="11" t="s">
        <v>342</v>
      </c>
      <c r="B85" s="11" t="s">
        <v>343</v>
      </c>
      <c r="C85" s="11" t="s">
        <v>344</v>
      </c>
      <c r="D85" s="11" t="n">
        <v>38.1</v>
      </c>
      <c r="E85" s="11" t="n">
        <v>19.8</v>
      </c>
      <c r="F85" s="11" t="n">
        <v>-6.1</v>
      </c>
      <c r="G85" s="11" t="n">
        <v>17.7</v>
      </c>
      <c r="H85" s="11" t="n">
        <v>6.5</v>
      </c>
      <c r="I85" s="11" t="s">
        <v>345</v>
      </c>
      <c r="J85" s="11" t="n">
        <v>1.3</v>
      </c>
      <c r="K85" s="9" t="str">
        <f aca="false">RIGHTB(B85,1)</f>
        <v>S</v>
      </c>
      <c r="L85" s="9" t="str">
        <f aca="false">RIGHTB(C85,1)</f>
        <v>W</v>
      </c>
      <c r="M85" s="10" t="n">
        <f aca="false">IF(AND(K85="S",LEN(B85)&gt;4),-LEFT(B85,4),IF(AND(K85="S",LEN(B85)=4),-LEFT(B85,3),IF(AND(K85="N",LEN(B85)=4),LEFT(B85,3),LEFT(B85,4))))</f>
        <v>-44.8</v>
      </c>
      <c r="N85" s="10" t="n">
        <f aca="false">IF(AND(L85="W",LEN(C85)=6),-LEFT(C85,5), IF(AND(L85="W",LEN(C85)=5),-LEFT(C85,4), IF(AND(L85="W",LEN(C85)=4), -LEFT(C85,3), IF(AND(L85="E", LEN(C85)=6),LEFT(C85,5), IF(AND(L85="E",LEN(C85)=5), LEFT(C85,4), IF(AND(L85="E",LEN(C85)=4),LEFT(C85,3) ))))))</f>
        <v>-2.9</v>
      </c>
      <c r="O85" s="12" t="n">
        <f aca="false">(F85^2+G85^2+H85^2)^0.5</f>
        <v>19.8179211826064</v>
      </c>
      <c r="P85" s="12" t="n">
        <f aca="false">ATAN((R85^2+S85^2)^0.5/T85)/$AB$1</f>
        <v>61.2296177159933</v>
      </c>
      <c r="Q85" s="12" t="n">
        <f aca="false">ATAN2(R85,S85)/$AB$1+180</f>
        <v>271.027631022059</v>
      </c>
      <c r="R85" s="12" t="n">
        <f aca="false">-F85*SIN(M85*$AB$1)*COS(N85*$AB$1)-G85*SIN($AB$1*M85)*SIN($AB$1*N85)+H85*COS($AB$1*M85)</f>
        <v>-0.31155078573741</v>
      </c>
      <c r="S85" s="12" t="n">
        <f aca="false">-F85*SIN($AB$1*N85)+G85*COS($AB$1*N85)</f>
        <v>17.3687156877023</v>
      </c>
      <c r="T85" s="12" t="n">
        <f aca="false">-F85*COS($AB$1*M85)*COS(N85*$AB$1)-G85*COS($AB$1*M85)*SIN($AB$1*N85)-H85*SIN($AB$1*M85)</f>
        <v>9.53837782160426</v>
      </c>
      <c r="W85" s="12" t="n">
        <f aca="false">IF(O85&lt;&gt;0,1,0)</f>
        <v>1</v>
      </c>
    </row>
    <row r="86" customFormat="false" ht="15" hidden="false" customHeight="false" outlineLevel="0" collapsed="false">
      <c r="A86" s="0" t="s">
        <v>346</v>
      </c>
      <c r="B86" s="0" t="s">
        <v>347</v>
      </c>
      <c r="C86" s="0" t="s">
        <v>348</v>
      </c>
      <c r="I86" s="0" t="s">
        <v>349</v>
      </c>
      <c r="J86" s="0" t="n">
        <v>1.2</v>
      </c>
      <c r="K86" s="9" t="str">
        <f aca="false">RIGHTB(B86,1)</f>
        <v>N</v>
      </c>
      <c r="L86" s="9" t="str">
        <f aca="false">RIGHTB(C86,1)</f>
        <v>E</v>
      </c>
      <c r="M86" s="10" t="str">
        <f aca="false">IF(AND(K86="S",LEN(B86)&gt;4),-LEFT(B86,4),IF(AND(K86="S",LEN(B86)=4),-LEFT(B86,3),IF(AND(K86="N",LEN(B86)=4),LEFT(B86,3),LEFT(B86,4))))</f>
        <v>32.2</v>
      </c>
      <c r="N86" s="10" t="str">
        <f aca="false">IF(AND(L86="W",LEN(C86)=6),-LEFT(C86,5), IF(AND(L86="W",LEN(C86)=5),-LEFT(C86,4), IF(AND(L86="W",LEN(C86)=4), -LEFT(C86,3), IF(AND(L86="E", LEN(C86)=6),LEFT(C86,5), IF(AND(L86="E",LEN(C86)=5), LEFT(C86,4), IF(AND(L86="E",LEN(C86)=4),LEFT(C86,3) ))))))</f>
        <v>29.0</v>
      </c>
      <c r="O86" s="0" t="n">
        <f aca="false">(F86^2+G86^2+H86^2)^0.5</f>
        <v>0</v>
      </c>
      <c r="P86" s="0" t="e">
        <f aca="false">ATAN((R86^2+S86^2)^0.5/T86)/$AB$1</f>
        <v>#DIV/0!</v>
      </c>
      <c r="Q86" s="0" t="n">
        <f aca="false">ATAN2(R86,S86)/$AB$1+180</f>
        <v>180</v>
      </c>
      <c r="R86" s="0" t="n">
        <f aca="false">-F86*SIN(M86*$AB$1)*COS(N86*$AB$1)-G86*SIN($AB$1*M86)*SIN($AB$1*N86)+H86*COS($AB$1*M86)</f>
        <v>0</v>
      </c>
      <c r="S86" s="0" t="n">
        <f aca="false">-F86*SIN($AB$1*N86)+G86*COS($AB$1*N86)</f>
        <v>0</v>
      </c>
      <c r="T86" s="0" t="n">
        <f aca="false">-F86*COS($AB$1*M86)*COS(N86*$AB$1)-G86*COS($AB$1*M86)*SIN($AB$1*N86)-H86*SIN($AB$1*M86)</f>
        <v>-0</v>
      </c>
    </row>
    <row r="87" customFormat="false" ht="15" hidden="false" customHeight="false" outlineLevel="0" collapsed="false">
      <c r="A87" s="0" t="s">
        <v>350</v>
      </c>
      <c r="B87" s="0" t="s">
        <v>351</v>
      </c>
      <c r="C87" s="0" t="s">
        <v>352</v>
      </c>
      <c r="I87" s="0" t="s">
        <v>353</v>
      </c>
      <c r="J87" s="0" t="n">
        <v>1.2</v>
      </c>
      <c r="K87" s="9" t="str">
        <f aca="false">RIGHTB(B87,1)</f>
        <v>N</v>
      </c>
      <c r="L87" s="9" t="str">
        <f aca="false">RIGHTB(C87,1)</f>
        <v>W</v>
      </c>
      <c r="M87" s="10" t="str">
        <f aca="false">IF(AND(K87="S",LEN(B87)&gt;4),-LEFT(B87,4),IF(AND(K87="S",LEN(B87)=4),-LEFT(B87,3),IF(AND(K87="N",LEN(B87)=4),LEFT(B87,3),LEFT(B87,4))))</f>
        <v>16.0</v>
      </c>
      <c r="N87" s="10" t="n">
        <f aca="false">IF(AND(L87="W",LEN(C87)=6),-LEFT(C87,5), IF(AND(L87="W",LEN(C87)=5),-LEFT(C87,4), IF(AND(L87="W",LEN(C87)=4), -LEFT(C87,3), IF(AND(L87="E", LEN(C87)=6),LEFT(C87,5), IF(AND(L87="E",LEN(C87)=5), LEFT(C87,4), IF(AND(L87="E",LEN(C87)=4),LEFT(C87,3) ))))))</f>
        <v>-166</v>
      </c>
      <c r="O87" s="0" t="n">
        <f aca="false">(F87^2+G87^2+H87^2)^0.5</f>
        <v>0</v>
      </c>
      <c r="P87" s="0" t="e">
        <f aca="false">ATAN((R87^2+S87^2)^0.5/T87)/$AB$1</f>
        <v>#DIV/0!</v>
      </c>
      <c r="Q87" s="0" t="n">
        <f aca="false">ATAN2(R87,S87)/$AB$1+180</f>
        <v>180</v>
      </c>
      <c r="R87" s="0" t="n">
        <f aca="false">-F87*SIN(M87*$AB$1)*COS(N87*$AB$1)-G87*SIN($AB$1*M87)*SIN($AB$1*N87)+H87*COS($AB$1*M87)</f>
        <v>0</v>
      </c>
      <c r="S87" s="0" t="n">
        <f aca="false">-F87*SIN($AB$1*N87)+G87*COS($AB$1*N87)</f>
        <v>0</v>
      </c>
      <c r="T87" s="0" t="n">
        <f aca="false">-F87*COS($AB$1*M87)*COS(N87*$AB$1)-G87*COS($AB$1*M87)*SIN($AB$1*N87)-H87*SIN($AB$1*M87)</f>
        <v>0</v>
      </c>
      <c r="W87" s="0" t="n">
        <f aca="false">IF(O87&lt;&gt;0,1,0)</f>
        <v>0</v>
      </c>
    </row>
    <row r="88" customFormat="false" ht="15" hidden="false" customHeight="false" outlineLevel="0" collapsed="false">
      <c r="A88" s="0" t="s">
        <v>354</v>
      </c>
      <c r="B88" s="0" t="s">
        <v>355</v>
      </c>
      <c r="C88" s="0" t="s">
        <v>356</v>
      </c>
      <c r="D88" s="0" t="n">
        <v>31.8</v>
      </c>
      <c r="I88" s="0" t="s">
        <v>357</v>
      </c>
      <c r="J88" s="0" t="n">
        <v>1.2</v>
      </c>
      <c r="K88" s="9" t="str">
        <f aca="false">RIGHTB(B88,1)</f>
        <v>N</v>
      </c>
      <c r="L88" s="9" t="str">
        <f aca="false">RIGHTB(C88,1)</f>
        <v>E</v>
      </c>
      <c r="M88" s="10" t="str">
        <f aca="false">IF(AND(K88="S",LEN(B88)&gt;4),-LEFT(B88,4),IF(AND(K88="S",LEN(B88)=4),-LEFT(B88,3),IF(AND(K88="N",LEN(B88)=4),LEFT(B88,3),LEFT(B88,4))))</f>
        <v>32.7</v>
      </c>
      <c r="N88" s="10" t="str">
        <f aca="false">IF(AND(L88="W",LEN(C88)=6),-LEFT(C88,5), IF(AND(L88="W",LEN(C88)=5),-LEFT(C88,4), IF(AND(L88="W",LEN(C88)=4), -LEFT(C88,3), IF(AND(L88="E", LEN(C88)=6),LEFT(C88,5), IF(AND(L88="E",LEN(C88)=5), LEFT(C88,4), IF(AND(L88="E",LEN(C88)=4),LEFT(C88,3) ))))))</f>
        <v>12.4</v>
      </c>
      <c r="O88" s="0" t="n">
        <f aca="false">(F88^2+G88^2+H88^2)^0.5</f>
        <v>0</v>
      </c>
      <c r="P88" s="0" t="e">
        <f aca="false">ATAN((R88^2+S88^2)^0.5/T88)/$AB$1</f>
        <v>#DIV/0!</v>
      </c>
      <c r="Q88" s="0" t="n">
        <f aca="false">ATAN2(R88,S88)/$AB$1+180</f>
        <v>180</v>
      </c>
      <c r="R88" s="0" t="n">
        <f aca="false">-F88*SIN(M88*$AB$1)*COS(N88*$AB$1)-G88*SIN($AB$1*M88)*SIN($AB$1*N88)+H88*COS($AB$1*M88)</f>
        <v>0</v>
      </c>
      <c r="S88" s="0" t="n">
        <f aca="false">-F88*SIN($AB$1*N88)+G88*COS($AB$1*N88)</f>
        <v>0</v>
      </c>
      <c r="T88" s="0" t="n">
        <f aca="false">-F88*COS($AB$1*M88)*COS(N88*$AB$1)-G88*COS($AB$1*M88)*SIN($AB$1*N88)-H88*SIN($AB$1*M88)</f>
        <v>-0</v>
      </c>
      <c r="W88" s="0" t="n">
        <f aca="false">IF(O88&lt;&gt;0,1,0)</f>
        <v>0</v>
      </c>
    </row>
    <row r="89" customFormat="false" ht="15" hidden="false" customHeight="false" outlineLevel="0" collapsed="false">
      <c r="A89" s="0" t="s">
        <v>358</v>
      </c>
      <c r="B89" s="0" t="s">
        <v>359</v>
      </c>
      <c r="C89" s="0" t="s">
        <v>360</v>
      </c>
      <c r="D89" s="0" t="n">
        <v>25</v>
      </c>
      <c r="E89" s="0" t="n">
        <v>14</v>
      </c>
      <c r="F89" s="0" t="n">
        <v>-9.1</v>
      </c>
      <c r="G89" s="0" t="n">
        <v>6</v>
      </c>
      <c r="H89" s="0" t="n">
        <v>8.8</v>
      </c>
      <c r="I89" s="0" t="s">
        <v>361</v>
      </c>
      <c r="J89" s="0" t="n">
        <v>1.2</v>
      </c>
      <c r="K89" s="9" t="str">
        <f aca="false">RIGHTB(B89,1)</f>
        <v>S</v>
      </c>
      <c r="L89" s="9" t="str">
        <f aca="false">RIGHTB(C89,1)</f>
        <v>E</v>
      </c>
      <c r="M89" s="10" t="n">
        <f aca="false">IF(AND(K89="S",LEN(B89)&gt;4),-LEFT(B89,4),IF(AND(K89="S",LEN(B89)=4),-LEFT(B89,3),IF(AND(K89="N",LEN(B89)=4),LEFT(B89,3),LEFT(B89,4))))</f>
        <v>-8.3</v>
      </c>
      <c r="N89" s="10" t="str">
        <f aca="false">IF(AND(L89="W",LEN(C89)=6),-LEFT(C89,5), IF(AND(L89="W",LEN(C89)=5),-LEFT(C89,4), IF(AND(L89="W",LEN(C89)=4), -LEFT(C89,3), IF(AND(L89="E", LEN(C89)=6),LEFT(C89,5), IF(AND(L89="E",LEN(C89)=5), LEFT(C89,4), IF(AND(L89="E",LEN(C89)=4),LEFT(C89,3) ))))))</f>
        <v>27.0</v>
      </c>
      <c r="O89" s="0" t="n">
        <f aca="false">(F89^2+G89^2+H89^2)^0.5</f>
        <v>14.0089257261219</v>
      </c>
      <c r="P89" s="0" t="n">
        <f aca="false">ATAN((R89^2+S89^2)^0.5/T89)/$AB$1</f>
        <v>61.900996546891</v>
      </c>
      <c r="Q89" s="0" t="n">
        <f aca="false">ATAN2(R89,S89)/$AB$1+180</f>
        <v>230.077644614417</v>
      </c>
      <c r="R89" s="0" t="n">
        <f aca="false">-F89*SIN(M89*$AB$1)*COS(N89*$AB$1)-G89*SIN($AB$1*M89)*SIN($AB$1*N89)+H89*COS($AB$1*M89)</f>
        <v>7.93058192303331</v>
      </c>
      <c r="S89" s="0" t="n">
        <f aca="false">-F89*SIN($AB$1*N89)+G89*COS($AB$1*N89)</f>
        <v>9.47735269268756</v>
      </c>
      <c r="T89" s="0" t="n">
        <f aca="false">-F89*COS($AB$1*M89)*COS(N89*$AB$1)-G89*COS($AB$1*M89)*SIN($AB$1*N89)-H89*SIN($AB$1*M89)</f>
        <v>6.59815552260366</v>
      </c>
      <c r="W89" s="0" t="n">
        <f aca="false">IF(O89&lt;&gt;0,1,0)</f>
        <v>1</v>
      </c>
    </row>
    <row r="90" customFormat="false" ht="15" hidden="false" customHeight="false" outlineLevel="0" collapsed="false">
      <c r="A90" s="0" t="s">
        <v>362</v>
      </c>
      <c r="B90" s="0" t="s">
        <v>363</v>
      </c>
      <c r="C90" s="0" t="s">
        <v>364</v>
      </c>
      <c r="D90" s="0" t="n">
        <v>35</v>
      </c>
      <c r="E90" s="0" t="n">
        <v>15.4</v>
      </c>
      <c r="F90" s="0" t="n">
        <v>1.4</v>
      </c>
      <c r="G90" s="0" t="n">
        <v>15.3</v>
      </c>
      <c r="H90" s="0" t="n">
        <v>1</v>
      </c>
      <c r="I90" s="0" t="s">
        <v>365</v>
      </c>
      <c r="J90" s="0" t="n">
        <v>1.2</v>
      </c>
      <c r="K90" s="9" t="str">
        <f aca="false">RIGHTB(B90,1)</f>
        <v>S</v>
      </c>
      <c r="L90" s="9" t="str">
        <f aca="false">RIGHTB(C90,1)</f>
        <v>W</v>
      </c>
      <c r="M90" s="10" t="n">
        <f aca="false">IF(AND(K90="S",LEN(B90)&gt;4),-LEFT(B90,4),IF(AND(K90="S",LEN(B90)=4),-LEFT(B90,3),IF(AND(K90="N",LEN(B90)=4),LEFT(B90,3),LEFT(B90,4))))</f>
        <v>-8.1</v>
      </c>
      <c r="N90" s="10" t="n">
        <f aca="false">IF(AND(L90="W",LEN(C90)=6),-LEFT(C90,5), IF(AND(L90="W",LEN(C90)=5),-LEFT(C90,4), IF(AND(L90="W",LEN(C90)=4), -LEFT(C90,3), IF(AND(L90="E", LEN(C90)=6),LEFT(C90,5), IF(AND(L90="E",LEN(C90)=5), LEFT(C90,4), IF(AND(L90="E",LEN(C90)=4),LEFT(C90,3) ))))))</f>
        <v>-111.9</v>
      </c>
      <c r="O90" s="0" t="n">
        <f aca="false">(F90^2+G90^2+H90^2)^0.5</f>
        <v>15.3964281572058</v>
      </c>
      <c r="P90" s="0" t="n">
        <f aca="false">ATAN((R90^2+S90^2)^0.5/T90)/$AB$1</f>
        <v>17.1461623930912</v>
      </c>
      <c r="Q90" s="0" t="n">
        <f aca="false">ATAN2(R90,S90)/$AB$1+180</f>
        <v>76.1861937704263</v>
      </c>
      <c r="R90" s="0" t="n">
        <f aca="false">-F90*SIN(M90*$AB$1)*COS(N90*$AB$1)-G90*SIN($AB$1*M90)*SIN($AB$1*N90)+H90*COS($AB$1*M90)</f>
        <v>-1.08377160507016</v>
      </c>
      <c r="S90" s="0" t="n">
        <f aca="false">-F90*SIN($AB$1*N90)+G90*COS($AB$1*N90)</f>
        <v>-4.40774231712981</v>
      </c>
      <c r="T90" s="0" t="n">
        <f aca="false">-F90*COS($AB$1*M90)*COS(N90*$AB$1)-G90*COS($AB$1*M90)*SIN($AB$1*N90)-H90*SIN($AB$1*M90)</f>
        <v>14.7121462327502</v>
      </c>
      <c r="W90" s="0" t="n">
        <f aca="false">IF(O90&lt;&gt;0,1,0)</f>
        <v>1</v>
      </c>
    </row>
    <row r="91" customFormat="false" ht="15" hidden="false" customHeight="false" outlineLevel="0" collapsed="false">
      <c r="A91" s="0" t="s">
        <v>366</v>
      </c>
      <c r="B91" s="0" t="s">
        <v>367</v>
      </c>
      <c r="C91" s="0" t="s">
        <v>368</v>
      </c>
      <c r="D91" s="0" t="n">
        <v>33.3</v>
      </c>
      <c r="E91" s="0" t="n">
        <v>29.1</v>
      </c>
      <c r="F91" s="0" t="n">
        <v>-29.1</v>
      </c>
      <c r="G91" s="0" t="n">
        <v>1.5</v>
      </c>
      <c r="H91" s="0" t="n">
        <v>0.7</v>
      </c>
      <c r="I91" s="0" t="s">
        <v>369</v>
      </c>
      <c r="J91" s="0" t="n">
        <v>1.2</v>
      </c>
      <c r="K91" s="9" t="str">
        <f aca="false">RIGHTB(B91,1)</f>
        <v>N</v>
      </c>
      <c r="L91" s="9" t="str">
        <f aca="false">RIGHTB(C91,1)</f>
        <v>W</v>
      </c>
      <c r="M91" s="10" t="str">
        <f aca="false">IF(AND(K91="S",LEN(B91)&gt;4),-LEFT(B91,4),IF(AND(K91="S",LEN(B91)=4),-LEFT(B91,3),IF(AND(K91="N",LEN(B91)=4),LEFT(B91,3),LEFT(B91,4))))</f>
        <v>15.8</v>
      </c>
      <c r="N91" s="10" t="n">
        <f aca="false">IF(AND(L91="W",LEN(C91)=6),-LEFT(C91,5), IF(AND(L91="W",LEN(C91)=5),-LEFT(C91,4), IF(AND(L91="W",LEN(C91)=4), -LEFT(C91,3), IF(AND(L91="E", LEN(C91)=6),LEFT(C91,5), IF(AND(L91="E",LEN(C91)=5), LEFT(C91,4), IF(AND(L91="E",LEN(C91)=4),LEFT(C91,3) ))))))</f>
        <v>-11.9</v>
      </c>
      <c r="O91" s="0" t="n">
        <f aca="false">(F91^2+G91^2+H91^2)^0.5</f>
        <v>29.1470410161992</v>
      </c>
      <c r="P91" s="0" t="n">
        <f aca="false">ATAN((R91^2+S91^2)^0.5/T91)/$AB$1</f>
        <v>19.3190091162325</v>
      </c>
      <c r="Q91" s="0" t="n">
        <f aca="false">ATAN2(R91,S91)/$AB$1+180</f>
        <v>151.960747211035</v>
      </c>
      <c r="R91" s="0" t="n">
        <f aca="false">-F91*SIN(M91*$AB$1)*COS(N91*$AB$1)-G91*SIN($AB$1*M91)*SIN($AB$1*N91)+H91*COS($AB$1*M91)</f>
        <v>8.5108448295445</v>
      </c>
      <c r="S91" s="0" t="n">
        <f aca="false">-F91*SIN($AB$1*N91)+G91*COS($AB$1*N91)</f>
        <v>-4.53277831721838</v>
      </c>
      <c r="T91" s="0" t="n">
        <f aca="false">-F91*COS($AB$1*M91)*COS(N91*$AB$1)-G91*COS($AB$1*M91)*SIN($AB$1*N91)-H91*SIN($AB$1*M91)</f>
        <v>27.5058074052439</v>
      </c>
      <c r="W91" s="0" t="n">
        <f aca="false">IF(O91&lt;&gt;0,1,0)</f>
        <v>1</v>
      </c>
    </row>
    <row r="92" customFormat="false" ht="15" hidden="false" customHeight="false" outlineLevel="0" collapsed="false">
      <c r="A92" s="11" t="s">
        <v>370</v>
      </c>
      <c r="B92" s="11" t="s">
        <v>371</v>
      </c>
      <c r="C92" s="11" t="s">
        <v>372</v>
      </c>
      <c r="D92" s="11" t="n">
        <v>55.5</v>
      </c>
      <c r="E92" s="11"/>
      <c r="F92" s="11"/>
      <c r="G92" s="11"/>
      <c r="H92" s="11"/>
      <c r="I92" s="11" t="s">
        <v>373</v>
      </c>
      <c r="J92" s="11" t="n">
        <v>1.2</v>
      </c>
      <c r="K92" s="9" t="str">
        <f aca="false">RIGHTB(B92,1)</f>
        <v>S</v>
      </c>
      <c r="L92" s="9" t="str">
        <f aca="false">RIGHTB(C92,1)</f>
        <v>E</v>
      </c>
      <c r="M92" s="10" t="n">
        <f aca="false">IF(AND(K92="S",LEN(B92)&gt;4),-LEFT(B92,4),IF(AND(K92="S",LEN(B92)=4),-LEFT(B92,3),IF(AND(K92="N",LEN(B92)=4),LEFT(B92,3),LEFT(B92,4))))</f>
        <v>-35</v>
      </c>
      <c r="N92" s="10" t="str">
        <f aca="false">IF(AND(L92="W",LEN(C92)=6),-LEFT(C92,5), IF(AND(L92="W",LEN(C92)=5),-LEFT(C92,4), IF(AND(L92="W",LEN(C92)=4), -LEFT(C92,3), IF(AND(L92="E", LEN(C92)=6),LEFT(C92,5), IF(AND(L92="E",LEN(C92)=5), LEFT(C92,4), IF(AND(L92="E",LEN(C92)=4),LEFT(C92,3) ))))))</f>
        <v>78.4</v>
      </c>
      <c r="O92" s="0" t="n">
        <f aca="false">(F92^2+G92^2+H92^2)^0.5</f>
        <v>0</v>
      </c>
      <c r="P92" s="0" t="e">
        <f aca="false">ATAN((R92^2+S92^2)^0.5/T92)/$AB$1</f>
        <v>#DIV/0!</v>
      </c>
      <c r="Q92" s="0" t="n">
        <f aca="false">ATAN2(R92,S92)/$AB$1+180</f>
        <v>180</v>
      </c>
      <c r="R92" s="0" t="n">
        <f aca="false">-F92*SIN(M92*$AB$1)*COS(N92*$AB$1)-G92*SIN($AB$1*M92)*SIN($AB$1*N92)+H92*COS($AB$1*M92)</f>
        <v>0</v>
      </c>
      <c r="S92" s="0" t="n">
        <f aca="false">-F92*SIN($AB$1*N92)+G92*COS($AB$1*N92)</f>
        <v>0</v>
      </c>
      <c r="T92" s="0" t="n">
        <f aca="false">-F92*COS($AB$1*M92)*COS(N92*$AB$1)-G92*COS($AB$1*M92)*SIN($AB$1*N92)-H92*SIN($AB$1*M92)</f>
        <v>0</v>
      </c>
      <c r="W92" s="0" t="n">
        <f aca="false">IF(O92&lt;&gt;0,1,0)</f>
        <v>0</v>
      </c>
    </row>
    <row r="93" customFormat="false" ht="15" hidden="false" customHeight="false" outlineLevel="0" collapsed="false">
      <c r="A93" s="0" t="s">
        <v>374</v>
      </c>
      <c r="B93" s="0" t="s">
        <v>375</v>
      </c>
      <c r="C93" s="0" t="s">
        <v>376</v>
      </c>
      <c r="I93" s="0" t="s">
        <v>377</v>
      </c>
      <c r="J93" s="0" t="n">
        <v>1.1</v>
      </c>
      <c r="K93" s="9" t="str">
        <f aca="false">RIGHTB(B93,1)</f>
        <v>S</v>
      </c>
      <c r="L93" s="9" t="str">
        <f aca="false">RIGHTB(C93,1)</f>
        <v>W</v>
      </c>
      <c r="M93" s="10" t="n">
        <f aca="false">IF(AND(K93="S",LEN(B93)&gt;4),-LEFT(B93,4),IF(AND(K93="S",LEN(B93)=4),-LEFT(B93,3),IF(AND(K93="N",LEN(B93)=4),LEFT(B93,3),LEFT(B93,4))))</f>
        <v>-70.2</v>
      </c>
      <c r="N93" s="10" t="n">
        <f aca="false">IF(AND(L93="W",LEN(C93)=6),-LEFT(C93,5), IF(AND(L93="W",LEN(C93)=5),-LEFT(C93,4), IF(AND(L93="W",LEN(C93)=4), -LEFT(C93,3), IF(AND(L93="E", LEN(C93)=6),LEFT(C93,5), IF(AND(L93="E",LEN(C93)=5), LEFT(C93,4), IF(AND(L93="E",LEN(C93)=4),LEFT(C93,3) ))))))</f>
        <v>-73.3</v>
      </c>
      <c r="O93" s="0" t="n">
        <f aca="false">(F93^2+G93^2+H93^2)^0.5</f>
        <v>0</v>
      </c>
      <c r="P93" s="0" t="e">
        <f aca="false">ATAN((R93^2+S93^2)^0.5/T93)/$AB$1</f>
        <v>#DIV/0!</v>
      </c>
      <c r="Q93" s="0" t="n">
        <f aca="false">ATAN2(R93,S93)/$AB$1+180</f>
        <v>180</v>
      </c>
      <c r="R93" s="0" t="n">
        <f aca="false">-F93*SIN(M93*$AB$1)*COS(N93*$AB$1)-G93*SIN($AB$1*M93)*SIN($AB$1*N93)+H93*COS($AB$1*M93)</f>
        <v>0</v>
      </c>
      <c r="S93" s="0" t="n">
        <f aca="false">-F93*SIN($AB$1*N93)+G93*COS($AB$1*N93)</f>
        <v>0</v>
      </c>
      <c r="T93" s="0" t="n">
        <f aca="false">-F93*COS($AB$1*M93)*COS(N93*$AB$1)-G93*COS($AB$1*M93)*SIN($AB$1*N93)-H93*SIN($AB$1*M93)</f>
        <v>0</v>
      </c>
      <c r="W93" s="0" t="n">
        <f aca="false">IF(O93&lt;&gt;0,1,0)</f>
        <v>0</v>
      </c>
    </row>
    <row r="94" customFormat="false" ht="15" hidden="false" customHeight="false" outlineLevel="0" collapsed="false">
      <c r="A94" s="0" t="s">
        <v>378</v>
      </c>
      <c r="B94" s="0" t="s">
        <v>379</v>
      </c>
      <c r="C94" s="0" t="s">
        <v>380</v>
      </c>
      <c r="D94" s="0" t="n">
        <v>35</v>
      </c>
      <c r="E94" s="0" t="n">
        <v>25.6</v>
      </c>
      <c r="F94" s="0" t="n">
        <v>10.5</v>
      </c>
      <c r="G94" s="0" t="n">
        <v>-23.2</v>
      </c>
      <c r="H94" s="0" t="n">
        <v>-2.9</v>
      </c>
      <c r="I94" s="0" t="s">
        <v>381</v>
      </c>
      <c r="J94" s="0" t="n">
        <v>1.1</v>
      </c>
      <c r="K94" s="9" t="str">
        <f aca="false">RIGHTB(B94,1)</f>
        <v>S</v>
      </c>
      <c r="L94" s="9" t="str">
        <f aca="false">RIGHTB(C94,1)</f>
        <v>E</v>
      </c>
      <c r="M94" s="10" t="n">
        <f aca="false">IF(AND(K94="S",LEN(B94)&gt;4),-LEFT(B94,4),IF(AND(K94="S",LEN(B94)=4),-LEFT(B94,3),IF(AND(K94="N",LEN(B94)=4),LEFT(B94,3),LEFT(B94,4))))</f>
        <v>-12</v>
      </c>
      <c r="N94" s="10" t="str">
        <f aca="false">IF(AND(L94="W",LEN(C94)=6),-LEFT(C94,5), IF(AND(L94="W",LEN(C94)=5),-LEFT(C94,4), IF(AND(L94="W",LEN(C94)=4), -LEFT(C94,3), IF(AND(L94="E", LEN(C94)=6),LEFT(C94,5), IF(AND(L94="E",LEN(C94)=5), LEFT(C94,4), IF(AND(L94="E",LEN(C94)=4),LEFT(C94,3) ))))))</f>
        <v>162.8</v>
      </c>
      <c r="O94" s="0" t="n">
        <f aca="false">(F94^2+G94^2+H94^2)^0.5</f>
        <v>25.6300604759333</v>
      </c>
      <c r="P94" s="0" t="n">
        <f aca="false">ATAN((R94^2+S94^2)^0.5/T94)/$AB$1</f>
        <v>51.6035800952701</v>
      </c>
      <c r="Q94" s="0" t="n">
        <f aca="false">ATAN2(R94,S94)/$AB$1+180</f>
        <v>288.423922745845</v>
      </c>
      <c r="R94" s="0" t="n">
        <f aca="false">-F94*SIN(M94*$AB$1)*COS(N94*$AB$1)-G94*SIN($AB$1*M94)*SIN($AB$1*N94)+H94*COS($AB$1*M94)</f>
        <v>-6.34843313441</v>
      </c>
      <c r="S94" s="0" t="n">
        <f aca="false">-F94*SIN($AB$1*N94)+G94*COS($AB$1*N94)</f>
        <v>19.0575234744041</v>
      </c>
      <c r="T94" s="0" t="n">
        <f aca="false">-F94*COS($AB$1*M94)*COS(N94*$AB$1)-G94*COS($AB$1*M94)*SIN($AB$1*N94)-H94*SIN($AB$1*M94)</f>
        <v>15.9188000728843</v>
      </c>
      <c r="W94" s="0" t="n">
        <f aca="false">IF(O94&lt;&gt;0,1,0)</f>
        <v>1</v>
      </c>
    </row>
    <row r="95" customFormat="false" ht="15" hidden="false" customHeight="false" outlineLevel="0" collapsed="false">
      <c r="A95" s="0" t="s">
        <v>382</v>
      </c>
      <c r="B95" s="0" t="s">
        <v>383</v>
      </c>
      <c r="C95" s="0" t="s">
        <v>384</v>
      </c>
      <c r="D95" s="0" t="n">
        <v>27.4</v>
      </c>
      <c r="E95" s="0" t="n">
        <v>17.4</v>
      </c>
      <c r="F95" s="0" t="n">
        <v>-10.1</v>
      </c>
      <c r="G95" s="0" t="n">
        <v>13.9</v>
      </c>
      <c r="H95" s="0" t="n">
        <v>3</v>
      </c>
      <c r="I95" s="0" t="s">
        <v>385</v>
      </c>
      <c r="J95" s="0" t="n">
        <v>1.1</v>
      </c>
      <c r="K95" s="9" t="str">
        <f aca="false">RIGHTB(B95,1)</f>
        <v>N</v>
      </c>
      <c r="L95" s="9" t="str">
        <f aca="false">RIGHTB(C95,1)</f>
        <v>W</v>
      </c>
      <c r="M95" s="10" t="str">
        <f aca="false">IF(AND(K95="S",LEN(B95)&gt;4),-LEFT(B95,4),IF(AND(K95="S",LEN(B95)=4),-LEFT(B95,3),IF(AND(K95="N",LEN(B95)=4),LEFT(B95,3),LEFT(B95,4))))</f>
        <v>25.3</v>
      </c>
      <c r="N95" s="10" t="n">
        <f aca="false">IF(AND(L95="W",LEN(C95)=6),-LEFT(C95,5), IF(AND(L95="W",LEN(C95)=5),-LEFT(C95,4), IF(AND(L95="W",LEN(C95)=4), -LEFT(C95,3), IF(AND(L95="E", LEN(C95)=6),LEFT(C95,5), IF(AND(L95="E",LEN(C95)=5), LEFT(C95,4), IF(AND(L95="E",LEN(C95)=4),LEFT(C95,3) ))))))</f>
        <v>-6.7</v>
      </c>
      <c r="O95" s="0" t="n">
        <f aca="false">(F95^2+G95^2+H95^2)^0.5</f>
        <v>17.4419035658382</v>
      </c>
      <c r="P95" s="0" t="n">
        <f aca="false">ATAN((R95^2+S95^2)^0.5/T95)/$AB$1</f>
        <v>57.960594710266</v>
      </c>
      <c r="Q95" s="0" t="n">
        <f aca="false">ATAN2(R95,S95)/$AB$1+180</f>
        <v>238.650371109124</v>
      </c>
      <c r="R95" s="0" t="n">
        <f aca="false">-F95*SIN(M95*$AB$1)*COS(N95*$AB$1)-G95*SIN($AB$1*M95)*SIN($AB$1*N95)+H95*COS($AB$1*M95)</f>
        <v>7.69214062645992</v>
      </c>
      <c r="S95" s="0" t="n">
        <f aca="false">-F95*SIN($AB$1*N95)+G95*COS($AB$1*N95)</f>
        <v>12.6266975839206</v>
      </c>
      <c r="T95" s="0" t="n">
        <f aca="false">-F95*COS($AB$1*M95)*COS(N95*$AB$1)-G95*COS($AB$1*M95)*SIN($AB$1*N95)-H95*SIN($AB$1*M95)</f>
        <v>9.2529714528349</v>
      </c>
      <c r="W95" s="0" t="n">
        <f aca="false">IF(O95&lt;&gt;0,1,0)</f>
        <v>1</v>
      </c>
    </row>
    <row r="96" customFormat="false" ht="15" hidden="false" customHeight="false" outlineLevel="0" collapsed="false">
      <c r="A96" s="0" t="s">
        <v>386</v>
      </c>
      <c r="B96" s="0" t="s">
        <v>194</v>
      </c>
      <c r="C96" s="0" t="s">
        <v>387</v>
      </c>
      <c r="I96" s="0" t="s">
        <v>388</v>
      </c>
      <c r="J96" s="8" t="n">
        <v>1</v>
      </c>
      <c r="K96" s="9" t="str">
        <f aca="false">RIGHTB(B96,1)</f>
        <v>N</v>
      </c>
      <c r="L96" s="9" t="str">
        <f aca="false">RIGHTB(C96,1)</f>
        <v>E</v>
      </c>
      <c r="M96" s="10" t="str">
        <f aca="false">IF(AND(K96="S",LEN(B96)&gt;4),-LEFT(B96,4),IF(AND(K96="S",LEN(B96)=4),-LEFT(B96,3),IF(AND(K96="N",LEN(B96)=4),LEFT(B96,3),LEFT(B96,4))))</f>
        <v>52.8</v>
      </c>
      <c r="N96" s="10" t="str">
        <f aca="false">IF(AND(L96="W",LEN(C96)=6),-LEFT(C96,5), IF(AND(L96="W",LEN(C96)=5),-LEFT(C96,4), IF(AND(L96="W",LEN(C96)=4), -LEFT(C96,3), IF(AND(L96="E", LEN(C96)=6),LEFT(C96,5), IF(AND(L96="E",LEN(C96)=5), LEFT(C96,4), IF(AND(L96="E",LEN(C96)=4),LEFT(C96,3) ))))))</f>
        <v>2.3</v>
      </c>
      <c r="O96" s="0" t="n">
        <f aca="false">(F96^2+G96^2+H96^2)^0.5</f>
        <v>0</v>
      </c>
      <c r="P96" s="0" t="e">
        <f aca="false">ATAN((R96^2+S96^2)^0.5/T96)/$AB$1</f>
        <v>#DIV/0!</v>
      </c>
      <c r="Q96" s="0" t="n">
        <f aca="false">ATAN2(R96,S96)/$AB$1+180</f>
        <v>180</v>
      </c>
      <c r="R96" s="0" t="n">
        <f aca="false">-F96*SIN(M96*$AB$1)*COS(N96*$AB$1)-G96*SIN($AB$1*M96)*SIN($AB$1*N96)+H96*COS($AB$1*M96)</f>
        <v>0</v>
      </c>
      <c r="S96" s="0" t="n">
        <f aca="false">-F96*SIN($AB$1*N96)+G96*COS($AB$1*N96)</f>
        <v>0</v>
      </c>
      <c r="T96" s="0" t="n">
        <f aca="false">-F96*COS($AB$1*M96)*COS(N96*$AB$1)-G96*COS($AB$1*M96)*SIN($AB$1*N96)-H96*SIN($AB$1*M96)</f>
        <v>-0</v>
      </c>
      <c r="W96" s="0" t="n">
        <f aca="false">IF(O96&lt;&gt;0,1,0)</f>
        <v>0</v>
      </c>
    </row>
    <row r="97" customFormat="false" ht="15" hidden="false" customHeight="false" outlineLevel="0" collapsed="false">
      <c r="A97" s="0" t="s">
        <v>389</v>
      </c>
      <c r="B97" s="0" t="s">
        <v>390</v>
      </c>
      <c r="C97" s="0" t="s">
        <v>391</v>
      </c>
      <c r="I97" s="0" t="s">
        <v>392</v>
      </c>
      <c r="J97" s="8" t="n">
        <v>1</v>
      </c>
      <c r="K97" s="9" t="str">
        <f aca="false">RIGHTB(B97,1)</f>
        <v>N</v>
      </c>
      <c r="L97" s="9" t="str">
        <f aca="false">RIGHTB(C97,1)</f>
        <v>W</v>
      </c>
      <c r="M97" s="10" t="str">
        <f aca="false">IF(AND(K97="S",LEN(B97)&gt;4),-LEFT(B97,4),IF(AND(K97="S",LEN(B97)=4),-LEFT(B97,3),IF(AND(K97="N",LEN(B97)=4),LEFT(B97,3),LEFT(B97,4))))</f>
        <v>51.3</v>
      </c>
      <c r="N97" s="10" t="n">
        <f aca="false">IF(AND(L97="W",LEN(C97)=6),-LEFT(C97,5), IF(AND(L97="W",LEN(C97)=5),-LEFT(C97,4), IF(AND(L97="W",LEN(C97)=4), -LEFT(C97,3), IF(AND(L97="E", LEN(C97)=6),LEFT(C97,5), IF(AND(L97="E",LEN(C97)=5), LEFT(C97,4), IF(AND(L97="E",LEN(C97)=4),LEFT(C97,3) ))))))</f>
        <v>-161</v>
      </c>
      <c r="O97" s="0" t="n">
        <f aca="false">(F97^2+G97^2+H97^2)^0.5</f>
        <v>0</v>
      </c>
      <c r="P97" s="0" t="e">
        <f aca="false">ATAN((R97^2+S97^2)^0.5/T97)/$AB$1</f>
        <v>#DIV/0!</v>
      </c>
      <c r="Q97" s="0" t="n">
        <f aca="false">ATAN2(R97,S97)/$AB$1+180</f>
        <v>180</v>
      </c>
      <c r="R97" s="0" t="n">
        <f aca="false">-F97*SIN(M97*$AB$1)*COS(N97*$AB$1)-G97*SIN($AB$1*M97)*SIN($AB$1*N97)+H97*COS($AB$1*M97)</f>
        <v>0</v>
      </c>
      <c r="S97" s="0" t="n">
        <f aca="false">-F97*SIN($AB$1*N97)+G97*COS($AB$1*N97)</f>
        <v>0</v>
      </c>
      <c r="T97" s="0" t="n">
        <f aca="false">-F97*COS($AB$1*M97)*COS(N97*$AB$1)-G97*COS($AB$1*M97)*SIN($AB$1*N97)-H97*SIN($AB$1*M97)</f>
        <v>0</v>
      </c>
      <c r="W97" s="0" t="n">
        <f aca="false">IF(O97&lt;&gt;0,1,0)</f>
        <v>0</v>
      </c>
    </row>
    <row r="98" customFormat="false" ht="15" hidden="false" customHeight="false" outlineLevel="0" collapsed="false">
      <c r="A98" s="0" t="s">
        <v>393</v>
      </c>
      <c r="B98" s="0" t="s">
        <v>202</v>
      </c>
      <c r="C98" s="0" t="s">
        <v>394</v>
      </c>
      <c r="I98" s="0" t="s">
        <v>395</v>
      </c>
      <c r="J98" s="8" t="n">
        <v>1</v>
      </c>
      <c r="K98" s="9" t="str">
        <f aca="false">RIGHTB(B98,1)</f>
        <v>S</v>
      </c>
      <c r="L98" s="9" t="str">
        <f aca="false">RIGHTB(C98,1)</f>
        <v>W</v>
      </c>
      <c r="M98" s="10" t="n">
        <f aca="false">IF(AND(K98="S",LEN(B98)&gt;4),-LEFT(B98,4),IF(AND(K98="S",LEN(B98)=4),-LEFT(B98,3),IF(AND(K98="N",LEN(B98)=4),LEFT(B98,3),LEFT(B98,4))))</f>
        <v>-28.1</v>
      </c>
      <c r="N98" s="10" t="n">
        <f aca="false">IF(AND(L98="W",LEN(C98)=6),-LEFT(C98,5), IF(AND(L98="W",LEN(C98)=5),-LEFT(C98,4), IF(AND(L98="W",LEN(C98)=4), -LEFT(C98,3), IF(AND(L98="E", LEN(C98)=6),LEFT(C98,5), IF(AND(L98="E",LEN(C98)=5), LEFT(C98,4), IF(AND(L98="E",LEN(C98)=4),LEFT(C98,3) ))))))</f>
        <v>-47.4</v>
      </c>
      <c r="O98" s="0" t="n">
        <f aca="false">(F98^2+G98^2+H98^2)^0.5</f>
        <v>0</v>
      </c>
      <c r="P98" s="0" t="e">
        <f aca="false">ATAN((R98^2+S98^2)^0.5/T98)/$AB$1</f>
        <v>#DIV/0!</v>
      </c>
      <c r="Q98" s="0" t="n">
        <f aca="false">ATAN2(R98,S98)/$AB$1+180</f>
        <v>180</v>
      </c>
      <c r="R98" s="0" t="n">
        <f aca="false">-F98*SIN(M98*$AB$1)*COS(N98*$AB$1)-G98*SIN($AB$1*M98)*SIN($AB$1*N98)+H98*COS($AB$1*M98)</f>
        <v>0</v>
      </c>
      <c r="S98" s="0" t="n">
        <f aca="false">-F98*SIN($AB$1*N98)+G98*COS($AB$1*N98)</f>
        <v>0</v>
      </c>
      <c r="T98" s="0" t="n">
        <f aca="false">-F98*COS($AB$1*M98)*COS(N98*$AB$1)-G98*COS($AB$1*M98)*SIN($AB$1*N98)-H98*SIN($AB$1*M98)</f>
        <v>0</v>
      </c>
      <c r="W98" s="0" t="n">
        <f aca="false">IF(O98&lt;&gt;0,1,0)</f>
        <v>0</v>
      </c>
    </row>
    <row r="99" customFormat="false" ht="15" hidden="false" customHeight="false" outlineLevel="0" collapsed="false">
      <c r="A99" s="0" t="s">
        <v>396</v>
      </c>
      <c r="B99" s="0" t="s">
        <v>397</v>
      </c>
      <c r="C99" s="0" t="s">
        <v>398</v>
      </c>
      <c r="D99" s="0" t="n">
        <v>31.5</v>
      </c>
      <c r="I99" s="0" t="s">
        <v>399</v>
      </c>
      <c r="J99" s="8" t="n">
        <v>1</v>
      </c>
      <c r="K99" s="9" t="str">
        <f aca="false">RIGHTB(B99,1)</f>
        <v>S</v>
      </c>
      <c r="L99" s="9" t="str">
        <f aca="false">RIGHTB(C99,1)</f>
        <v>E</v>
      </c>
      <c r="M99" s="10" t="n">
        <f aca="false">IF(AND(K99="S",LEN(B99)&gt;4),-LEFT(B99,4),IF(AND(K99="S",LEN(B99)=4),-LEFT(B99,3),IF(AND(K99="N",LEN(B99)=4),LEFT(B99,3),LEFT(B99,4))))</f>
        <v>-42.4</v>
      </c>
      <c r="N99" s="10" t="str">
        <f aca="false">IF(AND(L99="W",LEN(C99)=6),-LEFT(C99,5), IF(AND(L99="W",LEN(C99)=5),-LEFT(C99,4), IF(AND(L99="W",LEN(C99)=4), -LEFT(C99,3), IF(AND(L99="E", LEN(C99)=6),LEFT(C99,5), IF(AND(L99="E",LEN(C99)=5), LEFT(C99,4), IF(AND(L99="E",LEN(C99)=4),LEFT(C99,3) ))))))</f>
        <v>164.0</v>
      </c>
      <c r="O99" s="0" t="n">
        <f aca="false">(F99^2+G99^2+H99^2)^0.5</f>
        <v>0</v>
      </c>
      <c r="P99" s="0" t="e">
        <f aca="false">ATAN((R99^2+S99^2)^0.5/T99)/$AB$1</f>
        <v>#DIV/0!</v>
      </c>
      <c r="Q99" s="0" t="n">
        <f aca="false">ATAN2(R99,S99)/$AB$1+180</f>
        <v>180</v>
      </c>
      <c r="R99" s="0" t="n">
        <f aca="false">-F99*SIN(M99*$AB$1)*COS(N99*$AB$1)-G99*SIN($AB$1*M99)*SIN($AB$1*N99)+H99*COS($AB$1*M99)</f>
        <v>0</v>
      </c>
      <c r="S99" s="0" t="n">
        <f aca="false">-F99*SIN($AB$1*N99)+G99*COS($AB$1*N99)</f>
        <v>-0</v>
      </c>
      <c r="T99" s="0" t="n">
        <f aca="false">-F99*COS($AB$1*M99)*COS(N99*$AB$1)-G99*COS($AB$1*M99)*SIN($AB$1*N99)-H99*SIN($AB$1*M99)</f>
        <v>0</v>
      </c>
      <c r="W99" s="0" t="n">
        <f aca="false">IF(O99&lt;&gt;0,1,0)</f>
        <v>0</v>
      </c>
    </row>
    <row r="100" customFormat="false" ht="15" hidden="false" customHeight="false" outlineLevel="0" collapsed="false">
      <c r="A100" s="0" t="s">
        <v>400</v>
      </c>
      <c r="B100" s="0" t="s">
        <v>401</v>
      </c>
      <c r="C100" s="0" t="s">
        <v>402</v>
      </c>
      <c r="D100" s="0" t="n">
        <v>38.9</v>
      </c>
      <c r="E100" s="0" t="n">
        <v>13.3</v>
      </c>
      <c r="F100" s="0" t="n">
        <v>-9</v>
      </c>
      <c r="G100" s="0" t="n">
        <v>9</v>
      </c>
      <c r="H100" s="0" t="n">
        <v>3.8</v>
      </c>
      <c r="I100" s="0" t="s">
        <v>403</v>
      </c>
      <c r="J100" s="8" t="n">
        <v>1</v>
      </c>
      <c r="K100" s="9" t="str">
        <f aca="false">RIGHTB(B100,1)</f>
        <v>N</v>
      </c>
      <c r="L100" s="9" t="str">
        <f aca="false">RIGHTB(C100,1)</f>
        <v>E</v>
      </c>
      <c r="M100" s="10" t="str">
        <f aca="false">IF(AND(K100="S",LEN(B100)&gt;4),-LEFT(B100,4),IF(AND(K100="S",LEN(B100)=4),-LEFT(B100,3),IF(AND(K100="N",LEN(B100)=4),LEFT(B100,3),LEFT(B100,4))))</f>
        <v>20.9</v>
      </c>
      <c r="N100" s="10" t="str">
        <f aca="false">IF(AND(L100="W",LEN(C100)=6),-LEFT(C100,5), IF(AND(L100="W",LEN(C100)=5),-LEFT(C100,4), IF(AND(L100="W",LEN(C100)=4), -LEFT(C100,3), IF(AND(L100="E", LEN(C100)=6),LEFT(C100,5), IF(AND(L100="E",LEN(C100)=5), LEFT(C100,4), IF(AND(L100="E",LEN(C100)=4),LEFT(C100,3) ))))))</f>
        <v>31.4</v>
      </c>
      <c r="O100" s="0" t="n">
        <f aca="false">(F100^2+G100^2+H100^2)^0.5</f>
        <v>13.2830719338563</v>
      </c>
      <c r="P100" s="0" t="n">
        <f aca="false">ATAN((R100^2+S100^2)^0.5/T100)/$AB$1</f>
        <v>83.7748976132755</v>
      </c>
      <c r="Q100" s="0" t="n">
        <f aca="false">ATAN2(R100,S100)/$AB$1+180</f>
        <v>249.531279003532</v>
      </c>
      <c r="R100" s="0" t="n">
        <f aca="false">-F100*SIN(M100*$AB$1)*COS(N100*$AB$1)-G100*SIN($AB$1*M100)*SIN($AB$1*N100)+H100*COS($AB$1*M100)</f>
        <v>4.61764763291151</v>
      </c>
      <c r="S100" s="0" t="n">
        <f aca="false">-F100*SIN($AB$1*N100)+G100*COS($AB$1*N100)</f>
        <v>12.3710438619963</v>
      </c>
      <c r="T100" s="0" t="n">
        <f aca="false">-F100*COS($AB$1*M100)*COS(N100*$AB$1)-G100*COS($AB$1*M100)*SIN($AB$1*N100)-H100*SIN($AB$1*M100)</f>
        <v>1.44034860462026</v>
      </c>
      <c r="W100" s="0" t="n">
        <f aca="false">IF(O100&lt;&gt;0,1,0)</f>
        <v>1</v>
      </c>
    </row>
    <row r="101" customFormat="false" ht="15" hidden="false" customHeight="false" outlineLevel="0" collapsed="false">
      <c r="A101" s="0" t="s">
        <v>404</v>
      </c>
      <c r="B101" s="0" t="s">
        <v>405</v>
      </c>
      <c r="C101" s="0" t="s">
        <v>406</v>
      </c>
      <c r="D101" s="0" t="n">
        <v>25.6</v>
      </c>
      <c r="E101" s="0" t="n">
        <v>18.8</v>
      </c>
      <c r="F101" s="0" t="n">
        <v>15.9</v>
      </c>
      <c r="G101" s="0" t="n">
        <v>-8.6</v>
      </c>
      <c r="H101" s="0" t="n">
        <v>5.1</v>
      </c>
      <c r="I101" s="0" t="s">
        <v>407</v>
      </c>
      <c r="J101" s="8" t="n">
        <v>1</v>
      </c>
      <c r="K101" s="9" t="str">
        <f aca="false">RIGHTB(B101,1)</f>
        <v>S</v>
      </c>
      <c r="L101" s="9" t="str">
        <f aca="false">RIGHTB(C101,1)</f>
        <v>E</v>
      </c>
      <c r="M101" s="10" t="n">
        <f aca="false">IF(AND(K101="S",LEN(B101)&gt;4),-LEFT(B101,4),IF(AND(K101="S",LEN(B101)=4),-LEFT(B101,3),IF(AND(K101="N",LEN(B101)=4),LEFT(B101,3),LEFT(B101,4))))</f>
        <v>-50.2</v>
      </c>
      <c r="N101" s="10" t="str">
        <f aca="false">IF(AND(L101="W",LEN(C101)=6),-LEFT(C101,5), IF(AND(L101="W",LEN(C101)=5),-LEFT(C101,4), IF(AND(L101="W",LEN(C101)=4), -LEFT(C101,3), IF(AND(L101="E", LEN(C101)=6),LEFT(C101,5), IF(AND(L101="E",LEN(C101)=5), LEFT(C101,4), IF(AND(L101="E",LEN(C101)=4),LEFT(C101,3) ))))))</f>
        <v>90.2</v>
      </c>
      <c r="O101" s="0" t="n">
        <f aca="false">(F101^2+G101^2+H101^2)^0.5</f>
        <v>18.7824386063152</v>
      </c>
      <c r="P101" s="0" t="n">
        <f aca="false">ATAN((R101^2+S101^2)^0.5/T101)/$AB$1</f>
        <v>59.7620799417679</v>
      </c>
      <c r="Q101" s="0" t="n">
        <f aca="false">ATAN2(R101,S101)/$AB$1+180</f>
        <v>77.9584462882298</v>
      </c>
      <c r="R101" s="0" t="n">
        <f aca="false">-F101*SIN(M101*$AB$1)*COS(N101*$AB$1)-G101*SIN($AB$1*M101)*SIN($AB$1*N101)+H101*COS($AB$1*M101)</f>
        <v>-3.38527935969464</v>
      </c>
      <c r="S101" s="0" t="n">
        <f aca="false">-F101*SIN($AB$1*N101)+G101*COS($AB$1*N101)</f>
        <v>-15.8698835299774</v>
      </c>
      <c r="T101" s="0" t="n">
        <f aca="false">-F101*COS($AB$1*M101)*COS(N101*$AB$1)-G101*COS($AB$1*M101)*SIN($AB$1*N101)-H101*SIN($AB$1*M101)</f>
        <v>9.45868280479779</v>
      </c>
      <c r="W101" s="0" t="n">
        <f aca="false">IF(O101&lt;&gt;0,1,0)</f>
        <v>1</v>
      </c>
    </row>
    <row r="102" customFormat="false" ht="15" hidden="false" customHeight="false" outlineLevel="0" collapsed="false">
      <c r="A102" s="0" t="s">
        <v>408</v>
      </c>
      <c r="B102" s="0" t="s">
        <v>409</v>
      </c>
      <c r="C102" s="0" t="s">
        <v>410</v>
      </c>
      <c r="D102" s="0" t="n">
        <v>61.1</v>
      </c>
      <c r="I102" s="0" t="s">
        <v>388</v>
      </c>
      <c r="J102" s="8" t="n">
        <v>1</v>
      </c>
      <c r="K102" s="9" t="str">
        <f aca="false">RIGHTB(B102,1)</f>
        <v>S</v>
      </c>
      <c r="L102" s="9" t="str">
        <f aca="false">RIGHTB(C102,1)</f>
        <v>W</v>
      </c>
      <c r="M102" s="10" t="n">
        <f aca="false">IF(AND(K102="S",LEN(B102)&gt;4),-LEFT(B102,4),IF(AND(K102="S",LEN(B102)=4),-LEFT(B102,3),IF(AND(K102="N",LEN(B102)=4),LEFT(B102,3),LEFT(B102,4))))</f>
        <v>-11.5</v>
      </c>
      <c r="N102" s="10" t="n">
        <f aca="false">IF(AND(L102="W",LEN(C102)=6),-LEFT(C102,5), IF(AND(L102="W",LEN(C102)=5),-LEFT(C102,4), IF(AND(L102="W",LEN(C102)=4), -LEFT(C102,3), IF(AND(L102="E", LEN(C102)=6),LEFT(C102,5), IF(AND(L102="E",LEN(C102)=5), LEFT(C102,4), IF(AND(L102="E",LEN(C102)=4),LEFT(C102,3) ))))))</f>
        <v>-161.9</v>
      </c>
      <c r="O102" s="0" t="n">
        <f aca="false">(F102^2+G102^2+H102^2)^0.5</f>
        <v>0</v>
      </c>
      <c r="P102" s="0" t="e">
        <f aca="false">ATAN((R102^2+S102^2)^0.5/T102)/$AB$1</f>
        <v>#DIV/0!</v>
      </c>
      <c r="Q102" s="0" t="n">
        <f aca="false">ATAN2(R102,S102)/$AB$1+180</f>
        <v>180</v>
      </c>
      <c r="R102" s="0" t="n">
        <f aca="false">-F102*SIN(M102*$AB$1)*COS(N102*$AB$1)-G102*SIN($AB$1*M102)*SIN($AB$1*N102)+H102*COS($AB$1*M102)</f>
        <v>0</v>
      </c>
      <c r="S102" s="0" t="n">
        <f aca="false">-F102*SIN($AB$1*N102)+G102*COS($AB$1*N102)</f>
        <v>0</v>
      </c>
      <c r="T102" s="0" t="n">
        <f aca="false">-F102*COS($AB$1*M102)*COS(N102*$AB$1)-G102*COS($AB$1*M102)*SIN($AB$1*N102)-H102*SIN($AB$1*M102)</f>
        <v>0</v>
      </c>
      <c r="W102" s="0" t="n">
        <f aca="false">IF(O102&lt;&gt;0,1,0)</f>
        <v>0</v>
      </c>
    </row>
    <row r="103" customFormat="false" ht="15" hidden="false" customHeight="false" outlineLevel="0" collapsed="false">
      <c r="A103" s="0" t="s">
        <v>411</v>
      </c>
      <c r="B103" s="0" t="s">
        <v>412</v>
      </c>
      <c r="C103" s="0" t="s">
        <v>413</v>
      </c>
      <c r="D103" s="0" t="n">
        <v>23</v>
      </c>
      <c r="E103" s="0" t="n">
        <v>36.5</v>
      </c>
      <c r="F103" s="0" t="n">
        <v>-15.3</v>
      </c>
      <c r="G103" s="0" t="n">
        <v>25.8</v>
      </c>
      <c r="H103" s="0" t="n">
        <v>-20.8</v>
      </c>
      <c r="I103" s="0" t="s">
        <v>399</v>
      </c>
      <c r="J103" s="8" t="n">
        <v>1</v>
      </c>
      <c r="K103" s="9" t="str">
        <f aca="false">RIGHTB(B103,1)</f>
        <v>N</v>
      </c>
      <c r="L103" s="9" t="str">
        <f aca="false">RIGHTB(C103,1)</f>
        <v>W</v>
      </c>
      <c r="M103" s="10" t="str">
        <f aca="false">IF(AND(K103="S",LEN(B103)&gt;4),-LEFT(B103,4),IF(AND(K103="S",LEN(B103)=4),-LEFT(B103,3),IF(AND(K103="N",LEN(B103)=4),LEFT(B103,3),LEFT(B103,4))))</f>
        <v>40.5</v>
      </c>
      <c r="N103" s="10" t="n">
        <f aca="false">IF(AND(L103="W",LEN(C103)=6),-LEFT(C103,5), IF(AND(L103="W",LEN(C103)=5),-LEFT(C103,4), IF(AND(L103="W",LEN(C103)=4), -LEFT(C103,3), IF(AND(L103="E", LEN(C103)=6),LEFT(C103,5), IF(AND(L103="E",LEN(C103)=5), LEFT(C103,4), IF(AND(L103="E",LEN(C103)=4),LEFT(C103,3) ))))))</f>
        <v>-18</v>
      </c>
      <c r="O103" s="0" t="n">
        <f aca="false">(F103^2+G103^2+H103^2)^0.5</f>
        <v>36.5016437986017</v>
      </c>
      <c r="P103" s="0" t="n">
        <f aca="false">ATAN((R103^2+S103^2)^0.5/T103)/$AB$1</f>
        <v>32.9339442730601</v>
      </c>
      <c r="Q103" s="0" t="n">
        <f aca="false">ATAN2(R103,S103)/$AB$1+180</f>
        <v>273.433187112556</v>
      </c>
      <c r="R103" s="0" t="n">
        <f aca="false">-F103*SIN(M103*$AB$1)*COS(N103*$AB$1)-G103*SIN($AB$1*M103)*SIN($AB$1*N103)+H103*COS($AB$1*M103)</f>
        <v>-1.18840408575351</v>
      </c>
      <c r="S103" s="0" t="n">
        <f aca="false">-F103*SIN($AB$1*N103)+G103*COS($AB$1*N103)</f>
        <v>19.8092981066805</v>
      </c>
      <c r="T103" s="0" t="n">
        <f aca="false">-F103*COS($AB$1*M103)*COS(N103*$AB$1)-G103*COS($AB$1*M103)*SIN($AB$1*N103)-H103*SIN($AB$1*M103)</f>
        <v>30.635753691555</v>
      </c>
      <c r="W103" s="0" t="n">
        <f aca="false">IF(O103&lt;&gt;0,1,0)</f>
        <v>1</v>
      </c>
    </row>
    <row r="104" customFormat="false" ht="15" hidden="false" customHeight="false" outlineLevel="0" collapsed="false">
      <c r="A104" s="0" t="s">
        <v>414</v>
      </c>
      <c r="B104" s="0" t="s">
        <v>415</v>
      </c>
      <c r="C104" s="0" t="s">
        <v>416</v>
      </c>
      <c r="D104" s="0" t="n">
        <v>24.3</v>
      </c>
      <c r="E104" s="0" t="n">
        <v>19.8</v>
      </c>
      <c r="F104" s="0" t="n">
        <v>-5.2</v>
      </c>
      <c r="G104" s="0" t="n">
        <v>2.2</v>
      </c>
      <c r="H104" s="0" t="n">
        <v>19</v>
      </c>
      <c r="I104" s="0" t="s">
        <v>395</v>
      </c>
      <c r="J104" s="8" t="n">
        <v>1</v>
      </c>
      <c r="K104" s="9" t="str">
        <f aca="false">RIGHTB(B104,1)</f>
        <v>S</v>
      </c>
      <c r="L104" s="9" t="str">
        <f aca="false">RIGHTB(C104,1)</f>
        <v>E</v>
      </c>
      <c r="M104" s="10" t="n">
        <f aca="false">IF(AND(K104="S",LEN(B104)&gt;4),-LEFT(B104,4),IF(AND(K104="S",LEN(B104)=4),-LEFT(B104,3),IF(AND(K104="N",LEN(B104)=4),LEFT(B104,3),LEFT(B104,4))))</f>
        <v>-53.3</v>
      </c>
      <c r="N104" s="10" t="str">
        <f aca="false">IF(AND(L104="W",LEN(C104)=6),-LEFT(C104,5), IF(AND(L104="W",LEN(C104)=5),-LEFT(C104,4), IF(AND(L104="W",LEN(C104)=4), -LEFT(C104,3), IF(AND(L104="E", LEN(C104)=6),LEFT(C104,5), IF(AND(L104="E",LEN(C104)=5), LEFT(C104,4), IF(AND(L104="E",LEN(C104)=4),LEFT(C104,3) ))))))</f>
        <v>90.8</v>
      </c>
      <c r="O104" s="0" t="n">
        <f aca="false">(F104^2+G104^2+H104^2)^0.5</f>
        <v>19.8212007708918</v>
      </c>
      <c r="P104" s="0" t="n">
        <f aca="false">ATAN((R104^2+S104^2)^0.5/T104)/$AB$1</f>
        <v>45.569515058515</v>
      </c>
      <c r="Q104" s="0" t="n">
        <f aca="false">ATAN2(R104,S104)/$AB$1+180</f>
        <v>201.418224382338</v>
      </c>
      <c r="R104" s="0" t="n">
        <f aca="false">-F104*SIN(M104*$AB$1)*COS(N104*$AB$1)-G104*SIN($AB$1*M104)*SIN($AB$1*N104)+H104*COS($AB$1*M104)</f>
        <v>13.1768238594365</v>
      </c>
      <c r="S104" s="0" t="n">
        <f aca="false">-F104*SIN($AB$1*N104)+G104*COS($AB$1*N104)</f>
        <v>5.16877632820519</v>
      </c>
      <c r="T104" s="0" t="n">
        <f aca="false">-F104*COS($AB$1*M104)*COS(N104*$AB$1)-G104*COS($AB$1*M104)*SIN($AB$1*N104)-H104*SIN($AB$1*M104)</f>
        <v>13.8757004957001</v>
      </c>
      <c r="W104" s="0" t="n">
        <f aca="false">IF(O104&lt;&gt;0,1,0)</f>
        <v>1</v>
      </c>
    </row>
    <row r="105" customFormat="false" ht="15" hidden="false" customHeight="false" outlineLevel="0" collapsed="false">
      <c r="A105" s="0" t="s">
        <v>417</v>
      </c>
      <c r="B105" s="0" t="s">
        <v>418</v>
      </c>
      <c r="C105" s="0" t="s">
        <v>419</v>
      </c>
      <c r="I105" s="0" t="s">
        <v>420</v>
      </c>
      <c r="J105" s="13" t="n">
        <v>0.99</v>
      </c>
      <c r="K105" s="9" t="str">
        <f aca="false">RIGHTB(B105,1)</f>
        <v>S</v>
      </c>
      <c r="L105" s="9" t="str">
        <f aca="false">RIGHTB(C105,1)</f>
        <v>W</v>
      </c>
      <c r="M105" s="10" t="n">
        <f aca="false">IF(AND(K105="S",LEN(B105)&gt;4),-LEFT(B105,4),IF(AND(K105="S",LEN(B105)=4),-LEFT(B105,3),IF(AND(K105="N",LEN(B105)=4),LEFT(B105,3),LEFT(B105,4))))</f>
        <v>-6.4</v>
      </c>
      <c r="N105" s="10" t="n">
        <f aca="false">IF(AND(L105="W",LEN(C105)=6),-LEFT(C105,5), IF(AND(L105="W",LEN(C105)=5),-LEFT(C105,4), IF(AND(L105="W",LEN(C105)=4), -LEFT(C105,3), IF(AND(L105="E", LEN(C105)=6),LEFT(C105,5), IF(AND(L105="E",LEN(C105)=5), LEFT(C105,4), IF(AND(L105="E",LEN(C105)=4),LEFT(C105,3) ))))))</f>
        <v>-142.7</v>
      </c>
      <c r="O105" s="0" t="n">
        <f aca="false">(F105^2+G105^2+H105^2)^0.5</f>
        <v>0</v>
      </c>
      <c r="P105" s="0" t="e">
        <f aca="false">ATAN((R105^2+S105^2)^0.5/T105)/$AB$1</f>
        <v>#DIV/0!</v>
      </c>
      <c r="Q105" s="0" t="n">
        <f aca="false">ATAN2(R105,S105)/$AB$1+180</f>
        <v>180</v>
      </c>
      <c r="R105" s="0" t="n">
        <f aca="false">-F105*SIN(M105*$AB$1)*COS(N105*$AB$1)-G105*SIN($AB$1*M105)*SIN($AB$1*N105)+H105*COS($AB$1*M105)</f>
        <v>0</v>
      </c>
      <c r="S105" s="0" t="n">
        <f aca="false">-F105*SIN($AB$1*N105)+G105*COS($AB$1*N105)</f>
        <v>0</v>
      </c>
      <c r="T105" s="0" t="n">
        <f aca="false">-F105*COS($AB$1*M105)*COS(N105*$AB$1)-G105*COS($AB$1*M105)*SIN($AB$1*N105)-H105*SIN($AB$1*M105)</f>
        <v>0</v>
      </c>
      <c r="W105" s="0" t="n">
        <f aca="false">IF(O105&lt;&gt;0,1,0)</f>
        <v>0</v>
      </c>
    </row>
    <row r="106" customFormat="false" ht="15" hidden="false" customHeight="false" outlineLevel="0" collapsed="false">
      <c r="A106" s="0" t="s">
        <v>421</v>
      </c>
      <c r="B106" s="0" t="s">
        <v>422</v>
      </c>
      <c r="C106" s="0" t="s">
        <v>423</v>
      </c>
      <c r="D106" s="0" t="n">
        <v>28.7</v>
      </c>
      <c r="E106" s="0" t="n">
        <v>16.9</v>
      </c>
      <c r="F106" s="0" t="n">
        <v>0.9</v>
      </c>
      <c r="G106" s="0" t="n">
        <v>-16.4</v>
      </c>
      <c r="H106" s="0" t="n">
        <v>3.9</v>
      </c>
      <c r="I106" s="0" t="s">
        <v>424</v>
      </c>
      <c r="J106" s="13" t="n">
        <v>0.98</v>
      </c>
      <c r="K106" s="9" t="str">
        <f aca="false">RIGHTB(B106,1)</f>
        <v>S</v>
      </c>
      <c r="L106" s="9" t="str">
        <f aca="false">RIGHTB(C106,1)</f>
        <v>E</v>
      </c>
      <c r="M106" s="10" t="n">
        <f aca="false">IF(AND(K106="S",LEN(B106)&gt;4),-LEFT(B106,4),IF(AND(K106="S",LEN(B106)=4),-LEFT(B106,3),IF(AND(K106="N",LEN(B106)=4),LEFT(B106,3),LEFT(B106,4))))</f>
        <v>-21.2</v>
      </c>
      <c r="N106" s="10" t="str">
        <f aca="false">IF(AND(L106="W",LEN(C106)=6),-LEFT(C106,5), IF(AND(L106="W",LEN(C106)=5),-LEFT(C106,4), IF(AND(L106="W",LEN(C106)=4), -LEFT(C106,3), IF(AND(L106="E", LEN(C106)=6),LEFT(C106,5), IF(AND(L106="E",LEN(C106)=5), LEFT(C106,4), IF(AND(L106="E",LEN(C106)=4),LEFT(C106,3) ))))))</f>
        <v>23.3</v>
      </c>
      <c r="O106" s="0" t="n">
        <f aca="false">(F106^2+G106^2+H106^2)^0.5</f>
        <v>16.8813506568639</v>
      </c>
      <c r="P106" s="0" t="n">
        <f aca="false">ATAN((R106^2+S106^2)^0.5/T106)/$AB$1</f>
        <v>66.6620524475154</v>
      </c>
      <c r="Q106" s="0" t="n">
        <f aca="false">ATAN2(R106,S106)/$AB$1+180</f>
        <v>95.8845387371174</v>
      </c>
      <c r="R106" s="0" t="n">
        <f aca="false">-F106*SIN(M106*$AB$1)*COS(N106*$AB$1)-G106*SIN($AB$1*M106)*SIN($AB$1*N106)+H106*COS($AB$1*M106)</f>
        <v>1.58914317897232</v>
      </c>
      <c r="S106" s="0" t="n">
        <f aca="false">-F106*SIN($AB$1*N106)+G106*COS($AB$1*N106)</f>
        <v>-15.4185116063991</v>
      </c>
      <c r="T106" s="0" t="n">
        <f aca="false">-F106*COS($AB$1*M106)*COS(N106*$AB$1)-G106*COS($AB$1*M106)*SIN($AB$1*N106)-H106*SIN($AB$1*M106)</f>
        <v>6.68760972246903</v>
      </c>
      <c r="W106" s="0" t="n">
        <f aca="false">IF(O106&lt;&gt;0,1,0)</f>
        <v>1</v>
      </c>
    </row>
    <row r="107" customFormat="false" ht="15" hidden="false" customHeight="false" outlineLevel="0" collapsed="false">
      <c r="A107" s="0" t="s">
        <v>425</v>
      </c>
      <c r="B107" s="0" t="s">
        <v>426</v>
      </c>
      <c r="C107" s="0" t="s">
        <v>427</v>
      </c>
      <c r="D107" s="0" t="n">
        <v>29</v>
      </c>
      <c r="E107" s="0" t="n">
        <v>19.6</v>
      </c>
      <c r="F107" s="0" t="n">
        <v>-16.6</v>
      </c>
      <c r="G107" s="0" t="n">
        <v>-10.4</v>
      </c>
      <c r="H107" s="0" t="n">
        <v>0.1</v>
      </c>
      <c r="I107" s="0" t="s">
        <v>428</v>
      </c>
      <c r="J107" s="13" t="n">
        <v>0.98</v>
      </c>
      <c r="K107" s="9" t="str">
        <f aca="false">RIGHTB(B107,1)</f>
        <v>S</v>
      </c>
      <c r="L107" s="9" t="str">
        <f aca="false">RIGHTB(C107,1)</f>
        <v>E</v>
      </c>
      <c r="M107" s="10" t="n">
        <f aca="false">IF(AND(K107="S",LEN(B107)&gt;4),-LEFT(B107,4),IF(AND(K107="S",LEN(B107)=4),-LEFT(B107,3),IF(AND(K107="N",LEN(B107)=4),LEFT(B107,3),LEFT(B107,4))))</f>
        <v>-7.7</v>
      </c>
      <c r="N107" s="10" t="str">
        <f aca="false">IF(AND(L107="W",LEN(C107)=6),-LEFT(C107,5), IF(AND(L107="W",LEN(C107)=5),-LEFT(C107,4), IF(AND(L107="W",LEN(C107)=4), -LEFT(C107,3), IF(AND(L107="E", LEN(C107)=6),LEFT(C107,5), IF(AND(L107="E",LEN(C107)=5), LEFT(C107,4), IF(AND(L107="E",LEN(C107)=4),LEFT(C107,3) ))))))</f>
        <v>74.3</v>
      </c>
      <c r="O107" s="0" t="n">
        <f aca="false">(F107^2+G107^2+H107^2)^0.5</f>
        <v>19.5890275409475</v>
      </c>
      <c r="P107" s="0" t="n">
        <f aca="false">ATAN((R107^2+S107^2)^0.5/T107)/$AB$1</f>
        <v>42.7417391803502</v>
      </c>
      <c r="Q107" s="0" t="n">
        <f aca="false">ATAN2(R107,S107)/$AB$1+180</f>
        <v>277.973582990026</v>
      </c>
      <c r="R107" s="0" t="n">
        <f aca="false">-F107*SIN(M107*$AB$1)*COS(N107*$AB$1)-G107*SIN($AB$1*M107)*SIN($AB$1*N107)+H107*COS($AB$1*M107)</f>
        <v>-1.84423216372515</v>
      </c>
      <c r="S107" s="0" t="n">
        <f aca="false">-F107*SIN($AB$1*N107)+G107*COS($AB$1*N107)</f>
        <v>13.166438351993</v>
      </c>
      <c r="T107" s="0" t="n">
        <f aca="false">-F107*COS($AB$1*M107)*COS(N107*$AB$1)-G107*COS($AB$1*M107)*SIN($AB$1*N107)-H107*SIN($AB$1*M107)</f>
        <v>14.3865808602826</v>
      </c>
      <c r="W107" s="0" t="n">
        <f aca="false">IF(O107&lt;&gt;0,1,0)</f>
        <v>1</v>
      </c>
    </row>
    <row r="108" customFormat="false" ht="15" hidden="false" customHeight="false" outlineLevel="0" collapsed="false">
      <c r="A108" s="0" t="s">
        <v>429</v>
      </c>
      <c r="B108" s="0" t="s">
        <v>430</v>
      </c>
      <c r="C108" s="0" t="s">
        <v>431</v>
      </c>
      <c r="D108" s="0" t="n">
        <v>32</v>
      </c>
      <c r="I108" s="0" t="s">
        <v>432</v>
      </c>
      <c r="J108" s="13" t="n">
        <v>0.96</v>
      </c>
      <c r="K108" s="9" t="str">
        <f aca="false">RIGHTB(B108,1)</f>
        <v>N</v>
      </c>
      <c r="L108" s="9" t="str">
        <f aca="false">RIGHTB(C108,1)</f>
        <v>W</v>
      </c>
      <c r="M108" s="10" t="str">
        <f aca="false">IF(AND(K108="S",LEN(B108)&gt;4),-LEFT(B108,4),IF(AND(K108="S",LEN(B108)=4),-LEFT(B108,3),IF(AND(K108="N",LEN(B108)=4),LEFT(B108,3),LEFT(B108,4))))</f>
        <v>36.5</v>
      </c>
      <c r="N108" s="10" t="n">
        <f aca="false">IF(AND(L108="W",LEN(C108)=6),-LEFT(C108,5), IF(AND(L108="W",LEN(C108)=5),-LEFT(C108,4), IF(AND(L108="W",LEN(C108)=4), -LEFT(C108,3), IF(AND(L108="E", LEN(C108)=6),LEFT(C108,5), IF(AND(L108="E",LEN(C108)=5), LEFT(C108,4), IF(AND(L108="E",LEN(C108)=4),LEFT(C108,3) ))))))</f>
        <v>-37.2</v>
      </c>
      <c r="O108" s="0" t="n">
        <f aca="false">(F108^2+G108^2+H108^2)^0.5</f>
        <v>0</v>
      </c>
      <c r="P108" s="0" t="e">
        <f aca="false">ATAN((R108^2+S108^2)^0.5/T108)/$AB$1</f>
        <v>#DIV/0!</v>
      </c>
      <c r="Q108" s="0" t="n">
        <f aca="false">ATAN2(R108,S108)/$AB$1+180</f>
        <v>180</v>
      </c>
      <c r="R108" s="0" t="n">
        <f aca="false">-F108*SIN(M108*$AB$1)*COS(N108*$AB$1)-G108*SIN($AB$1*M108)*SIN($AB$1*N108)+H108*COS($AB$1*M108)</f>
        <v>0</v>
      </c>
      <c r="S108" s="0" t="n">
        <f aca="false">-F108*SIN($AB$1*N108)+G108*COS($AB$1*N108)</f>
        <v>0</v>
      </c>
      <c r="T108" s="0" t="n">
        <f aca="false">-F108*COS($AB$1*M108)*COS(N108*$AB$1)-G108*COS($AB$1*M108)*SIN($AB$1*N108)-H108*SIN($AB$1*M108)</f>
        <v>0</v>
      </c>
      <c r="W108" s="0" t="n">
        <f aca="false">IF(O108&lt;&gt;0,1,0)</f>
        <v>0</v>
      </c>
    </row>
    <row r="109" customFormat="false" ht="15" hidden="false" customHeight="false" outlineLevel="0" collapsed="false">
      <c r="A109" s="0" t="s">
        <v>433</v>
      </c>
      <c r="B109" s="0" t="s">
        <v>434</v>
      </c>
      <c r="C109" s="0" t="s">
        <v>435</v>
      </c>
      <c r="I109" s="0" t="s">
        <v>436</v>
      </c>
      <c r="J109" s="13" t="n">
        <v>0.93</v>
      </c>
      <c r="K109" s="9" t="str">
        <f aca="false">RIGHTB(B109,1)</f>
        <v>S</v>
      </c>
      <c r="L109" s="9" t="str">
        <f aca="false">RIGHTB(C109,1)</f>
        <v>W</v>
      </c>
      <c r="M109" s="10" t="n">
        <f aca="false">IF(AND(K109="S",LEN(B109)&gt;4),-LEFT(B109,4),IF(AND(K109="S",LEN(B109)=4),-LEFT(B109,3),IF(AND(K109="N",LEN(B109)=4),LEFT(B109,3),LEFT(B109,4))))</f>
        <v>-64.7</v>
      </c>
      <c r="N109" s="10" t="n">
        <f aca="false">IF(AND(L109="W",LEN(C109)=6),-LEFT(C109,5), IF(AND(L109="W",LEN(C109)=5),-LEFT(C109,4), IF(AND(L109="W",LEN(C109)=4), -LEFT(C109,3), IF(AND(L109="E", LEN(C109)=6),LEFT(C109,5), IF(AND(L109="E",LEN(C109)=5), LEFT(C109,4), IF(AND(L109="E",LEN(C109)=4),LEFT(C109,3) ))))))</f>
        <v>-18.8</v>
      </c>
      <c r="O109" s="0" t="n">
        <f aca="false">(F109^2+G109^2+H109^2)^0.5</f>
        <v>0</v>
      </c>
      <c r="P109" s="0" t="e">
        <f aca="false">ATAN((R109^2+S109^2)^0.5/T109)/$AB$1</f>
        <v>#DIV/0!</v>
      </c>
      <c r="Q109" s="0" t="n">
        <f aca="false">ATAN2(R109,S109)/$AB$1+180</f>
        <v>180</v>
      </c>
      <c r="R109" s="0" t="n">
        <f aca="false">-F109*SIN(M109*$AB$1)*COS(N109*$AB$1)-G109*SIN($AB$1*M109)*SIN($AB$1*N109)+H109*COS($AB$1*M109)</f>
        <v>0</v>
      </c>
      <c r="S109" s="0" t="n">
        <f aca="false">-F109*SIN($AB$1*N109)+G109*COS($AB$1*N109)</f>
        <v>0</v>
      </c>
      <c r="T109" s="0" t="n">
        <f aca="false">-F109*COS($AB$1*M109)*COS(N109*$AB$1)-G109*COS($AB$1*M109)*SIN($AB$1*N109)-H109*SIN($AB$1*M109)</f>
        <v>0</v>
      </c>
      <c r="W109" s="0" t="n">
        <f aca="false">IF(O109&lt;&gt;0,1,0)</f>
        <v>0</v>
      </c>
    </row>
    <row r="110" customFormat="false" ht="15" hidden="false" customHeight="false" outlineLevel="0" collapsed="false">
      <c r="A110" s="0" t="s">
        <v>437</v>
      </c>
      <c r="I110" s="0" t="s">
        <v>438</v>
      </c>
      <c r="J110" s="13" t="n">
        <v>0.92</v>
      </c>
      <c r="K110" s="9" t="str">
        <f aca="false">RIGHTB(B110,1)</f>
        <v/>
      </c>
      <c r="L110" s="9" t="str">
        <f aca="false">RIGHTB(C110,1)</f>
        <v/>
      </c>
      <c r="M110" s="10" t="str">
        <f aca="false">IF(AND(K110="S",LEN(B110)&gt;4),-LEFT(B110,4),IF(AND(K110="S",LEN(B110)=4),-LEFT(B110,3),IF(AND(K110="N",LEN(B110)=4),LEFT(B110,3),LEFT(B110,4))))</f>
        <v/>
      </c>
      <c r="N110" s="10" t="n">
        <f aca="false">IF(AND(L110="W",LEN(C110)=6),-LEFT(C110,5), IF(AND(L110="W",LEN(C110)=5),-LEFT(C110,4), IF(AND(L110="W",LEN(C110)=4), -LEFT(C110,3), IF(AND(L110="E", LEN(C110)=6),LEFT(C110,5), IF(AND(L110="E",LEN(C110)=5), LEFT(C110,4), IF(AND(L110="E",LEN(C110)=4),LEFT(C110,3) ))))))</f>
        <v>0</v>
      </c>
      <c r="O110" s="0" t="n">
        <f aca="false">(F110^2+G110^2+H110^2)^0.5</f>
        <v>0</v>
      </c>
      <c r="P110" s="0" t="e">
        <f aca="false">ATAN((R110^2+S110^2)^0.5/T110)/$AB$1</f>
        <v>#VALUE!</v>
      </c>
      <c r="Q110" s="0" t="e">
        <f aca="false">ATAN2(R110,S110)/$AB$1+180</f>
        <v>#VALUE!</v>
      </c>
      <c r="R110" s="0" t="e">
        <f aca="false">-F110*SIN(M110*$AB$1)*COS(N110*$AB$1)-G110*SIN($AB$1*M110)*SIN($AB$1*N110)+H110*COS($AB$1*M110)</f>
        <v>#VALUE!</v>
      </c>
      <c r="S110" s="0" t="n">
        <f aca="false">-F110*SIN($AB$1*N110)+G110*COS($AB$1*N110)</f>
        <v>0</v>
      </c>
      <c r="T110" s="0" t="e">
        <f aca="false">-F110*COS($AB$1*M110)*COS(N110*$AB$1)-G110*COS($AB$1*M110)*SIN($AB$1*N110)-H110*SIN($AB$1*M110)</f>
        <v>#VALUE!</v>
      </c>
      <c r="W110" s="0" t="n">
        <f aca="false">IF(O110&lt;&gt;0,1,0)</f>
        <v>0</v>
      </c>
    </row>
    <row r="111" customFormat="false" ht="15" hidden="false" customHeight="false" outlineLevel="0" collapsed="false">
      <c r="A111" s="0" t="s">
        <v>439</v>
      </c>
      <c r="B111" s="0" t="s">
        <v>440</v>
      </c>
      <c r="C111" s="0" t="s">
        <v>441</v>
      </c>
      <c r="D111" s="0" t="n">
        <v>37</v>
      </c>
      <c r="I111" s="0" t="s">
        <v>442</v>
      </c>
      <c r="J111" s="0" t="n">
        <v>0.9</v>
      </c>
      <c r="K111" s="9" t="str">
        <f aca="false">RIGHTB(B111,1)</f>
        <v>S</v>
      </c>
      <c r="L111" s="9" t="str">
        <f aca="false">RIGHTB(C111,1)</f>
        <v>W</v>
      </c>
      <c r="M111" s="10" t="n">
        <f aca="false">IF(AND(K111="S",LEN(B111)&gt;4),-LEFT(B111,4),IF(AND(K111="S",LEN(B111)=4),-LEFT(B111,3),IF(AND(K111="N",LEN(B111)=4),LEFT(B111,3),LEFT(B111,4))))</f>
        <v>-4.5</v>
      </c>
      <c r="N111" s="10" t="n">
        <f aca="false">IF(AND(L111="W",LEN(C111)=6),-LEFT(C111,5), IF(AND(L111="W",LEN(C111)=5),-LEFT(C111,4), IF(AND(L111="W",LEN(C111)=4), -LEFT(C111,3), IF(AND(L111="E", LEN(C111)=6),LEFT(C111,5), IF(AND(L111="E",LEN(C111)=5), LEFT(C111,4), IF(AND(L111="E",LEN(C111)=4),LEFT(C111,3) ))))))</f>
        <v>-73.9</v>
      </c>
      <c r="O111" s="0" t="n">
        <f aca="false">(F111^2+G111^2+H111^2)^0.5</f>
        <v>0</v>
      </c>
      <c r="P111" s="0" t="e">
        <f aca="false">ATAN((R111^2+S111^2)^0.5/T111)/$AB$1</f>
        <v>#DIV/0!</v>
      </c>
      <c r="Q111" s="0" t="n">
        <f aca="false">ATAN2(R111,S111)/$AB$1+180</f>
        <v>180</v>
      </c>
      <c r="R111" s="0" t="n">
        <f aca="false">-F111*SIN(M111*$AB$1)*COS(N111*$AB$1)-G111*SIN($AB$1*M111)*SIN($AB$1*N111)+H111*COS($AB$1*M111)</f>
        <v>0</v>
      </c>
      <c r="S111" s="0" t="n">
        <f aca="false">-F111*SIN($AB$1*N111)+G111*COS($AB$1*N111)</f>
        <v>0</v>
      </c>
      <c r="T111" s="0" t="n">
        <f aca="false">-F111*COS($AB$1*M111)*COS(N111*$AB$1)-G111*COS($AB$1*M111)*SIN($AB$1*N111)-H111*SIN($AB$1*M111)</f>
        <v>0</v>
      </c>
      <c r="W111" s="0" t="n">
        <f aca="false">IF(O111&lt;&gt;0,1,0)</f>
        <v>0</v>
      </c>
    </row>
    <row r="112" customFormat="false" ht="15" hidden="false" customHeight="false" outlineLevel="0" collapsed="false">
      <c r="A112" s="0" t="s">
        <v>443</v>
      </c>
      <c r="I112" s="0" t="s">
        <v>444</v>
      </c>
      <c r="J112" s="13" t="n">
        <v>0.89</v>
      </c>
      <c r="K112" s="9" t="str">
        <f aca="false">RIGHTB(B112,1)</f>
        <v/>
      </c>
      <c r="L112" s="9" t="str">
        <f aca="false">RIGHTB(C112,1)</f>
        <v/>
      </c>
      <c r="M112" s="10" t="str">
        <f aca="false">IF(AND(K112="S",LEN(B112)&gt;4),-LEFT(B112,4),IF(AND(K112="S",LEN(B112)=4),-LEFT(B112,3),IF(AND(K112="N",LEN(B112)=4),LEFT(B112,3),LEFT(B112,4))))</f>
        <v/>
      </c>
      <c r="N112" s="10" t="n">
        <f aca="false">IF(AND(L112="W",LEN(C112)=6),-LEFT(C112,5), IF(AND(L112="W",LEN(C112)=5),-LEFT(C112,4), IF(AND(L112="W",LEN(C112)=4), -LEFT(C112,3), IF(AND(L112="E", LEN(C112)=6),LEFT(C112,5), IF(AND(L112="E",LEN(C112)=5), LEFT(C112,4), IF(AND(L112="E",LEN(C112)=4),LEFT(C112,3) ))))))</f>
        <v>0</v>
      </c>
      <c r="O112" s="0" t="n">
        <f aca="false">(F112^2+G112^2+H112^2)^0.5</f>
        <v>0</v>
      </c>
      <c r="P112" s="0" t="e">
        <f aca="false">ATAN((R112^2+S112^2)^0.5/T112)/$AB$1</f>
        <v>#VALUE!</v>
      </c>
      <c r="Q112" s="0" t="e">
        <f aca="false">ATAN2(R112,S112)/$AB$1+180</f>
        <v>#VALUE!</v>
      </c>
      <c r="R112" s="0" t="e">
        <f aca="false">-F112*SIN(M112*$AB$1)*COS(N112*$AB$1)-G112*SIN($AB$1*M112)*SIN($AB$1*N112)+H112*COS($AB$1*M112)</f>
        <v>#VALUE!</v>
      </c>
      <c r="S112" s="0" t="n">
        <f aca="false">-F112*SIN($AB$1*N112)+G112*COS($AB$1*N112)</f>
        <v>0</v>
      </c>
      <c r="T112" s="0" t="e">
        <f aca="false">-F112*COS($AB$1*M112)*COS(N112*$AB$1)-G112*COS($AB$1*M112)*SIN($AB$1*N112)-H112*SIN($AB$1*M112)</f>
        <v>#VALUE!</v>
      </c>
      <c r="W112" s="0" t="n">
        <f aca="false">IF(O112&lt;&gt;0,1,0)</f>
        <v>0</v>
      </c>
    </row>
    <row r="113" customFormat="false" ht="15" hidden="false" customHeight="false" outlineLevel="0" collapsed="false">
      <c r="A113" s="0" t="s">
        <v>445</v>
      </c>
      <c r="B113" s="0" t="s">
        <v>446</v>
      </c>
      <c r="C113" s="0" t="s">
        <v>431</v>
      </c>
      <c r="D113" s="0" t="n">
        <v>35.5</v>
      </c>
      <c r="I113" s="0" t="s">
        <v>447</v>
      </c>
      <c r="J113" s="13" t="n">
        <v>0.89</v>
      </c>
      <c r="K113" s="9" t="str">
        <f aca="false">RIGHTB(B113,1)</f>
        <v>N</v>
      </c>
      <c r="L113" s="9" t="str">
        <f aca="false">RIGHTB(C113,1)</f>
        <v>W</v>
      </c>
      <c r="M113" s="10" t="str">
        <f aca="false">IF(AND(K113="S",LEN(B113)&gt;4),-LEFT(B113,4),IF(AND(K113="S",LEN(B113)=4),-LEFT(B113,3),IF(AND(K113="N",LEN(B113)=4),LEFT(B113,3),LEFT(B113,4))))</f>
        <v>24.0</v>
      </c>
      <c r="N113" s="10" t="n">
        <f aca="false">IF(AND(L113="W",LEN(C113)=6),-LEFT(C113,5), IF(AND(L113="W",LEN(C113)=5),-LEFT(C113,4), IF(AND(L113="W",LEN(C113)=4), -LEFT(C113,3), IF(AND(L113="E", LEN(C113)=6),LEFT(C113,5), IF(AND(L113="E",LEN(C113)=5), LEFT(C113,4), IF(AND(L113="E",LEN(C113)=4),LEFT(C113,3) ))))))</f>
        <v>-37.2</v>
      </c>
      <c r="O113" s="0" t="n">
        <f aca="false">(F113^2+G113^2+H113^2)^0.5</f>
        <v>0</v>
      </c>
      <c r="P113" s="0" t="e">
        <f aca="false">ATAN((R113^2+S113^2)^0.5/T113)/$AB$1</f>
        <v>#DIV/0!</v>
      </c>
      <c r="Q113" s="0" t="n">
        <f aca="false">ATAN2(R113,S113)/$AB$1+180</f>
        <v>180</v>
      </c>
      <c r="R113" s="0" t="n">
        <f aca="false">-F113*SIN(M113*$AB$1)*COS(N113*$AB$1)-G113*SIN($AB$1*M113)*SIN($AB$1*N113)+H113*COS($AB$1*M113)</f>
        <v>0</v>
      </c>
      <c r="S113" s="0" t="n">
        <f aca="false">-F113*SIN($AB$1*N113)+G113*COS($AB$1*N113)</f>
        <v>0</v>
      </c>
      <c r="T113" s="0" t="n">
        <f aca="false">-F113*COS($AB$1*M113)*COS(N113*$AB$1)-G113*COS($AB$1*M113)*SIN($AB$1*N113)-H113*SIN($AB$1*M113)</f>
        <v>0</v>
      </c>
      <c r="W113" s="0" t="n">
        <f aca="false">IF(O113&lt;&gt;0,1,0)</f>
        <v>0</v>
      </c>
    </row>
    <row r="114" customFormat="false" ht="15" hidden="false" customHeight="false" outlineLevel="0" collapsed="false">
      <c r="A114" s="0" t="s">
        <v>448</v>
      </c>
      <c r="B114" s="0" t="s">
        <v>449</v>
      </c>
      <c r="C114" s="0" t="s">
        <v>450</v>
      </c>
      <c r="D114" s="0" t="n">
        <v>28.7</v>
      </c>
      <c r="E114" s="0" t="n">
        <v>14.5</v>
      </c>
      <c r="F114" s="0" t="n">
        <v>6</v>
      </c>
      <c r="G114" s="0" t="n">
        <v>-11.9</v>
      </c>
      <c r="H114" s="0" t="n">
        <v>5.7</v>
      </c>
      <c r="I114" s="0" t="s">
        <v>451</v>
      </c>
      <c r="J114" s="13" t="n">
        <v>0.87</v>
      </c>
      <c r="K114" s="9" t="str">
        <f aca="false">RIGHTB(B114,1)</f>
        <v>S</v>
      </c>
      <c r="L114" s="9" t="str">
        <f aca="false">RIGHTB(C114,1)</f>
        <v>E</v>
      </c>
      <c r="M114" s="10" t="n">
        <f aca="false">IF(AND(K114="S",LEN(B114)&gt;4),-LEFT(B114,4),IF(AND(K114="S",LEN(B114)=4),-LEFT(B114,3),IF(AND(K114="N",LEN(B114)=4),LEFT(B114,3),LEFT(B114,4))))</f>
        <v>-17.4</v>
      </c>
      <c r="N114" s="10" t="str">
        <f aca="false">IF(AND(L114="W",LEN(C114)=6),-LEFT(C114,5), IF(AND(L114="W",LEN(C114)=5),-LEFT(C114,4), IF(AND(L114="W",LEN(C114)=4), -LEFT(C114,3), IF(AND(L114="E", LEN(C114)=6),LEFT(C114,5), IF(AND(L114="E",LEN(C114)=5), LEFT(C114,4), IF(AND(L114="E",LEN(C114)=4),LEFT(C114,3) ))))))</f>
        <v>138.3</v>
      </c>
      <c r="O114" s="0" t="n">
        <f aca="false">(F114^2+G114^2+H114^2)^0.5</f>
        <v>14.4948266633306</v>
      </c>
      <c r="P114" s="0" t="n">
        <f aca="false">ATAN((R114^2+S114^2)^0.5/T114)/$AB$1</f>
        <v>20.9859181113778</v>
      </c>
      <c r="Q114" s="0" t="n">
        <f aca="false">ATAN2(R114,S114)/$AB$1+180</f>
        <v>250.507072679402</v>
      </c>
      <c r="R114" s="0" t="n">
        <f aca="false">-F114*SIN(M114*$AB$1)*COS(N114*$AB$1)-G114*SIN($AB$1*M114)*SIN($AB$1*N114)+H114*COS($AB$1*M114)</f>
        <v>1.73223918496889</v>
      </c>
      <c r="S114" s="0" t="n">
        <f aca="false">-F114*SIN($AB$1*N114)+G114*COS($AB$1*N114)</f>
        <v>4.89361224041478</v>
      </c>
      <c r="T114" s="0" t="n">
        <f aca="false">-F114*COS($AB$1*M114)*COS(N114*$AB$1)-G114*COS($AB$1*M114)*SIN($AB$1*N114)-H114*SIN($AB$1*M114)</f>
        <v>13.5333627250038</v>
      </c>
      <c r="W114" s="0" t="n">
        <f aca="false">IF(O114&lt;&gt;0,1,0)</f>
        <v>1</v>
      </c>
    </row>
    <row r="115" customFormat="false" ht="15" hidden="false" customHeight="false" outlineLevel="0" collapsed="false">
      <c r="A115" s="0" t="s">
        <v>452</v>
      </c>
      <c r="B115" s="0" t="s">
        <v>453</v>
      </c>
      <c r="C115" s="0" t="s">
        <v>454</v>
      </c>
      <c r="I115" s="0" t="s">
        <v>455</v>
      </c>
      <c r="J115" s="13" t="n">
        <v>0.86</v>
      </c>
      <c r="K115" s="9" t="str">
        <f aca="false">RIGHTB(B115,1)</f>
        <v>N</v>
      </c>
      <c r="L115" s="9" t="str">
        <f aca="false">RIGHTB(C115,1)</f>
        <v>E</v>
      </c>
      <c r="M115" s="10" t="str">
        <f aca="false">IF(AND(K115="S",LEN(B115)&gt;4),-LEFT(B115,4),IF(AND(K115="S",LEN(B115)=4),-LEFT(B115,3),IF(AND(K115="N",LEN(B115)=4),LEFT(B115,3),LEFT(B115,4))))</f>
        <v>16.7</v>
      </c>
      <c r="N115" s="10" t="str">
        <f aca="false">IF(AND(L115="W",LEN(C115)=6),-LEFT(C115,5), IF(AND(L115="W",LEN(C115)=5),-LEFT(C115,4), IF(AND(L115="W",LEN(C115)=4), -LEFT(C115,3), IF(AND(L115="E", LEN(C115)=6),LEFT(C115,5), IF(AND(L115="E",LEN(C115)=5), LEFT(C115,4), IF(AND(L115="E",LEN(C115)=4),LEFT(C115,3) ))))))</f>
        <v>87.5</v>
      </c>
      <c r="O115" s="0" t="n">
        <f aca="false">(F115^2+G115^2+H115^2)^0.5</f>
        <v>0</v>
      </c>
      <c r="P115" s="0" t="e">
        <f aca="false">ATAN((R115^2+S115^2)^0.5/T115)/$AB$1</f>
        <v>#DIV/0!</v>
      </c>
      <c r="Q115" s="0" t="n">
        <f aca="false">ATAN2(R115,S115)/$AB$1+180</f>
        <v>180</v>
      </c>
      <c r="R115" s="0" t="n">
        <f aca="false">-F115*SIN(M115*$AB$1)*COS(N115*$AB$1)-G115*SIN($AB$1*M115)*SIN($AB$1*N115)+H115*COS($AB$1*M115)</f>
        <v>0</v>
      </c>
      <c r="S115" s="0" t="n">
        <f aca="false">-F115*SIN($AB$1*N115)+G115*COS($AB$1*N115)</f>
        <v>0</v>
      </c>
      <c r="T115" s="0" t="n">
        <f aca="false">-F115*COS($AB$1*M115)*COS(N115*$AB$1)-G115*COS($AB$1*M115)*SIN($AB$1*N115)-H115*SIN($AB$1*M115)</f>
        <v>-0</v>
      </c>
      <c r="W115" s="0" t="n">
        <f aca="false">IF(O115&lt;&gt;0,1,0)</f>
        <v>0</v>
      </c>
    </row>
    <row r="116" customFormat="false" ht="15" hidden="false" customHeight="false" outlineLevel="0" collapsed="false">
      <c r="A116" s="0" t="s">
        <v>456</v>
      </c>
      <c r="B116" s="0" t="s">
        <v>457</v>
      </c>
      <c r="C116" s="0" t="s">
        <v>458</v>
      </c>
      <c r="D116" s="8" t="n">
        <v>52</v>
      </c>
      <c r="I116" s="0" t="s">
        <v>459</v>
      </c>
      <c r="J116" s="13" t="n">
        <v>0.86</v>
      </c>
      <c r="K116" s="9" t="str">
        <f aca="false">RIGHTB(B116,1)</f>
        <v>S</v>
      </c>
      <c r="L116" s="9" t="str">
        <f aca="false">RIGHTB(C116,1)</f>
        <v>E</v>
      </c>
      <c r="M116" s="10" t="n">
        <f aca="false">IF(AND(K116="S",LEN(B116)&gt;4),-LEFT(B116,4),IF(AND(K116="S",LEN(B116)=4),-LEFT(B116,3),IF(AND(K116="N",LEN(B116)=4),LEFT(B116,3),LEFT(B116,4))))</f>
        <v>-37.8</v>
      </c>
      <c r="N116" s="10" t="str">
        <f aca="false">IF(AND(L116="W",LEN(C116)=6),-LEFT(C116,5), IF(AND(L116="W",LEN(C116)=5),-LEFT(C116,4), IF(AND(L116="W",LEN(C116)=4), -LEFT(C116,3), IF(AND(L116="E", LEN(C116)=6),LEFT(C116,5), IF(AND(L116="E",LEN(C116)=5), LEFT(C116,4), IF(AND(L116="E",LEN(C116)=4),LEFT(C116,3) ))))))</f>
        <v>39.6</v>
      </c>
      <c r="O116" s="0" t="n">
        <f aca="false">(F116^2+G116^2+H116^2)^0.5</f>
        <v>0</v>
      </c>
      <c r="P116" s="0" t="e">
        <f aca="false">ATAN((R116^2+S116^2)^0.5/T116)/$AB$1</f>
        <v>#DIV/0!</v>
      </c>
      <c r="Q116" s="0" t="n">
        <f aca="false">ATAN2(R116,S116)/$AB$1+180</f>
        <v>180</v>
      </c>
      <c r="R116" s="0" t="n">
        <f aca="false">-F116*SIN(M116*$AB$1)*COS(N116*$AB$1)-G116*SIN($AB$1*M116)*SIN($AB$1*N116)+H116*COS($AB$1*M116)</f>
        <v>0</v>
      </c>
      <c r="S116" s="0" t="n">
        <f aca="false">-F116*SIN($AB$1*N116)+G116*COS($AB$1*N116)</f>
        <v>0</v>
      </c>
      <c r="T116" s="0" t="n">
        <f aca="false">-F116*COS($AB$1*M116)*COS(N116*$AB$1)-G116*COS($AB$1*M116)*SIN($AB$1*N116)-H116*SIN($AB$1*M116)</f>
        <v>0</v>
      </c>
      <c r="W116" s="0" t="n">
        <f aca="false">IF(O116&lt;&gt;0,1,0)</f>
        <v>0</v>
      </c>
    </row>
    <row r="117" customFormat="false" ht="15" hidden="false" customHeight="false" outlineLevel="0" collapsed="false">
      <c r="A117" s="0" t="s">
        <v>460</v>
      </c>
      <c r="B117" s="0" t="s">
        <v>461</v>
      </c>
      <c r="C117" s="0" t="s">
        <v>462</v>
      </c>
      <c r="I117" s="0" t="s">
        <v>459</v>
      </c>
      <c r="J117" s="13" t="n">
        <v>0.86</v>
      </c>
      <c r="K117" s="9" t="str">
        <f aca="false">RIGHTB(B117,1)</f>
        <v>N</v>
      </c>
      <c r="L117" s="9" t="str">
        <f aca="false">RIGHTB(C117,1)</f>
        <v>E</v>
      </c>
      <c r="M117" s="10" t="str">
        <f aca="false">IF(AND(K117="S",LEN(B117)&gt;4),-LEFT(B117,4),IF(AND(K117="S",LEN(B117)=4),-LEFT(B117,3),IF(AND(K117="N",LEN(B117)=4),LEFT(B117,3),LEFT(B117,4))))</f>
        <v>0.4</v>
      </c>
      <c r="N117" s="10" t="str">
        <f aca="false">IF(AND(L117="W",LEN(C117)=6),-LEFT(C117,5), IF(AND(L117="W",LEN(C117)=5),-LEFT(C117,4), IF(AND(L117="W",LEN(C117)=4), -LEFT(C117,3), IF(AND(L117="E", LEN(C117)=6),LEFT(C117,5), IF(AND(L117="E",LEN(C117)=5), LEFT(C117,4), IF(AND(L117="E",LEN(C117)=4),LEFT(C117,3) ))))))</f>
        <v>84.8</v>
      </c>
      <c r="O117" s="0" t="n">
        <f aca="false">(F117^2+G117^2+H117^2)^0.5</f>
        <v>0</v>
      </c>
      <c r="P117" s="0" t="e">
        <f aca="false">ATAN((R117^2+S117^2)^0.5/T117)/$AB$1</f>
        <v>#DIV/0!</v>
      </c>
      <c r="Q117" s="0" t="n">
        <f aca="false">ATAN2(R117,S117)/$AB$1+180</f>
        <v>180</v>
      </c>
      <c r="R117" s="0" t="n">
        <f aca="false">-F117*SIN(M117*$AB$1)*COS(N117*$AB$1)-G117*SIN($AB$1*M117)*SIN($AB$1*N117)+H117*COS($AB$1*M117)</f>
        <v>0</v>
      </c>
      <c r="S117" s="0" t="n">
        <f aca="false">-F117*SIN($AB$1*N117)+G117*COS($AB$1*N117)</f>
        <v>0</v>
      </c>
      <c r="T117" s="0" t="n">
        <f aca="false">-F117*COS($AB$1*M117)*COS(N117*$AB$1)-G117*COS($AB$1*M117)*SIN($AB$1*N117)-H117*SIN($AB$1*M117)</f>
        <v>-0</v>
      </c>
      <c r="W117" s="0" t="n">
        <f aca="false">IF(O117&lt;&gt;0,1,0)</f>
        <v>0</v>
      </c>
    </row>
    <row r="118" customFormat="false" ht="15" hidden="false" customHeight="false" outlineLevel="0" collapsed="false">
      <c r="A118" s="0" t="s">
        <v>463</v>
      </c>
      <c r="I118" s="0" t="s">
        <v>464</v>
      </c>
      <c r="J118" s="13" t="n">
        <v>0.85</v>
      </c>
      <c r="K118" s="9" t="str">
        <f aca="false">RIGHTB(B118,1)</f>
        <v/>
      </c>
      <c r="L118" s="9" t="str">
        <f aca="false">RIGHTB(C118,1)</f>
        <v/>
      </c>
      <c r="M118" s="10" t="str">
        <f aca="false">IF(AND(K118="S",LEN(B118)&gt;4),-LEFT(B118,4),IF(AND(K118="S",LEN(B118)=4),-LEFT(B118,3),IF(AND(K118="N",LEN(B118)=4),LEFT(B118,3),LEFT(B118,4))))</f>
        <v/>
      </c>
      <c r="N118" s="10" t="n">
        <f aca="false">IF(AND(L118="W",LEN(C118)=6),-LEFT(C118,5), IF(AND(L118="W",LEN(C118)=5),-LEFT(C118,4), IF(AND(L118="W",LEN(C118)=4), -LEFT(C118,3), IF(AND(L118="E", LEN(C118)=6),LEFT(C118,5), IF(AND(L118="E",LEN(C118)=5), LEFT(C118,4), IF(AND(L118="E",LEN(C118)=4),LEFT(C118,3) ))))))</f>
        <v>0</v>
      </c>
      <c r="O118" s="0" t="n">
        <f aca="false">(F118^2+G118^2+H118^2)^0.5</f>
        <v>0</v>
      </c>
      <c r="P118" s="0" t="e">
        <f aca="false">ATAN((R118^2+S118^2)^0.5/T118)/$AB$1</f>
        <v>#VALUE!</v>
      </c>
      <c r="Q118" s="0" t="e">
        <f aca="false">ATAN2(R118,S118)/$AB$1+180</f>
        <v>#VALUE!</v>
      </c>
      <c r="R118" s="0" t="e">
        <f aca="false">-F118*SIN(M118*$AB$1)*COS(N118*$AB$1)-G118*SIN($AB$1*M118)*SIN($AB$1*N118)+H118*COS($AB$1*M118)</f>
        <v>#VALUE!</v>
      </c>
      <c r="S118" s="0" t="n">
        <f aca="false">-F118*SIN($AB$1*N118)+G118*COS($AB$1*N118)</f>
        <v>0</v>
      </c>
      <c r="T118" s="0" t="e">
        <f aca="false">-F118*COS($AB$1*M118)*COS(N118*$AB$1)-G118*COS($AB$1*M118)*SIN($AB$1*N118)-H118*SIN($AB$1*M118)</f>
        <v>#VALUE!</v>
      </c>
      <c r="W118" s="0" t="n">
        <f aca="false">IF(O118&lt;&gt;0,1,0)</f>
        <v>0</v>
      </c>
    </row>
    <row r="119" customFormat="false" ht="15" hidden="false" customHeight="false" outlineLevel="0" collapsed="false">
      <c r="A119" s="0" t="s">
        <v>465</v>
      </c>
      <c r="B119" s="0" t="s">
        <v>466</v>
      </c>
      <c r="C119" s="0" t="s">
        <v>467</v>
      </c>
      <c r="D119" s="0" t="n">
        <v>52</v>
      </c>
      <c r="E119" s="0" t="n">
        <v>24.5</v>
      </c>
      <c r="F119" s="0" t="n">
        <v>19.1</v>
      </c>
      <c r="G119" s="0" t="n">
        <v>11</v>
      </c>
      <c r="H119" s="0" t="n">
        <v>10.7</v>
      </c>
      <c r="I119" s="0" t="s">
        <v>468</v>
      </c>
      <c r="J119" s="13" t="n">
        <v>0.85</v>
      </c>
      <c r="K119" s="9" t="str">
        <f aca="false">RIGHTB(B119,1)</f>
        <v>N</v>
      </c>
      <c r="L119" s="9" t="str">
        <f aca="false">RIGHTB(C119,1)</f>
        <v>W</v>
      </c>
      <c r="M119" s="10" t="str">
        <f aca="false">IF(AND(K119="S",LEN(B119)&gt;4),-LEFT(B119,4),IF(AND(K119="S",LEN(B119)=4),-LEFT(B119,3),IF(AND(K119="N",LEN(B119)=4),LEFT(B119,3),LEFT(B119,4))))</f>
        <v>32.0</v>
      </c>
      <c r="N119" s="10" t="n">
        <f aca="false">IF(AND(L119="W",LEN(C119)=6),-LEFT(C119,5), IF(AND(L119="W",LEN(C119)=5),-LEFT(C119,4), IF(AND(L119="W",LEN(C119)=4), -LEFT(C119,3), IF(AND(L119="E", LEN(C119)=6),LEFT(C119,5), IF(AND(L119="E",LEN(C119)=5), LEFT(C119,4), IF(AND(L119="E",LEN(C119)=4),LEFT(C119,3) ))))))</f>
        <v>-92.9</v>
      </c>
      <c r="O119" s="0" t="n">
        <f aca="false">(F119^2+G119^2+H119^2)^0.5</f>
        <v>24.5010203869145</v>
      </c>
      <c r="P119" s="0" t="n">
        <f aca="false">ATAN((R119^2+S119^2)^0.5/T119)/$AB$1</f>
        <v>79.4976685170888</v>
      </c>
      <c r="Q119" s="0" t="n">
        <f aca="false">ATAN2(R119,S119)/$AB$1+180</f>
        <v>230.239519227441</v>
      </c>
      <c r="R119" s="0" t="n">
        <f aca="false">-F119*SIN(M119*$AB$1)*COS(N119*$AB$1)-G119*SIN($AB$1*M119)*SIN($AB$1*N119)+H119*COS($AB$1*M119)</f>
        <v>15.4078358400214</v>
      </c>
      <c r="S119" s="0" t="n">
        <f aca="false">-F119*SIN($AB$1*N119)+G119*COS($AB$1*N119)</f>
        <v>18.519017381928</v>
      </c>
      <c r="T119" s="0" t="n">
        <f aca="false">-F119*COS($AB$1*M119)*COS(N119*$AB$1)-G119*COS($AB$1*M119)*SIN($AB$1*N119)-H119*SIN($AB$1*M119)</f>
        <v>4.465936624584</v>
      </c>
      <c r="W119" s="0" t="n">
        <f aca="false">IF(O119&lt;&gt;0,1,0)</f>
        <v>1</v>
      </c>
    </row>
    <row r="120" customFormat="false" ht="15" hidden="false" customHeight="false" outlineLevel="0" collapsed="false">
      <c r="A120" s="0" t="s">
        <v>469</v>
      </c>
      <c r="I120" s="0" t="s">
        <v>470</v>
      </c>
      <c r="J120" s="13" t="n">
        <v>0.83</v>
      </c>
      <c r="K120" s="9" t="str">
        <f aca="false">RIGHTB(B120,1)</f>
        <v/>
      </c>
      <c r="L120" s="9" t="str">
        <f aca="false">RIGHTB(C120,1)</f>
        <v/>
      </c>
      <c r="M120" s="10" t="str">
        <f aca="false">IF(AND(K120="S",LEN(B120)&gt;4),-LEFT(B120,4),IF(AND(K120="S",LEN(B120)=4),-LEFT(B120,3),IF(AND(K120="N",LEN(B120)=4),LEFT(B120,3),LEFT(B120,4))))</f>
        <v/>
      </c>
      <c r="N120" s="10" t="n">
        <f aca="false">IF(AND(L120="W",LEN(C120)=6),-LEFT(C120,5), IF(AND(L120="W",LEN(C120)=5),-LEFT(C120,4), IF(AND(L120="W",LEN(C120)=4), -LEFT(C120,3), IF(AND(L120="E", LEN(C120)=6),LEFT(C120,5), IF(AND(L120="E",LEN(C120)=5), LEFT(C120,4), IF(AND(L120="E",LEN(C120)=4),LEFT(C120,3) ))))))</f>
        <v>0</v>
      </c>
      <c r="O120" s="0" t="n">
        <f aca="false">(F120^2+G120^2+H120^2)^0.5</f>
        <v>0</v>
      </c>
      <c r="P120" s="0" t="e">
        <f aca="false">ATAN((R120^2+S120^2)^0.5/T120)/$AB$1</f>
        <v>#VALUE!</v>
      </c>
      <c r="Q120" s="0" t="e">
        <f aca="false">ATAN2(R120,S120)/$AB$1+180</f>
        <v>#VALUE!</v>
      </c>
      <c r="R120" s="0" t="e">
        <f aca="false">-F120*SIN(M120*$AB$1)*COS(N120*$AB$1)-G120*SIN($AB$1*M120)*SIN($AB$1*N120)+H120*COS($AB$1*M120)</f>
        <v>#VALUE!</v>
      </c>
      <c r="S120" s="0" t="n">
        <f aca="false">-F120*SIN($AB$1*N120)+G120*COS($AB$1*N120)</f>
        <v>0</v>
      </c>
      <c r="T120" s="0" t="e">
        <f aca="false">-F120*COS($AB$1*M120)*COS(N120*$AB$1)-G120*COS($AB$1*M120)*SIN($AB$1*N120)-H120*SIN($AB$1*M120)</f>
        <v>#VALUE!</v>
      </c>
      <c r="W120" s="0" t="n">
        <f aca="false">IF(O120&lt;&gt;0,1,0)</f>
        <v>0</v>
      </c>
    </row>
    <row r="121" customFormat="false" ht="15" hidden="false" customHeight="false" outlineLevel="0" collapsed="false">
      <c r="A121" s="0" t="s">
        <v>471</v>
      </c>
      <c r="B121" s="0" t="s">
        <v>472</v>
      </c>
      <c r="C121" s="0" t="s">
        <v>473</v>
      </c>
      <c r="D121" s="0" t="n">
        <v>44</v>
      </c>
      <c r="E121" s="0" t="n">
        <v>16.5</v>
      </c>
      <c r="F121" s="0" t="n">
        <v>14.4</v>
      </c>
      <c r="G121" s="0" t="n">
        <v>4.6</v>
      </c>
      <c r="H121" s="0" t="n">
        <v>6.5</v>
      </c>
      <c r="I121" s="0" t="s">
        <v>474</v>
      </c>
      <c r="J121" s="13" t="n">
        <v>0.82</v>
      </c>
      <c r="K121" s="9" t="str">
        <f aca="false">RIGHTB(B121,1)</f>
        <v>S</v>
      </c>
      <c r="L121" s="9" t="str">
        <f aca="false">RIGHTB(C121,1)</f>
        <v>W</v>
      </c>
      <c r="M121" s="10" t="n">
        <f aca="false">IF(AND(K121="S",LEN(B121)&gt;4),-LEFT(B121,4),IF(AND(K121="S",LEN(B121)=4),-LEFT(B121,3),IF(AND(K121="N",LEN(B121)=4),LEFT(B121,3),LEFT(B121,4))))</f>
        <v>-44.2</v>
      </c>
      <c r="N121" s="10" t="n">
        <f aca="false">IF(AND(L121="W",LEN(C121)=6),-LEFT(C121,5), IF(AND(L121="W",LEN(C121)=5),-LEFT(C121,4), IF(AND(L121="W",LEN(C121)=4), -LEFT(C121,3), IF(AND(L121="E", LEN(C121)=6),LEFT(C121,5), IF(AND(L121="E",LEN(C121)=5), LEFT(C121,4), IF(AND(L121="E",LEN(C121)=4),LEFT(C121,3) ))))))</f>
        <v>-176.2</v>
      </c>
      <c r="O121" s="0" t="n">
        <f aca="false">(F121^2+G121^2+H121^2)^0.5</f>
        <v>16.455090397807</v>
      </c>
      <c r="P121" s="0" t="n">
        <f aca="false">ATAN((R121^2+S121^2)^0.5/T121)/$AB$1</f>
        <v>23.8413597635723</v>
      </c>
      <c r="Q121" s="0" t="n">
        <f aca="false">ATAN2(R121,S121)/$AB$1+180</f>
        <v>33.1338062814698</v>
      </c>
      <c r="R121" s="0" t="n">
        <f aca="false">-F121*SIN(M121*$AB$1)*COS(N121*$AB$1)-G121*SIN($AB$1*M121)*SIN($AB$1*N121)+H121*COS($AB$1*M121)</f>
        <v>-5.56972479396369</v>
      </c>
      <c r="S121" s="0" t="n">
        <f aca="false">-F121*SIN($AB$1*N121)+G121*COS($AB$1*N121)</f>
        <v>-3.63554258709369</v>
      </c>
      <c r="T121" s="0" t="n">
        <f aca="false">-F121*COS($AB$1*M121)*COS(N121*$AB$1)-G121*COS($AB$1*M121)*SIN($AB$1*N121)-H121*SIN($AB$1*M121)</f>
        <v>15.0509466751077</v>
      </c>
      <c r="W121" s="0" t="n">
        <f aca="false">IF(O121&lt;&gt;0,1,0)</f>
        <v>1</v>
      </c>
    </row>
    <row r="122" customFormat="false" ht="15" hidden="false" customHeight="false" outlineLevel="0" collapsed="false">
      <c r="A122" s="0" t="s">
        <v>475</v>
      </c>
      <c r="B122" s="0" t="s">
        <v>476</v>
      </c>
      <c r="C122" s="0" t="s">
        <v>477</v>
      </c>
      <c r="I122" s="0" t="s">
        <v>478</v>
      </c>
      <c r="J122" s="13" t="n">
        <v>0.81</v>
      </c>
      <c r="K122" s="9" t="str">
        <f aca="false">RIGHTB(B122,1)</f>
        <v>N</v>
      </c>
      <c r="L122" s="9" t="str">
        <f aca="false">RIGHTB(C122,1)</f>
        <v>E</v>
      </c>
      <c r="M122" s="10" t="str">
        <f aca="false">IF(AND(K122="S",LEN(B122)&gt;4),-LEFT(B122,4),IF(AND(K122="S",LEN(B122)=4),-LEFT(B122,3),IF(AND(K122="N",LEN(B122)=4),LEFT(B122,3),LEFT(B122,4))))</f>
        <v>0.8</v>
      </c>
      <c r="N122" s="10" t="str">
        <f aca="false">IF(AND(L122="W",LEN(C122)=6),-LEFT(C122,5), IF(AND(L122="W",LEN(C122)=5),-LEFT(C122,4), IF(AND(L122="W",LEN(C122)=4), -LEFT(C122,3), IF(AND(L122="E", LEN(C122)=6),LEFT(C122,5), IF(AND(L122="E",LEN(C122)=5), LEFT(C122,4), IF(AND(L122="E",LEN(C122)=4),LEFT(C122,3) ))))))</f>
        <v>97.6</v>
      </c>
      <c r="O122" s="0" t="n">
        <f aca="false">(F122^2+G122^2+H122^2)^0.5</f>
        <v>0</v>
      </c>
      <c r="P122" s="0" t="e">
        <f aca="false">ATAN((R122^2+S122^2)^0.5/T122)/$AB$1</f>
        <v>#DIV/0!</v>
      </c>
      <c r="Q122" s="0" t="n">
        <f aca="false">ATAN2(R122,S122)/$AB$1+180</f>
        <v>180</v>
      </c>
      <c r="R122" s="0" t="n">
        <f aca="false">-F122*SIN(M122*$AB$1)*COS(N122*$AB$1)-G122*SIN($AB$1*M122)*SIN($AB$1*N122)+H122*COS($AB$1*M122)</f>
        <v>0</v>
      </c>
      <c r="S122" s="0" t="n">
        <f aca="false">-F122*SIN($AB$1*N122)+G122*COS($AB$1*N122)</f>
        <v>-0</v>
      </c>
      <c r="T122" s="0" t="n">
        <f aca="false">-F122*COS($AB$1*M122)*COS(N122*$AB$1)-G122*COS($AB$1*M122)*SIN($AB$1*N122)-H122*SIN($AB$1*M122)</f>
        <v>0</v>
      </c>
      <c r="W122" s="0" t="n">
        <f aca="false">IF(O122&lt;&gt;0,1,0)</f>
        <v>0</v>
      </c>
    </row>
    <row r="123" customFormat="false" ht="15" hidden="false" customHeight="false" outlineLevel="0" collapsed="false">
      <c r="A123" s="0" t="s">
        <v>479</v>
      </c>
      <c r="B123" s="0" t="s">
        <v>480</v>
      </c>
      <c r="C123" s="0" t="s">
        <v>481</v>
      </c>
      <c r="D123" s="0" t="n">
        <v>38</v>
      </c>
      <c r="E123" s="0" t="n">
        <v>24.2</v>
      </c>
      <c r="F123" s="0" t="n">
        <v>-6.6</v>
      </c>
      <c r="G123" s="0" t="n">
        <v>-22.7</v>
      </c>
      <c r="H123" s="0" t="n">
        <v>-5.3</v>
      </c>
      <c r="I123" s="0" t="s">
        <v>482</v>
      </c>
      <c r="J123" s="13" t="n">
        <v>0.79</v>
      </c>
      <c r="K123" s="9" t="str">
        <f aca="false">RIGHTB(B123,1)</f>
        <v>N</v>
      </c>
      <c r="L123" s="9" t="str">
        <f aca="false">RIGHTB(C123,1)</f>
        <v>E</v>
      </c>
      <c r="M123" s="10" t="str">
        <f aca="false">IF(AND(K123="S",LEN(B123)&gt;4),-LEFT(B123,4),IF(AND(K123="S",LEN(B123)=4),-LEFT(B123,3),IF(AND(K123="N",LEN(B123)=4),LEFT(B123,3),LEFT(B123,4))))</f>
        <v>6.2</v>
      </c>
      <c r="N123" s="10" t="str">
        <f aca="false">IF(AND(L123="W",LEN(C123)=6),-LEFT(C123,5), IF(AND(L123="W",LEN(C123)=5),-LEFT(C123,4), IF(AND(L123="W",LEN(C123)=4), -LEFT(C123,3), IF(AND(L123="E", LEN(C123)=6),LEFT(C123,5), IF(AND(L123="E",LEN(C123)=5), LEFT(C123,4), IF(AND(L123="E",LEN(C123)=4),LEFT(C123,3) ))))))</f>
        <v>60.4</v>
      </c>
      <c r="O123" s="0" t="n">
        <f aca="false">(F123^2+G123^2+H123^2)^0.5</f>
        <v>24.2268446150133</v>
      </c>
      <c r="P123" s="0" t="n">
        <f aca="false">ATAN((R123^2+S123^2)^0.5/T123)/$AB$1</f>
        <v>14.6851858739112</v>
      </c>
      <c r="Q123" s="0" t="n">
        <f aca="false">ATAN2(R123,S123)/$AB$1+180</f>
        <v>63.0313208252744</v>
      </c>
      <c r="R123" s="0" t="n">
        <f aca="false">-F123*SIN(M123*$AB$1)*COS(N123*$AB$1)-G123*SIN($AB$1*M123)*SIN($AB$1*N123)+H123*COS($AB$1*M123)</f>
        <v>-2.78527939465107</v>
      </c>
      <c r="S123" s="0" t="n">
        <f aca="false">-F123*SIN($AB$1*N123)+G123*COS($AB$1*N123)</f>
        <v>-5.47381383742053</v>
      </c>
      <c r="T123" s="0" t="n">
        <f aca="false">-F123*COS($AB$1*M123)*COS(N123*$AB$1)-G123*COS($AB$1*M123)*SIN($AB$1*N123)-H123*SIN($AB$1*M123)</f>
        <v>23.435434298664</v>
      </c>
      <c r="W123" s="0" t="n">
        <f aca="false">IF(O123&lt;&gt;0,1,0)</f>
        <v>1</v>
      </c>
    </row>
    <row r="124" customFormat="false" ht="15" hidden="false" customHeight="false" outlineLevel="0" collapsed="false">
      <c r="A124" s="0" t="s">
        <v>483</v>
      </c>
      <c r="I124" s="0" t="s">
        <v>484</v>
      </c>
      <c r="J124" s="13" t="n">
        <v>0.77</v>
      </c>
      <c r="K124" s="9" t="str">
        <f aca="false">RIGHTB(B124,1)</f>
        <v/>
      </c>
      <c r="L124" s="9" t="str">
        <f aca="false">RIGHTB(C124,1)</f>
        <v/>
      </c>
      <c r="M124" s="10" t="str">
        <f aca="false">IF(AND(K124="S",LEN(B124)&gt;4),-LEFT(B124,4),IF(AND(K124="S",LEN(B124)=4),-LEFT(B124,3),IF(AND(K124="N",LEN(B124)=4),LEFT(B124,3),LEFT(B124,4))))</f>
        <v/>
      </c>
      <c r="N124" s="10" t="n">
        <f aca="false">IF(AND(L124="W",LEN(C124)=6),-LEFT(C124,5), IF(AND(L124="W",LEN(C124)=5),-LEFT(C124,4), IF(AND(L124="W",LEN(C124)=4), -LEFT(C124,3), IF(AND(L124="E", LEN(C124)=6),LEFT(C124,5), IF(AND(L124="E",LEN(C124)=5), LEFT(C124,4), IF(AND(L124="E",LEN(C124)=4),LEFT(C124,3) ))))))</f>
        <v>0</v>
      </c>
      <c r="O124" s="0" t="n">
        <f aca="false">(F124^2+G124^2+H124^2)^0.5</f>
        <v>0</v>
      </c>
      <c r="P124" s="0" t="e">
        <f aca="false">ATAN((R124^2+S124^2)^0.5/T124)/$AB$1</f>
        <v>#VALUE!</v>
      </c>
      <c r="Q124" s="0" t="e">
        <f aca="false">ATAN2(R124,S124)/$AB$1+180</f>
        <v>#VALUE!</v>
      </c>
      <c r="R124" s="0" t="e">
        <f aca="false">-F124*SIN(M124*$AB$1)*COS(N124*$AB$1)-G124*SIN($AB$1*M124)*SIN($AB$1*N124)+H124*COS($AB$1*M124)</f>
        <v>#VALUE!</v>
      </c>
      <c r="S124" s="0" t="n">
        <f aca="false">-F124*SIN($AB$1*N124)+G124*COS($AB$1*N124)</f>
        <v>0</v>
      </c>
      <c r="T124" s="0" t="e">
        <f aca="false">-F124*COS($AB$1*M124)*COS(N124*$AB$1)-G124*COS($AB$1*M124)*SIN($AB$1*N124)-H124*SIN($AB$1*M124)</f>
        <v>#VALUE!</v>
      </c>
      <c r="W124" s="0" t="n">
        <f aca="false">IF(O124&lt;&gt;0,1,0)</f>
        <v>0</v>
      </c>
    </row>
    <row r="125" customFormat="false" ht="15" hidden="false" customHeight="false" outlineLevel="0" collapsed="false">
      <c r="A125" s="0" t="s">
        <v>485</v>
      </c>
      <c r="B125" s="0" t="s">
        <v>486</v>
      </c>
      <c r="C125" s="0" t="s">
        <v>487</v>
      </c>
      <c r="D125" s="0" t="n">
        <v>34.2</v>
      </c>
      <c r="I125" s="0" t="s">
        <v>488</v>
      </c>
      <c r="J125" s="13" t="n">
        <v>0.76</v>
      </c>
      <c r="K125" s="9" t="str">
        <f aca="false">RIGHTB(B125,1)</f>
        <v>N</v>
      </c>
      <c r="L125" s="9" t="str">
        <f aca="false">RIGHTB(C125,1)</f>
        <v>W</v>
      </c>
      <c r="M125" s="10" t="str">
        <f aca="false">IF(AND(K125="S",LEN(B125)&gt;4),-LEFT(B125,4),IF(AND(K125="S",LEN(B125)=4),-LEFT(B125,3),IF(AND(K125="N",LEN(B125)=4),LEFT(B125,3),LEFT(B125,4))))</f>
        <v>54.9</v>
      </c>
      <c r="N125" s="10" t="n">
        <f aca="false">IF(AND(L125="W",LEN(C125)=6),-LEFT(C125,5), IF(AND(L125="W",LEN(C125)=5),-LEFT(C125,4), IF(AND(L125="W",LEN(C125)=4), -LEFT(C125,3), IF(AND(L125="E", LEN(C125)=6),LEFT(C125,5), IF(AND(L125="E",LEN(C125)=5), LEFT(C125,4), IF(AND(L125="E",LEN(C125)=4),LEFT(C125,3) ))))))</f>
        <v>-152.7</v>
      </c>
      <c r="O125" s="0" t="n">
        <f aca="false">(F125^2+G125^2+H125^2)^0.5</f>
        <v>0</v>
      </c>
      <c r="P125" s="0" t="e">
        <f aca="false">ATAN((R125^2+S125^2)^0.5/T125)/$AB$1</f>
        <v>#DIV/0!</v>
      </c>
      <c r="Q125" s="0" t="n">
        <f aca="false">ATAN2(R125,S125)/$AB$1+180</f>
        <v>180</v>
      </c>
      <c r="R125" s="0" t="n">
        <f aca="false">-F125*SIN(M125*$AB$1)*COS(N125*$AB$1)-G125*SIN($AB$1*M125)*SIN($AB$1*N125)+H125*COS($AB$1*M125)</f>
        <v>0</v>
      </c>
      <c r="S125" s="0" t="n">
        <f aca="false">-F125*SIN($AB$1*N125)+G125*COS($AB$1*N125)</f>
        <v>0</v>
      </c>
      <c r="T125" s="0" t="n">
        <f aca="false">-F125*COS($AB$1*M125)*COS(N125*$AB$1)-G125*COS($AB$1*M125)*SIN($AB$1*N125)-H125*SIN($AB$1*M125)</f>
        <v>0</v>
      </c>
      <c r="W125" s="0" t="n">
        <f aca="false">IF(O125&lt;&gt;0,1,0)</f>
        <v>0</v>
      </c>
    </row>
    <row r="126" customFormat="false" ht="15" hidden="false" customHeight="false" outlineLevel="0" collapsed="false">
      <c r="A126" s="0" t="s">
        <v>489</v>
      </c>
      <c r="B126" s="0" t="s">
        <v>67</v>
      </c>
      <c r="C126" s="0" t="s">
        <v>490</v>
      </c>
      <c r="D126" s="0" t="n">
        <v>34</v>
      </c>
      <c r="E126" s="0" t="n">
        <v>12.2</v>
      </c>
      <c r="F126" s="0" t="n">
        <v>-6.9</v>
      </c>
      <c r="G126" s="0" t="n">
        <v>5.3</v>
      </c>
      <c r="H126" s="0" t="n">
        <v>8.5</v>
      </c>
      <c r="I126" s="0" t="s">
        <v>491</v>
      </c>
      <c r="J126" s="13" t="n">
        <v>0.75</v>
      </c>
      <c r="K126" s="9" t="str">
        <f aca="false">RIGHTB(B126,1)</f>
        <v>S</v>
      </c>
      <c r="L126" s="9" t="str">
        <f aca="false">RIGHTB(C126,1)</f>
        <v>E</v>
      </c>
      <c r="M126" s="10" t="n">
        <f aca="false">IF(AND(K126="S",LEN(B126)&gt;4),-LEFT(B126,4),IF(AND(K126="S",LEN(B126)=4),-LEFT(B126,3),IF(AND(K126="N",LEN(B126)=4),LEFT(B126,3),LEFT(B126,4))))</f>
        <v>-67.7</v>
      </c>
      <c r="N126" s="10" t="str">
        <f aca="false">IF(AND(L126="W",LEN(C126)=6),-LEFT(C126,5), IF(AND(L126="W",LEN(C126)=5),-LEFT(C126,4), IF(AND(L126="W",LEN(C126)=4), -LEFT(C126,3), IF(AND(L126="E", LEN(C126)=6),LEFT(C126,5), IF(AND(L126="E",LEN(C126)=5), LEFT(C126,4), IF(AND(L126="E",LEN(C126)=4),LEFT(C126,3) ))))))</f>
        <v>18.3</v>
      </c>
      <c r="O126" s="0" t="n">
        <f aca="false">(F126^2+G126^2+H126^2)^0.5</f>
        <v>12.1634698996627</v>
      </c>
      <c r="P126" s="0" t="n">
        <f aca="false">ATAN((R126^2+S126^2)^0.5/T126)/$AB$1</f>
        <v>36.9650868238336</v>
      </c>
      <c r="Q126" s="0" t="n">
        <f aca="false">ATAN2(R126,S126)/$AB$1+180</f>
        <v>280.206109820815</v>
      </c>
      <c r="R126" s="0" t="n">
        <f aca="false">-F126*SIN(M126*$AB$1)*COS(N126*$AB$1)-G126*SIN($AB$1*M126)*SIN($AB$1*N126)+H126*COS($AB$1*M126)</f>
        <v>-1.2960076071052</v>
      </c>
      <c r="S126" s="0" t="n">
        <f aca="false">-F126*SIN($AB$1*N126)+G126*COS($AB$1*N126)</f>
        <v>7.19850297763257</v>
      </c>
      <c r="T126" s="0" t="n">
        <f aca="false">-F126*COS($AB$1*M126)*COS(N126*$AB$1)-G126*COS($AB$1*M126)*SIN($AB$1*N126)-H126*SIN($AB$1*M126)</f>
        <v>9.71863772158117</v>
      </c>
      <c r="W126" s="0" t="n">
        <f aca="false">IF(O126&lt;&gt;0,1,0)</f>
        <v>1</v>
      </c>
    </row>
    <row r="127" customFormat="false" ht="15" hidden="false" customHeight="false" outlineLevel="0" collapsed="false">
      <c r="A127" s="0" t="s">
        <v>492</v>
      </c>
      <c r="B127" s="0" t="s">
        <v>493</v>
      </c>
      <c r="C127" s="0" t="s">
        <v>494</v>
      </c>
      <c r="E127" s="0" t="n">
        <v>17</v>
      </c>
      <c r="F127" s="0" t="n">
        <v>-2.4</v>
      </c>
      <c r="G127" s="0" t="n">
        <v>5.5</v>
      </c>
      <c r="H127" s="0" t="n">
        <v>15.9</v>
      </c>
      <c r="I127" s="0" t="s">
        <v>491</v>
      </c>
      <c r="J127" s="13" t="n">
        <v>0.75</v>
      </c>
      <c r="K127" s="9" t="str">
        <f aca="false">RIGHTB(B127,1)</f>
        <v>S</v>
      </c>
      <c r="L127" s="9" t="str">
        <f aca="false">RIGHTB(C127,1)</f>
        <v>W</v>
      </c>
      <c r="M127" s="10" t="n">
        <f aca="false">IF(AND(K127="S",LEN(B127)&gt;4),-LEFT(B127,4),IF(AND(K127="S",LEN(B127)=4),-LEFT(B127,3),IF(AND(K127="N",LEN(B127)=4),LEFT(B127,3),LEFT(B127,4))))</f>
        <v>-41.5</v>
      </c>
      <c r="N127" s="10" t="n">
        <f aca="false">IF(AND(L127="W",LEN(C127)=6),-LEFT(C127,5), IF(AND(L127="W",LEN(C127)=5),-LEFT(C127,4), IF(AND(L127="W",LEN(C127)=4), -LEFT(C127,3), IF(AND(L127="E", LEN(C127)=6),LEFT(C127,5), IF(AND(L127="E",LEN(C127)=5), LEFT(C127,4), IF(AND(L127="E",LEN(C127)=4),LEFT(C127,3) ))))))</f>
        <v>-21.9</v>
      </c>
      <c r="O127" s="0" t="n">
        <f aca="false">(F127^2+G127^2+H127^2)^0.5</f>
        <v>16.9947050577525</v>
      </c>
      <c r="P127" s="0" t="n">
        <f aca="false">ATAN((R127^2+S127^2)^0.5/T127)/$AB$1</f>
        <v>36.0523589038842</v>
      </c>
      <c r="Q127" s="0" t="n">
        <f aca="false">ATAN2(R127,S127)/$AB$1+180</f>
        <v>204.879879551812</v>
      </c>
      <c r="R127" s="0" t="n">
        <f aca="false">-F127*SIN(M127*$AB$1)*COS(N127*$AB$1)-G127*SIN($AB$1*M127)*SIN($AB$1*N127)+H127*COS($AB$1*M127)</f>
        <v>9.07354848934405</v>
      </c>
      <c r="S127" s="0" t="n">
        <f aca="false">-F127*SIN($AB$1*N127)+G127*COS($AB$1*N127)</f>
        <v>4.20792871830886</v>
      </c>
      <c r="T127" s="0" t="n">
        <f aca="false">-F127*COS($AB$1*M127)*COS(N127*$AB$1)-G127*COS($AB$1*M127)*SIN($AB$1*N127)-H127*SIN($AB$1*M127)</f>
        <v>13.7398709496543</v>
      </c>
      <c r="W127" s="0" t="n">
        <f aca="false">IF(O127&lt;&gt;0,1,0)</f>
        <v>1</v>
      </c>
    </row>
    <row r="128" customFormat="false" ht="15" hidden="false" customHeight="false" outlineLevel="0" collapsed="false">
      <c r="A128" s="0" t="s">
        <v>495</v>
      </c>
      <c r="I128" s="0" t="s">
        <v>496</v>
      </c>
      <c r="J128" s="13" t="n">
        <v>0.74</v>
      </c>
      <c r="K128" s="9" t="str">
        <f aca="false">RIGHTB(B128,1)</f>
        <v/>
      </c>
      <c r="L128" s="9" t="str">
        <f aca="false">RIGHTB(C128,1)</f>
        <v/>
      </c>
      <c r="M128" s="10" t="str">
        <f aca="false">IF(AND(K128="S",LEN(B128)&gt;4),-LEFT(B128,4),IF(AND(K128="S",LEN(B128)=4),-LEFT(B128,3),IF(AND(K128="N",LEN(B128)=4),LEFT(B128,3),LEFT(B128,4))))</f>
        <v/>
      </c>
      <c r="N128" s="10" t="n">
        <f aca="false">IF(AND(L128="W",LEN(C128)=6),-LEFT(C128,5), IF(AND(L128="W",LEN(C128)=5),-LEFT(C128,4), IF(AND(L128="W",LEN(C128)=4), -LEFT(C128,3), IF(AND(L128="E", LEN(C128)=6),LEFT(C128,5), IF(AND(L128="E",LEN(C128)=5), LEFT(C128,4), IF(AND(L128="E",LEN(C128)=4),LEFT(C128,3) ))))))</f>
        <v>0</v>
      </c>
      <c r="O128" s="0" t="n">
        <f aca="false">(F128^2+G128^2+H128^2)^0.5</f>
        <v>0</v>
      </c>
      <c r="P128" s="0" t="e">
        <f aca="false">ATAN((R128^2+S128^2)^0.5/T128)/$AB$1</f>
        <v>#VALUE!</v>
      </c>
      <c r="Q128" s="0" t="e">
        <f aca="false">ATAN2(R128,S128)/$AB$1+180</f>
        <v>#VALUE!</v>
      </c>
      <c r="R128" s="0" t="e">
        <f aca="false">-F128*SIN(M128*$AB$1)*COS(N128*$AB$1)-G128*SIN($AB$1*M128)*SIN($AB$1*N128)+H128*COS($AB$1*M128)</f>
        <v>#VALUE!</v>
      </c>
      <c r="S128" s="0" t="n">
        <f aca="false">-F128*SIN($AB$1*N128)+G128*COS($AB$1*N128)</f>
        <v>0</v>
      </c>
      <c r="T128" s="0" t="e">
        <f aca="false">-F128*COS($AB$1*M128)*COS(N128*$AB$1)-G128*COS($AB$1*M128)*SIN($AB$1*N128)-H128*SIN($AB$1*M128)</f>
        <v>#VALUE!</v>
      </c>
      <c r="W128" s="0" t="n">
        <f aca="false">IF(O128&lt;&gt;0,1,0)</f>
        <v>0</v>
      </c>
    </row>
    <row r="129" customFormat="false" ht="15" hidden="false" customHeight="false" outlineLevel="0" collapsed="false">
      <c r="A129" s="0" t="s">
        <v>497</v>
      </c>
      <c r="B129" s="0" t="s">
        <v>498</v>
      </c>
      <c r="C129" s="0" t="s">
        <v>499</v>
      </c>
      <c r="I129" s="0" t="s">
        <v>500</v>
      </c>
      <c r="J129" s="13" t="n">
        <v>0.73</v>
      </c>
      <c r="K129" s="9" t="str">
        <f aca="false">RIGHTB(B129,1)</f>
        <v>S</v>
      </c>
      <c r="L129" s="9" t="str">
        <f aca="false">RIGHTB(C129,1)</f>
        <v>E</v>
      </c>
      <c r="M129" s="10" t="n">
        <f aca="false">IF(AND(K129="S",LEN(B129)&gt;4),-LEFT(B129,4),IF(AND(K129="S",LEN(B129)=4),-LEFT(B129,3),IF(AND(K129="N",LEN(B129)=4),LEFT(B129,3),LEFT(B129,4))))</f>
        <v>-15</v>
      </c>
      <c r="N129" s="10" t="str">
        <f aca="false">IF(AND(L129="W",LEN(C129)=6),-LEFT(C129,5), IF(AND(L129="W",LEN(C129)=5),-LEFT(C129,4), IF(AND(L129="W",LEN(C129)=4), -LEFT(C129,3), IF(AND(L129="E", LEN(C129)=6),LEFT(C129,5), IF(AND(L129="E",LEN(C129)=5), LEFT(C129,4), IF(AND(L129="E",LEN(C129)=4),LEFT(C129,3) ))))))</f>
        <v>94.2</v>
      </c>
      <c r="O129" s="0" t="n">
        <f aca="false">(F129^2+G129^2+H129^2)^0.5</f>
        <v>0</v>
      </c>
      <c r="P129" s="0" t="e">
        <f aca="false">ATAN((R129^2+S129^2)^0.5/T129)/$AB$1</f>
        <v>#DIV/0!</v>
      </c>
      <c r="Q129" s="0" t="n">
        <f aca="false">ATAN2(R129,S129)/$AB$1+180</f>
        <v>180</v>
      </c>
      <c r="R129" s="0" t="n">
        <f aca="false">-F129*SIN(M129*$AB$1)*COS(N129*$AB$1)-G129*SIN($AB$1*M129)*SIN($AB$1*N129)+H129*COS($AB$1*M129)</f>
        <v>0</v>
      </c>
      <c r="S129" s="0" t="n">
        <f aca="false">-F129*SIN($AB$1*N129)+G129*COS($AB$1*N129)</f>
        <v>-0</v>
      </c>
      <c r="T129" s="0" t="n">
        <f aca="false">-F129*COS($AB$1*M129)*COS(N129*$AB$1)-G129*COS($AB$1*M129)*SIN($AB$1*N129)-H129*SIN($AB$1*M129)</f>
        <v>0</v>
      </c>
      <c r="W129" s="0" t="n">
        <f aca="false">IF(O129&lt;&gt;0,1,0)</f>
        <v>0</v>
      </c>
    </row>
    <row r="130" customFormat="false" ht="15" hidden="false" customHeight="false" outlineLevel="0" collapsed="false">
      <c r="A130" s="0" t="s">
        <v>501</v>
      </c>
      <c r="B130" s="0" t="s">
        <v>502</v>
      </c>
      <c r="C130" s="0" t="s">
        <v>503</v>
      </c>
      <c r="I130" s="0" t="s">
        <v>500</v>
      </c>
      <c r="J130" s="13" t="n">
        <v>0.73</v>
      </c>
      <c r="K130" s="9" t="str">
        <f aca="false">RIGHTB(B130,1)</f>
        <v>N</v>
      </c>
      <c r="L130" s="9" t="str">
        <f aca="false">RIGHTB(C130,1)</f>
        <v>W</v>
      </c>
      <c r="M130" s="10" t="str">
        <f aca="false">IF(AND(K130="S",LEN(B130)&gt;4),-LEFT(B130,4),IF(AND(K130="S",LEN(B130)=4),-LEFT(B130,3),IF(AND(K130="N",LEN(B130)=4),LEFT(B130,3),LEFT(B130,4))))</f>
        <v>62.7</v>
      </c>
      <c r="N130" s="10" t="n">
        <f aca="false">IF(AND(L130="W",LEN(C130)=6),-LEFT(C130,5), IF(AND(L130="W",LEN(C130)=5),-LEFT(C130,4), IF(AND(L130="W",LEN(C130)=4), -LEFT(C130,3), IF(AND(L130="E", LEN(C130)=6),LEFT(C130,5), IF(AND(L130="E",LEN(C130)=5), LEFT(C130,4), IF(AND(L130="E",LEN(C130)=4),LEFT(C130,3) ))))))</f>
        <v>-49.9</v>
      </c>
      <c r="O130" s="0" t="n">
        <f aca="false">(F130^2+G130^2+H130^2)^0.5</f>
        <v>0</v>
      </c>
      <c r="P130" s="0" t="e">
        <f aca="false">ATAN((R130^2+S130^2)^0.5/T130)/$AB$1</f>
        <v>#DIV/0!</v>
      </c>
      <c r="Q130" s="0" t="n">
        <f aca="false">ATAN2(R130,S130)/$AB$1+180</f>
        <v>180</v>
      </c>
      <c r="R130" s="0" t="n">
        <f aca="false">-F130*SIN(M130*$AB$1)*COS(N130*$AB$1)-G130*SIN($AB$1*M130)*SIN($AB$1*N130)+H130*COS($AB$1*M130)</f>
        <v>0</v>
      </c>
      <c r="S130" s="0" t="n">
        <f aca="false">-F130*SIN($AB$1*N130)+G130*COS($AB$1*N130)</f>
        <v>0</v>
      </c>
      <c r="T130" s="0" t="n">
        <f aca="false">-F130*COS($AB$1*M130)*COS(N130*$AB$1)-G130*COS($AB$1*M130)*SIN($AB$1*N130)-H130*SIN($AB$1*M130)</f>
        <v>0</v>
      </c>
      <c r="W130" s="0" t="n">
        <f aca="false">IF(O130&lt;&gt;0,1,0)</f>
        <v>0</v>
      </c>
    </row>
    <row r="131" customFormat="false" ht="15" hidden="false" customHeight="false" outlineLevel="0" collapsed="false">
      <c r="A131" s="0" t="s">
        <v>504</v>
      </c>
      <c r="B131" s="0" t="s">
        <v>505</v>
      </c>
      <c r="C131" s="0" t="s">
        <v>506</v>
      </c>
      <c r="D131" s="0" t="n">
        <v>32.4</v>
      </c>
      <c r="E131" s="0" t="n">
        <v>19.1</v>
      </c>
      <c r="F131" s="0" t="n">
        <v>-18.9</v>
      </c>
      <c r="G131" s="0" t="n">
        <v>2.6</v>
      </c>
      <c r="H131" s="0" t="n">
        <v>0.3</v>
      </c>
      <c r="I131" s="0" t="s">
        <v>500</v>
      </c>
      <c r="J131" s="13" t="n">
        <v>0.73</v>
      </c>
      <c r="K131" s="9" t="str">
        <f aca="false">RIGHTB(B131,1)</f>
        <v>S</v>
      </c>
      <c r="L131" s="9" t="str">
        <f aca="false">RIGHTB(C131,1)</f>
        <v>E</v>
      </c>
      <c r="M131" s="10" t="n">
        <f aca="false">IF(AND(K131="S",LEN(B131)&gt;4),-LEFT(B131,4),IF(AND(K131="S",LEN(B131)=4),-LEFT(B131,3),IF(AND(K131="N",LEN(B131)=4),LEFT(B131,3),LEFT(B131,4))))</f>
        <v>-44.7</v>
      </c>
      <c r="N131" s="10" t="str">
        <f aca="false">IF(AND(L131="W",LEN(C131)=6),-LEFT(C131,5), IF(AND(L131="W",LEN(C131)=5),-LEFT(C131,4), IF(AND(L131="W",LEN(C131)=4), -LEFT(C131,3), IF(AND(L131="E", LEN(C131)=6),LEFT(C131,5), IF(AND(L131="E",LEN(C131)=5), LEFT(C131,4), IF(AND(L131="E",LEN(C131)=4),LEFT(C131,3) ))))))</f>
        <v>25.7</v>
      </c>
      <c r="O131" s="0" t="n">
        <f aca="false">(F131^2+G131^2+H131^2)^0.5</f>
        <v>19.0803563908015</v>
      </c>
      <c r="P131" s="0" t="n">
        <f aca="false">ATAN((R131^2+S131^2)^0.5/T131)/$AB$1</f>
        <v>52.8799421363657</v>
      </c>
      <c r="Q131" s="0" t="n">
        <f aca="false">ATAN2(R131,S131)/$AB$1+180</f>
        <v>316.15519903144</v>
      </c>
      <c r="R131" s="0" t="n">
        <f aca="false">-F131*SIN(M131*$AB$1)*COS(N131*$AB$1)-G131*SIN($AB$1*M131)*SIN($AB$1*N131)+H131*COS($AB$1*M131)</f>
        <v>-10.9727350385327</v>
      </c>
      <c r="S131" s="0" t="n">
        <f aca="false">-F131*SIN($AB$1*N131)+G131*COS($AB$1*N131)</f>
        <v>10.5389569539381</v>
      </c>
      <c r="T131" s="0" t="n">
        <f aca="false">-F131*COS($AB$1*M131)*COS(N131*$AB$1)-G131*COS($AB$1*M131)*SIN($AB$1*N131)-H131*SIN($AB$1*M131)</f>
        <v>11.5147501969081</v>
      </c>
      <c r="W131" s="0" t="n">
        <f aca="false">IF(O131&lt;&gt;0,1,0)</f>
        <v>1</v>
      </c>
    </row>
    <row r="132" customFormat="false" ht="15" hidden="false" customHeight="false" outlineLevel="0" collapsed="false">
      <c r="A132" s="0" t="s">
        <v>507</v>
      </c>
      <c r="B132" s="0" t="s">
        <v>508</v>
      </c>
      <c r="C132" s="0" t="s">
        <v>509</v>
      </c>
      <c r="D132" s="0" t="n">
        <v>39.4</v>
      </c>
      <c r="E132" s="0" t="n">
        <v>15.2</v>
      </c>
      <c r="F132" s="0" t="n">
        <v>14</v>
      </c>
      <c r="G132" s="0" t="n">
        <v>-5.8</v>
      </c>
      <c r="H132" s="0" t="n">
        <v>1.7</v>
      </c>
      <c r="I132" s="0" t="s">
        <v>510</v>
      </c>
      <c r="J132" s="13" t="n">
        <v>0.72</v>
      </c>
      <c r="K132" s="9" t="str">
        <f aca="false">RIGHTB(B132,1)</f>
        <v>N</v>
      </c>
      <c r="L132" s="9" t="str">
        <f aca="false">RIGHTB(C132,1)</f>
        <v>E</v>
      </c>
      <c r="M132" s="10" t="str">
        <f aca="false">IF(AND(K132="S",LEN(B132)&gt;4),-LEFT(B132,4),IF(AND(K132="S",LEN(B132)=4),-LEFT(B132,3),IF(AND(K132="N",LEN(B132)=4),LEFT(B132,3),LEFT(B132,4))))</f>
        <v>5.3</v>
      </c>
      <c r="N132" s="10" t="str">
        <f aca="false">IF(AND(L132="W",LEN(C132)=6),-LEFT(C132,5), IF(AND(L132="W",LEN(C132)=5),-LEFT(C132,4), IF(AND(L132="W",LEN(C132)=4), -LEFT(C132,3), IF(AND(L132="E", LEN(C132)=6),LEFT(C132,5), IF(AND(L132="E",LEN(C132)=5), LEFT(C132,4), IF(AND(L132="E",LEN(C132)=4),LEFT(C132,3) ))))))</f>
        <v>115.2</v>
      </c>
      <c r="O132" s="0" t="n">
        <f aca="false">(F132^2+G132^2+H132^2)^0.5</f>
        <v>15.2489343889991</v>
      </c>
      <c r="P132" s="0" t="n">
        <f aca="false">ATAN((R132^2+S132^2)^0.5/T132)/$AB$1</f>
        <v>43.8115010950844</v>
      </c>
      <c r="Q132" s="0" t="n">
        <f aca="false">ATAN2(R132,S132)/$AB$1+180</f>
        <v>104.976637641289</v>
      </c>
      <c r="R132" s="0" t="n">
        <f aca="false">-F132*SIN(M132*$AB$1)*COS(N132*$AB$1)-G132*SIN($AB$1*M132)*SIN($AB$1*N132)+H132*COS($AB$1*M132)</f>
        <v>2.72810530978101</v>
      </c>
      <c r="S132" s="0" t="n">
        <f aca="false">-F132*SIN($AB$1*N132)+G132*COS($AB$1*N132)</f>
        <v>-10.198058844091</v>
      </c>
      <c r="T132" s="0" t="n">
        <f aca="false">-F132*COS($AB$1*M132)*COS(N132*$AB$1)-G132*COS($AB$1*M132)*SIN($AB$1*N132)-H132*SIN($AB$1*M132)</f>
        <v>11.0039555265914</v>
      </c>
      <c r="W132" s="0" t="n">
        <f aca="false">IF(O132&lt;&gt;0,1,0)</f>
        <v>1</v>
      </c>
    </row>
    <row r="133" customFormat="false" ht="15" hidden="false" customHeight="false" outlineLevel="0" collapsed="false">
      <c r="A133" s="0" t="s">
        <v>511</v>
      </c>
      <c r="B133" s="0" t="s">
        <v>512</v>
      </c>
      <c r="C133" s="0" t="s">
        <v>513</v>
      </c>
      <c r="I133" s="0" t="s">
        <v>514</v>
      </c>
      <c r="J133" s="13" t="n">
        <v>0.71</v>
      </c>
      <c r="K133" s="9" t="str">
        <f aca="false">RIGHTB(B133,1)</f>
        <v>S</v>
      </c>
      <c r="L133" s="9" t="str">
        <f aca="false">RIGHTB(C133,1)</f>
        <v>E</v>
      </c>
      <c r="M133" s="10" t="n">
        <f aca="false">IF(AND(K133="S",LEN(B133)&gt;4),-LEFT(B133,4),IF(AND(K133="S",LEN(B133)=4),-LEFT(B133,3),IF(AND(K133="N",LEN(B133)=4),LEFT(B133,3),LEFT(B133,4))))</f>
        <v>-59.8</v>
      </c>
      <c r="N133" s="10" t="str">
        <f aca="false">IF(AND(L133="W",LEN(C133)=6),-LEFT(C133,5), IF(AND(L133="W",LEN(C133)=5),-LEFT(C133,4), IF(AND(L133="W",LEN(C133)=4), -LEFT(C133,3), IF(AND(L133="E", LEN(C133)=6),LEFT(C133,5), IF(AND(L133="E",LEN(C133)=5), LEFT(C133,4), IF(AND(L133="E",LEN(C133)=4),LEFT(C133,3) ))))))</f>
        <v>175.8</v>
      </c>
      <c r="O133" s="0" t="n">
        <f aca="false">(F133^2+G133^2+H133^2)^0.5</f>
        <v>0</v>
      </c>
      <c r="P133" s="0" t="e">
        <f aca="false">ATAN((R133^2+S133^2)^0.5/T133)/$AB$1</f>
        <v>#DIV/0!</v>
      </c>
      <c r="Q133" s="0" t="n">
        <f aca="false">ATAN2(R133,S133)/$AB$1+180</f>
        <v>180</v>
      </c>
      <c r="R133" s="0" t="n">
        <f aca="false">-F133*SIN(M133*$AB$1)*COS(N133*$AB$1)-G133*SIN($AB$1*M133)*SIN($AB$1*N133)+H133*COS($AB$1*M133)</f>
        <v>0</v>
      </c>
      <c r="S133" s="0" t="n">
        <f aca="false">-F133*SIN($AB$1*N133)+G133*COS($AB$1*N133)</f>
        <v>-0</v>
      </c>
      <c r="T133" s="0" t="n">
        <f aca="false">-F133*COS($AB$1*M133)*COS(N133*$AB$1)-G133*COS($AB$1*M133)*SIN($AB$1*N133)-H133*SIN($AB$1*M133)</f>
        <v>0</v>
      </c>
      <c r="W133" s="0" t="n">
        <f aca="false">IF(O133&lt;&gt;0,1,0)</f>
        <v>0</v>
      </c>
    </row>
    <row r="134" customFormat="false" ht="15" hidden="false" customHeight="false" outlineLevel="0" collapsed="false">
      <c r="A134" s="0" t="s">
        <v>515</v>
      </c>
      <c r="B134" s="0" t="s">
        <v>516</v>
      </c>
      <c r="C134" s="0" t="s">
        <v>517</v>
      </c>
      <c r="I134" s="0" t="s">
        <v>518</v>
      </c>
      <c r="J134" s="13" t="n">
        <v>0.71</v>
      </c>
      <c r="K134" s="9" t="str">
        <f aca="false">RIGHTB(B134,1)</f>
        <v>N</v>
      </c>
      <c r="L134" s="9" t="str">
        <f aca="false">RIGHTB(C134,1)</f>
        <v>E</v>
      </c>
      <c r="M134" s="10" t="str">
        <f aca="false">IF(AND(K134="S",LEN(B134)&gt;4),-LEFT(B134,4),IF(AND(K134="S",LEN(B134)=4),-LEFT(B134,3),IF(AND(K134="N",LEN(B134)=4),LEFT(B134,3),LEFT(B134,4))))</f>
        <v>41.3</v>
      </c>
      <c r="N134" s="10" t="str">
        <f aca="false">IF(AND(L134="W",LEN(C134)=6),-LEFT(C134,5), IF(AND(L134="W",LEN(C134)=5),-LEFT(C134,4), IF(AND(L134="W",LEN(C134)=4), -LEFT(C134,3), IF(AND(L134="E", LEN(C134)=6),LEFT(C134,5), IF(AND(L134="E",LEN(C134)=5), LEFT(C134,4), IF(AND(L134="E",LEN(C134)=4),LEFT(C134,3) ))))))</f>
        <v>95.2</v>
      </c>
      <c r="O134" s="0" t="n">
        <f aca="false">(F134^2+G134^2+H134^2)^0.5</f>
        <v>0</v>
      </c>
      <c r="P134" s="0" t="e">
        <f aca="false">ATAN((R134^2+S134^2)^0.5/T134)/$AB$1</f>
        <v>#DIV/0!</v>
      </c>
      <c r="Q134" s="0" t="n">
        <f aca="false">ATAN2(R134,S134)/$AB$1+180</f>
        <v>180</v>
      </c>
      <c r="R134" s="0" t="n">
        <f aca="false">-F134*SIN(M134*$AB$1)*COS(N134*$AB$1)-G134*SIN($AB$1*M134)*SIN($AB$1*N134)+H134*COS($AB$1*M134)</f>
        <v>0</v>
      </c>
      <c r="S134" s="0" t="n">
        <f aca="false">-F134*SIN($AB$1*N134)+G134*COS($AB$1*N134)</f>
        <v>-0</v>
      </c>
      <c r="T134" s="0" t="n">
        <f aca="false">-F134*COS($AB$1*M134)*COS(N134*$AB$1)-G134*COS($AB$1*M134)*SIN($AB$1*N134)-H134*SIN($AB$1*M134)</f>
        <v>0</v>
      </c>
      <c r="W134" s="0" t="n">
        <f aca="false">IF(O134&lt;&gt;0,1,0)</f>
        <v>0</v>
      </c>
    </row>
    <row r="135" customFormat="false" ht="15" hidden="false" customHeight="false" outlineLevel="0" collapsed="false">
      <c r="A135" s="0" t="s">
        <v>519</v>
      </c>
      <c r="B135" s="0" t="s">
        <v>520</v>
      </c>
      <c r="C135" s="0" t="s">
        <v>72</v>
      </c>
      <c r="I135" s="0" t="s">
        <v>521</v>
      </c>
      <c r="J135" s="13" t="n">
        <v>0.71</v>
      </c>
      <c r="K135" s="9" t="str">
        <f aca="false">RIGHTB(B135,1)</f>
        <v>S</v>
      </c>
      <c r="L135" s="9" t="str">
        <f aca="false">RIGHTB(C135,1)</f>
        <v>W</v>
      </c>
      <c r="M135" s="10" t="n">
        <f aca="false">IF(AND(K135="S",LEN(B135)&gt;4),-LEFT(B135,4),IF(AND(K135="S",LEN(B135)=4),-LEFT(B135,3),IF(AND(K135="N",LEN(B135)=4),LEFT(B135,3),LEFT(B135,4))))</f>
        <v>-11.6</v>
      </c>
      <c r="N135" s="10" t="n">
        <f aca="false">IF(AND(L135="W",LEN(C135)=6),-LEFT(C135,5), IF(AND(L135="W",LEN(C135)=5),-LEFT(C135,4), IF(AND(L135="W",LEN(C135)=4), -LEFT(C135,3), IF(AND(L135="E", LEN(C135)=6),LEFT(C135,5), IF(AND(L135="E",LEN(C135)=5), LEFT(C135,4), IF(AND(L135="E",LEN(C135)=4),LEFT(C135,3) ))))))</f>
        <v>-25.5</v>
      </c>
      <c r="O135" s="0" t="n">
        <f aca="false">(F135^2+G135^2+H135^2)^0.5</f>
        <v>0</v>
      </c>
      <c r="P135" s="0" t="e">
        <f aca="false">ATAN((R135^2+S135^2)^0.5/T135)/$AB$1</f>
        <v>#DIV/0!</v>
      </c>
      <c r="Q135" s="0" t="n">
        <f aca="false">ATAN2(R135,S135)/$AB$1+180</f>
        <v>180</v>
      </c>
      <c r="R135" s="0" t="n">
        <f aca="false">-F135*SIN(M135*$AB$1)*COS(N135*$AB$1)-G135*SIN($AB$1*M135)*SIN($AB$1*N135)+H135*COS($AB$1*M135)</f>
        <v>0</v>
      </c>
      <c r="S135" s="0" t="n">
        <f aca="false">-F135*SIN($AB$1*N135)+G135*COS($AB$1*N135)</f>
        <v>0</v>
      </c>
      <c r="T135" s="0" t="n">
        <f aca="false">-F135*COS($AB$1*M135)*COS(N135*$AB$1)-G135*COS($AB$1*M135)*SIN($AB$1*N135)-H135*SIN($AB$1*M135)</f>
        <v>0</v>
      </c>
      <c r="W135" s="0" t="n">
        <f aca="false">IF(O135&lt;&gt;0,1,0)</f>
        <v>0</v>
      </c>
    </row>
    <row r="136" customFormat="false" ht="15" hidden="false" customHeight="false" outlineLevel="0" collapsed="false">
      <c r="A136" s="0" t="s">
        <v>522</v>
      </c>
      <c r="B136" s="0" t="s">
        <v>523</v>
      </c>
      <c r="C136" s="0" t="s">
        <v>524</v>
      </c>
      <c r="D136" s="0" t="n">
        <v>48.2</v>
      </c>
      <c r="I136" s="0" t="s">
        <v>525</v>
      </c>
      <c r="J136" s="0" t="n">
        <v>0.7</v>
      </c>
      <c r="K136" s="9" t="str">
        <f aca="false">RIGHTB(B136,1)</f>
        <v>S</v>
      </c>
      <c r="L136" s="9" t="str">
        <f aca="false">RIGHTB(C136,1)</f>
        <v>E</v>
      </c>
      <c r="M136" s="10" t="n">
        <f aca="false">IF(AND(K136="S",LEN(B136)&gt;4),-LEFT(B136,4),IF(AND(K136="S",LEN(B136)=4),-LEFT(B136,3),IF(AND(K136="N",LEN(B136)=4),LEFT(B136,3),LEFT(B136,4))))</f>
        <v>-11</v>
      </c>
      <c r="N136" s="10" t="str">
        <f aca="false">IF(AND(L136="W",LEN(C136)=6),-LEFT(C136,5), IF(AND(L136="W",LEN(C136)=5),-LEFT(C136,4), IF(AND(L136="W",LEN(C136)=4), -LEFT(C136,3), IF(AND(L136="E", LEN(C136)=6),LEFT(C136,5), IF(AND(L136="E",LEN(C136)=5), LEFT(C136,4), IF(AND(L136="E",LEN(C136)=4),LEFT(C136,3) ))))))</f>
        <v>165.7</v>
      </c>
      <c r="O136" s="0" t="n">
        <f aca="false">(F136^2+G136^2+H136^2)^0.5</f>
        <v>0</v>
      </c>
      <c r="P136" s="0" t="e">
        <f aca="false">ATAN((R136^2+S136^2)^0.5/T136)/$AB$1</f>
        <v>#DIV/0!</v>
      </c>
      <c r="Q136" s="0" t="n">
        <f aca="false">ATAN2(R136,S136)/$AB$1+180</f>
        <v>180</v>
      </c>
      <c r="R136" s="0" t="n">
        <f aca="false">-F136*SIN(M136*$AB$1)*COS(N136*$AB$1)-G136*SIN($AB$1*M136)*SIN($AB$1*N136)+H136*COS($AB$1*M136)</f>
        <v>0</v>
      </c>
      <c r="S136" s="0" t="n">
        <f aca="false">-F136*SIN($AB$1*N136)+G136*COS($AB$1*N136)</f>
        <v>-0</v>
      </c>
      <c r="T136" s="0" t="n">
        <f aca="false">-F136*COS($AB$1*M136)*COS(N136*$AB$1)-G136*COS($AB$1*M136)*SIN($AB$1*N136)-H136*SIN($AB$1*M136)</f>
        <v>0</v>
      </c>
      <c r="W136" s="0" t="n">
        <f aca="false">IF(O136&lt;&gt;0,1,0)</f>
        <v>0</v>
      </c>
    </row>
    <row r="137" customFormat="false" ht="15" hidden="false" customHeight="false" outlineLevel="0" collapsed="false">
      <c r="A137" s="0" t="s">
        <v>526</v>
      </c>
      <c r="B137" s="0" t="s">
        <v>527</v>
      </c>
      <c r="C137" s="0" t="s">
        <v>528</v>
      </c>
      <c r="D137" s="0" t="n">
        <v>44.4</v>
      </c>
      <c r="E137" s="0" t="n">
        <v>23.9</v>
      </c>
      <c r="F137" s="0" t="n">
        <v>4.9</v>
      </c>
      <c r="G137" s="0" t="n">
        <v>23.4</v>
      </c>
      <c r="H137" s="0" t="n">
        <v>-1</v>
      </c>
      <c r="I137" s="0" t="s">
        <v>529</v>
      </c>
      <c r="J137" s="0" t="n">
        <v>0.7</v>
      </c>
      <c r="K137" s="9" t="str">
        <f aca="false">RIGHTB(B137,1)</f>
        <v>N</v>
      </c>
      <c r="L137" s="9" t="str">
        <f aca="false">RIGHTB(C137,1)</f>
        <v>W</v>
      </c>
      <c r="M137" s="10" t="str">
        <f aca="false">IF(AND(K137="S",LEN(B137)&gt;4),-LEFT(B137,4),IF(AND(K137="S",LEN(B137)=4),-LEFT(B137,3),IF(AND(K137="N",LEN(B137)=4),LEFT(B137,3),LEFT(B137,4))))</f>
        <v>49.4</v>
      </c>
      <c r="N137" s="10" t="n">
        <f aca="false">IF(AND(L137="W",LEN(C137)=6),-LEFT(C137,5), IF(AND(L137="W",LEN(C137)=5),-LEFT(C137,4), IF(AND(L137="W",LEN(C137)=4), -LEFT(C137,3), IF(AND(L137="E", LEN(C137)=6),LEFT(C137,5), IF(AND(L137="E",LEN(C137)=5), LEFT(C137,4), IF(AND(L137="E",LEN(C137)=4),LEFT(C137,3) ))))))</f>
        <v>-175</v>
      </c>
      <c r="O137" s="0" t="n">
        <f aca="false">(F137^2+G137^2+H137^2)^0.5</f>
        <v>23.9284349676279</v>
      </c>
      <c r="P137" s="0" t="n">
        <f aca="false">ATAN((R137^2+S137^2)^0.5/T137)/$AB$1</f>
        <v>77.2936847826022</v>
      </c>
      <c r="Q137" s="0" t="n">
        <f aca="false">ATAN2(R137,S137)/$AB$1+180</f>
        <v>101.375426605762</v>
      </c>
      <c r="R137" s="0" t="n">
        <f aca="false">-F137*SIN(M137*$AB$1)*COS(N137*$AB$1)-G137*SIN($AB$1*M137)*SIN($AB$1*N137)+H137*COS($AB$1*M137)</f>
        <v>4.60398943380775</v>
      </c>
      <c r="S137" s="0" t="n">
        <f aca="false">-F137*SIN($AB$1*N137)+G137*COS($AB$1*N137)</f>
        <v>-22.8838927952791</v>
      </c>
      <c r="T137" s="0" t="n">
        <f aca="false">-F137*COS($AB$1*M137)*COS(N137*$AB$1)-G137*COS($AB$1*M137)*SIN($AB$1*N137)-H137*SIN($AB$1*M137)</f>
        <v>5.26314847097799</v>
      </c>
      <c r="W137" s="0" t="n">
        <f aca="false">IF(O137&lt;&gt;0,1,0)</f>
        <v>1</v>
      </c>
    </row>
    <row r="138" customFormat="false" ht="15" hidden="false" customHeight="false" outlineLevel="0" collapsed="false">
      <c r="A138" s="0" t="s">
        <v>530</v>
      </c>
      <c r="B138" s="0" t="s">
        <v>531</v>
      </c>
      <c r="C138" s="0" t="s">
        <v>532</v>
      </c>
      <c r="D138" s="0" t="n">
        <v>43.5</v>
      </c>
      <c r="I138" s="0" t="s">
        <v>533</v>
      </c>
      <c r="J138" s="0" t="n">
        <v>0.7</v>
      </c>
      <c r="K138" s="9" t="str">
        <f aca="false">RIGHTB(B138,1)</f>
        <v>N</v>
      </c>
      <c r="L138" s="9" t="str">
        <f aca="false">RIGHTB(C138,1)</f>
        <v>E</v>
      </c>
      <c r="M138" s="10" t="str">
        <f aca="false">IF(AND(K138="S",LEN(B138)&gt;4),-LEFT(B138,4),IF(AND(K138="S",LEN(B138)=4),-LEFT(B138,3),IF(AND(K138="N",LEN(B138)=4),LEFT(B138,3),LEFT(B138,4))))</f>
        <v>42.9</v>
      </c>
      <c r="N138" s="10" t="str">
        <f aca="false">IF(AND(L138="W",LEN(C138)=6),-LEFT(C138,5), IF(AND(L138="W",LEN(C138)=5),-LEFT(C138,4), IF(AND(L138="W",LEN(C138)=4), -LEFT(C138,3), IF(AND(L138="E", LEN(C138)=6),LEFT(C138,5), IF(AND(L138="E",LEN(C138)=5), LEFT(C138,4), IF(AND(L138="E",LEN(C138)=4),LEFT(C138,3) ))))))</f>
        <v>179.7</v>
      </c>
      <c r="O138" s="0" t="n">
        <f aca="false">(F138^2+G138^2+H138^2)^0.5</f>
        <v>0</v>
      </c>
      <c r="P138" s="0" t="e">
        <f aca="false">ATAN((R138^2+S138^2)^0.5/T138)/$AB$1</f>
        <v>#DIV/0!</v>
      </c>
      <c r="Q138" s="0" t="n">
        <f aca="false">ATAN2(R138,S138)/$AB$1+180</f>
        <v>180</v>
      </c>
      <c r="R138" s="0" t="n">
        <f aca="false">-F138*SIN(M138*$AB$1)*COS(N138*$AB$1)-G138*SIN($AB$1*M138)*SIN($AB$1*N138)+H138*COS($AB$1*M138)</f>
        <v>0</v>
      </c>
      <c r="S138" s="0" t="n">
        <f aca="false">-F138*SIN($AB$1*N138)+G138*COS($AB$1*N138)</f>
        <v>-0</v>
      </c>
      <c r="T138" s="0" t="n">
        <f aca="false">-F138*COS($AB$1*M138)*COS(N138*$AB$1)-G138*COS($AB$1*M138)*SIN($AB$1*N138)-H138*SIN($AB$1*M138)</f>
        <v>0</v>
      </c>
      <c r="W138" s="0" t="n">
        <f aca="false">IF(O138&lt;&gt;0,1,0)</f>
        <v>0</v>
      </c>
    </row>
    <row r="139" customFormat="false" ht="15" hidden="false" customHeight="false" outlineLevel="0" collapsed="false">
      <c r="A139" s="0" t="s">
        <v>534</v>
      </c>
      <c r="B139" s="0" t="s">
        <v>535</v>
      </c>
      <c r="C139" s="0" t="s">
        <v>536</v>
      </c>
      <c r="D139" s="0" t="n">
        <v>30.6</v>
      </c>
      <c r="E139" s="0" t="n">
        <v>16.1</v>
      </c>
      <c r="F139" s="0" t="n">
        <v>1.5</v>
      </c>
      <c r="G139" s="0" t="n">
        <v>15.1</v>
      </c>
      <c r="H139" s="0" t="n">
        <v>-5.5</v>
      </c>
      <c r="I139" s="0" t="s">
        <v>537</v>
      </c>
      <c r="J139" s="13" t="n">
        <v>0.69</v>
      </c>
      <c r="K139" s="9" t="str">
        <f aca="false">RIGHTB(B139,1)</f>
        <v>N</v>
      </c>
      <c r="L139" s="9" t="str">
        <f aca="false">RIGHTB(C139,1)</f>
        <v>W</v>
      </c>
      <c r="M139" s="10" t="str">
        <f aca="false">IF(AND(K139="S",LEN(B139)&gt;4),-LEFT(B139,4),IF(AND(K139="S",LEN(B139)=4),-LEFT(B139,3),IF(AND(K139="N",LEN(B139)=4),LEFT(B139,3),LEFT(B139,4))))</f>
        <v>44.6</v>
      </c>
      <c r="N139" s="10" t="n">
        <f aca="false">IF(AND(L139="W",LEN(C139)=6),-LEFT(C139,5), IF(AND(L139="W",LEN(C139)=5),-LEFT(C139,4), IF(AND(L139="W",LEN(C139)=4), -LEFT(C139,3), IF(AND(L139="E", LEN(C139)=6),LEFT(C139,5), IF(AND(L139="E",LEN(C139)=5), LEFT(C139,4), IF(AND(L139="E",LEN(C139)=4),LEFT(C139,3) ))))))</f>
        <v>-147.6</v>
      </c>
      <c r="O139" s="0" t="n">
        <f aca="false">(F139^2+G139^2+H139^2)^0.5</f>
        <v>16.1403221777014</v>
      </c>
      <c r="P139" s="0" t="n">
        <f aca="false">ATAN((R139^2+S139^2)^0.5/T139)/$AB$1</f>
        <v>49.3021985639313</v>
      </c>
      <c r="Q139" s="0" t="n">
        <f aca="false">ATAN2(R139,S139)/$AB$1+180</f>
        <v>102.527240438606</v>
      </c>
      <c r="R139" s="0" t="n">
        <f aca="false">-F139*SIN(M139*$AB$1)*COS(N139*$AB$1)-G139*SIN($AB$1*M139)*SIN($AB$1*N139)+H139*COS($AB$1*M139)</f>
        <v>2.65423743492726</v>
      </c>
      <c r="S139" s="0" t="n">
        <f aca="false">-F139*SIN($AB$1*N139)+G139*COS($AB$1*N139)</f>
        <v>-11.9456114819229</v>
      </c>
      <c r="T139" s="0" t="n">
        <f aca="false">-F139*COS($AB$1*M139)*COS(N139*$AB$1)-G139*COS($AB$1*M139)*SIN($AB$1*N139)-H139*SIN($AB$1*M139)</f>
        <v>10.5246087795215</v>
      </c>
      <c r="W139" s="0" t="n">
        <f aca="false">IF(O139&lt;&gt;0,1,0)</f>
        <v>1</v>
      </c>
    </row>
    <row r="140" customFormat="false" ht="15" hidden="false" customHeight="false" outlineLevel="0" collapsed="false">
      <c r="A140" s="0" t="s">
        <v>538</v>
      </c>
      <c r="B140" s="0" t="s">
        <v>539</v>
      </c>
      <c r="C140" s="0" t="s">
        <v>540</v>
      </c>
      <c r="I140" s="0" t="s">
        <v>541</v>
      </c>
      <c r="J140" s="13" t="n">
        <v>0.68</v>
      </c>
      <c r="K140" s="9" t="str">
        <f aca="false">RIGHTB(B140,1)</f>
        <v>S</v>
      </c>
      <c r="L140" s="9" t="str">
        <f aca="false">RIGHTB(C140,1)</f>
        <v>E</v>
      </c>
      <c r="M140" s="10" t="n">
        <f aca="false">IF(AND(K140="S",LEN(B140)&gt;4),-LEFT(B140,4),IF(AND(K140="S",LEN(B140)=4),-LEFT(B140,3),IF(AND(K140="N",LEN(B140)=4),LEFT(B140,3),LEFT(B140,4))))</f>
        <v>-49.6</v>
      </c>
      <c r="N140" s="10" t="str">
        <f aca="false">IF(AND(L140="W",LEN(C140)=6),-LEFT(C140,5), IF(AND(L140="W",LEN(C140)=5),-LEFT(C140,4), IF(AND(L140="W",LEN(C140)=4), -LEFT(C140,3), IF(AND(L140="E", LEN(C140)=6),LEFT(C140,5), IF(AND(L140="E",LEN(C140)=5), LEFT(C140,4), IF(AND(L140="E",LEN(C140)=4),LEFT(C140,3) ))))))</f>
        <v>145.9</v>
      </c>
      <c r="O140" s="0" t="n">
        <f aca="false">(F140^2+G140^2+H140^2)^0.5</f>
        <v>0</v>
      </c>
      <c r="P140" s="0" t="e">
        <f aca="false">ATAN((R140^2+S140^2)^0.5/T140)/$AB$1</f>
        <v>#DIV/0!</v>
      </c>
      <c r="Q140" s="0" t="n">
        <f aca="false">ATAN2(R140,S140)/$AB$1+180</f>
        <v>180</v>
      </c>
      <c r="R140" s="0" t="n">
        <f aca="false">-F140*SIN(M140*$AB$1)*COS(N140*$AB$1)-G140*SIN($AB$1*M140)*SIN($AB$1*N140)+H140*COS($AB$1*M140)</f>
        <v>0</v>
      </c>
      <c r="S140" s="0" t="n">
        <f aca="false">-F140*SIN($AB$1*N140)+G140*COS($AB$1*N140)</f>
        <v>-0</v>
      </c>
      <c r="T140" s="0" t="n">
        <f aca="false">-F140*COS($AB$1*M140)*COS(N140*$AB$1)-G140*COS($AB$1*M140)*SIN($AB$1*N140)-H140*SIN($AB$1*M140)</f>
        <v>0</v>
      </c>
    </row>
    <row r="141" customFormat="false" ht="15" hidden="false" customHeight="false" outlineLevel="0" collapsed="false">
      <c r="A141" s="0" t="s">
        <v>542</v>
      </c>
      <c r="I141" s="0" t="s">
        <v>541</v>
      </c>
      <c r="J141" s="13" t="n">
        <v>0.68</v>
      </c>
      <c r="K141" s="9" t="str">
        <f aca="false">RIGHTB(B141,1)</f>
        <v/>
      </c>
      <c r="L141" s="9" t="str">
        <f aca="false">RIGHTB(C141,1)</f>
        <v/>
      </c>
      <c r="M141" s="10" t="str">
        <f aca="false">IF(AND(K141="S",LEN(B141)&gt;4),-LEFT(B141,4),IF(AND(K141="S",LEN(B141)=4),-LEFT(B141,3),IF(AND(K141="N",LEN(B141)=4),LEFT(B141,3),LEFT(B141,4))))</f>
        <v/>
      </c>
      <c r="N141" s="10" t="n">
        <f aca="false">IF(AND(L141="W",LEN(C141)=6),-LEFT(C141,5), IF(AND(L141="W",LEN(C141)=5),-LEFT(C141,4), IF(AND(L141="W",LEN(C141)=4), -LEFT(C141,3), IF(AND(L141="E", LEN(C141)=6),LEFT(C141,5), IF(AND(L141="E",LEN(C141)=5), LEFT(C141,4), IF(AND(L141="E",LEN(C141)=4),LEFT(C141,3) ))))))</f>
        <v>0</v>
      </c>
      <c r="O141" s="0" t="n">
        <f aca="false">(F141^2+G141^2+H141^2)^0.5</f>
        <v>0</v>
      </c>
      <c r="P141" s="0" t="e">
        <f aca="false">ATAN((R141^2+S141^2)^0.5/T141)/$AB$1</f>
        <v>#VALUE!</v>
      </c>
      <c r="Q141" s="0" t="e">
        <f aca="false">ATAN2(R141,S141)/$AB$1+180</f>
        <v>#VALUE!</v>
      </c>
      <c r="R141" s="0" t="e">
        <f aca="false">-F141*SIN(M141*$AB$1)*COS(N141*$AB$1)-G141*SIN($AB$1*M141)*SIN($AB$1*N141)+H141*COS($AB$1*M141)</f>
        <v>#VALUE!</v>
      </c>
      <c r="S141" s="0" t="n">
        <f aca="false">-F141*SIN($AB$1*N141)+G141*COS($AB$1*N141)</f>
        <v>0</v>
      </c>
      <c r="T141" s="0" t="e">
        <f aca="false">-F141*COS($AB$1*M141)*COS(N141*$AB$1)-G141*COS($AB$1*M141)*SIN($AB$1*N141)-H141*SIN($AB$1*M141)</f>
        <v>#VALUE!</v>
      </c>
      <c r="W141" s="0" t="n">
        <f aca="false">IF(O141&lt;&gt;0,1,0)</f>
        <v>0</v>
      </c>
    </row>
    <row r="142" customFormat="false" ht="15" hidden="false" customHeight="false" outlineLevel="0" collapsed="false">
      <c r="A142" s="0" t="s">
        <v>543</v>
      </c>
      <c r="B142" s="0" t="s">
        <v>544</v>
      </c>
      <c r="C142" s="0" t="s">
        <v>545</v>
      </c>
      <c r="I142" s="0" t="s">
        <v>546</v>
      </c>
      <c r="J142" s="13" t="n">
        <v>0.68</v>
      </c>
      <c r="K142" s="9" t="str">
        <f aca="false">RIGHTB(B142,1)</f>
        <v>S</v>
      </c>
      <c r="L142" s="9" t="str">
        <f aca="false">RIGHTB(C142,1)</f>
        <v>E</v>
      </c>
      <c r="M142" s="10" t="n">
        <f aca="false">IF(AND(K142="S",LEN(B142)&gt;4),-LEFT(B142,4),IF(AND(K142="S",LEN(B142)=4),-LEFT(B142,3),IF(AND(K142="N",LEN(B142)=4),LEFT(B142,3),LEFT(B142,4))))</f>
        <v>-15.3</v>
      </c>
      <c r="N142" s="10" t="str">
        <f aca="false">IF(AND(L142="W",LEN(C142)=6),-LEFT(C142,5), IF(AND(L142="W",LEN(C142)=5),-LEFT(C142,4), IF(AND(L142="W",LEN(C142)=4), -LEFT(C142,3), IF(AND(L142="E", LEN(C142)=6),LEFT(C142,5), IF(AND(L142="E",LEN(C142)=5), LEFT(C142,4), IF(AND(L142="E",LEN(C142)=4),LEFT(C142,3) ))))))</f>
        <v>162.4</v>
      </c>
      <c r="O142" s="0" t="n">
        <f aca="false">(F142^2+G142^2+H142^2)^0.5</f>
        <v>0</v>
      </c>
      <c r="P142" s="0" t="e">
        <f aca="false">ATAN((R142^2+S142^2)^0.5/T142)/$AB$1</f>
        <v>#DIV/0!</v>
      </c>
      <c r="Q142" s="0" t="n">
        <f aca="false">ATAN2(R142,S142)/$AB$1+180</f>
        <v>180</v>
      </c>
      <c r="R142" s="0" t="n">
        <f aca="false">-F142*SIN(M142*$AB$1)*COS(N142*$AB$1)-G142*SIN($AB$1*M142)*SIN($AB$1*N142)+H142*COS($AB$1*M142)</f>
        <v>0</v>
      </c>
      <c r="S142" s="0" t="n">
        <f aca="false">-F142*SIN($AB$1*N142)+G142*COS($AB$1*N142)</f>
        <v>-0</v>
      </c>
      <c r="T142" s="0" t="n">
        <f aca="false">-F142*COS($AB$1*M142)*COS(N142*$AB$1)-G142*COS($AB$1*M142)*SIN($AB$1*N142)-H142*SIN($AB$1*M142)</f>
        <v>0</v>
      </c>
      <c r="W142" s="0" t="n">
        <f aca="false">IF(O142&lt;&gt;0,1,0)</f>
        <v>0</v>
      </c>
    </row>
    <row r="143" customFormat="false" ht="15" hidden="false" customHeight="false" outlineLevel="0" collapsed="false">
      <c r="A143" s="0" t="s">
        <v>547</v>
      </c>
      <c r="B143" s="0" t="s">
        <v>548</v>
      </c>
      <c r="C143" s="0" t="s">
        <v>549</v>
      </c>
      <c r="I143" s="0" t="s">
        <v>550</v>
      </c>
      <c r="J143" s="13" t="n">
        <v>0.68</v>
      </c>
      <c r="K143" s="9" t="str">
        <f aca="false">RIGHTB(B143,1)</f>
        <v>N</v>
      </c>
      <c r="L143" s="9" t="str">
        <f aca="false">RIGHTB(C143,1)</f>
        <v>W</v>
      </c>
      <c r="M143" s="10" t="str">
        <f aca="false">IF(AND(K143="S",LEN(B143)&gt;4),-LEFT(B143,4),IF(AND(K143="S",LEN(B143)=4),-LEFT(B143,3),IF(AND(K143="N",LEN(B143)=4),LEFT(B143,3),LEFT(B143,4))))</f>
        <v>6.9</v>
      </c>
      <c r="N143" s="10" t="n">
        <f aca="false">IF(AND(L143="W",LEN(C143)=6),-LEFT(C143,5), IF(AND(L143="W",LEN(C143)=5),-LEFT(C143,4), IF(AND(L143="W",LEN(C143)=4), -LEFT(C143,3), IF(AND(L143="E", LEN(C143)=6),LEFT(C143,5), IF(AND(L143="E",LEN(C143)=5), LEFT(C143,4), IF(AND(L143="E",LEN(C143)=4),LEFT(C143,3) ))))))</f>
        <v>-147.3</v>
      </c>
      <c r="O143" s="0" t="n">
        <f aca="false">(F143^2+G143^2+H143^2)^0.5</f>
        <v>0</v>
      </c>
      <c r="P143" s="0" t="e">
        <f aca="false">ATAN((R143^2+S143^2)^0.5/T143)/$AB$1</f>
        <v>#DIV/0!</v>
      </c>
      <c r="Q143" s="0" t="n">
        <f aca="false">ATAN2(R143,S143)/$AB$1+180</f>
        <v>180</v>
      </c>
      <c r="R143" s="0" t="n">
        <f aca="false">-F143*SIN(M143*$AB$1)*COS(N143*$AB$1)-G143*SIN($AB$1*M143)*SIN($AB$1*N143)+H143*COS($AB$1*M143)</f>
        <v>0</v>
      </c>
      <c r="S143" s="0" t="n">
        <f aca="false">-F143*SIN($AB$1*N143)+G143*COS($AB$1*N143)</f>
        <v>0</v>
      </c>
      <c r="T143" s="0" t="n">
        <f aca="false">-F143*COS($AB$1*M143)*COS(N143*$AB$1)-G143*COS($AB$1*M143)*SIN($AB$1*N143)-H143*SIN($AB$1*M143)</f>
        <v>0</v>
      </c>
      <c r="W143" s="0" t="n">
        <f aca="false">IF(O143&lt;&gt;0,1,0)</f>
        <v>0</v>
      </c>
    </row>
    <row r="144" customFormat="false" ht="15" hidden="false" customHeight="false" outlineLevel="0" collapsed="false">
      <c r="A144" s="0" t="s">
        <v>551</v>
      </c>
      <c r="I144" s="0" t="s">
        <v>550</v>
      </c>
      <c r="J144" s="13" t="n">
        <v>0.68</v>
      </c>
      <c r="K144" s="9" t="str">
        <f aca="false">RIGHTB(B144,1)</f>
        <v/>
      </c>
      <c r="L144" s="9" t="str">
        <f aca="false">RIGHTB(C144,1)</f>
        <v/>
      </c>
      <c r="M144" s="10" t="str">
        <f aca="false">IF(AND(K144="S",LEN(B144)&gt;4),-LEFT(B144,4),IF(AND(K144="S",LEN(B144)=4),-LEFT(B144,3),IF(AND(K144="N",LEN(B144)=4),LEFT(B144,3),LEFT(B144,4))))</f>
        <v/>
      </c>
      <c r="N144" s="10" t="n">
        <f aca="false">IF(AND(L144="W",LEN(C144)=6),-LEFT(C144,5), IF(AND(L144="W",LEN(C144)=5),-LEFT(C144,4), IF(AND(L144="W",LEN(C144)=4), -LEFT(C144,3), IF(AND(L144="E", LEN(C144)=6),LEFT(C144,5), IF(AND(L144="E",LEN(C144)=5), LEFT(C144,4), IF(AND(L144="E",LEN(C144)=4),LEFT(C144,3) ))))))</f>
        <v>0</v>
      </c>
      <c r="O144" s="0" t="n">
        <f aca="false">(F144^2+G144^2+H144^2)^0.5</f>
        <v>0</v>
      </c>
      <c r="P144" s="0" t="e">
        <f aca="false">ATAN((R144^2+S144^2)^0.5/T144)/$AB$1</f>
        <v>#VALUE!</v>
      </c>
      <c r="Q144" s="0" t="e">
        <f aca="false">ATAN2(R144,S144)/$AB$1+180</f>
        <v>#VALUE!</v>
      </c>
      <c r="R144" s="0" t="e">
        <f aca="false">-F144*SIN(M144*$AB$1)*COS(N144*$AB$1)-G144*SIN($AB$1*M144)*SIN($AB$1*N144)+H144*COS($AB$1*M144)</f>
        <v>#VALUE!</v>
      </c>
      <c r="S144" s="0" t="n">
        <f aca="false">-F144*SIN($AB$1*N144)+G144*COS($AB$1*N144)</f>
        <v>0</v>
      </c>
      <c r="T144" s="0" t="e">
        <f aca="false">-F144*COS($AB$1*M144)*COS(N144*$AB$1)-G144*COS($AB$1*M144)*SIN($AB$1*N144)-H144*SIN($AB$1*M144)</f>
        <v>#VALUE!</v>
      </c>
      <c r="W144" s="0" t="n">
        <f aca="false">IF(O144&lt;&gt;0,1,0)</f>
        <v>0</v>
      </c>
    </row>
    <row r="145" customFormat="false" ht="15" hidden="false" customHeight="false" outlineLevel="0" collapsed="false">
      <c r="A145" s="0" t="s">
        <v>552</v>
      </c>
      <c r="B145" s="0" t="s">
        <v>553</v>
      </c>
      <c r="C145" s="0" t="s">
        <v>554</v>
      </c>
      <c r="D145" s="0" t="n">
        <v>36</v>
      </c>
      <c r="E145" s="0" t="n">
        <v>12.7</v>
      </c>
      <c r="F145" s="0" t="n">
        <v>5</v>
      </c>
      <c r="G145" s="0" t="n">
        <v>-11.6</v>
      </c>
      <c r="H145" s="0" t="n">
        <v>-0.7</v>
      </c>
      <c r="I145" s="0" t="s">
        <v>550</v>
      </c>
      <c r="J145" s="13" t="n">
        <v>0.68</v>
      </c>
      <c r="K145" s="9" t="str">
        <f aca="false">RIGHTB(B145,1)</f>
        <v>N</v>
      </c>
      <c r="L145" s="9" t="str">
        <f aca="false">RIGHTB(C145,1)</f>
        <v>E</v>
      </c>
      <c r="M145" s="10" t="str">
        <f aca="false">IF(AND(K145="S",LEN(B145)&gt;4),-LEFT(B145,4),IF(AND(K145="S",LEN(B145)=4),-LEFT(B145,3),IF(AND(K145="N",LEN(B145)=4),LEFT(B145,3),LEFT(B145,4))))</f>
        <v>11.8</v>
      </c>
      <c r="N145" s="10" t="str">
        <f aca="false">IF(AND(L145="W",LEN(C145)=6),-LEFT(C145,5), IF(AND(L145="W",LEN(C145)=5),-LEFT(C145,4), IF(AND(L145="W",LEN(C145)=4), -LEFT(C145,3), IF(AND(L145="E", LEN(C145)=6),LEFT(C145,5), IF(AND(L145="E",LEN(C145)=5), LEFT(C145,4), IF(AND(L145="E",LEN(C145)=4),LEFT(C145,3) ))))))</f>
        <v>117.0</v>
      </c>
      <c r="O145" s="0" t="n">
        <f aca="false">(F145^2+G145^2+H145^2)^0.5</f>
        <v>12.6510869098272</v>
      </c>
      <c r="P145" s="0" t="n">
        <f aca="false">ATAN((R145^2+S145^2)^0.5/T145)/$AB$1</f>
        <v>9.36735027673762</v>
      </c>
      <c r="Q145" s="0" t="n">
        <f aca="false">ATAN2(R145,S145)/$AB$1+180</f>
        <v>203.202310491998</v>
      </c>
      <c r="R145" s="0" t="n">
        <f aca="false">-F145*SIN(M145*$AB$1)*COS(N145*$AB$1)-G145*SIN($AB$1*M145)*SIN($AB$1*N145)+H145*COS($AB$1*M145)</f>
        <v>1.89259402145197</v>
      </c>
      <c r="S145" s="0" t="n">
        <f aca="false">-F145*SIN($AB$1*N145)+G145*COS($AB$1*N145)</f>
        <v>0.811257175301171</v>
      </c>
      <c r="T145" s="0" t="n">
        <f aca="false">-F145*COS($AB$1*M145)*COS(N145*$AB$1)-G145*COS($AB$1*M145)*SIN($AB$1*N145)-H145*SIN($AB$1*M145)</f>
        <v>12.482385575902</v>
      </c>
      <c r="W145" s="0" t="n">
        <f aca="false">IF(O145&lt;&gt;0,1,0)</f>
        <v>1</v>
      </c>
    </row>
    <row r="146" customFormat="false" ht="15" hidden="false" customHeight="false" outlineLevel="0" collapsed="false">
      <c r="A146" s="11" t="s">
        <v>555</v>
      </c>
      <c r="B146" s="11" t="s">
        <v>556</v>
      </c>
      <c r="C146" s="11" t="s">
        <v>557</v>
      </c>
      <c r="D146" s="11" t="n">
        <v>37.5</v>
      </c>
      <c r="E146" s="11" t="n">
        <v>29.9</v>
      </c>
      <c r="F146" s="11" t="n">
        <v>-17.1</v>
      </c>
      <c r="G146" s="11" t="n">
        <v>23.5</v>
      </c>
      <c r="H146" s="11" t="n">
        <v>-7.2</v>
      </c>
      <c r="I146" s="11" t="s">
        <v>546</v>
      </c>
      <c r="J146" s="14" t="n">
        <v>0.68</v>
      </c>
      <c r="K146" s="9" t="str">
        <f aca="false">RIGHTB(B146,1)</f>
        <v>S</v>
      </c>
      <c r="L146" s="9" t="str">
        <f aca="false">RIGHTB(C146,1)</f>
        <v>W</v>
      </c>
      <c r="M146" s="10" t="n">
        <f aca="false">IF(AND(K146="S",LEN(B146)&gt;4),-LEFT(B146,4),IF(AND(K146="S",LEN(B146)=4),-LEFT(B146,3),IF(AND(K146="N",LEN(B146)=4),LEFT(B146,3),LEFT(B146,4))))</f>
        <v>-6</v>
      </c>
      <c r="N146" s="10" t="n">
        <f aca="false">IF(AND(L146="W",LEN(C146)=6),-LEFT(C146,5), IF(AND(L146="W",LEN(C146)=5),-LEFT(C146,4), IF(AND(L146="W",LEN(C146)=4), -LEFT(C146,3), IF(AND(L146="E", LEN(C146)=6),LEFT(C146,5), IF(AND(L146="E",LEN(C146)=5), LEFT(C146,4), IF(AND(L146="E",LEN(C146)=4),LEFT(C146,3) ))))))</f>
        <v>-86.9</v>
      </c>
      <c r="O146" s="0" t="n">
        <f aca="false">(F146^2+G146^2+H146^2)^0.5</f>
        <v>29.9416098431597</v>
      </c>
      <c r="P146" s="0" t="n">
        <f aca="false">ATAN((R146^2+S146^2)^0.5/T146)/$AB$1</f>
        <v>38.2793901530389</v>
      </c>
      <c r="Q146" s="0" t="n">
        <f aca="false">ATAN2(R146,S146)/$AB$1+180</f>
        <v>58.4334604107837</v>
      </c>
      <c r="R146" s="0" t="n">
        <f aca="false">-F146*SIN(M146*$AB$1)*COS(N146*$AB$1)-G146*SIN($AB$1*M146)*SIN($AB$1*N146)+H146*COS($AB$1*M146)</f>
        <v>-9.71004443899889</v>
      </c>
      <c r="S146" s="0" t="n">
        <f aca="false">-F146*SIN($AB$1*N146)+G146*COS($AB$1*N146)</f>
        <v>-15.8041249563787</v>
      </c>
      <c r="T146" s="0" t="n">
        <f aca="false">-F146*COS($AB$1*M146)*COS(N146*$AB$1)-G146*COS($AB$1*M146)*SIN($AB$1*N146)-H146*SIN($AB$1*M146)</f>
        <v>23.5041415787906</v>
      </c>
      <c r="W146" s="0" t="n">
        <f aca="false">IF(O146&lt;&gt;0,1,0)</f>
        <v>1</v>
      </c>
    </row>
    <row r="147" customFormat="false" ht="15" hidden="false" customHeight="false" outlineLevel="0" collapsed="false">
      <c r="A147" s="0" t="s">
        <v>558</v>
      </c>
      <c r="B147" s="0" t="s">
        <v>559</v>
      </c>
      <c r="C147" s="0" t="s">
        <v>560</v>
      </c>
      <c r="D147" s="0" t="n">
        <v>28.1</v>
      </c>
      <c r="E147" s="0" t="n">
        <v>18.3</v>
      </c>
      <c r="F147" s="0" t="n">
        <v>-1.9</v>
      </c>
      <c r="G147" s="0" t="n">
        <v>14.1</v>
      </c>
      <c r="H147" s="0" t="n">
        <v>-11.5</v>
      </c>
      <c r="I147" s="0" t="s">
        <v>561</v>
      </c>
      <c r="J147" s="13" t="n">
        <v>0.67</v>
      </c>
      <c r="K147" s="9" t="str">
        <f aca="false">RIGHTB(B147,1)</f>
        <v>N</v>
      </c>
      <c r="L147" s="9" t="str">
        <f aca="false">RIGHTB(C147,1)</f>
        <v>W</v>
      </c>
      <c r="M147" s="10" t="str">
        <f aca="false">IF(AND(K147="S",LEN(B147)&gt;4),-LEFT(B147,4),IF(AND(K147="S",LEN(B147)=4),-LEFT(B147,3),IF(AND(K147="N",LEN(B147)=4),LEFT(B147,3),LEFT(B147,4))))</f>
        <v>1.2</v>
      </c>
      <c r="N147" s="10" t="n">
        <f aca="false">IF(AND(L147="W",LEN(C147)=6),-LEFT(C147,5), IF(AND(L147="W",LEN(C147)=5),-LEFT(C147,4), IF(AND(L147="W",LEN(C147)=4), -LEFT(C147,3), IF(AND(L147="E", LEN(C147)=6),LEFT(C147,5), IF(AND(L147="E",LEN(C147)=5), LEFT(C147,4), IF(AND(L147="E",LEN(C147)=4),LEFT(C147,3) ))))))</f>
        <v>-52.2</v>
      </c>
      <c r="O147" s="0" t="n">
        <f aca="false">(F147^2+G147^2+H147^2)^0.5</f>
        <v>18.2939880835208</v>
      </c>
      <c r="P147" s="0" t="n">
        <f aca="false">ATAN((R147^2+S147^2)^0.5/T147)/$AB$1</f>
        <v>46.710778009541</v>
      </c>
      <c r="Q147" s="0" t="n">
        <f aca="false">ATAN2(R147,S147)/$AB$1+180</f>
        <v>327.571946107248</v>
      </c>
      <c r="R147" s="0" t="n">
        <f aca="false">-F147*SIN(M147*$AB$1)*COS(N147*$AB$1)-G147*SIN($AB$1*M147)*SIN($AB$1*N147)+H147*COS($AB$1*M147)</f>
        <v>-11.2397665335309</v>
      </c>
      <c r="S147" s="0" t="n">
        <f aca="false">-F147*SIN($AB$1*N147)+G147*COS($AB$1*N147)</f>
        <v>7.1406949333136</v>
      </c>
      <c r="T147" s="0" t="n">
        <f aca="false">-F147*COS($AB$1*M147)*COS(N147*$AB$1)-G147*COS($AB$1*M147)*SIN($AB$1*N147)-H147*SIN($AB$1*M147)</f>
        <v>12.5438480595497</v>
      </c>
      <c r="W147" s="0" t="n">
        <f aca="false">IF(O147&lt;&gt;0,1,0)</f>
        <v>1</v>
      </c>
    </row>
    <row r="148" customFormat="false" ht="15" hidden="false" customHeight="false" outlineLevel="0" collapsed="false">
      <c r="A148" s="0" t="s">
        <v>562</v>
      </c>
      <c r="B148" s="0" t="s">
        <v>563</v>
      </c>
      <c r="C148" s="0" t="s">
        <v>564</v>
      </c>
      <c r="D148" s="0" t="n">
        <v>26.3</v>
      </c>
      <c r="E148" s="0" t="n">
        <v>12.4</v>
      </c>
      <c r="F148" s="0" t="n">
        <v>12</v>
      </c>
      <c r="G148" s="0" t="n">
        <v>3.5</v>
      </c>
      <c r="H148" s="0" t="n">
        <v>-10.5</v>
      </c>
      <c r="I148" s="0" t="s">
        <v>565</v>
      </c>
      <c r="J148" s="13" t="n">
        <v>0.67</v>
      </c>
      <c r="K148" s="9" t="str">
        <f aca="false">RIGHTB(B148,1)</f>
        <v>N</v>
      </c>
      <c r="L148" s="9" t="str">
        <f aca="false">RIGHTB(C148,1)</f>
        <v>E</v>
      </c>
      <c r="M148" s="10" t="str">
        <f aca="false">IF(AND(K148="S",LEN(B148)&gt;4),-LEFT(B148,4),IF(AND(K148="S",LEN(B148)=4),-LEFT(B148,3),IF(AND(K148="N",LEN(B148)=4),LEFT(B148,3),LEFT(B148,4))))</f>
        <v>18.9</v>
      </c>
      <c r="N148" s="10" t="str">
        <f aca="false">IF(AND(L148="W",LEN(C148)=6),-LEFT(C148,5), IF(AND(L148="W",LEN(C148)=5),-LEFT(C148,4), IF(AND(L148="W",LEN(C148)=4), -LEFT(C148,3), IF(AND(L148="E", LEN(C148)=6),LEFT(C148,5), IF(AND(L148="E",LEN(C148)=5), LEFT(C148,4), IF(AND(L148="E",LEN(C148)=4),LEFT(C148,3) ))))))</f>
        <v>141.2</v>
      </c>
      <c r="O148" s="0" t="n">
        <f aca="false">(F148^2+G148^2+H148^2)^0.5</f>
        <v>16.3248277173145</v>
      </c>
      <c r="P148" s="0" t="n">
        <f aca="false">ATAN((R148^2+S148^2)^0.5/T148)/$AB$1</f>
        <v>51.4476937388601</v>
      </c>
      <c r="Q148" s="0" t="n">
        <f aca="false">ATAN2(R148,S148)/$AB$1+180</f>
        <v>53.3821674220134</v>
      </c>
      <c r="R148" s="0" t="n">
        <f aca="false">-F148*SIN(M148*$AB$1)*COS(N148*$AB$1)-G148*SIN($AB$1*M148)*SIN($AB$1*N148)+H148*COS($AB$1*M148)</f>
        <v>-7.61499018080215</v>
      </c>
      <c r="S148" s="0" t="n">
        <f aca="false">-F148*SIN($AB$1*N148)+G148*COS($AB$1*N148)</f>
        <v>-10.2469286141379</v>
      </c>
      <c r="T148" s="0" t="n">
        <f aca="false">-F148*COS($AB$1*M148)*COS(N148*$AB$1)-G148*COS($AB$1*M148)*SIN($AB$1*N148)-H148*SIN($AB$1*M148)</f>
        <v>10.1741033277163</v>
      </c>
      <c r="W148" s="0" t="n">
        <f aca="false">IF(O148&lt;&gt;0,1,0)</f>
        <v>1</v>
      </c>
    </row>
    <row r="149" customFormat="false" ht="15" hidden="false" customHeight="false" outlineLevel="0" collapsed="false">
      <c r="A149" s="0" t="s">
        <v>566</v>
      </c>
      <c r="B149" s="0" t="s">
        <v>567</v>
      </c>
      <c r="C149" s="0" t="s">
        <v>568</v>
      </c>
      <c r="I149" s="0" t="s">
        <v>569</v>
      </c>
      <c r="J149" s="13" t="n">
        <v>0.66</v>
      </c>
      <c r="K149" s="9" t="str">
        <f aca="false">RIGHTB(B149,1)</f>
        <v>S</v>
      </c>
      <c r="L149" s="9" t="str">
        <f aca="false">RIGHTB(C149,1)</f>
        <v>W</v>
      </c>
      <c r="M149" s="10" t="n">
        <f aca="false">IF(AND(K149="S",LEN(B149)&gt;4),-LEFT(B149,4),IF(AND(K149="S",LEN(B149)=4),-LEFT(B149,3),IF(AND(K149="N",LEN(B149)=4),LEFT(B149,3),LEFT(B149,4))))</f>
        <v>-1.4</v>
      </c>
      <c r="N149" s="10" t="n">
        <f aca="false">IF(AND(L149="W",LEN(C149)=6),-LEFT(C149,5), IF(AND(L149="W",LEN(C149)=5),-LEFT(C149,4), IF(AND(L149="W",LEN(C149)=4), -LEFT(C149,3), IF(AND(L149="E", LEN(C149)=6),LEFT(C149,5), IF(AND(L149="E",LEN(C149)=5), LEFT(C149,4), IF(AND(L149="E",LEN(C149)=4),LEFT(C149,3) ))))))</f>
        <v>-154</v>
      </c>
      <c r="O149" s="0" t="n">
        <f aca="false">(F149^2+G149^2+H149^2)^0.5</f>
        <v>0</v>
      </c>
      <c r="P149" s="0" t="e">
        <f aca="false">ATAN((R149^2+S149^2)^0.5/T149)/$AB$1</f>
        <v>#DIV/0!</v>
      </c>
      <c r="Q149" s="0" t="n">
        <f aca="false">ATAN2(R149,S149)/$AB$1+180</f>
        <v>180</v>
      </c>
      <c r="R149" s="0" t="n">
        <f aca="false">-F149*SIN(M149*$AB$1)*COS(N149*$AB$1)-G149*SIN($AB$1*M149)*SIN($AB$1*N149)+H149*COS($AB$1*M149)</f>
        <v>0</v>
      </c>
      <c r="S149" s="0" t="n">
        <f aca="false">-F149*SIN($AB$1*N149)+G149*COS($AB$1*N149)</f>
        <v>0</v>
      </c>
      <c r="T149" s="0" t="n">
        <f aca="false">-F149*COS($AB$1*M149)*COS(N149*$AB$1)-G149*COS($AB$1*M149)*SIN($AB$1*N149)-H149*SIN($AB$1*M149)</f>
        <v>0</v>
      </c>
      <c r="W149" s="0" t="n">
        <f aca="false">IF(O149&lt;&gt;0,1,0)</f>
        <v>0</v>
      </c>
    </row>
    <row r="150" customFormat="false" ht="15" hidden="false" customHeight="false" outlineLevel="0" collapsed="false">
      <c r="A150" s="0" t="s">
        <v>570</v>
      </c>
      <c r="B150" s="0" t="s">
        <v>571</v>
      </c>
      <c r="C150" s="0" t="s">
        <v>572</v>
      </c>
      <c r="D150" s="0" t="n">
        <v>38.9</v>
      </c>
      <c r="I150" s="0" t="s">
        <v>573</v>
      </c>
      <c r="J150" s="13" t="n">
        <v>0.65</v>
      </c>
      <c r="K150" s="9" t="str">
        <f aca="false">RIGHTB(B150,1)</f>
        <v>S</v>
      </c>
      <c r="L150" s="9" t="str">
        <f aca="false">RIGHTB(C150,1)</f>
        <v>E</v>
      </c>
      <c r="M150" s="10" t="n">
        <f aca="false">IF(AND(K150="S",LEN(B150)&gt;4),-LEFT(B150,4),IF(AND(K150="S",LEN(B150)=4),-LEFT(B150,3),IF(AND(K150="N",LEN(B150)=4),LEFT(B150,3),LEFT(B150,4))))</f>
        <v>-52</v>
      </c>
      <c r="N150" s="10" t="str">
        <f aca="false">IF(AND(L150="W",LEN(C150)=6),-LEFT(C150,5), IF(AND(L150="W",LEN(C150)=5),-LEFT(C150,4), IF(AND(L150="W",LEN(C150)=4), -LEFT(C150,3), IF(AND(L150="E", LEN(C150)=6),LEFT(C150,5), IF(AND(L150="E",LEN(C150)=5), LEFT(C150,4), IF(AND(L150="E",LEN(C150)=4),LEFT(C150,3) ))))))</f>
        <v>175.3</v>
      </c>
      <c r="O150" s="0" t="n">
        <f aca="false">(F150^2+G150^2+H150^2)^0.5</f>
        <v>0</v>
      </c>
      <c r="P150" s="0" t="e">
        <f aca="false">ATAN((R150^2+S150^2)^0.5/T150)/$AB$1</f>
        <v>#DIV/0!</v>
      </c>
      <c r="Q150" s="0" t="n">
        <f aca="false">ATAN2(R150,S150)/$AB$1+180</f>
        <v>180</v>
      </c>
      <c r="R150" s="0" t="n">
        <f aca="false">-F150*SIN(M150*$AB$1)*COS(N150*$AB$1)-G150*SIN($AB$1*M150)*SIN($AB$1*N150)+H150*COS($AB$1*M150)</f>
        <v>0</v>
      </c>
      <c r="S150" s="0" t="n">
        <f aca="false">-F150*SIN($AB$1*N150)+G150*COS($AB$1*N150)</f>
        <v>-0</v>
      </c>
      <c r="T150" s="0" t="n">
        <f aca="false">-F150*COS($AB$1*M150)*COS(N150*$AB$1)-G150*COS($AB$1*M150)*SIN($AB$1*N150)-H150*SIN($AB$1*M150)</f>
        <v>0</v>
      </c>
      <c r="W150" s="0" t="n">
        <f aca="false">IF(O150&lt;&gt;0,1,0)</f>
        <v>0</v>
      </c>
    </row>
    <row r="151" customFormat="false" ht="15" hidden="false" customHeight="false" outlineLevel="0" collapsed="false">
      <c r="A151" s="0" t="s">
        <v>574</v>
      </c>
      <c r="B151" s="0" t="s">
        <v>575</v>
      </c>
      <c r="C151" s="0" t="s">
        <v>576</v>
      </c>
      <c r="D151" s="0" t="n">
        <v>30.2</v>
      </c>
      <c r="E151" s="0" t="n">
        <v>16.9</v>
      </c>
      <c r="F151" s="0" t="n">
        <v>-9.2</v>
      </c>
      <c r="G151" s="0" t="n">
        <v>13.6</v>
      </c>
      <c r="H151" s="0" t="n">
        <v>3.8</v>
      </c>
      <c r="I151" s="0" t="s">
        <v>577</v>
      </c>
      <c r="J151" s="13" t="n">
        <v>0.65</v>
      </c>
      <c r="K151" s="9" t="str">
        <f aca="false">RIGHTB(B151,1)</f>
        <v>S</v>
      </c>
      <c r="L151" s="9" t="str">
        <f aca="false">RIGHTB(C151,1)</f>
        <v>W</v>
      </c>
      <c r="M151" s="10" t="n">
        <f aca="false">IF(AND(K151="S",LEN(B151)&gt;4),-LEFT(B151,4),IF(AND(K151="S",LEN(B151)=4),-LEFT(B151,3),IF(AND(K151="N",LEN(B151)=4),LEFT(B151,3),LEFT(B151,4))))</f>
        <v>-49.2</v>
      </c>
      <c r="N151" s="10" t="n">
        <f aca="false">IF(AND(L151="W",LEN(C151)=6),-LEFT(C151,5), IF(AND(L151="W",LEN(C151)=5),-LEFT(C151,4), IF(AND(L151="W",LEN(C151)=4), -LEFT(C151,3), IF(AND(L151="E", LEN(C151)=6),LEFT(C151,5), IF(AND(L151="E",LEN(C151)=5), LEFT(C151,4), IF(AND(L151="E",LEN(C151)=4),LEFT(C151,3) ))))))</f>
        <v>-85.5</v>
      </c>
      <c r="O151" s="0" t="n">
        <f aca="false">(F151^2+G151^2+H151^2)^0.5</f>
        <v>16.8534862862258</v>
      </c>
      <c r="P151" s="0" t="n">
        <f aca="false">ATAN((R151^2+S151^2)^0.5/T151)/$AB$1</f>
        <v>43.5874712266104</v>
      </c>
      <c r="Q151" s="0" t="n">
        <f aca="false">ATAN2(R151,S151)/$AB$1+180</f>
        <v>44.2251763413699</v>
      </c>
      <c r="R151" s="0" t="n">
        <f aca="false">-F151*SIN(M151*$AB$1)*COS(N151*$AB$1)-G151*SIN($AB$1*M151)*SIN($AB$1*N151)+H151*COS($AB$1*M151)</f>
        <v>-8.32681496054035</v>
      </c>
      <c r="S151" s="0" t="n">
        <f aca="false">-F151*SIN($AB$1*N151)+G151*COS($AB$1*N151)</f>
        <v>-8.10459576783702</v>
      </c>
      <c r="T151" s="0" t="n">
        <f aca="false">-F151*COS($AB$1*M151)*COS(N151*$AB$1)-G151*COS($AB$1*M151)*SIN($AB$1*N151)-H151*SIN($AB$1*M151)</f>
        <v>12.2073617154928</v>
      </c>
      <c r="W151" s="0" t="n">
        <f aca="false">IF(O151&lt;&gt;0,1,0)</f>
        <v>1</v>
      </c>
    </row>
    <row r="152" customFormat="false" ht="15" hidden="false" customHeight="false" outlineLevel="0" collapsed="false">
      <c r="A152" s="0" t="s">
        <v>578</v>
      </c>
      <c r="B152" s="0" t="s">
        <v>579</v>
      </c>
      <c r="C152" s="0" t="s">
        <v>352</v>
      </c>
      <c r="I152" s="0" t="s">
        <v>577</v>
      </c>
      <c r="J152" s="13" t="n">
        <v>0.65</v>
      </c>
      <c r="K152" s="9" t="str">
        <f aca="false">RIGHTB(B152,1)</f>
        <v>S</v>
      </c>
      <c r="L152" s="9" t="str">
        <f aca="false">RIGHTB(C152,1)</f>
        <v>W</v>
      </c>
      <c r="M152" s="10" t="n">
        <f aca="false">IF(AND(K152="S",LEN(B152)&gt;4),-LEFT(B152,4),IF(AND(K152="S",LEN(B152)=4),-LEFT(B152,3),IF(AND(K152="N",LEN(B152)=4),LEFT(B152,3),LEFT(B152,4))))</f>
        <v>-37.3</v>
      </c>
      <c r="N152" s="10" t="n">
        <f aca="false">IF(AND(L152="W",LEN(C152)=6),-LEFT(C152,5), IF(AND(L152="W",LEN(C152)=5),-LEFT(C152,4), IF(AND(L152="W",LEN(C152)=4), -LEFT(C152,3), IF(AND(L152="E", LEN(C152)=6),LEFT(C152,5), IF(AND(L152="E",LEN(C152)=5), LEFT(C152,4), IF(AND(L152="E",LEN(C152)=4),LEFT(C152,3) ))))))</f>
        <v>-166</v>
      </c>
      <c r="O152" s="0" t="n">
        <f aca="false">(F152^2+G152^2+H152^2)^0.5</f>
        <v>0</v>
      </c>
      <c r="P152" s="0" t="e">
        <f aca="false">ATAN((R152^2+S152^2)^0.5/T152)/$AB$1</f>
        <v>#DIV/0!</v>
      </c>
      <c r="Q152" s="0" t="n">
        <f aca="false">ATAN2(R152,S152)/$AB$1+180</f>
        <v>180</v>
      </c>
      <c r="R152" s="0" t="n">
        <f aca="false">-F152*SIN(M152*$AB$1)*COS(N152*$AB$1)-G152*SIN($AB$1*M152)*SIN($AB$1*N152)+H152*COS($AB$1*M152)</f>
        <v>0</v>
      </c>
      <c r="S152" s="0" t="n">
        <f aca="false">-F152*SIN($AB$1*N152)+G152*COS($AB$1*N152)</f>
        <v>0</v>
      </c>
      <c r="T152" s="0" t="n">
        <f aca="false">-F152*COS($AB$1*M152)*COS(N152*$AB$1)-G152*COS($AB$1*M152)*SIN($AB$1*N152)-H152*SIN($AB$1*M152)</f>
        <v>0</v>
      </c>
      <c r="W152" s="0" t="n">
        <f aca="false">IF(O152&lt;&gt;0,1,0)</f>
        <v>0</v>
      </c>
    </row>
    <row r="153" customFormat="false" ht="15" hidden="false" customHeight="false" outlineLevel="0" collapsed="false">
      <c r="A153" s="0" t="s">
        <v>580</v>
      </c>
      <c r="B153" s="0" t="s">
        <v>581</v>
      </c>
      <c r="C153" s="0" t="s">
        <v>582</v>
      </c>
      <c r="I153" s="0" t="s">
        <v>583</v>
      </c>
      <c r="J153" s="13" t="n">
        <v>0.64</v>
      </c>
      <c r="K153" s="9" t="str">
        <f aca="false">RIGHTB(B153,1)</f>
        <v>S</v>
      </c>
      <c r="L153" s="9" t="str">
        <f aca="false">RIGHTB(C153,1)</f>
        <v>E</v>
      </c>
      <c r="M153" s="10" t="n">
        <f aca="false">IF(AND(K153="S",LEN(B153)&gt;4),-LEFT(B153,4),IF(AND(K153="S",LEN(B153)=4),-LEFT(B153,3),IF(AND(K153="N",LEN(B153)=4),LEFT(B153,3),LEFT(B153,4))))</f>
        <v>-17.9</v>
      </c>
      <c r="N153" s="10" t="str">
        <f aca="false">IF(AND(L153="W",LEN(C153)=6),-LEFT(C153,5), IF(AND(L153="W",LEN(C153)=5),-LEFT(C153,4), IF(AND(L153="W",LEN(C153)=4), -LEFT(C153,3), IF(AND(L153="E", LEN(C153)=6),LEFT(C153,5), IF(AND(L153="E",LEN(C153)=5), LEFT(C153,4), IF(AND(L153="E",LEN(C153)=4),LEFT(C153,3) ))))))</f>
        <v>22.6</v>
      </c>
      <c r="O153" s="0" t="n">
        <f aca="false">(F153^2+G153^2+H153^2)^0.5</f>
        <v>0</v>
      </c>
      <c r="P153" s="0" t="e">
        <f aca="false">ATAN((R153^2+S153^2)^0.5/T153)/$AB$1</f>
        <v>#DIV/0!</v>
      </c>
      <c r="Q153" s="0" t="n">
        <f aca="false">ATAN2(R153,S153)/$AB$1+180</f>
        <v>180</v>
      </c>
      <c r="R153" s="0" t="n">
        <f aca="false">-F153*SIN(M153*$AB$1)*COS(N153*$AB$1)-G153*SIN($AB$1*M153)*SIN($AB$1*N153)+H153*COS($AB$1*M153)</f>
        <v>0</v>
      </c>
      <c r="S153" s="0" t="n">
        <f aca="false">-F153*SIN($AB$1*N153)+G153*COS($AB$1*N153)</f>
        <v>0</v>
      </c>
      <c r="T153" s="0" t="n">
        <f aca="false">-F153*COS($AB$1*M153)*COS(N153*$AB$1)-G153*COS($AB$1*M153)*SIN($AB$1*N153)-H153*SIN($AB$1*M153)</f>
        <v>0</v>
      </c>
      <c r="W153" s="0" t="n">
        <f aca="false">IF(O153&lt;&gt;0,1,0)</f>
        <v>0</v>
      </c>
    </row>
    <row r="154" s="12" customFormat="true" ht="15" hidden="false" customHeight="false" outlineLevel="0" collapsed="false">
      <c r="A154" s="12" t="s">
        <v>584</v>
      </c>
      <c r="B154" s="12" t="s">
        <v>585</v>
      </c>
      <c r="C154" s="12" t="s">
        <v>586</v>
      </c>
      <c r="D154" s="12" t="n">
        <v>37</v>
      </c>
      <c r="I154" s="12" t="s">
        <v>587</v>
      </c>
      <c r="J154" s="13" t="n">
        <v>0.64</v>
      </c>
      <c r="K154" s="9" t="str">
        <f aca="false">RIGHTB(B154,1)</f>
        <v>S</v>
      </c>
      <c r="L154" s="9" t="str">
        <f aca="false">RIGHTB(C154,1)</f>
        <v>E</v>
      </c>
      <c r="M154" s="10" t="n">
        <f aca="false">IF(AND(K154="S",LEN(B154)&gt;4),-LEFT(B154,4),IF(AND(K154="S",LEN(B154)=4),-LEFT(B154,3),IF(AND(K154="N",LEN(B154)=4),LEFT(B154,3),LEFT(B154,4))))</f>
        <v>-50.6</v>
      </c>
      <c r="N154" s="10" t="str">
        <f aca="false">IF(AND(L154="W",LEN(C154)=6),-LEFT(C154,5), IF(AND(L154="W",LEN(C154)=5),-LEFT(C154,4), IF(AND(L154="W",LEN(C154)=4), -LEFT(C154,3), IF(AND(L154="E", LEN(C154)=6),LEFT(C154,5), IF(AND(L154="E",LEN(C154)=5), LEFT(C154,4), IF(AND(L154="E",LEN(C154)=4),LEFT(C154,3) ))))))</f>
        <v>157.8</v>
      </c>
      <c r="O154" s="12" t="n">
        <f aca="false">(F154^2+G154^2+H154^2)^0.5</f>
        <v>0</v>
      </c>
      <c r="P154" s="12" t="e">
        <f aca="false">ATAN((R154^2+S154^2)^0.5/T154)/$AB$1</f>
        <v>#DIV/0!</v>
      </c>
      <c r="Q154" s="12" t="n">
        <f aca="false">ATAN2(R154,S154)/$AB$1+180</f>
        <v>180</v>
      </c>
      <c r="R154" s="12" t="n">
        <f aca="false">-F154*SIN(M154*$AB$1)*COS(N154*$AB$1)-G154*SIN($AB$1*M154)*SIN($AB$1*N154)+H154*COS($AB$1*M154)</f>
        <v>0</v>
      </c>
      <c r="S154" s="12" t="n">
        <f aca="false">-F154*SIN($AB$1*N154)+G154*COS($AB$1*N154)</f>
        <v>-0</v>
      </c>
      <c r="T154" s="12" t="n">
        <f aca="false">-F154*COS($AB$1*M154)*COS(N154*$AB$1)-G154*COS($AB$1*M154)*SIN($AB$1*N154)-H154*SIN($AB$1*M154)</f>
        <v>0</v>
      </c>
      <c r="W154" s="12" t="n">
        <f aca="false">IF(O154&lt;&gt;0,1,0)</f>
        <v>0</v>
      </c>
    </row>
    <row r="155" customFormat="false" ht="15" hidden="false" customHeight="false" outlineLevel="0" collapsed="false">
      <c r="A155" s="0" t="s">
        <v>588</v>
      </c>
      <c r="B155" s="0" t="s">
        <v>405</v>
      </c>
      <c r="C155" s="0" t="s">
        <v>589</v>
      </c>
      <c r="D155" s="0" t="n">
        <v>38.5</v>
      </c>
      <c r="E155" s="0" t="n">
        <v>16.8</v>
      </c>
      <c r="F155" s="0" t="n">
        <v>9.3</v>
      </c>
      <c r="G155" s="0" t="n">
        <v>13.8</v>
      </c>
      <c r="H155" s="0" t="n">
        <v>2.5</v>
      </c>
      <c r="I155" s="0" t="s">
        <v>587</v>
      </c>
      <c r="J155" s="13" t="n">
        <v>0.64</v>
      </c>
      <c r="K155" s="9" t="str">
        <f aca="false">RIGHTB(B155,1)</f>
        <v>S</v>
      </c>
      <c r="L155" s="9" t="str">
        <f aca="false">RIGHTB(C155,1)</f>
        <v>W</v>
      </c>
      <c r="M155" s="10" t="n">
        <f aca="false">IF(AND(K155="S",LEN(B155)&gt;4),-LEFT(B155,4),IF(AND(K155="S",LEN(B155)=4),-LEFT(B155,3),IF(AND(K155="N",LEN(B155)=4),LEFT(B155,3),LEFT(B155,4))))</f>
        <v>-50.2</v>
      </c>
      <c r="N155" s="10" t="n">
        <f aca="false">IF(AND(L155="W",LEN(C155)=6),-LEFT(C155,5), IF(AND(L155="W",LEN(C155)=5),-LEFT(C155,4), IF(AND(L155="W",LEN(C155)=4), -LEFT(C155,3), IF(AND(L155="E", LEN(C155)=6),LEFT(C155,5), IF(AND(L155="E",LEN(C155)=5), LEFT(C155,4), IF(AND(L155="E",LEN(C155)=4),LEFT(C155,3) ))))))</f>
        <v>-146.4</v>
      </c>
      <c r="O155" s="0" t="n">
        <f aca="false">(F155^2+G155^2+H155^2)^0.5</f>
        <v>16.8279529355177</v>
      </c>
      <c r="P155" s="0" t="n">
        <f aca="false">ATAN((R155^2+S155^2)^0.5/T155)/$AB$1</f>
        <v>45.6305104195431</v>
      </c>
      <c r="Q155" s="0" t="n">
        <f aca="false">ATAN2(R155,S155)/$AB$1+180</f>
        <v>31.8494418106248</v>
      </c>
      <c r="R155" s="0" t="n">
        <f aca="false">-F155*SIN(M155*$AB$1)*COS(N155*$AB$1)-G155*SIN($AB$1*M155)*SIN($AB$1*N155)+H155*COS($AB$1*M155)</f>
        <v>-10.2182088516914</v>
      </c>
      <c r="S155" s="0" t="n">
        <f aca="false">-F155*SIN($AB$1*N155)+G155*COS($AB$1*N155)</f>
        <v>-6.34777171271283</v>
      </c>
      <c r="T155" s="0" t="n">
        <f aca="false">-F155*COS($AB$1*M155)*COS(N155*$AB$1)-G155*COS($AB$1*M155)*SIN($AB$1*N155)-H155*SIN($AB$1*M155)</f>
        <v>11.767497701147</v>
      </c>
      <c r="W155" s="0" t="n">
        <f aca="false">IF(O155&lt;&gt;0,1,0)</f>
        <v>1</v>
      </c>
    </row>
    <row r="156" customFormat="false" ht="15" hidden="false" customHeight="false" outlineLevel="0" collapsed="false">
      <c r="A156" s="0" t="s">
        <v>590</v>
      </c>
      <c r="I156" s="0" t="s">
        <v>591</v>
      </c>
      <c r="J156" s="13" t="n">
        <v>0.63</v>
      </c>
      <c r="K156" s="9" t="str">
        <f aca="false">RIGHTB(B156,1)</f>
        <v/>
      </c>
      <c r="L156" s="9" t="str">
        <f aca="false">RIGHTB(C156,1)</f>
        <v/>
      </c>
      <c r="M156" s="10" t="str">
        <f aca="false">IF(AND(K156="S",LEN(B156)&gt;4),-LEFT(B156,4),IF(AND(K156="S",LEN(B156)=4),-LEFT(B156,3),IF(AND(K156="N",LEN(B156)=4),LEFT(B156,3),LEFT(B156,4))))</f>
        <v/>
      </c>
      <c r="N156" s="10" t="n">
        <f aca="false">IF(AND(L156="W",LEN(C156)=6),-LEFT(C156,5), IF(AND(L156="W",LEN(C156)=5),-LEFT(C156,4), IF(AND(L156="W",LEN(C156)=4), -LEFT(C156,3), IF(AND(L156="E", LEN(C156)=6),LEFT(C156,5), IF(AND(L156="E",LEN(C156)=5), LEFT(C156,4), IF(AND(L156="E",LEN(C156)=4),LEFT(C156,3) ))))))</f>
        <v>0</v>
      </c>
      <c r="O156" s="0" t="n">
        <f aca="false">(F156^2+G156^2+H156^2)^0.5</f>
        <v>0</v>
      </c>
      <c r="P156" s="0" t="e">
        <f aca="false">ATAN((R156^2+S156^2)^0.5/T156)/$AB$1</f>
        <v>#VALUE!</v>
      </c>
      <c r="Q156" s="0" t="e">
        <f aca="false">ATAN2(R156,S156)/$AB$1+180</f>
        <v>#VALUE!</v>
      </c>
      <c r="R156" s="0" t="e">
        <f aca="false">-F156*SIN(M156*$AB$1)*COS(N156*$AB$1)-G156*SIN($AB$1*M156)*SIN($AB$1*N156)+H156*COS($AB$1*M156)</f>
        <v>#VALUE!</v>
      </c>
      <c r="S156" s="0" t="n">
        <f aca="false">-F156*SIN($AB$1*N156)+G156*COS($AB$1*N156)</f>
        <v>0</v>
      </c>
      <c r="T156" s="0" t="e">
        <f aca="false">-F156*COS($AB$1*M156)*COS(N156*$AB$1)-G156*COS($AB$1*M156)*SIN($AB$1*N156)-H156*SIN($AB$1*M156)</f>
        <v>#VALUE!</v>
      </c>
      <c r="W156" s="0" t="n">
        <f aca="false">IF(O156&lt;&gt;0,1,0)</f>
        <v>0</v>
      </c>
    </row>
    <row r="157" customFormat="false" ht="15" hidden="false" customHeight="false" outlineLevel="0" collapsed="false">
      <c r="A157" s="0" t="s">
        <v>592</v>
      </c>
      <c r="B157" s="0" t="s">
        <v>103</v>
      </c>
      <c r="C157" s="0" t="s">
        <v>593</v>
      </c>
      <c r="I157" s="0" t="s">
        <v>591</v>
      </c>
      <c r="J157" s="13" t="n">
        <v>0.63</v>
      </c>
      <c r="K157" s="9" t="str">
        <f aca="false">RIGHTB(B157,1)</f>
        <v>S</v>
      </c>
      <c r="L157" s="9" t="str">
        <f aca="false">RIGHTB(C157,1)</f>
        <v>E</v>
      </c>
      <c r="M157" s="10" t="n">
        <f aca="false">IF(AND(K157="S",LEN(B157)&gt;4),-LEFT(B157,4),IF(AND(K157="S",LEN(B157)=4),-LEFT(B157,3),IF(AND(K157="N",LEN(B157)=4),LEFT(B157,3),LEFT(B157,4))))</f>
        <v>-28.7</v>
      </c>
      <c r="N157" s="10" t="str">
        <f aca="false">IF(AND(L157="W",LEN(C157)=6),-LEFT(C157,5), IF(AND(L157="W",LEN(C157)=5),-LEFT(C157,4), IF(AND(L157="W",LEN(C157)=4), -LEFT(C157,3), IF(AND(L157="E", LEN(C157)=6),LEFT(C157,5), IF(AND(L157="E",LEN(C157)=5), LEFT(C157,4), IF(AND(L157="E",LEN(C157)=4),LEFT(C157,3) ))))))</f>
        <v>47.0</v>
      </c>
      <c r="O157" s="0" t="n">
        <f aca="false">(F157^2+G157^2+H157^2)^0.5</f>
        <v>0</v>
      </c>
      <c r="P157" s="0" t="e">
        <f aca="false">ATAN((R157^2+S157^2)^0.5/T157)/$AB$1</f>
        <v>#DIV/0!</v>
      </c>
      <c r="Q157" s="0" t="n">
        <f aca="false">ATAN2(R157,S157)/$AB$1+180</f>
        <v>180</v>
      </c>
      <c r="R157" s="0" t="n">
        <f aca="false">-F157*SIN(M157*$AB$1)*COS(N157*$AB$1)-G157*SIN($AB$1*M157)*SIN($AB$1*N157)+H157*COS($AB$1*M157)</f>
        <v>0</v>
      </c>
      <c r="S157" s="0" t="n">
        <f aca="false">-F157*SIN($AB$1*N157)+G157*COS($AB$1*N157)</f>
        <v>0</v>
      </c>
      <c r="T157" s="0" t="n">
        <f aca="false">-F157*COS($AB$1*M157)*COS(N157*$AB$1)-G157*COS($AB$1*M157)*SIN($AB$1*N157)-H157*SIN($AB$1*M157)</f>
        <v>0</v>
      </c>
      <c r="W157" s="0" t="n">
        <f aca="false">IF(O157&lt;&gt;0,1,0)</f>
        <v>0</v>
      </c>
    </row>
    <row r="158" customFormat="false" ht="15" hidden="false" customHeight="false" outlineLevel="0" collapsed="false">
      <c r="A158" s="0" t="s">
        <v>594</v>
      </c>
      <c r="B158" s="0" t="s">
        <v>595</v>
      </c>
      <c r="C158" s="0" t="s">
        <v>596</v>
      </c>
      <c r="I158" s="0" t="s">
        <v>597</v>
      </c>
      <c r="J158" s="13" t="n">
        <v>0.63</v>
      </c>
      <c r="K158" s="9" t="str">
        <f aca="false">RIGHTB(B158,1)</f>
        <v>N</v>
      </c>
      <c r="L158" s="9" t="str">
        <f aca="false">RIGHTB(C158,1)</f>
        <v>W</v>
      </c>
      <c r="M158" s="10" t="str">
        <f aca="false">IF(AND(K158="S",LEN(B158)&gt;4),-LEFT(B158,4),IF(AND(K158="S",LEN(B158)=4),-LEFT(B158,3),IF(AND(K158="N",LEN(B158)=4),LEFT(B158,3),LEFT(B158,4))))</f>
        <v>76.7</v>
      </c>
      <c r="N158" s="10" t="n">
        <f aca="false">IF(AND(L158="W",LEN(C158)=6),-LEFT(C158,5), IF(AND(L158="W",LEN(C158)=5),-LEFT(C158,4), IF(AND(L158="W",LEN(C158)=4), -LEFT(C158,3), IF(AND(L158="E", LEN(C158)=6),LEFT(C158,5), IF(AND(L158="E",LEN(C158)=5), LEFT(C158,4), IF(AND(L158="E",LEN(C158)=4),LEFT(C158,3) ))))))</f>
        <v>-10.6</v>
      </c>
      <c r="O158" s="0" t="n">
        <f aca="false">(F158^2+G158^2+H158^2)^0.5</f>
        <v>0</v>
      </c>
      <c r="P158" s="0" t="e">
        <f aca="false">ATAN((R158^2+S158^2)^0.5/T158)/$AB$1</f>
        <v>#DIV/0!</v>
      </c>
      <c r="Q158" s="0" t="n">
        <f aca="false">ATAN2(R158,S158)/$AB$1+180</f>
        <v>180</v>
      </c>
      <c r="R158" s="0" t="n">
        <f aca="false">-F158*SIN(M158*$AB$1)*COS(N158*$AB$1)-G158*SIN($AB$1*M158)*SIN($AB$1*N158)+H158*COS($AB$1*M158)</f>
        <v>0</v>
      </c>
      <c r="S158" s="0" t="n">
        <f aca="false">-F158*SIN($AB$1*N158)+G158*COS($AB$1*N158)</f>
        <v>0</v>
      </c>
      <c r="T158" s="0" t="n">
        <f aca="false">-F158*COS($AB$1*M158)*COS(N158*$AB$1)-G158*COS($AB$1*M158)*SIN($AB$1*N158)-H158*SIN($AB$1*M158)</f>
        <v>0</v>
      </c>
      <c r="W158" s="0" t="n">
        <f aca="false">IF(O158&lt;&gt;0,1,0)</f>
        <v>0</v>
      </c>
    </row>
    <row r="159" customFormat="false" ht="15" hidden="false" customHeight="false" outlineLevel="0" collapsed="false">
      <c r="A159" s="0" t="s">
        <v>598</v>
      </c>
      <c r="B159" s="0" t="s">
        <v>599</v>
      </c>
      <c r="C159" s="0" t="s">
        <v>600</v>
      </c>
      <c r="D159" s="0" t="n">
        <v>43</v>
      </c>
      <c r="I159" s="0" t="s">
        <v>601</v>
      </c>
      <c r="J159" s="13" t="n">
        <v>0.62</v>
      </c>
      <c r="K159" s="9" t="str">
        <f aca="false">RIGHTB(B159,1)</f>
        <v>S</v>
      </c>
      <c r="L159" s="9" t="str">
        <f aca="false">RIGHTB(C159,1)</f>
        <v>W</v>
      </c>
      <c r="M159" s="10" t="n">
        <f aca="false">IF(AND(K159="S",LEN(B159)&gt;4),-LEFT(B159,4),IF(AND(K159="S",LEN(B159)=4),-LEFT(B159,3),IF(AND(K159="N",LEN(B159)=4),LEFT(B159,3),LEFT(B159,4))))</f>
        <v>-1.9</v>
      </c>
      <c r="N159" s="10" t="n">
        <f aca="false">IF(AND(L159="W",LEN(C159)=6),-LEFT(C159,5), IF(AND(L159="W",LEN(C159)=5),-LEFT(C159,4), IF(AND(L159="W",LEN(C159)=4), -LEFT(C159,3), IF(AND(L159="E", LEN(C159)=6),LEFT(C159,5), IF(AND(L159="E",LEN(C159)=5), LEFT(C159,4), IF(AND(L159="E",LEN(C159)=4),LEFT(C159,3) ))))))</f>
        <v>-2.7</v>
      </c>
      <c r="O159" s="0" t="n">
        <f aca="false">(F159^2+G159^2+H159^2)^0.5</f>
        <v>0</v>
      </c>
      <c r="P159" s="0" t="e">
        <f aca="false">ATAN((R159^2+S159^2)^0.5/T159)/$AB$1</f>
        <v>#DIV/0!</v>
      </c>
      <c r="Q159" s="0" t="n">
        <f aca="false">ATAN2(R159,S159)/$AB$1+180</f>
        <v>180</v>
      </c>
      <c r="R159" s="0" t="n">
        <f aca="false">-F159*SIN(M159*$AB$1)*COS(N159*$AB$1)-G159*SIN($AB$1*M159)*SIN($AB$1*N159)+H159*COS($AB$1*M159)</f>
        <v>0</v>
      </c>
      <c r="S159" s="0" t="n">
        <f aca="false">-F159*SIN($AB$1*N159)+G159*COS($AB$1*N159)</f>
        <v>0</v>
      </c>
      <c r="T159" s="0" t="n">
        <f aca="false">-F159*COS($AB$1*M159)*COS(N159*$AB$1)-G159*COS($AB$1*M159)*SIN($AB$1*N159)-H159*SIN($AB$1*M159)</f>
        <v>0</v>
      </c>
      <c r="W159" s="0" t="n">
        <f aca="false">IF(O159&lt;&gt;0,1,0)</f>
        <v>0</v>
      </c>
    </row>
    <row r="160" customFormat="false" ht="15" hidden="false" customHeight="false" outlineLevel="0" collapsed="false">
      <c r="A160" s="0" t="s">
        <v>602</v>
      </c>
      <c r="B160" s="0" t="s">
        <v>603</v>
      </c>
      <c r="C160" s="0" t="s">
        <v>604</v>
      </c>
      <c r="D160" s="0" t="n">
        <v>31.5</v>
      </c>
      <c r="E160" s="0" t="n">
        <v>17.1</v>
      </c>
      <c r="F160" s="0" t="n">
        <v>-3.5</v>
      </c>
      <c r="G160" s="0" t="n">
        <v>2.2</v>
      </c>
      <c r="H160" s="0" t="n">
        <v>-16.6</v>
      </c>
      <c r="I160" s="0" t="s">
        <v>605</v>
      </c>
      <c r="J160" s="13" t="n">
        <v>0.62</v>
      </c>
      <c r="K160" s="9" t="str">
        <f aca="false">RIGHTB(B160,1)</f>
        <v>N</v>
      </c>
      <c r="L160" s="9" t="str">
        <f aca="false">RIGHTB(C160,1)</f>
        <v>W</v>
      </c>
      <c r="M160" s="10" t="str">
        <f aca="false">IF(AND(K160="S",LEN(B160)&gt;4),-LEFT(B160,4),IF(AND(K160="S",LEN(B160)=4),-LEFT(B160,3),IF(AND(K160="N",LEN(B160)=4),LEFT(B160,3),LEFT(B160,4))))</f>
        <v>20.7</v>
      </c>
      <c r="N160" s="10" t="n">
        <f aca="false">IF(AND(L160="W",LEN(C160)=6),-LEFT(C160,5), IF(AND(L160="W",LEN(C160)=5),-LEFT(C160,4), IF(AND(L160="W",LEN(C160)=4), -LEFT(C160,3), IF(AND(L160="E", LEN(C160)=6),LEFT(C160,5), IF(AND(L160="E",LEN(C160)=5), LEFT(C160,4), IF(AND(L160="E",LEN(C160)=4),LEFT(C160,3) ))))))</f>
        <v>-14.5</v>
      </c>
      <c r="O160" s="0" t="n">
        <f aca="false">(F160^2+G160^2+H160^2)^0.5</f>
        <v>17.107016104511</v>
      </c>
      <c r="P160" s="0" t="n">
        <f aca="false">ATAN((R160^2+S160^2)^0.5/T160)/$AB$1</f>
        <v>56.0541000389539</v>
      </c>
      <c r="Q160" s="0" t="n">
        <f aca="false">ATAN2(R160,S160)/$AB$1+180</f>
        <v>354.932176903425</v>
      </c>
      <c r="R160" s="0" t="n">
        <f aca="false">-F160*SIN(M160*$AB$1)*COS(N160*$AB$1)-G160*SIN($AB$1*M160)*SIN($AB$1*N160)+H160*COS($AB$1*M160)</f>
        <v>-14.1359088138941</v>
      </c>
      <c r="S160" s="0" t="n">
        <f aca="false">-F160*SIN($AB$1*N160)+G160*COS($AB$1*N160)</f>
        <v>1.25359479466979</v>
      </c>
      <c r="T160" s="0" t="n">
        <f aca="false">-F160*COS($AB$1*M160)*COS(N160*$AB$1)-G160*COS($AB$1*M160)*SIN($AB$1*N160)-H160*SIN($AB$1*M160)</f>
        <v>9.55272642212939</v>
      </c>
      <c r="W160" s="0" t="n">
        <f aca="false">IF(O160&lt;&gt;0,1,0)</f>
        <v>1</v>
      </c>
    </row>
    <row r="161" customFormat="false" ht="15" hidden="false" customHeight="false" outlineLevel="0" collapsed="false">
      <c r="A161" s="0" t="s">
        <v>606</v>
      </c>
      <c r="I161" s="0" t="s">
        <v>607</v>
      </c>
      <c r="J161" s="13" t="n">
        <v>0.61</v>
      </c>
      <c r="K161" s="9" t="str">
        <f aca="false">RIGHTB(B161,1)</f>
        <v/>
      </c>
      <c r="L161" s="9" t="str">
        <f aca="false">RIGHTB(C161,1)</f>
        <v/>
      </c>
      <c r="M161" s="10" t="str">
        <f aca="false">IF(AND(K161="S",LEN(B161)&gt;4),-LEFT(B161,4),IF(AND(K161="S",LEN(B161)=4),-LEFT(B161,3),IF(AND(K161="N",LEN(B161)=4),LEFT(B161,3),LEFT(B161,4))))</f>
        <v/>
      </c>
      <c r="N161" s="10" t="n">
        <f aca="false">IF(AND(L161="W",LEN(C161)=6),-LEFT(C161,5), IF(AND(L161="W",LEN(C161)=5),-LEFT(C161,4), IF(AND(L161="W",LEN(C161)=4), -LEFT(C161,3), IF(AND(L161="E", LEN(C161)=6),LEFT(C161,5), IF(AND(L161="E",LEN(C161)=5), LEFT(C161,4), IF(AND(L161="E",LEN(C161)=4),LEFT(C161,3) ))))))</f>
        <v>0</v>
      </c>
      <c r="O161" s="0" t="n">
        <f aca="false">(F161^2+G161^2+H161^2)^0.5</f>
        <v>0</v>
      </c>
      <c r="P161" s="0" t="e">
        <f aca="false">ATAN((R161^2+S161^2)^0.5/T161)/$AB$1</f>
        <v>#VALUE!</v>
      </c>
      <c r="Q161" s="0" t="e">
        <f aca="false">ATAN2(R161,S161)/$AB$1+180</f>
        <v>#VALUE!</v>
      </c>
      <c r="R161" s="0" t="e">
        <f aca="false">-F161*SIN(M161*$AB$1)*COS(N161*$AB$1)-G161*SIN($AB$1*M161)*SIN($AB$1*N161)+H161*COS($AB$1*M161)</f>
        <v>#VALUE!</v>
      </c>
      <c r="S161" s="0" t="n">
        <f aca="false">-F161*SIN($AB$1*N161)+G161*COS($AB$1*N161)</f>
        <v>0</v>
      </c>
      <c r="T161" s="0" t="e">
        <f aca="false">-F161*COS($AB$1*M161)*COS(N161*$AB$1)-G161*COS($AB$1*M161)*SIN($AB$1*N161)-H161*SIN($AB$1*M161)</f>
        <v>#VALUE!</v>
      </c>
      <c r="W161" s="0" t="n">
        <f aca="false">IF(O161&lt;&gt;0,1,0)</f>
        <v>0</v>
      </c>
    </row>
    <row r="162" customFormat="false" ht="15" hidden="false" customHeight="false" outlineLevel="0" collapsed="false">
      <c r="A162" s="0" t="s">
        <v>608</v>
      </c>
      <c r="B162" s="0" t="s">
        <v>609</v>
      </c>
      <c r="C162" s="0" t="s">
        <v>610</v>
      </c>
      <c r="D162" s="0" t="n">
        <v>59.2</v>
      </c>
      <c r="I162" s="0" t="s">
        <v>611</v>
      </c>
      <c r="J162" s="13" t="n">
        <v>0.61</v>
      </c>
      <c r="K162" s="9" t="str">
        <f aca="false">RIGHTB(B162,1)</f>
        <v>S</v>
      </c>
      <c r="L162" s="9" t="str">
        <f aca="false">RIGHTB(C162,1)</f>
        <v>E</v>
      </c>
      <c r="M162" s="10" t="n">
        <f aca="false">IF(AND(K162="S",LEN(B162)&gt;4),-LEFT(B162,4),IF(AND(K162="S",LEN(B162)=4),-LEFT(B162,3),IF(AND(K162="N",LEN(B162)=4),LEFT(B162,3),LEFT(B162,4))))</f>
        <v>-1</v>
      </c>
      <c r="N162" s="10" t="str">
        <f aca="false">IF(AND(L162="W",LEN(C162)=6),-LEFT(C162,5), IF(AND(L162="W",LEN(C162)=5),-LEFT(C162,4), IF(AND(L162="W",LEN(C162)=4), -LEFT(C162,3), IF(AND(L162="E", LEN(C162)=6),LEFT(C162,5), IF(AND(L162="E",LEN(C162)=5), LEFT(C162,4), IF(AND(L162="E",LEN(C162)=4),LEFT(C162,3) ))))))</f>
        <v>112.4</v>
      </c>
      <c r="O162" s="0" t="n">
        <f aca="false">(F162^2+G162^2+H162^2)^0.5</f>
        <v>0</v>
      </c>
      <c r="P162" s="0" t="e">
        <f aca="false">ATAN((R162^2+S162^2)^0.5/T162)/$AB$1</f>
        <v>#DIV/0!</v>
      </c>
      <c r="Q162" s="0" t="n">
        <f aca="false">ATAN2(R162,S162)/$AB$1+180</f>
        <v>180</v>
      </c>
      <c r="R162" s="0" t="n">
        <f aca="false">-F162*SIN(M162*$AB$1)*COS(N162*$AB$1)-G162*SIN($AB$1*M162)*SIN($AB$1*N162)+H162*COS($AB$1*M162)</f>
        <v>0</v>
      </c>
      <c r="S162" s="0" t="n">
        <f aca="false">-F162*SIN($AB$1*N162)+G162*COS($AB$1*N162)</f>
        <v>-0</v>
      </c>
      <c r="T162" s="0" t="n">
        <f aca="false">-F162*COS($AB$1*M162)*COS(N162*$AB$1)-G162*COS($AB$1*M162)*SIN($AB$1*N162)-H162*SIN($AB$1*M162)</f>
        <v>0</v>
      </c>
      <c r="W162" s="0" t="n">
        <f aca="false">IF(O162&lt;&gt;0,1,0)</f>
        <v>0</v>
      </c>
    </row>
    <row r="163" customFormat="false" ht="15" hidden="false" customHeight="false" outlineLevel="0" collapsed="false">
      <c r="A163" s="0" t="s">
        <v>612</v>
      </c>
      <c r="B163" s="0" t="s">
        <v>151</v>
      </c>
      <c r="C163" s="0" t="s">
        <v>613</v>
      </c>
      <c r="D163" s="0" t="n">
        <v>29.6</v>
      </c>
      <c r="I163" s="0" t="s">
        <v>614</v>
      </c>
      <c r="J163" s="13" t="n">
        <v>0.61</v>
      </c>
      <c r="K163" s="9" t="str">
        <f aca="false">RIGHTB(B163,1)</f>
        <v>N</v>
      </c>
      <c r="L163" s="9" t="str">
        <f aca="false">RIGHTB(C163,1)</f>
        <v>E</v>
      </c>
      <c r="M163" s="10" t="str">
        <f aca="false">IF(AND(K163="S",LEN(B163)&gt;4),-LEFT(B163,4),IF(AND(K163="S",LEN(B163)=4),-LEFT(B163,3),IF(AND(K163="N",LEN(B163)=4),LEFT(B163,3),LEFT(B163,4))))</f>
        <v>14.5</v>
      </c>
      <c r="N163" s="10" t="str">
        <f aca="false">IF(AND(L163="W",LEN(C163)=6),-LEFT(C163,5), IF(AND(L163="W",LEN(C163)=5),-LEFT(C163,4), IF(AND(L163="W",LEN(C163)=4), -LEFT(C163,3), IF(AND(L163="E", LEN(C163)=6),LEFT(C163,5), IF(AND(L163="E",LEN(C163)=5), LEFT(C163,4), IF(AND(L163="E",LEN(C163)=4),LEFT(C163,3) ))))))</f>
        <v>112.7</v>
      </c>
      <c r="O163" s="0" t="n">
        <f aca="false">(F163^2+G163^2+H163^2)^0.5</f>
        <v>0</v>
      </c>
      <c r="P163" s="0" t="e">
        <f aca="false">ATAN((R163^2+S163^2)^0.5/T163)/$AB$1</f>
        <v>#DIV/0!</v>
      </c>
      <c r="Q163" s="0" t="n">
        <f aca="false">ATAN2(R163,S163)/$AB$1+180</f>
        <v>180</v>
      </c>
      <c r="R163" s="0" t="n">
        <f aca="false">-F163*SIN(M163*$AB$1)*COS(N163*$AB$1)-G163*SIN($AB$1*M163)*SIN($AB$1*N163)+H163*COS($AB$1*M163)</f>
        <v>0</v>
      </c>
      <c r="S163" s="0" t="n">
        <f aca="false">-F163*SIN($AB$1*N163)+G163*COS($AB$1*N163)</f>
        <v>-0</v>
      </c>
      <c r="T163" s="0" t="n">
        <f aca="false">-F163*COS($AB$1*M163)*COS(N163*$AB$1)-G163*COS($AB$1*M163)*SIN($AB$1*N163)-H163*SIN($AB$1*M163)</f>
        <v>0</v>
      </c>
      <c r="W163" s="0" t="n">
        <f aca="false">IF(O163&lt;&gt;0,1,0)</f>
        <v>0</v>
      </c>
    </row>
    <row r="164" customFormat="false" ht="15" hidden="false" customHeight="false" outlineLevel="0" collapsed="false">
      <c r="A164" s="0" t="s">
        <v>615</v>
      </c>
      <c r="B164" s="0" t="s">
        <v>616</v>
      </c>
      <c r="C164" s="0" t="s">
        <v>617</v>
      </c>
      <c r="D164" s="0" t="n">
        <v>28.7</v>
      </c>
      <c r="I164" s="0" t="s">
        <v>607</v>
      </c>
      <c r="J164" s="13" t="n">
        <v>0.61</v>
      </c>
      <c r="K164" s="9" t="str">
        <f aca="false">RIGHTB(B164,1)</f>
        <v>N</v>
      </c>
      <c r="L164" s="9" t="str">
        <f aca="false">RIGHTB(C164,1)</f>
        <v>W</v>
      </c>
      <c r="M164" s="10" t="str">
        <f aca="false">IF(AND(K164="S",LEN(B164)&gt;4),-LEFT(B164,4),IF(AND(K164="S",LEN(B164)=4),-LEFT(B164,3),IF(AND(K164="N",LEN(B164)=4),LEFT(B164,3),LEFT(B164,4))))</f>
        <v>1.4</v>
      </c>
      <c r="N164" s="10" t="n">
        <f aca="false">IF(AND(L164="W",LEN(C164)=6),-LEFT(C164,5), IF(AND(L164="W",LEN(C164)=5),-LEFT(C164,4), IF(AND(L164="W",LEN(C164)=4), -LEFT(C164,3), IF(AND(L164="E", LEN(C164)=6),LEFT(C164,5), IF(AND(L164="E",LEN(C164)=5), LEFT(C164,4), IF(AND(L164="E",LEN(C164)=4),LEFT(C164,3) ))))))</f>
        <v>-126.6</v>
      </c>
      <c r="O164" s="0" t="n">
        <f aca="false">(F164^2+G164^2+H164^2)^0.5</f>
        <v>0</v>
      </c>
      <c r="P164" s="0" t="e">
        <f aca="false">ATAN((R164^2+S164^2)^0.5/T164)/$AB$1</f>
        <v>#DIV/0!</v>
      </c>
      <c r="Q164" s="0" t="n">
        <f aca="false">ATAN2(R164,S164)/$AB$1+180</f>
        <v>180</v>
      </c>
      <c r="R164" s="0" t="n">
        <f aca="false">-F164*SIN(M164*$AB$1)*COS(N164*$AB$1)-G164*SIN($AB$1*M164)*SIN($AB$1*N164)+H164*COS($AB$1*M164)</f>
        <v>0</v>
      </c>
      <c r="S164" s="0" t="n">
        <f aca="false">-F164*SIN($AB$1*N164)+G164*COS($AB$1*N164)</f>
        <v>0</v>
      </c>
      <c r="T164" s="0" t="n">
        <f aca="false">-F164*COS($AB$1*M164)*COS(N164*$AB$1)-G164*COS($AB$1*M164)*SIN($AB$1*N164)-H164*SIN($AB$1*M164)</f>
        <v>0</v>
      </c>
      <c r="W164" s="0" t="n">
        <f aca="false">IF(O164&lt;&gt;0,1,0)</f>
        <v>0</v>
      </c>
    </row>
    <row r="165" customFormat="false" ht="15" hidden="false" customHeight="false" outlineLevel="0" collapsed="false">
      <c r="A165" s="0" t="s">
        <v>618</v>
      </c>
      <c r="B165" s="0" t="s">
        <v>619</v>
      </c>
      <c r="C165" s="0" t="s">
        <v>620</v>
      </c>
      <c r="D165" s="0" t="n">
        <v>32.5</v>
      </c>
      <c r="E165" s="0" t="n">
        <v>19.1</v>
      </c>
      <c r="F165" s="0" t="n">
        <v>7.6</v>
      </c>
      <c r="G165" s="0" t="n">
        <v>17.3</v>
      </c>
      <c r="H165" s="0" t="n">
        <v>-2.7</v>
      </c>
      <c r="I165" s="0" t="s">
        <v>607</v>
      </c>
      <c r="J165" s="13" t="n">
        <v>0.61</v>
      </c>
      <c r="K165" s="9" t="str">
        <f aca="false">RIGHTB(B165,1)</f>
        <v>N</v>
      </c>
      <c r="L165" s="9" t="str">
        <f aca="false">RIGHTB(C165,1)</f>
        <v>W</v>
      </c>
      <c r="M165" s="10" t="str">
        <f aca="false">IF(AND(K165="S",LEN(B165)&gt;4),-LEFT(B165,4),IF(AND(K165="S",LEN(B165)=4),-LEFT(B165,3),IF(AND(K165="N",LEN(B165)=4),LEFT(B165,3),LEFT(B165,4))))</f>
        <v>47.3</v>
      </c>
      <c r="N165" s="10" t="n">
        <f aca="false">IF(AND(L165="W",LEN(C165)=6),-LEFT(C165,5), IF(AND(L165="W",LEN(C165)=5),-LEFT(C165,4), IF(AND(L165="W",LEN(C165)=4), -LEFT(C165,3), IF(AND(L165="E", LEN(C165)=6),LEFT(C165,5), IF(AND(L165="E",LEN(C165)=5), LEFT(C165,4), IF(AND(L165="E",LEN(C165)=4),LEFT(C165,3) ))))))</f>
        <v>-172.9</v>
      </c>
      <c r="O165" s="0" t="n">
        <f aca="false">(F165^2+G165^2+H165^2)^0.5</f>
        <v>19.087692369692</v>
      </c>
      <c r="P165" s="0" t="n">
        <f aca="false">ATAN((R165^2+S165^2)^0.5/T165)/$AB$1</f>
        <v>63.3926597175723</v>
      </c>
      <c r="Q165" s="0" t="n">
        <f aca="false">ATAN2(R165,S165)/$AB$1+180</f>
        <v>108.032489608452</v>
      </c>
      <c r="R165" s="0" t="n">
        <f aca="false">-F165*SIN(M165*$AB$1)*COS(N165*$AB$1)-G165*SIN($AB$1*M165)*SIN($AB$1*N165)+H165*COS($AB$1*M165)</f>
        <v>5.28296295334196</v>
      </c>
      <c r="S165" s="0" t="n">
        <f aca="false">-F165*SIN($AB$1*N165)+G165*COS($AB$1*N165)</f>
        <v>-16.2279713013563</v>
      </c>
      <c r="T165" s="0" t="n">
        <f aca="false">-F165*COS($AB$1*M165)*COS(N165*$AB$1)-G165*COS($AB$1*M165)*SIN($AB$1*N165)-H165*SIN($AB$1*M165)</f>
        <v>8.54887418763271</v>
      </c>
      <c r="W165" s="0" t="n">
        <f aca="false">IF(O165&lt;&gt;0,1,0)</f>
        <v>1</v>
      </c>
    </row>
    <row r="166" customFormat="false" ht="15" hidden="false" customHeight="false" outlineLevel="0" collapsed="false">
      <c r="A166" s="0" t="s">
        <v>621</v>
      </c>
      <c r="B166" s="0" t="s">
        <v>622</v>
      </c>
      <c r="C166" s="0" t="s">
        <v>623</v>
      </c>
      <c r="D166" s="0" t="n">
        <v>50</v>
      </c>
      <c r="I166" s="0" t="s">
        <v>624</v>
      </c>
      <c r="J166" s="0" t="n">
        <v>0.6</v>
      </c>
      <c r="K166" s="9" t="str">
        <f aca="false">RIGHTB(B166,1)</f>
        <v>S</v>
      </c>
      <c r="L166" s="9" t="str">
        <f aca="false">RIGHTB(C166,1)</f>
        <v>W</v>
      </c>
      <c r="M166" s="10" t="n">
        <f aca="false">IF(AND(K166="S",LEN(B166)&gt;4),-LEFT(B166,4),IF(AND(K166="S",LEN(B166)=4),-LEFT(B166,3),IF(AND(K166="N",LEN(B166)=4),LEFT(B166,3),LEFT(B166,4))))</f>
        <v>-7</v>
      </c>
      <c r="N166" s="10" t="n">
        <f aca="false">IF(AND(L166="W",LEN(C166)=6),-LEFT(C166,5), IF(AND(L166="W",LEN(C166)=5),-LEFT(C166,4), IF(AND(L166="W",LEN(C166)=4), -LEFT(C166,3), IF(AND(L166="E", LEN(C166)=6),LEFT(C166,5), IF(AND(L166="E",LEN(C166)=5), LEFT(C166,4), IF(AND(L166="E",LEN(C166)=4),LEFT(C166,3) ))))))</f>
        <v>-9.7</v>
      </c>
      <c r="O166" s="0" t="n">
        <f aca="false">(F166^2+G166^2+H166^2)^0.5</f>
        <v>0</v>
      </c>
      <c r="P166" s="0" t="e">
        <f aca="false">ATAN((R166^2+S166^2)^0.5/T166)/$AB$1</f>
        <v>#DIV/0!</v>
      </c>
      <c r="Q166" s="0" t="n">
        <f aca="false">ATAN2(R166,S166)/$AB$1+180</f>
        <v>180</v>
      </c>
      <c r="R166" s="0" t="n">
        <f aca="false">-F166*SIN(M166*$AB$1)*COS(N166*$AB$1)-G166*SIN($AB$1*M166)*SIN($AB$1*N166)+H166*COS($AB$1*M166)</f>
        <v>0</v>
      </c>
      <c r="S166" s="0" t="n">
        <f aca="false">-F166*SIN($AB$1*N166)+G166*COS($AB$1*N166)</f>
        <v>0</v>
      </c>
      <c r="T166" s="0" t="n">
        <f aca="false">-F166*COS($AB$1*M166)*COS(N166*$AB$1)-G166*COS($AB$1*M166)*SIN($AB$1*N166)-H166*SIN($AB$1*M166)</f>
        <v>0</v>
      </c>
      <c r="W166" s="0" t="n">
        <f aca="false">IF(O166&lt;&gt;0,1,0)</f>
        <v>0</v>
      </c>
    </row>
    <row r="167" customFormat="false" ht="15" hidden="false" customHeight="false" outlineLevel="0" collapsed="false">
      <c r="A167" s="0" t="s">
        <v>625</v>
      </c>
      <c r="I167" s="0" t="s">
        <v>626</v>
      </c>
      <c r="J167" s="13" t="n">
        <v>0.59</v>
      </c>
      <c r="K167" s="9" t="str">
        <f aca="false">RIGHTB(B167,1)</f>
        <v/>
      </c>
      <c r="L167" s="9" t="str">
        <f aca="false">RIGHTB(C167,1)</f>
        <v/>
      </c>
      <c r="M167" s="10" t="str">
        <f aca="false">IF(AND(K167="S",LEN(B167)&gt;4),-LEFT(B167,4),IF(AND(K167="S",LEN(B167)=4),-LEFT(B167,3),IF(AND(K167="N",LEN(B167)=4),LEFT(B167,3),LEFT(B167,4))))</f>
        <v/>
      </c>
      <c r="N167" s="10" t="n">
        <f aca="false">IF(AND(L167="W",LEN(C167)=6),-LEFT(C167,5), IF(AND(L167="W",LEN(C167)=5),-LEFT(C167,4), IF(AND(L167="W",LEN(C167)=4), -LEFT(C167,3), IF(AND(L167="E", LEN(C167)=6),LEFT(C167,5), IF(AND(L167="E",LEN(C167)=5), LEFT(C167,4), IF(AND(L167="E",LEN(C167)=4),LEFT(C167,3) ))))))</f>
        <v>0</v>
      </c>
      <c r="O167" s="0" t="n">
        <f aca="false">(F167^2+G167^2+H167^2)^0.5</f>
        <v>0</v>
      </c>
      <c r="P167" s="0" t="e">
        <f aca="false">ATAN((R167^2+S167^2)^0.5/T167)/$AB$1</f>
        <v>#VALUE!</v>
      </c>
      <c r="Q167" s="0" t="e">
        <f aca="false">ATAN2(R167,S167)/$AB$1+180</f>
        <v>#VALUE!</v>
      </c>
      <c r="R167" s="0" t="e">
        <f aca="false">-F167*SIN(M167*$AB$1)*COS(N167*$AB$1)-G167*SIN($AB$1*M167)*SIN($AB$1*N167)+H167*COS($AB$1*M167)</f>
        <v>#VALUE!</v>
      </c>
      <c r="S167" s="0" t="n">
        <f aca="false">-F167*SIN($AB$1*N167)+G167*COS($AB$1*N167)</f>
        <v>0</v>
      </c>
      <c r="T167" s="0" t="e">
        <f aca="false">-F167*COS($AB$1*M167)*COS(N167*$AB$1)-G167*COS($AB$1*M167)*SIN($AB$1*N167)-H167*SIN($AB$1*M167)</f>
        <v>#VALUE!</v>
      </c>
      <c r="W167" s="0" t="n">
        <f aca="false">IF(O167&lt;&gt;0,1,0)</f>
        <v>0</v>
      </c>
    </row>
    <row r="168" customFormat="false" ht="15" hidden="false" customHeight="false" outlineLevel="0" collapsed="false">
      <c r="A168" s="0" t="s">
        <v>627</v>
      </c>
      <c r="B168" s="0" t="s">
        <v>628</v>
      </c>
      <c r="C168" s="0" t="s">
        <v>629</v>
      </c>
      <c r="I168" s="0" t="s">
        <v>626</v>
      </c>
      <c r="J168" s="13" t="n">
        <v>0.59</v>
      </c>
      <c r="K168" s="9" t="str">
        <f aca="false">RIGHTB(B168,1)</f>
        <v>N</v>
      </c>
      <c r="L168" s="9" t="str">
        <f aca="false">RIGHTB(C168,1)</f>
        <v>W</v>
      </c>
      <c r="M168" s="10" t="str">
        <f aca="false">IF(AND(K168="S",LEN(B168)&gt;4),-LEFT(B168,4),IF(AND(K168="S",LEN(B168)=4),-LEFT(B168,3),IF(AND(K168="N",LEN(B168)=4),LEFT(B168,3),LEFT(B168,4))))</f>
        <v>82.5</v>
      </c>
      <c r="N168" s="10" t="n">
        <f aca="false">IF(AND(L168="W",LEN(C168)=6),-LEFT(C168,5), IF(AND(L168="W",LEN(C168)=5),-LEFT(C168,4), IF(AND(L168="W",LEN(C168)=4), -LEFT(C168,3), IF(AND(L168="E", LEN(C168)=6),LEFT(C168,5), IF(AND(L168="E",LEN(C168)=5), LEFT(C168,4), IF(AND(L168="E",LEN(C168)=4),LEFT(C168,3) ))))))</f>
        <v>-136.7</v>
      </c>
      <c r="O168" s="0" t="n">
        <f aca="false">(F168^2+G168^2+H168^2)^0.5</f>
        <v>0</v>
      </c>
      <c r="P168" s="0" t="e">
        <f aca="false">ATAN((R168^2+S168^2)^0.5/T168)/$AB$1</f>
        <v>#DIV/0!</v>
      </c>
      <c r="Q168" s="0" t="n">
        <f aca="false">ATAN2(R168,S168)/$AB$1+180</f>
        <v>180</v>
      </c>
      <c r="R168" s="0" t="n">
        <f aca="false">-F168*SIN(M168*$AB$1)*COS(N168*$AB$1)-G168*SIN($AB$1*M168)*SIN($AB$1*N168)+H168*COS($AB$1*M168)</f>
        <v>0</v>
      </c>
      <c r="S168" s="0" t="n">
        <f aca="false">-F168*SIN($AB$1*N168)+G168*COS($AB$1*N168)</f>
        <v>0</v>
      </c>
      <c r="T168" s="0" t="n">
        <f aca="false">-F168*COS($AB$1*M168)*COS(N168*$AB$1)-G168*COS($AB$1*M168)*SIN($AB$1*N168)-H168*SIN($AB$1*M168)</f>
        <v>0</v>
      </c>
      <c r="W168" s="0" t="n">
        <f aca="false">IF(O168&lt;&gt;0,1,0)</f>
        <v>0</v>
      </c>
    </row>
    <row r="169" customFormat="false" ht="15" hidden="false" customHeight="false" outlineLevel="0" collapsed="false">
      <c r="A169" s="0" t="s">
        <v>630</v>
      </c>
      <c r="B169" s="0" t="s">
        <v>631</v>
      </c>
      <c r="C169" s="0" t="s">
        <v>632</v>
      </c>
      <c r="D169" s="0" t="n">
        <v>27.8</v>
      </c>
      <c r="E169" s="0" t="n">
        <v>13.5</v>
      </c>
      <c r="F169" s="0" t="n">
        <v>3.4</v>
      </c>
      <c r="G169" s="0" t="n">
        <v>12</v>
      </c>
      <c r="H169" s="0" t="n">
        <v>5.1</v>
      </c>
      <c r="I169" s="0" t="s">
        <v>633</v>
      </c>
      <c r="J169" s="13" t="n">
        <v>0.58</v>
      </c>
      <c r="K169" s="9" t="str">
        <f aca="false">RIGHTB(B169,1)</f>
        <v>N</v>
      </c>
      <c r="L169" s="9" t="str">
        <f aca="false">RIGHTB(C169,1)</f>
        <v>W</v>
      </c>
      <c r="M169" s="10" t="str">
        <f aca="false">IF(AND(K169="S",LEN(B169)&gt;4),-LEFT(B169,4),IF(AND(K169="S",LEN(B169)=4),-LEFT(B169,3),IF(AND(K169="N",LEN(B169)=4),LEFT(B169,3),LEFT(B169,4))))</f>
        <v>51.2</v>
      </c>
      <c r="N169" s="10" t="n">
        <f aca="false">IF(AND(L169="W",LEN(C169)=6),-LEFT(C169,5), IF(AND(L169="W",LEN(C169)=5),-LEFT(C169,4), IF(AND(L169="W",LEN(C169)=4), -LEFT(C169,3), IF(AND(L169="E", LEN(C169)=6),LEFT(C169,5), IF(AND(L169="E",LEN(C169)=5), LEFT(C169,4), IF(AND(L169="E",LEN(C169)=4),LEFT(C169,3) ))))))</f>
        <v>-84.6</v>
      </c>
      <c r="O169" s="0" t="n">
        <f aca="false">(F169^2+G169^2+H169^2)^0.5</f>
        <v>13.4747912785319</v>
      </c>
      <c r="P169" s="0" t="n">
        <f aca="false">ATAN((R169^2+S169^2)^0.5/T169)/$AB$1</f>
        <v>75.7767864177436</v>
      </c>
      <c r="Q169" s="0" t="n">
        <f aca="false">ATAN2(R169,S169)/$AB$1+180</f>
        <v>200.218778563568</v>
      </c>
      <c r="R169" s="0" t="n">
        <f aca="false">-F169*SIN(M169*$AB$1)*COS(N169*$AB$1)-G169*SIN($AB$1*M169)*SIN($AB$1*N169)+H169*COS($AB$1*M169)</f>
        <v>12.2568668465008</v>
      </c>
      <c r="S169" s="0" t="n">
        <f aca="false">-F169*SIN($AB$1*N169)+G169*COS($AB$1*N169)</f>
        <v>4.51421043996333</v>
      </c>
      <c r="T169" s="0" t="n">
        <f aca="false">-F169*COS($AB$1*M169)*COS(N169*$AB$1)-G169*COS($AB$1*M169)*SIN($AB$1*N169)-H169*SIN($AB$1*M169)</f>
        <v>3.31075810213855</v>
      </c>
      <c r="W169" s="0" t="n">
        <f aca="false">IF(O169&lt;&gt;0,1,0)</f>
        <v>1</v>
      </c>
    </row>
    <row r="170" customFormat="false" ht="15" hidden="false" customHeight="false" outlineLevel="0" collapsed="false">
      <c r="A170" s="0" t="s">
        <v>634</v>
      </c>
      <c r="B170" s="0" t="s">
        <v>635</v>
      </c>
      <c r="C170" s="0" t="s">
        <v>636</v>
      </c>
      <c r="D170" s="0" t="n">
        <v>27.2</v>
      </c>
      <c r="I170" s="0" t="s">
        <v>637</v>
      </c>
      <c r="J170" s="13" t="n">
        <v>0.57</v>
      </c>
      <c r="K170" s="9" t="str">
        <f aca="false">RIGHTB(B170,1)</f>
        <v>N</v>
      </c>
      <c r="L170" s="9" t="str">
        <f aca="false">RIGHTB(C170,1)</f>
        <v>E</v>
      </c>
      <c r="M170" s="10" t="str">
        <f aca="false">IF(AND(K170="S",LEN(B170)&gt;4),-LEFT(B170,4),IF(AND(K170="S",LEN(B170)=4),-LEFT(B170,3),IF(AND(K170="N",LEN(B170)=4),LEFT(B170,3),LEFT(B170,4))))</f>
        <v>14.1</v>
      </c>
      <c r="N170" s="10" t="str">
        <f aca="false">IF(AND(L170="W",LEN(C170)=6),-LEFT(C170,5), IF(AND(L170="W",LEN(C170)=5),-LEFT(C170,4), IF(AND(L170="W",LEN(C170)=4), -LEFT(C170,3), IF(AND(L170="E", LEN(C170)=6),LEFT(C170,5), IF(AND(L170="E",LEN(C170)=5), LEFT(C170,4), IF(AND(L170="E",LEN(C170)=4),LEFT(C170,3) ))))))</f>
        <v>169.7</v>
      </c>
      <c r="O170" s="0" t="n">
        <f aca="false">(F170^2+G170^2+H170^2)^0.5</f>
        <v>0</v>
      </c>
      <c r="P170" s="0" t="e">
        <f aca="false">ATAN((R170^2+S170^2)^0.5/T170)/$AB$1</f>
        <v>#DIV/0!</v>
      </c>
      <c r="Q170" s="0" t="n">
        <f aca="false">ATAN2(R170,S170)/$AB$1+180</f>
        <v>180</v>
      </c>
      <c r="R170" s="0" t="n">
        <f aca="false">-F170*SIN(M170*$AB$1)*COS(N170*$AB$1)-G170*SIN($AB$1*M170)*SIN($AB$1*N170)+H170*COS($AB$1*M170)</f>
        <v>0</v>
      </c>
      <c r="S170" s="0" t="n">
        <f aca="false">-F170*SIN($AB$1*N170)+G170*COS($AB$1*N170)</f>
        <v>-0</v>
      </c>
      <c r="T170" s="0" t="n">
        <f aca="false">-F170*COS($AB$1*M170)*COS(N170*$AB$1)-G170*COS($AB$1*M170)*SIN($AB$1*N170)-H170*SIN($AB$1*M170)</f>
        <v>0</v>
      </c>
      <c r="W170" s="0" t="n">
        <f aca="false">IF(O170&lt;&gt;0,1,0)</f>
        <v>0</v>
      </c>
    </row>
    <row r="171" customFormat="false" ht="15" hidden="false" customHeight="false" outlineLevel="0" collapsed="false">
      <c r="A171" s="0" t="s">
        <v>638</v>
      </c>
      <c r="B171" s="0" t="s">
        <v>260</v>
      </c>
      <c r="C171" s="0" t="s">
        <v>639</v>
      </c>
      <c r="D171" s="0" t="n">
        <v>47.3</v>
      </c>
      <c r="E171" s="0" t="n">
        <v>14.1</v>
      </c>
      <c r="F171" s="0" t="n">
        <v>1.5</v>
      </c>
      <c r="G171" s="0" t="n">
        <v>-12.9</v>
      </c>
      <c r="H171" s="0" t="n">
        <v>-5.4</v>
      </c>
      <c r="I171" s="0" t="s">
        <v>640</v>
      </c>
      <c r="J171" s="13" t="n">
        <v>0.57</v>
      </c>
      <c r="K171" s="9" t="str">
        <f aca="false">RIGHTB(B171,1)</f>
        <v>N</v>
      </c>
      <c r="L171" s="9" t="str">
        <f aca="false">RIGHTB(C171,1)</f>
        <v>E</v>
      </c>
      <c r="M171" s="10" t="str">
        <f aca="false">IF(AND(K171="S",LEN(B171)&gt;4),-LEFT(B171,4),IF(AND(K171="S",LEN(B171)=4),-LEFT(B171,3),IF(AND(K171="N",LEN(B171)=4),LEFT(B171,3),LEFT(B171,4))))</f>
        <v>44.3</v>
      </c>
      <c r="N171" s="10" t="str">
        <f aca="false">IF(AND(L171="W",LEN(C171)=6),-LEFT(C171,5), IF(AND(L171="W",LEN(C171)=5),-LEFT(C171,4), IF(AND(L171="W",LEN(C171)=4), -LEFT(C171,3), IF(AND(L171="E", LEN(C171)=6),LEFT(C171,5), IF(AND(L171="E",LEN(C171)=5), LEFT(C171,4), IF(AND(L171="E",LEN(C171)=4),LEFT(C171,3) ))))))</f>
        <v>122.9</v>
      </c>
      <c r="O171" s="0" t="n">
        <f aca="false">(F171^2+G171^2+H171^2)^0.5</f>
        <v>14.0648498036773</v>
      </c>
      <c r="P171" s="0" t="n">
        <f aca="false">ATAN((R171^2+S171^2)^0.5/T171)/$AB$1</f>
        <v>30.5992708821877</v>
      </c>
      <c r="Q171" s="0" t="n">
        <f aca="false">ATAN2(R171,S171)/$AB$1+180</f>
        <v>233.397308502363</v>
      </c>
      <c r="R171" s="0" t="n">
        <f aca="false">-F171*SIN(M171*$AB$1)*COS(N171*$AB$1)-G171*SIN($AB$1*M171)*SIN($AB$1*N171)+H171*COS($AB$1*M171)</f>
        <v>4.26890442644633</v>
      </c>
      <c r="S171" s="0" t="n">
        <f aca="false">-F171*SIN($AB$1*N171)+G171*COS($AB$1*N171)</f>
        <v>5.74752060684804</v>
      </c>
      <c r="T171" s="0" t="n">
        <f aca="false">-F171*COS($AB$1*M171)*COS(N171*$AB$1)-G171*COS($AB$1*M171)*SIN($AB$1*N171)-H171*SIN($AB$1*M171)</f>
        <v>12.1062984380745</v>
      </c>
      <c r="W171" s="0" t="n">
        <f aca="false">IF(O171&lt;&gt;0,1,0)</f>
        <v>1</v>
      </c>
    </row>
    <row r="172" customFormat="false" ht="15" hidden="false" customHeight="false" outlineLevel="0" collapsed="false">
      <c r="A172" s="0" t="s">
        <v>641</v>
      </c>
      <c r="B172" s="0" t="s">
        <v>642</v>
      </c>
      <c r="C172" s="0" t="s">
        <v>643</v>
      </c>
      <c r="I172" s="0" t="s">
        <v>644</v>
      </c>
      <c r="J172" s="13" t="n">
        <v>0.56</v>
      </c>
      <c r="K172" s="9" t="str">
        <f aca="false">RIGHTB(B172,1)</f>
        <v>N</v>
      </c>
      <c r="L172" s="9" t="str">
        <f aca="false">RIGHTB(C172,1)</f>
        <v>W</v>
      </c>
      <c r="M172" s="10" t="str">
        <f aca="false">IF(AND(K172="S",LEN(B172)&gt;4),-LEFT(B172,4),IF(AND(K172="S",LEN(B172)=4),-LEFT(B172,3),IF(AND(K172="N",LEN(B172)=4),LEFT(B172,3),LEFT(B172,4))))</f>
        <v>11.6</v>
      </c>
      <c r="N172" s="10" t="n">
        <f aca="false">IF(AND(L172="W",LEN(C172)=6),-LEFT(C172,5), IF(AND(L172="W",LEN(C172)=5),-LEFT(C172,4), IF(AND(L172="W",LEN(C172)=4), -LEFT(C172,3), IF(AND(L172="E", LEN(C172)=6),LEFT(C172,5), IF(AND(L172="E",LEN(C172)=5), LEFT(C172,4), IF(AND(L172="E",LEN(C172)=4),LEFT(C172,3) ))))))</f>
        <v>-104.3</v>
      </c>
      <c r="O172" s="0" t="n">
        <f aca="false">(F172^2+G172^2+H172^2)^0.5</f>
        <v>0</v>
      </c>
      <c r="P172" s="0" t="e">
        <f aca="false">ATAN((R172^2+S172^2)^0.5/T172)/$AB$1</f>
        <v>#DIV/0!</v>
      </c>
      <c r="Q172" s="0" t="n">
        <f aca="false">ATAN2(R172,S172)/$AB$1+180</f>
        <v>180</v>
      </c>
      <c r="R172" s="0" t="n">
        <f aca="false">-F172*SIN(M172*$AB$1)*COS(N172*$AB$1)-G172*SIN($AB$1*M172)*SIN($AB$1*N172)+H172*COS($AB$1*M172)</f>
        <v>0</v>
      </c>
      <c r="S172" s="0" t="n">
        <f aca="false">-F172*SIN($AB$1*N172)+G172*COS($AB$1*N172)</f>
        <v>0</v>
      </c>
      <c r="T172" s="0" t="n">
        <f aca="false">-F172*COS($AB$1*M172)*COS(N172*$AB$1)-G172*COS($AB$1*M172)*SIN($AB$1*N172)-H172*SIN($AB$1*M172)</f>
        <v>0</v>
      </c>
      <c r="W172" s="0" t="n">
        <f aca="false">IF(O172&lt;&gt;0,1,0)</f>
        <v>0</v>
      </c>
    </row>
    <row r="173" customFormat="false" ht="15" hidden="false" customHeight="false" outlineLevel="0" collapsed="false">
      <c r="A173" s="0" t="s">
        <v>645</v>
      </c>
      <c r="B173" s="0" t="s">
        <v>646</v>
      </c>
      <c r="C173" s="0" t="s">
        <v>647</v>
      </c>
      <c r="D173" s="0" t="n">
        <v>39.4</v>
      </c>
      <c r="E173" s="0" t="n">
        <v>15.5</v>
      </c>
      <c r="F173" s="0" t="n">
        <v>-14.9</v>
      </c>
      <c r="G173" s="0" t="n">
        <v>-0.5</v>
      </c>
      <c r="H173" s="0" t="n">
        <v>4.1</v>
      </c>
      <c r="I173" s="0" t="s">
        <v>648</v>
      </c>
      <c r="J173" s="13" t="n">
        <v>0.56</v>
      </c>
      <c r="K173" s="9" t="str">
        <f aca="false">RIGHTB(B173,1)</f>
        <v>N</v>
      </c>
      <c r="L173" s="9" t="str">
        <f aca="false">RIGHTB(C173,1)</f>
        <v>W</v>
      </c>
      <c r="M173" s="10" t="str">
        <f aca="false">IF(AND(K173="S",LEN(B173)&gt;4),-LEFT(B173,4),IF(AND(K173="S",LEN(B173)=4),-LEFT(B173,3),IF(AND(K173="N",LEN(B173)=4),LEFT(B173,3),LEFT(B173,4))))</f>
        <v>0.7</v>
      </c>
      <c r="N173" s="10" t="n">
        <f aca="false">IF(AND(L173="W",LEN(C173)=6),-LEFT(C173,5), IF(AND(L173="W",LEN(C173)=5),-LEFT(C173,4), IF(AND(L173="W",LEN(C173)=4), -LEFT(C173,3), IF(AND(L173="E", LEN(C173)=6),LEFT(C173,5), IF(AND(L173="E",LEN(C173)=5), LEFT(C173,4), IF(AND(L173="E",LEN(C173)=4),LEFT(C173,3) ))))))</f>
        <v>-11.6</v>
      </c>
      <c r="O173" s="0" t="n">
        <f aca="false">(F173^2+G173^2+H173^2)^0.5</f>
        <v>15.4618886297891</v>
      </c>
      <c r="P173" s="0" t="n">
        <f aca="false">ATAN((R173^2+S173^2)^0.5/T173)/$AB$1</f>
        <v>20.9062810492236</v>
      </c>
      <c r="Q173" s="0" t="n">
        <f aca="false">ATAN2(R173,S173)/$AB$1+180</f>
        <v>140.817775691028</v>
      </c>
      <c r="R173" s="0" t="n">
        <f aca="false">-F173*SIN(M173*$AB$1)*COS(N173*$AB$1)-G173*SIN($AB$1*M173)*SIN($AB$1*N173)+H173*COS($AB$1*M173)</f>
        <v>4.27678105851165</v>
      </c>
      <c r="S173" s="0" t="n">
        <f aca="false">-F173*SIN($AB$1*N173)+G173*COS($AB$1*N173)</f>
        <v>-3.48584864979067</v>
      </c>
      <c r="T173" s="0" t="n">
        <f aca="false">-F173*COS($AB$1*M173)*COS(N173*$AB$1)-G173*COS($AB$1*M173)*SIN($AB$1*N173)-H173*SIN($AB$1*M173)</f>
        <v>14.4439607784122</v>
      </c>
      <c r="W173" s="0" t="n">
        <f aca="false">IF(O173&lt;&gt;0,1,0)</f>
        <v>1</v>
      </c>
    </row>
    <row r="174" customFormat="false" ht="15" hidden="false" customHeight="false" outlineLevel="0" collapsed="false">
      <c r="A174" s="0" t="s">
        <v>649</v>
      </c>
      <c r="B174" s="0" t="s">
        <v>571</v>
      </c>
      <c r="C174" s="0" t="s">
        <v>650</v>
      </c>
      <c r="D174" s="0" t="n">
        <v>43.6</v>
      </c>
      <c r="E174" s="0" t="n">
        <v>23.7</v>
      </c>
      <c r="F174" s="0" t="n">
        <v>18.6</v>
      </c>
      <c r="G174" s="0" t="n">
        <v>-12.1</v>
      </c>
      <c r="H174" s="0" t="n">
        <v>8.4</v>
      </c>
      <c r="I174" s="0" t="s">
        <v>651</v>
      </c>
      <c r="J174" s="13" t="n">
        <v>0.56</v>
      </c>
      <c r="K174" s="9" t="str">
        <f aca="false">RIGHTB(B174,1)</f>
        <v>S</v>
      </c>
      <c r="L174" s="9" t="str">
        <f aca="false">RIGHTB(C174,1)</f>
        <v>E</v>
      </c>
      <c r="M174" s="10" t="n">
        <f aca="false">IF(AND(K174="S",LEN(B174)&gt;4),-LEFT(B174,4),IF(AND(K174="S",LEN(B174)=4),-LEFT(B174,3),IF(AND(K174="N",LEN(B174)=4),LEFT(B174,3),LEFT(B174,4))))</f>
        <v>-52</v>
      </c>
      <c r="N174" s="10" t="str">
        <f aca="false">IF(AND(L174="W",LEN(C174)=6),-LEFT(C174,5), IF(AND(L174="W",LEN(C174)=5),-LEFT(C174,4), IF(AND(L174="W",LEN(C174)=4), -LEFT(C174,3), IF(AND(L174="E", LEN(C174)=6),LEFT(C174,5), IF(AND(L174="E",LEN(C174)=5), LEFT(C174,4), IF(AND(L174="E",LEN(C174)=4),LEFT(C174,3) ))))))</f>
        <v>57.2</v>
      </c>
      <c r="O174" s="0" t="n">
        <f aca="false">(F174^2+G174^2+H174^2)^0.5</f>
        <v>23.7261459154242</v>
      </c>
      <c r="P174" s="0" t="n">
        <f aca="false">ATAN((R174^2+S174^2)^0.5/T174)/$AB$1</f>
        <v>73.6529698864328</v>
      </c>
      <c r="Q174" s="0" t="n">
        <f aca="false">ATAN2(R174,S174)/$AB$1+180</f>
        <v>102.935870988265</v>
      </c>
      <c r="R174" s="0" t="n">
        <f aca="false">-F174*SIN(M174*$AB$1)*COS(N174*$AB$1)-G174*SIN($AB$1*M174)*SIN($AB$1*N174)+H174*COS($AB$1*M174)</f>
        <v>5.09662981638186</v>
      </c>
      <c r="S174" s="0" t="n">
        <f aca="false">-F174*SIN($AB$1*N174)+G174*COS($AB$1*N174)</f>
        <v>-22.1892081694436</v>
      </c>
      <c r="T174" s="0" t="n">
        <f aca="false">-F174*COS($AB$1*M174)*COS(N174*$AB$1)-G174*COS($AB$1*M174)*SIN($AB$1*N174)-H174*SIN($AB$1*M174)</f>
        <v>6.67782938744808</v>
      </c>
      <c r="W174" s="0" t="n">
        <f aca="false">IF(O174&lt;&gt;0,1,0)</f>
        <v>1</v>
      </c>
    </row>
    <row r="175" customFormat="false" ht="15" hidden="false" customHeight="false" outlineLevel="0" collapsed="false">
      <c r="A175" s="0" t="s">
        <v>652</v>
      </c>
      <c r="B175" s="0" t="s">
        <v>653</v>
      </c>
      <c r="C175" s="0" t="s">
        <v>654</v>
      </c>
      <c r="I175" s="0" t="s">
        <v>655</v>
      </c>
      <c r="J175" s="13" t="n">
        <v>0.55</v>
      </c>
      <c r="K175" s="9" t="str">
        <f aca="false">RIGHTB(B175,1)</f>
        <v>S</v>
      </c>
      <c r="L175" s="9" t="str">
        <f aca="false">RIGHTB(C175,1)</f>
        <v>W</v>
      </c>
      <c r="M175" s="10" t="n">
        <f aca="false">IF(AND(K175="S",LEN(B175)&gt;4),-LEFT(B175,4),IF(AND(K175="S",LEN(B175)=4),-LEFT(B175,3),IF(AND(K175="N",LEN(B175)=4),LEFT(B175,3),LEFT(B175,4))))</f>
        <v>-62.9</v>
      </c>
      <c r="N175" s="10" t="n">
        <f aca="false">IF(AND(L175="W",LEN(C175)=6),-LEFT(C175,5), IF(AND(L175="W",LEN(C175)=5),-LEFT(C175,4), IF(AND(L175="W",LEN(C175)=4), -LEFT(C175,3), IF(AND(L175="E", LEN(C175)=6),LEFT(C175,5), IF(AND(L175="E",LEN(C175)=5), LEFT(C175,4), IF(AND(L175="E",LEN(C175)=4),LEFT(C175,3) ))))))</f>
        <v>-113.9</v>
      </c>
      <c r="O175" s="0" t="n">
        <f aca="false">(F175^2+G175^2+H175^2)^0.5</f>
        <v>0</v>
      </c>
      <c r="P175" s="0" t="e">
        <f aca="false">ATAN((R175^2+S175^2)^0.5/T175)/$AB$1</f>
        <v>#DIV/0!</v>
      </c>
      <c r="Q175" s="0" t="n">
        <f aca="false">ATAN2(R175,S175)/$AB$1+180</f>
        <v>180</v>
      </c>
      <c r="R175" s="0" t="n">
        <f aca="false">-F175*SIN(M175*$AB$1)*COS(N175*$AB$1)-G175*SIN($AB$1*M175)*SIN($AB$1*N175)+H175*COS($AB$1*M175)</f>
        <v>0</v>
      </c>
      <c r="S175" s="0" t="n">
        <f aca="false">-F175*SIN($AB$1*N175)+G175*COS($AB$1*N175)</f>
        <v>0</v>
      </c>
      <c r="T175" s="0" t="n">
        <f aca="false">-F175*COS($AB$1*M175)*COS(N175*$AB$1)-G175*COS($AB$1*M175)*SIN($AB$1*N175)-H175*SIN($AB$1*M175)</f>
        <v>0</v>
      </c>
      <c r="W175" s="0" t="n">
        <f aca="false">IF(O175&lt;&gt;0,1,0)</f>
        <v>0</v>
      </c>
    </row>
    <row r="176" customFormat="false" ht="15" hidden="false" customHeight="false" outlineLevel="0" collapsed="false">
      <c r="A176" s="0" t="s">
        <v>656</v>
      </c>
      <c r="I176" s="0" t="s">
        <v>655</v>
      </c>
      <c r="J176" s="13" t="n">
        <v>0.55</v>
      </c>
      <c r="K176" s="9" t="str">
        <f aca="false">RIGHTB(B176,1)</f>
        <v/>
      </c>
      <c r="L176" s="9" t="str">
        <f aca="false">RIGHTB(C176,1)</f>
        <v/>
      </c>
      <c r="M176" s="10" t="str">
        <f aca="false">IF(AND(K176="S",LEN(B176)&gt;4),-LEFT(B176,4),IF(AND(K176="S",LEN(B176)=4),-LEFT(B176,3),IF(AND(K176="N",LEN(B176)=4),LEFT(B176,3),LEFT(B176,4))))</f>
        <v/>
      </c>
      <c r="N176" s="10" t="n">
        <f aca="false">IF(AND(L176="W",LEN(C176)=6),-LEFT(C176,5), IF(AND(L176="W",LEN(C176)=5),-LEFT(C176,4), IF(AND(L176="W",LEN(C176)=4), -LEFT(C176,3), IF(AND(L176="E", LEN(C176)=6),LEFT(C176,5), IF(AND(L176="E",LEN(C176)=5), LEFT(C176,4), IF(AND(L176="E",LEN(C176)=4),LEFT(C176,3) ))))))</f>
        <v>0</v>
      </c>
      <c r="O176" s="0" t="n">
        <f aca="false">(F176^2+G176^2+H176^2)^0.5</f>
        <v>0</v>
      </c>
      <c r="P176" s="0" t="e">
        <f aca="false">ATAN((R176^2+S176^2)^0.5/T176)/$AB$1</f>
        <v>#VALUE!</v>
      </c>
      <c r="Q176" s="0" t="e">
        <f aca="false">ATAN2(R176,S176)/$AB$1+180</f>
        <v>#VALUE!</v>
      </c>
      <c r="R176" s="0" t="e">
        <f aca="false">-F176*SIN(M176*$AB$1)*COS(N176*$AB$1)-G176*SIN($AB$1*M176)*SIN($AB$1*N176)+H176*COS($AB$1*M176)</f>
        <v>#VALUE!</v>
      </c>
      <c r="S176" s="0" t="n">
        <f aca="false">-F176*SIN($AB$1*N176)+G176*COS($AB$1*N176)</f>
        <v>0</v>
      </c>
      <c r="T176" s="0" t="e">
        <f aca="false">-F176*COS($AB$1*M176)*COS(N176*$AB$1)-G176*COS($AB$1*M176)*SIN($AB$1*N176)-H176*SIN($AB$1*M176)</f>
        <v>#VALUE!</v>
      </c>
      <c r="W176" s="0" t="n">
        <f aca="false">IF(O176&lt;&gt;0,1,0)</f>
        <v>0</v>
      </c>
    </row>
    <row r="177" customFormat="false" ht="15" hidden="false" customHeight="false" outlineLevel="0" collapsed="false">
      <c r="A177" s="0" t="s">
        <v>657</v>
      </c>
      <c r="B177" s="0" t="s">
        <v>658</v>
      </c>
      <c r="C177" s="0" t="s">
        <v>659</v>
      </c>
      <c r="I177" s="0" t="s">
        <v>660</v>
      </c>
      <c r="J177" s="13" t="n">
        <v>0.55</v>
      </c>
      <c r="K177" s="9" t="str">
        <f aca="false">RIGHTB(B177,1)</f>
        <v>N</v>
      </c>
      <c r="L177" s="9" t="str">
        <f aca="false">RIGHTB(C177,1)</f>
        <v>W</v>
      </c>
      <c r="M177" s="10" t="str">
        <f aca="false">IF(AND(K177="S",LEN(B177)&gt;4),-LEFT(B177,4),IF(AND(K177="S",LEN(B177)=4),-LEFT(B177,3),IF(AND(K177="N",LEN(B177)=4),LEFT(B177,3),LEFT(B177,4))))</f>
        <v>17.3</v>
      </c>
      <c r="N177" s="10" t="n">
        <f aca="false">IF(AND(L177="W",LEN(C177)=6),-LEFT(C177,5), IF(AND(L177="W",LEN(C177)=5),-LEFT(C177,4), IF(AND(L177="W",LEN(C177)=4), -LEFT(C177,3), IF(AND(L177="E", LEN(C177)=6),LEFT(C177,5), IF(AND(L177="E",LEN(C177)=5), LEFT(C177,4), IF(AND(L177="E",LEN(C177)=4),LEFT(C177,3) ))))))</f>
        <v>-83.6</v>
      </c>
      <c r="O177" s="0" t="n">
        <f aca="false">(F177^2+G177^2+H177^2)^0.5</f>
        <v>0</v>
      </c>
      <c r="P177" s="0" t="e">
        <f aca="false">ATAN((R177^2+S177^2)^0.5/T177)/$AB$1</f>
        <v>#DIV/0!</v>
      </c>
      <c r="Q177" s="0" t="n">
        <f aca="false">ATAN2(R177,S177)/$AB$1+180</f>
        <v>180</v>
      </c>
      <c r="R177" s="0" t="n">
        <f aca="false">-F177*SIN(M177*$AB$1)*COS(N177*$AB$1)-G177*SIN($AB$1*M177)*SIN($AB$1*N177)+H177*COS($AB$1*M177)</f>
        <v>0</v>
      </c>
      <c r="S177" s="0" t="n">
        <f aca="false">-F177*SIN($AB$1*N177)+G177*COS($AB$1*N177)</f>
        <v>0</v>
      </c>
      <c r="T177" s="0" t="n">
        <f aca="false">-F177*COS($AB$1*M177)*COS(N177*$AB$1)-G177*COS($AB$1*M177)*SIN($AB$1*N177)-H177*SIN($AB$1*M177)</f>
        <v>0</v>
      </c>
      <c r="W177" s="0" t="n">
        <f aca="false">IF(O177&lt;&gt;0,1,0)</f>
        <v>0</v>
      </c>
    </row>
    <row r="178" customFormat="false" ht="15" hidden="false" customHeight="false" outlineLevel="0" collapsed="false">
      <c r="A178" s="0" t="s">
        <v>661</v>
      </c>
      <c r="B178" s="0" t="s">
        <v>662</v>
      </c>
      <c r="C178" s="0" t="s">
        <v>663</v>
      </c>
      <c r="D178" s="0" t="n">
        <v>38</v>
      </c>
      <c r="I178" s="0" t="s">
        <v>655</v>
      </c>
      <c r="J178" s="13" t="n">
        <v>0.55</v>
      </c>
      <c r="K178" s="9" t="str">
        <f aca="false">RIGHTB(B178,1)</f>
        <v>S</v>
      </c>
      <c r="L178" s="9" t="str">
        <f aca="false">RIGHTB(C178,1)</f>
        <v>E</v>
      </c>
      <c r="M178" s="10" t="n">
        <f aca="false">IF(AND(K178="S",LEN(B178)&gt;4),-LEFT(B178,4),IF(AND(K178="S",LEN(B178)=4),-LEFT(B178,3),IF(AND(K178="N",LEN(B178)=4),LEFT(B178,3),LEFT(B178,4))))</f>
        <v>-69.9</v>
      </c>
      <c r="N178" s="10" t="str">
        <f aca="false">IF(AND(L178="W",LEN(C178)=6),-LEFT(C178,5), IF(AND(L178="W",LEN(C178)=5),-LEFT(C178,4), IF(AND(L178="W",LEN(C178)=4), -LEFT(C178,3), IF(AND(L178="E", LEN(C178)=6),LEFT(C178,5), IF(AND(L178="E",LEN(C178)=5), LEFT(C178,4), IF(AND(L178="E",LEN(C178)=4),LEFT(C178,3) ))))))</f>
        <v>150.5</v>
      </c>
      <c r="O178" s="0" t="n">
        <f aca="false">(F178^2+G178^2+H178^2)^0.5</f>
        <v>0</v>
      </c>
      <c r="P178" s="0" t="e">
        <f aca="false">ATAN((R178^2+S178^2)^0.5/T178)/$AB$1</f>
        <v>#DIV/0!</v>
      </c>
      <c r="Q178" s="0" t="n">
        <f aca="false">ATAN2(R178,S178)/$AB$1+180</f>
        <v>180</v>
      </c>
      <c r="R178" s="0" t="n">
        <f aca="false">-F178*SIN(M178*$AB$1)*COS(N178*$AB$1)-G178*SIN($AB$1*M178)*SIN($AB$1*N178)+H178*COS($AB$1*M178)</f>
        <v>0</v>
      </c>
      <c r="S178" s="0" t="n">
        <f aca="false">-F178*SIN($AB$1*N178)+G178*COS($AB$1*N178)</f>
        <v>-0</v>
      </c>
      <c r="T178" s="0" t="n">
        <f aca="false">-F178*COS($AB$1*M178)*COS(N178*$AB$1)-G178*COS($AB$1*M178)*SIN($AB$1*N178)-H178*SIN($AB$1*M178)</f>
        <v>0</v>
      </c>
      <c r="W178" s="0" t="n">
        <f aca="false">IF(O178&lt;&gt;0,1,0)</f>
        <v>0</v>
      </c>
    </row>
    <row r="179" customFormat="false" ht="15" hidden="false" customHeight="false" outlineLevel="0" collapsed="false">
      <c r="A179" s="0" t="s">
        <v>664</v>
      </c>
      <c r="B179" s="0" t="s">
        <v>665</v>
      </c>
      <c r="C179" s="0" t="s">
        <v>666</v>
      </c>
      <c r="D179" s="0" t="n">
        <v>31.5</v>
      </c>
      <c r="I179" s="0" t="s">
        <v>667</v>
      </c>
      <c r="J179" s="13" t="n">
        <v>0.55</v>
      </c>
      <c r="K179" s="9" t="str">
        <f aca="false">RIGHTB(B179,1)</f>
        <v>S</v>
      </c>
      <c r="L179" s="9" t="str">
        <f aca="false">RIGHTB(C179,1)</f>
        <v>W</v>
      </c>
      <c r="M179" s="10" t="n">
        <f aca="false">IF(AND(K179="S",LEN(B179)&gt;4),-LEFT(B179,4),IF(AND(K179="S",LEN(B179)=4),-LEFT(B179,3),IF(AND(K179="N",LEN(B179)=4),LEFT(B179,3),LEFT(B179,4))))</f>
        <v>-23.7</v>
      </c>
      <c r="N179" s="10" t="n">
        <f aca="false">IF(AND(L179="W",LEN(C179)=6),-LEFT(C179,5), IF(AND(L179="W",LEN(C179)=5),-LEFT(C179,4), IF(AND(L179="W",LEN(C179)=4), -LEFT(C179,3), IF(AND(L179="E", LEN(C179)=6),LEFT(C179,5), IF(AND(L179="E",LEN(C179)=5), LEFT(C179,4), IF(AND(L179="E",LEN(C179)=4),LEFT(C179,3) ))))))</f>
        <v>-125.2</v>
      </c>
      <c r="O179" s="0" t="n">
        <f aca="false">(F179^2+G179^2+H179^2)^0.5</f>
        <v>0</v>
      </c>
      <c r="P179" s="0" t="e">
        <f aca="false">ATAN((R179^2+S179^2)^0.5/T179)/$AB$1</f>
        <v>#DIV/0!</v>
      </c>
      <c r="Q179" s="0" t="n">
        <f aca="false">ATAN2(R179,S179)/$AB$1+180</f>
        <v>180</v>
      </c>
      <c r="R179" s="0" t="n">
        <f aca="false">-F179*SIN(M179*$AB$1)*COS(N179*$AB$1)-G179*SIN($AB$1*M179)*SIN($AB$1*N179)+H179*COS($AB$1*M179)</f>
        <v>0</v>
      </c>
      <c r="S179" s="0" t="n">
        <f aca="false">-F179*SIN($AB$1*N179)+G179*COS($AB$1*N179)</f>
        <v>0</v>
      </c>
      <c r="T179" s="0" t="n">
        <f aca="false">-F179*COS($AB$1*M179)*COS(N179*$AB$1)-G179*COS($AB$1*M179)*SIN($AB$1*N179)-H179*SIN($AB$1*M179)</f>
        <v>0</v>
      </c>
      <c r="W179" s="0" t="n">
        <f aca="false">IF(O179&lt;&gt;0,1,0)</f>
        <v>0</v>
      </c>
    </row>
    <row r="180" customFormat="false" ht="15" hidden="false" customHeight="false" outlineLevel="0" collapsed="false">
      <c r="A180" s="0" t="s">
        <v>668</v>
      </c>
      <c r="I180" s="0" t="s">
        <v>669</v>
      </c>
      <c r="J180" s="13" t="n">
        <v>0.54</v>
      </c>
      <c r="K180" s="9" t="str">
        <f aca="false">RIGHTB(B180,1)</f>
        <v/>
      </c>
      <c r="L180" s="9" t="str">
        <f aca="false">RIGHTB(C180,1)</f>
        <v/>
      </c>
      <c r="M180" s="10" t="str">
        <f aca="false">IF(AND(K180="S",LEN(B180)&gt;4),-LEFT(B180,4),IF(AND(K180="S",LEN(B180)=4),-LEFT(B180,3),IF(AND(K180="N",LEN(B180)=4),LEFT(B180,3),LEFT(B180,4))))</f>
        <v/>
      </c>
      <c r="N180" s="10" t="n">
        <f aca="false">IF(AND(L180="W",LEN(C180)=6),-LEFT(C180,5), IF(AND(L180="W",LEN(C180)=5),-LEFT(C180,4), IF(AND(L180="W",LEN(C180)=4), -LEFT(C180,3), IF(AND(L180="E", LEN(C180)=6),LEFT(C180,5), IF(AND(L180="E",LEN(C180)=5), LEFT(C180,4), IF(AND(L180="E",LEN(C180)=4),LEFT(C180,3) ))))))</f>
        <v>0</v>
      </c>
      <c r="O180" s="0" t="n">
        <f aca="false">(F180^2+G180^2+H180^2)^0.5</f>
        <v>0</v>
      </c>
      <c r="P180" s="0" t="e">
        <f aca="false">ATAN((R180^2+S180^2)^0.5/T180)/$AB$1</f>
        <v>#VALUE!</v>
      </c>
      <c r="Q180" s="0" t="e">
        <f aca="false">ATAN2(R180,S180)/$AB$1+180</f>
        <v>#VALUE!</v>
      </c>
      <c r="R180" s="0" t="e">
        <f aca="false">-F180*SIN(M180*$AB$1)*COS(N180*$AB$1)-G180*SIN($AB$1*M180)*SIN($AB$1*N180)+H180*COS($AB$1*M180)</f>
        <v>#VALUE!</v>
      </c>
      <c r="S180" s="0" t="n">
        <f aca="false">-F180*SIN($AB$1*N180)+G180*COS($AB$1*N180)</f>
        <v>0</v>
      </c>
      <c r="T180" s="0" t="e">
        <f aca="false">-F180*COS($AB$1*M180)*COS(N180*$AB$1)-G180*COS($AB$1*M180)*SIN($AB$1*N180)-H180*SIN($AB$1*M180)</f>
        <v>#VALUE!</v>
      </c>
      <c r="W180" s="0" t="n">
        <f aca="false">IF(O180&lt;&gt;0,1,0)</f>
        <v>0</v>
      </c>
    </row>
    <row r="181" customFormat="false" ht="15" hidden="false" customHeight="false" outlineLevel="0" collapsed="false">
      <c r="A181" s="0" t="s">
        <v>670</v>
      </c>
      <c r="B181" s="0" t="s">
        <v>671</v>
      </c>
      <c r="C181" s="0" t="s">
        <v>672</v>
      </c>
      <c r="I181" s="0" t="s">
        <v>673</v>
      </c>
      <c r="J181" s="13" t="n">
        <v>0.54</v>
      </c>
      <c r="K181" s="9" t="str">
        <f aca="false">RIGHTB(B181,1)</f>
        <v>S</v>
      </c>
      <c r="L181" s="9" t="str">
        <f aca="false">RIGHTB(C181,1)</f>
        <v>E</v>
      </c>
      <c r="M181" s="10" t="n">
        <f aca="false">IF(AND(K181="S",LEN(B181)&gt;4),-LEFT(B181,4),IF(AND(K181="S",LEN(B181)=4),-LEFT(B181,3),IF(AND(K181="N",LEN(B181)=4),LEFT(B181,3),LEFT(B181,4))))</f>
        <v>-24.9</v>
      </c>
      <c r="N181" s="10" t="str">
        <f aca="false">IF(AND(L181="W",LEN(C181)=6),-LEFT(C181,5), IF(AND(L181="W",LEN(C181)=5),-LEFT(C181,4), IF(AND(L181="W",LEN(C181)=4), -LEFT(C181,3), IF(AND(L181="E", LEN(C181)=6),LEFT(C181,5), IF(AND(L181="E",LEN(C181)=5), LEFT(C181,4), IF(AND(L181="E",LEN(C181)=4),LEFT(C181,3) ))))))</f>
        <v>111.4</v>
      </c>
      <c r="O181" s="0" t="n">
        <f aca="false">(F181^2+G181^2+H181^2)^0.5</f>
        <v>0</v>
      </c>
      <c r="P181" s="0" t="e">
        <f aca="false">ATAN((R181^2+S181^2)^0.5/T181)/$AB$1</f>
        <v>#DIV/0!</v>
      </c>
      <c r="Q181" s="0" t="n">
        <f aca="false">ATAN2(R181,S181)/$AB$1+180</f>
        <v>180</v>
      </c>
      <c r="R181" s="0" t="n">
        <f aca="false">-F181*SIN(M181*$AB$1)*COS(N181*$AB$1)-G181*SIN($AB$1*M181)*SIN($AB$1*N181)+H181*COS($AB$1*M181)</f>
        <v>0</v>
      </c>
      <c r="S181" s="0" t="n">
        <f aca="false">-F181*SIN($AB$1*N181)+G181*COS($AB$1*N181)</f>
        <v>-0</v>
      </c>
      <c r="T181" s="0" t="n">
        <f aca="false">-F181*COS($AB$1*M181)*COS(N181*$AB$1)-G181*COS($AB$1*M181)*SIN($AB$1*N181)-H181*SIN($AB$1*M181)</f>
        <v>0</v>
      </c>
      <c r="W181" s="0" t="n">
        <f aca="false">IF(O181&lt;&gt;0,1,0)</f>
        <v>0</v>
      </c>
    </row>
    <row r="182" customFormat="false" ht="15" hidden="false" customHeight="false" outlineLevel="0" collapsed="false">
      <c r="A182" s="0" t="s">
        <v>674</v>
      </c>
      <c r="B182" s="0" t="s">
        <v>675</v>
      </c>
      <c r="C182" s="0" t="s">
        <v>676</v>
      </c>
      <c r="D182" s="0" t="n">
        <v>37</v>
      </c>
      <c r="E182" s="0" t="n">
        <v>14.6</v>
      </c>
      <c r="F182" s="0" t="n">
        <v>-8.5</v>
      </c>
      <c r="G182" s="0" t="n">
        <v>-9</v>
      </c>
      <c r="H182" s="0" t="n">
        <v>7.8</v>
      </c>
      <c r="I182" s="0" t="s">
        <v>669</v>
      </c>
      <c r="J182" s="13" t="n">
        <v>0.54</v>
      </c>
      <c r="K182" s="9" t="str">
        <f aca="false">RIGHTB(B182,1)</f>
        <v>N</v>
      </c>
      <c r="L182" s="9" t="str">
        <f aca="false">RIGHTB(C182,1)</f>
        <v>E</v>
      </c>
      <c r="M182" s="10" t="str">
        <f aca="false">IF(AND(K182="S",LEN(B182)&gt;4),-LEFT(B182,4),IF(AND(K182="S",LEN(B182)=4),-LEFT(B182,3),IF(AND(K182="N",LEN(B182)=4),LEFT(B182,3),LEFT(B182,4))))</f>
        <v>28.1</v>
      </c>
      <c r="N182" s="10" t="str">
        <f aca="false">IF(AND(L182="W",LEN(C182)=6),-LEFT(C182,5), IF(AND(L182="W",LEN(C182)=5),-LEFT(C182,4), IF(AND(L182="W",LEN(C182)=4), -LEFT(C182,3), IF(AND(L182="E", LEN(C182)=6),LEFT(C182,5), IF(AND(L182="E",LEN(C182)=5), LEFT(C182,4), IF(AND(L182="E",LEN(C182)=4),LEFT(C182,3) ))))))</f>
        <v>99.4</v>
      </c>
      <c r="O182" s="0" t="n">
        <f aca="false">(F182^2+G182^2+H182^2)^0.5</f>
        <v>14.6318146516418</v>
      </c>
      <c r="P182" s="0" t="n">
        <f aca="false">ATAN((R182^2+S182^2)^0.5/T182)/$AB$1</f>
        <v>78.4324661845937</v>
      </c>
      <c r="Q182" s="0" t="n">
        <f aca="false">ATAN2(R182,S182)/$AB$1+180</f>
        <v>223.436610088885</v>
      </c>
      <c r="R182" s="0" t="n">
        <f aca="false">-F182*SIN(M182*$AB$1)*COS(N182*$AB$1)-G182*SIN($AB$1*M182)*SIN($AB$1*N182)+H182*COS($AB$1*M182)</f>
        <v>10.4088824591188</v>
      </c>
      <c r="S182" s="0" t="n">
        <f aca="false">-F182*SIN($AB$1*N182)+G182*COS($AB$1*N182)</f>
        <v>9.8557970334624</v>
      </c>
      <c r="T182" s="0" t="n">
        <f aca="false">-F182*COS($AB$1*M182)*COS(N182*$AB$1)-G182*COS($AB$1*M182)*SIN($AB$1*N182)-H182*SIN($AB$1*M182)</f>
        <v>2.93401274493536</v>
      </c>
      <c r="W182" s="0" t="n">
        <f aca="false">IF(O182&lt;&gt;0,1,0)</f>
        <v>1</v>
      </c>
    </row>
    <row r="183" customFormat="false" ht="15" hidden="false" customHeight="false" outlineLevel="0" collapsed="false">
      <c r="A183" s="0" t="s">
        <v>677</v>
      </c>
      <c r="B183" s="0" t="s">
        <v>678</v>
      </c>
      <c r="C183" s="0" t="s">
        <v>679</v>
      </c>
      <c r="D183" s="8" t="n">
        <v>34</v>
      </c>
      <c r="I183" s="0" t="s">
        <v>680</v>
      </c>
      <c r="J183" s="13" t="n">
        <v>0.54</v>
      </c>
      <c r="K183" s="9" t="str">
        <f aca="false">RIGHTB(B183,1)</f>
        <v>S</v>
      </c>
      <c r="L183" s="9" t="str">
        <f aca="false">RIGHTB(C183,1)</f>
        <v>E</v>
      </c>
      <c r="M183" s="10" t="n">
        <f aca="false">IF(AND(K183="S",LEN(B183)&gt;4),-LEFT(B183,4),IF(AND(K183="S",LEN(B183)=4),-LEFT(B183,3),IF(AND(K183="N",LEN(B183)=4),LEFT(B183,3),LEFT(B183,4))))</f>
        <v>-6.5</v>
      </c>
      <c r="N183" s="10" t="str">
        <f aca="false">IF(AND(L183="W",LEN(C183)=6),-LEFT(C183,5), IF(AND(L183="W",LEN(C183)=5),-LEFT(C183,4), IF(AND(L183="W",LEN(C183)=4), -LEFT(C183,3), IF(AND(L183="E", LEN(C183)=6),LEFT(C183,5), IF(AND(L183="E",LEN(C183)=5), LEFT(C183,4), IF(AND(L183="E",LEN(C183)=4),LEFT(C183,3) ))))))</f>
        <v>173.7</v>
      </c>
      <c r="O183" s="0" t="n">
        <f aca="false">(F183^2+G183^2+H183^2)^0.5</f>
        <v>0</v>
      </c>
      <c r="P183" s="0" t="e">
        <f aca="false">ATAN((R183^2+S183^2)^0.5/T183)/$AB$1</f>
        <v>#DIV/0!</v>
      </c>
      <c r="Q183" s="0" t="n">
        <f aca="false">ATAN2(R183,S183)/$AB$1+180</f>
        <v>180</v>
      </c>
      <c r="R183" s="0" t="n">
        <f aca="false">-F183*SIN(M183*$AB$1)*COS(N183*$AB$1)-G183*SIN($AB$1*M183)*SIN($AB$1*N183)+H183*COS($AB$1*M183)</f>
        <v>0</v>
      </c>
      <c r="S183" s="0" t="n">
        <f aca="false">-F183*SIN($AB$1*N183)+G183*COS($AB$1*N183)</f>
        <v>-0</v>
      </c>
      <c r="T183" s="0" t="n">
        <f aca="false">-F183*COS($AB$1*M183)*COS(N183*$AB$1)-G183*COS($AB$1*M183)*SIN($AB$1*N183)-H183*SIN($AB$1*M183)</f>
        <v>0</v>
      </c>
      <c r="W183" s="0" t="n">
        <f aca="false">IF(O183&lt;&gt;0,1,0)</f>
        <v>0</v>
      </c>
    </row>
    <row r="184" customFormat="false" ht="15" hidden="false" customHeight="false" outlineLevel="0" collapsed="false">
      <c r="A184" s="0" t="s">
        <v>681</v>
      </c>
      <c r="B184" s="0" t="s">
        <v>682</v>
      </c>
      <c r="C184" s="0" t="s">
        <v>249</v>
      </c>
      <c r="I184" s="0" t="s">
        <v>683</v>
      </c>
      <c r="J184" s="13" t="n">
        <v>0.53</v>
      </c>
      <c r="K184" s="9" t="str">
        <f aca="false">RIGHTB(B184,1)</f>
        <v>S</v>
      </c>
      <c r="L184" s="9" t="str">
        <f aca="false">RIGHTB(C184,1)</f>
        <v>E</v>
      </c>
      <c r="M184" s="10" t="n">
        <f aca="false">IF(AND(K184="S",LEN(B184)&gt;4),-LEFT(B184,4),IF(AND(K184="S",LEN(B184)=4),-LEFT(B184,3),IF(AND(K184="N",LEN(B184)=4),LEFT(B184,3),LEFT(B184,4))))</f>
        <v>-31.1</v>
      </c>
      <c r="N184" s="10" t="str">
        <f aca="false">IF(AND(L184="W",LEN(C184)=6),-LEFT(C184,5), IF(AND(L184="W",LEN(C184)=5),-LEFT(C184,4), IF(AND(L184="W",LEN(C184)=4), -LEFT(C184,3), IF(AND(L184="E", LEN(C184)=6),LEFT(C184,5), IF(AND(L184="E",LEN(C184)=5), LEFT(C184,4), IF(AND(L184="E",LEN(C184)=4),LEFT(C184,3) ))))))</f>
        <v>56.4</v>
      </c>
      <c r="O184" s="0" t="n">
        <f aca="false">(F184^2+G184^2+H184^2)^0.5</f>
        <v>0</v>
      </c>
      <c r="P184" s="0" t="e">
        <f aca="false">ATAN((R184^2+S184^2)^0.5/T184)/$AB$1</f>
        <v>#DIV/0!</v>
      </c>
      <c r="Q184" s="0" t="n">
        <f aca="false">ATAN2(R184,S184)/$AB$1+180</f>
        <v>180</v>
      </c>
      <c r="R184" s="0" t="n">
        <f aca="false">-F184*SIN(M184*$AB$1)*COS(N184*$AB$1)-G184*SIN($AB$1*M184)*SIN($AB$1*N184)+H184*COS($AB$1*M184)</f>
        <v>0</v>
      </c>
      <c r="S184" s="0" t="n">
        <f aca="false">-F184*SIN($AB$1*N184)+G184*COS($AB$1*N184)</f>
        <v>0</v>
      </c>
      <c r="T184" s="0" t="n">
        <f aca="false">-F184*COS($AB$1*M184)*COS(N184*$AB$1)-G184*COS($AB$1*M184)*SIN($AB$1*N184)-H184*SIN($AB$1*M184)</f>
        <v>0</v>
      </c>
      <c r="W184" s="0" t="n">
        <f aca="false">IF(O184&lt;&gt;0,1,0)</f>
        <v>0</v>
      </c>
    </row>
    <row r="185" customFormat="false" ht="15" hidden="false" customHeight="false" outlineLevel="0" collapsed="false">
      <c r="A185" s="0" t="s">
        <v>684</v>
      </c>
      <c r="B185" s="0" t="s">
        <v>685</v>
      </c>
      <c r="C185" s="0" t="s">
        <v>686</v>
      </c>
      <c r="D185" s="0" t="n">
        <v>37</v>
      </c>
      <c r="I185" s="0" t="s">
        <v>683</v>
      </c>
      <c r="J185" s="13" t="n">
        <v>0.53</v>
      </c>
      <c r="K185" s="9" t="str">
        <f aca="false">RIGHTB(B185,1)</f>
        <v>N</v>
      </c>
      <c r="L185" s="9" t="str">
        <f aca="false">RIGHTB(C185,1)</f>
        <v>W</v>
      </c>
      <c r="M185" s="10" t="str">
        <f aca="false">IF(AND(K185="S",LEN(B185)&gt;4),-LEFT(B185,4),IF(AND(K185="S",LEN(B185)=4),-LEFT(B185,3),IF(AND(K185="N",LEN(B185)=4),LEFT(B185,3),LEFT(B185,4))))</f>
        <v>31.8</v>
      </c>
      <c r="N185" s="10" t="n">
        <f aca="false">IF(AND(L185="W",LEN(C185)=6),-LEFT(C185,5), IF(AND(L185="W",LEN(C185)=5),-LEFT(C185,4), IF(AND(L185="W",LEN(C185)=4), -LEFT(C185,3), IF(AND(L185="E", LEN(C185)=6),LEFT(C185,5), IF(AND(L185="E",LEN(C185)=5), LEFT(C185,4), IF(AND(L185="E",LEN(C185)=4),LEFT(C185,3) ))))))</f>
        <v>-106</v>
      </c>
      <c r="O185" s="0" t="n">
        <f aca="false">(F185^2+G185^2+H185^2)^0.5</f>
        <v>0</v>
      </c>
      <c r="P185" s="0" t="e">
        <f aca="false">ATAN((R185^2+S185^2)^0.5/T185)/$AB$1</f>
        <v>#DIV/0!</v>
      </c>
      <c r="Q185" s="0" t="n">
        <f aca="false">ATAN2(R185,S185)/$AB$1+180</f>
        <v>180</v>
      </c>
      <c r="R185" s="0" t="n">
        <f aca="false">-F185*SIN(M185*$AB$1)*COS(N185*$AB$1)-G185*SIN($AB$1*M185)*SIN($AB$1*N185)+H185*COS($AB$1*M185)</f>
        <v>0</v>
      </c>
      <c r="S185" s="0" t="n">
        <f aca="false">-F185*SIN($AB$1*N185)+G185*COS($AB$1*N185)</f>
        <v>0</v>
      </c>
      <c r="T185" s="0" t="n">
        <f aca="false">-F185*COS($AB$1*M185)*COS(N185*$AB$1)-G185*COS($AB$1*M185)*SIN($AB$1*N185)-H185*SIN($AB$1*M185)</f>
        <v>0</v>
      </c>
      <c r="W185" s="0" t="n">
        <f aca="false">IF(O185&lt;&gt;0,1,0)</f>
        <v>0</v>
      </c>
    </row>
    <row r="186" customFormat="false" ht="15" hidden="false" customHeight="false" outlineLevel="0" collapsed="false">
      <c r="A186" s="0" t="s">
        <v>687</v>
      </c>
      <c r="I186" s="0" t="s">
        <v>683</v>
      </c>
      <c r="J186" s="13" t="n">
        <v>0.53</v>
      </c>
      <c r="K186" s="9" t="str">
        <f aca="false">RIGHTB(B186,1)</f>
        <v/>
      </c>
      <c r="L186" s="9" t="str">
        <f aca="false">RIGHTB(C186,1)</f>
        <v/>
      </c>
      <c r="M186" s="10" t="str">
        <f aca="false">IF(AND(K186="S",LEN(B186)&gt;4),-LEFT(B186,4),IF(AND(K186="S",LEN(B186)=4),-LEFT(B186,3),IF(AND(K186="N",LEN(B186)=4),LEFT(B186,3),LEFT(B186,4))))</f>
        <v/>
      </c>
      <c r="N186" s="10" t="n">
        <f aca="false">IF(AND(L186="W",LEN(C186)=6),-LEFT(C186,5), IF(AND(L186="W",LEN(C186)=5),-LEFT(C186,4), IF(AND(L186="W",LEN(C186)=4), -LEFT(C186,3), IF(AND(L186="E", LEN(C186)=6),LEFT(C186,5), IF(AND(L186="E",LEN(C186)=5), LEFT(C186,4), IF(AND(L186="E",LEN(C186)=4),LEFT(C186,3) ))))))</f>
        <v>0</v>
      </c>
      <c r="O186" s="0" t="n">
        <f aca="false">(F186^2+G186^2+H186^2)^0.5</f>
        <v>0</v>
      </c>
      <c r="P186" s="0" t="e">
        <f aca="false">ATAN((R186^2+S186^2)^0.5/T186)/$AB$1</f>
        <v>#VALUE!</v>
      </c>
      <c r="Q186" s="0" t="e">
        <f aca="false">ATAN2(R186,S186)/$AB$1+180</f>
        <v>#VALUE!</v>
      </c>
      <c r="R186" s="0" t="e">
        <f aca="false">-F186*SIN(M186*$AB$1)*COS(N186*$AB$1)-G186*SIN($AB$1*M186)*SIN($AB$1*N186)+H186*COS($AB$1*M186)</f>
        <v>#VALUE!</v>
      </c>
      <c r="S186" s="0" t="n">
        <f aca="false">-F186*SIN($AB$1*N186)+G186*COS($AB$1*N186)</f>
        <v>0</v>
      </c>
      <c r="T186" s="0" t="e">
        <f aca="false">-F186*COS($AB$1*M186)*COS(N186*$AB$1)-G186*COS($AB$1*M186)*SIN($AB$1*N186)-H186*SIN($AB$1*M186)</f>
        <v>#VALUE!</v>
      </c>
      <c r="W186" s="0" t="n">
        <f aca="false">IF(O186&lt;&gt;0,1,0)</f>
        <v>0</v>
      </c>
    </row>
    <row r="187" customFormat="false" ht="15" hidden="false" customHeight="false" outlineLevel="0" collapsed="false">
      <c r="A187" s="0" t="s">
        <v>688</v>
      </c>
      <c r="B187" s="0" t="s">
        <v>689</v>
      </c>
      <c r="C187" s="0" t="s">
        <v>690</v>
      </c>
      <c r="D187" s="0" t="n">
        <v>42.2</v>
      </c>
      <c r="E187" s="0" t="n">
        <v>20.7</v>
      </c>
      <c r="F187" s="0" t="n">
        <v>18.6</v>
      </c>
      <c r="G187" s="0" t="n">
        <v>8.5</v>
      </c>
      <c r="H187" s="0" t="n">
        <v>3.2</v>
      </c>
      <c r="I187" s="0" t="s">
        <v>683</v>
      </c>
      <c r="J187" s="13" t="n">
        <v>0.53</v>
      </c>
      <c r="K187" s="9" t="str">
        <f aca="false">RIGHTB(B187,1)</f>
        <v>S</v>
      </c>
      <c r="L187" s="9" t="str">
        <f aca="false">RIGHTB(C187,1)</f>
        <v>W</v>
      </c>
      <c r="M187" s="10" t="n">
        <f aca="false">IF(AND(K187="S",LEN(B187)&gt;4),-LEFT(B187,4),IF(AND(K187="S",LEN(B187)=4),-LEFT(B187,3),IF(AND(K187="N",LEN(B187)=4),LEFT(B187,3),LEFT(B187,4))))</f>
        <v>-3</v>
      </c>
      <c r="N187" s="10" t="n">
        <f aca="false">IF(AND(L187="W",LEN(C187)=6),-LEFT(C187,5), IF(AND(L187="W",LEN(C187)=5),-LEFT(C187,4), IF(AND(L187="W",LEN(C187)=4), -LEFT(C187,3), IF(AND(L187="E", LEN(C187)=6),LEFT(C187,5), IF(AND(L187="E",LEN(C187)=5), LEFT(C187,4), IF(AND(L187="E",LEN(C187)=4),LEFT(C187,3) ))))))</f>
        <v>-154.9</v>
      </c>
      <c r="O187" s="0" t="n">
        <f aca="false">(F187^2+G187^2+H187^2)^0.5</f>
        <v>20.6990337938755</v>
      </c>
      <c r="P187" s="0" t="n">
        <f aca="false">ATAN((R187^2+S187^2)^0.5/T187)/$AB$1</f>
        <v>5.91781145647486</v>
      </c>
      <c r="Q187" s="0" t="n">
        <f aca="false">ATAN2(R187,S187)/$AB$1+180</f>
        <v>185.18260864336</v>
      </c>
      <c r="R187" s="0" t="n">
        <f aca="false">-F187*SIN(M187*$AB$1)*COS(N187*$AB$1)-G187*SIN($AB$1*M187)*SIN($AB$1*N187)+H187*COS($AB$1*M187)</f>
        <v>2.12538216247159</v>
      </c>
      <c r="S187" s="0" t="n">
        <f aca="false">-F187*SIN($AB$1*N187)+G187*COS($AB$1*N187)</f>
        <v>0.192774473049727</v>
      </c>
      <c r="T187" s="0" t="n">
        <f aca="false">-F187*COS($AB$1*M187)*COS(N187*$AB$1)-G187*COS($AB$1*M187)*SIN($AB$1*N187)-H187*SIN($AB$1*M187)</f>
        <v>20.5887247945566</v>
      </c>
      <c r="W187" s="0" t="n">
        <f aca="false">IF(O187&lt;&gt;0,1,0)</f>
        <v>1</v>
      </c>
    </row>
    <row r="188" customFormat="false" ht="15" hidden="false" customHeight="false" outlineLevel="0" collapsed="false">
      <c r="A188" s="0" t="s">
        <v>691</v>
      </c>
      <c r="B188" s="0" t="s">
        <v>692</v>
      </c>
      <c r="C188" s="0" t="s">
        <v>693</v>
      </c>
      <c r="D188" s="0" t="n">
        <v>33.7</v>
      </c>
      <c r="E188" s="0" t="n">
        <v>21.1</v>
      </c>
      <c r="F188" s="0" t="n">
        <v>5.6</v>
      </c>
      <c r="G188" s="0" t="n">
        <v>-2.3</v>
      </c>
      <c r="H188" s="0" t="n">
        <v>-20.2</v>
      </c>
      <c r="I188" s="0" t="s">
        <v>694</v>
      </c>
      <c r="J188" s="13" t="n">
        <v>0.53</v>
      </c>
      <c r="K188" s="9" t="str">
        <f aca="false">RIGHTB(B188,1)</f>
        <v>N</v>
      </c>
      <c r="L188" s="9" t="str">
        <f aca="false">RIGHTB(C188,1)</f>
        <v>W</v>
      </c>
      <c r="M188" s="10" t="str">
        <f aca="false">IF(AND(K188="S",LEN(B188)&gt;4),-LEFT(B188,4),IF(AND(K188="S",LEN(B188)=4),-LEFT(B188,3),IF(AND(K188="N",LEN(B188)=4),LEFT(B188,3),LEFT(B188,4))))</f>
        <v>68.0</v>
      </c>
      <c r="N188" s="10" t="n">
        <f aca="false">IF(AND(L188="W",LEN(C188)=6),-LEFT(C188,5), IF(AND(L188="W",LEN(C188)=5),-LEFT(C188,4), IF(AND(L188="W",LEN(C188)=4), -LEFT(C188,3), IF(AND(L188="E", LEN(C188)=6),LEFT(C188,5), IF(AND(L188="E",LEN(C188)=5), LEFT(C188,4), IF(AND(L188="E",LEN(C188)=4),LEFT(C188,3) ))))))</f>
        <v>-149</v>
      </c>
      <c r="O188" s="0" t="n">
        <f aca="false">(F188^2+G188^2+H188^2)^0.5</f>
        <v>21.087674124948</v>
      </c>
      <c r="P188" s="0" t="n">
        <f aca="false">ATAN((R188^2+S188^2)^0.5/T188)/$AB$1</f>
        <v>17.7525824811656</v>
      </c>
      <c r="Q188" s="0" t="n">
        <f aca="false">ATAN2(R188,S188)/$AB$1+180</f>
        <v>310.958171569211</v>
      </c>
      <c r="R188" s="0" t="n">
        <f aca="false">-F188*SIN(M188*$AB$1)*COS(N188*$AB$1)-G188*SIN($AB$1*M188)*SIN($AB$1*N188)+H188*COS($AB$1*M188)</f>
        <v>-4.21477424087586</v>
      </c>
      <c r="S188" s="0" t="n">
        <f aca="false">-F188*SIN($AB$1*N188)+G188*COS($AB$1*N188)</f>
        <v>4.8556980113799</v>
      </c>
      <c r="T188" s="0" t="n">
        <f aca="false">-F188*COS($AB$1*M188)*COS(N188*$AB$1)-G188*COS($AB$1*M188)*SIN($AB$1*N188)-H188*SIN($AB$1*M188)</f>
        <v>20.0835224729312</v>
      </c>
      <c r="W188" s="0" t="n">
        <f aca="false">IF(O188&lt;&gt;0,1,0)</f>
        <v>1</v>
      </c>
    </row>
    <row r="189" customFormat="false" ht="15" hidden="false" customHeight="false" outlineLevel="0" collapsed="false">
      <c r="A189" s="0" t="s">
        <v>695</v>
      </c>
      <c r="B189" s="0" t="s">
        <v>696</v>
      </c>
      <c r="C189" s="0" t="s">
        <v>697</v>
      </c>
      <c r="D189" s="0" t="n">
        <v>37</v>
      </c>
      <c r="E189" s="0" t="n">
        <v>16.5</v>
      </c>
      <c r="F189" s="0" t="n">
        <v>8.1</v>
      </c>
      <c r="G189" s="0" t="n">
        <v>-8.4</v>
      </c>
      <c r="H189" s="0" t="n">
        <v>-11.7</v>
      </c>
      <c r="I189" s="0" t="s">
        <v>683</v>
      </c>
      <c r="J189" s="13" t="n">
        <v>0.53</v>
      </c>
      <c r="K189" s="9" t="str">
        <f aca="false">RIGHTB(B189,1)</f>
        <v>S</v>
      </c>
      <c r="L189" s="9" t="str">
        <f aca="false">RIGHTB(C189,1)</f>
        <v>E</v>
      </c>
      <c r="M189" s="10" t="n">
        <f aca="false">IF(AND(K189="S",LEN(B189)&gt;4),-LEFT(B189,4),IF(AND(K189="S",LEN(B189)=4),-LEFT(B189,3),IF(AND(K189="N",LEN(B189)=4),LEFT(B189,3),LEFT(B189,4))))</f>
        <v>-19.4</v>
      </c>
      <c r="N189" s="10" t="str">
        <f aca="false">IF(AND(L189="W",LEN(C189)=6),-LEFT(C189,5), IF(AND(L189="W",LEN(C189)=5),-LEFT(C189,4), IF(AND(L189="W",LEN(C189)=4), -LEFT(C189,3), IF(AND(L189="E", LEN(C189)=6),LEFT(C189,5), IF(AND(L189="E",LEN(C189)=5), LEFT(C189,4), IF(AND(L189="E",LEN(C189)=4),LEFT(C189,3) ))))))</f>
        <v>104.3</v>
      </c>
      <c r="O189" s="0" t="n">
        <f aca="false">(F189^2+G189^2+H189^2)^0.5</f>
        <v>16.5245272247045</v>
      </c>
      <c r="P189" s="0" t="n">
        <f aca="false">ATAN((R189^2+S189^2)^0.5/T189)/$AB$1</f>
        <v>69.9015559061094</v>
      </c>
      <c r="Q189" s="0" t="n">
        <f aca="false">ATAN2(R189,S189)/$AB$1+180</f>
        <v>21.8447807940674</v>
      </c>
      <c r="R189" s="0" t="n">
        <f aca="false">-F189*SIN(M189*$AB$1)*COS(N189*$AB$1)-G189*SIN($AB$1*M189)*SIN($AB$1*N189)+H189*COS($AB$1*M189)</f>
        <v>-14.403959860238</v>
      </c>
      <c r="S189" s="0" t="n">
        <f aca="false">-F189*SIN($AB$1*N189)+G189*COS($AB$1*N189)</f>
        <v>-5.77423571805221</v>
      </c>
      <c r="T189" s="0" t="n">
        <f aca="false">-F189*COS($AB$1*M189)*COS(N189*$AB$1)-G189*COS($AB$1*M189)*SIN($AB$1*N189)-H189*SIN($AB$1*M189)</f>
        <v>5.67839257334526</v>
      </c>
      <c r="W189" s="0" t="n">
        <f aca="false">IF(O189&lt;&gt;0,1,0)</f>
        <v>1</v>
      </c>
    </row>
    <row r="190" customFormat="false" ht="15" hidden="false" customHeight="false" outlineLevel="0" collapsed="false">
      <c r="A190" s="0" t="s">
        <v>698</v>
      </c>
      <c r="I190" s="0" t="s">
        <v>699</v>
      </c>
      <c r="J190" s="13" t="n">
        <v>0.52</v>
      </c>
      <c r="K190" s="9" t="str">
        <f aca="false">RIGHTB(B190,1)</f>
        <v/>
      </c>
      <c r="L190" s="9" t="str">
        <f aca="false">RIGHTB(C190,1)</f>
        <v/>
      </c>
      <c r="M190" s="10" t="str">
        <f aca="false">IF(AND(K190="S",LEN(B190)&gt;4),-LEFT(B190,4),IF(AND(K190="S",LEN(B190)=4),-LEFT(B190,3),IF(AND(K190="N",LEN(B190)=4),LEFT(B190,3),LEFT(B190,4))))</f>
        <v/>
      </c>
      <c r="N190" s="10" t="n">
        <f aca="false">IF(AND(L190="W",LEN(C190)=6),-LEFT(C190,5), IF(AND(L190="W",LEN(C190)=5),-LEFT(C190,4), IF(AND(L190="W",LEN(C190)=4), -LEFT(C190,3), IF(AND(L190="E", LEN(C190)=6),LEFT(C190,5), IF(AND(L190="E",LEN(C190)=5), LEFT(C190,4), IF(AND(L190="E",LEN(C190)=4),LEFT(C190,3) ))))))</f>
        <v>0</v>
      </c>
      <c r="O190" s="0" t="n">
        <f aca="false">(F190^2+G190^2+H190^2)^0.5</f>
        <v>0</v>
      </c>
      <c r="P190" s="0" t="e">
        <f aca="false">ATAN((R190^2+S190^2)^0.5/T190)/$AB$1</f>
        <v>#VALUE!</v>
      </c>
      <c r="Q190" s="0" t="e">
        <f aca="false">ATAN2(R190,S190)/$AB$1+180</f>
        <v>#VALUE!</v>
      </c>
      <c r="R190" s="0" t="e">
        <f aca="false">-F190*SIN(M190*$AB$1)*COS(N190*$AB$1)-G190*SIN($AB$1*M190)*SIN($AB$1*N190)+H190*COS($AB$1*M190)</f>
        <v>#VALUE!</v>
      </c>
      <c r="S190" s="0" t="n">
        <f aca="false">-F190*SIN($AB$1*N190)+G190*COS($AB$1*N190)</f>
        <v>0</v>
      </c>
      <c r="T190" s="0" t="e">
        <f aca="false">-F190*COS($AB$1*M190)*COS(N190*$AB$1)-G190*COS($AB$1*M190)*SIN($AB$1*N190)-H190*SIN($AB$1*M190)</f>
        <v>#VALUE!</v>
      </c>
      <c r="W190" s="0" t="n">
        <f aca="false">IF(O190&lt;&gt;0,1,0)</f>
        <v>0</v>
      </c>
    </row>
    <row r="191" customFormat="false" ht="15" hidden="false" customHeight="false" outlineLevel="0" collapsed="false">
      <c r="A191" s="0" t="s">
        <v>700</v>
      </c>
      <c r="B191" s="0" t="s">
        <v>701</v>
      </c>
      <c r="C191" s="0" t="s">
        <v>702</v>
      </c>
      <c r="D191" s="0" t="n">
        <v>34.3</v>
      </c>
      <c r="E191" s="0" t="n">
        <v>14.9</v>
      </c>
      <c r="F191" s="0" t="n">
        <v>-0.7</v>
      </c>
      <c r="G191" s="0" t="n">
        <v>-11.4</v>
      </c>
      <c r="H191" s="0" t="n">
        <v>9.6</v>
      </c>
      <c r="I191" s="0" t="s">
        <v>703</v>
      </c>
      <c r="J191" s="13" t="n">
        <v>0.52</v>
      </c>
      <c r="K191" s="9" t="str">
        <f aca="false">RIGHTB(B191,1)</f>
        <v>S</v>
      </c>
      <c r="L191" s="9" t="str">
        <f aca="false">RIGHTB(C191,1)</f>
        <v>E</v>
      </c>
      <c r="M191" s="10" t="n">
        <f aca="false">IF(AND(K191="S",LEN(B191)&gt;4),-LEFT(B191,4),IF(AND(K191="S",LEN(B191)=4),-LEFT(B191,3),IF(AND(K191="N",LEN(B191)=4),LEFT(B191,3),LEFT(B191,4))))</f>
        <v>-43.7</v>
      </c>
      <c r="N191" s="10" t="str">
        <f aca="false">IF(AND(L191="W",LEN(C191)=6),-LEFT(C191,5), IF(AND(L191="W",LEN(C191)=5),-LEFT(C191,4), IF(AND(L191="W",LEN(C191)=4), -LEFT(C191,3), IF(AND(L191="E", LEN(C191)=6),LEFT(C191,5), IF(AND(L191="E",LEN(C191)=5), LEFT(C191,4), IF(AND(L191="E",LEN(C191)=4),LEFT(C191,3) ))))))</f>
        <v>53.8</v>
      </c>
      <c r="O191" s="0" t="n">
        <f aca="false">(F191^2+G191^2+H191^2)^0.5</f>
        <v>14.9201206429439</v>
      </c>
      <c r="P191" s="0" t="n">
        <f aca="false">ATAN((R191^2+S191^2)^0.5/T191)/$AB$1</f>
        <v>24.449415900616</v>
      </c>
      <c r="Q191" s="0" t="n">
        <f aca="false">ATAN2(R191,S191)/$AB$1+180</f>
        <v>92.7770426425133</v>
      </c>
      <c r="R191" s="0" t="n">
        <f aca="false">-F191*SIN(M191*$AB$1)*COS(N191*$AB$1)-G191*SIN($AB$1*M191)*SIN($AB$1*N191)+H191*COS($AB$1*M191)</f>
        <v>0.29918983228509</v>
      </c>
      <c r="S191" s="0" t="n">
        <f aca="false">-F191*SIN($AB$1*N191)+G191*COS($AB$1*N191)</f>
        <v>-6.16803239262448</v>
      </c>
      <c r="T191" s="0" t="n">
        <f aca="false">-F191*COS($AB$1*M191)*COS(N191*$AB$1)-G191*COS($AB$1*M191)*SIN($AB$1*N191)-H191*SIN($AB$1*M191)</f>
        <v>13.5821891404807</v>
      </c>
      <c r="W191" s="0" t="n">
        <f aca="false">IF(O191&lt;&gt;0,1,0)</f>
        <v>1</v>
      </c>
    </row>
    <row r="192" customFormat="false" ht="15" hidden="false" customHeight="false" outlineLevel="0" collapsed="false">
      <c r="A192" s="0" t="s">
        <v>704</v>
      </c>
      <c r="B192" s="0" t="s">
        <v>705</v>
      </c>
      <c r="C192" s="0" t="s">
        <v>706</v>
      </c>
      <c r="D192" s="0" t="n">
        <v>35.1</v>
      </c>
      <c r="E192" s="0" t="n">
        <v>24.3</v>
      </c>
      <c r="F192" s="0" t="n">
        <v>17.7</v>
      </c>
      <c r="G192" s="0" t="n">
        <v>13.1</v>
      </c>
      <c r="H192" s="0" t="n">
        <v>-10.3</v>
      </c>
      <c r="I192" s="0" t="s">
        <v>703</v>
      </c>
      <c r="J192" s="13" t="n">
        <v>0.52</v>
      </c>
      <c r="K192" s="9" t="str">
        <f aca="false">RIGHTB(B192,1)</f>
        <v>N</v>
      </c>
      <c r="L192" s="9" t="str">
        <f aca="false">RIGHTB(C192,1)</f>
        <v>E</v>
      </c>
      <c r="M192" s="10" t="str">
        <f aca="false">IF(AND(K192="S",LEN(B192)&gt;4),-LEFT(B192,4),IF(AND(K192="S",LEN(B192)=4),-LEFT(B192,3),IF(AND(K192="N",LEN(B192)=4),LEFT(B192,3),LEFT(B192,4))))</f>
        <v>57.0</v>
      </c>
      <c r="N192" s="10" t="str">
        <f aca="false">IF(AND(L192="W",LEN(C192)=6),-LEFT(C192,5), IF(AND(L192="W",LEN(C192)=5),-LEFT(C192,4), IF(AND(L192="W",LEN(C192)=4), -LEFT(C192,3), IF(AND(L192="E", LEN(C192)=6),LEFT(C192,5), IF(AND(L192="E",LEN(C192)=5), LEFT(C192,4), IF(AND(L192="E",LEN(C192)=4),LEFT(C192,3) ))))))</f>
        <v>143.7</v>
      </c>
      <c r="O192" s="0" t="n">
        <f aca="false">(F192^2+G192^2+H192^2)^0.5</f>
        <v>24.310285888899</v>
      </c>
      <c r="P192" s="0" t="n">
        <f aca="false">ATAN((R192^2+S192^2)^0.5/T192)/$AB$1</f>
        <v>59.9223446692511</v>
      </c>
      <c r="Q192" s="0" t="n">
        <f aca="false">ATAN2(R192,S192)/$AB$1+180</f>
        <v>89.5903478852717</v>
      </c>
      <c r="R192" s="0" t="n">
        <f aca="false">-F192*SIN(M192*$AB$1)*COS(N192*$AB$1)-G192*SIN($AB$1*M192)*SIN($AB$1*N192)+H192*COS($AB$1*M192)</f>
        <v>-0.150407396306145</v>
      </c>
      <c r="S192" s="0" t="n">
        <f aca="false">-F192*SIN($AB$1*N192)+G192*COS($AB$1*N192)</f>
        <v>-21.0362937626684</v>
      </c>
      <c r="T192" s="0" t="n">
        <f aca="false">-F192*COS($AB$1*M192)*COS(N192*$AB$1)-G192*COS($AB$1*M192)*SIN($AB$1*N192)-H192*SIN($AB$1*M192)</f>
        <v>12.1836662111967</v>
      </c>
      <c r="W192" s="0" t="n">
        <f aca="false">IF(O192&lt;&gt;0,1,0)</f>
        <v>1</v>
      </c>
    </row>
    <row r="193" customFormat="false" ht="15" hidden="false" customHeight="false" outlineLevel="0" collapsed="false">
      <c r="A193" s="0" t="s">
        <v>707</v>
      </c>
      <c r="B193" s="0" t="s">
        <v>405</v>
      </c>
      <c r="C193" s="0" t="s">
        <v>708</v>
      </c>
      <c r="I193" s="0" t="s">
        <v>709</v>
      </c>
      <c r="J193" s="13" t="n">
        <v>0.51</v>
      </c>
      <c r="K193" s="9" t="str">
        <f aca="false">RIGHTB(B193,1)</f>
        <v>S</v>
      </c>
      <c r="L193" s="9" t="str">
        <f aca="false">RIGHTB(C193,1)</f>
        <v>W</v>
      </c>
      <c r="M193" s="10" t="n">
        <f aca="false">IF(AND(K193="S",LEN(B193)&gt;4),-LEFT(B193,4),IF(AND(K193="S",LEN(B193)=4),-LEFT(B193,3),IF(AND(K193="N",LEN(B193)=4),LEFT(B193,3),LEFT(B193,4))))</f>
        <v>-50.2</v>
      </c>
      <c r="N193" s="10" t="n">
        <f aca="false">IF(AND(L193="W",LEN(C193)=6),-LEFT(C193,5), IF(AND(L193="W",LEN(C193)=5),-LEFT(C193,4), IF(AND(L193="W",LEN(C193)=4), -LEFT(C193,3), IF(AND(L193="E", LEN(C193)=6),LEFT(C193,5), IF(AND(L193="E",LEN(C193)=5), LEFT(C193,4), IF(AND(L193="E",LEN(C193)=4),LEFT(C193,3) ))))))</f>
        <v>-101.9</v>
      </c>
      <c r="O193" s="0" t="n">
        <f aca="false">(F193^2+G193^2+H193^2)^0.5</f>
        <v>0</v>
      </c>
      <c r="P193" s="0" t="e">
        <f aca="false">ATAN((R193^2+S193^2)^0.5/T193)/$AB$1</f>
        <v>#DIV/0!</v>
      </c>
      <c r="Q193" s="0" t="n">
        <f aca="false">ATAN2(R193,S193)/$AB$1+180</f>
        <v>180</v>
      </c>
      <c r="R193" s="0" t="n">
        <f aca="false">-F193*SIN(M193*$AB$1)*COS(N193*$AB$1)-G193*SIN($AB$1*M193)*SIN($AB$1*N193)+H193*COS($AB$1*M193)</f>
        <v>0</v>
      </c>
      <c r="S193" s="0" t="n">
        <f aca="false">-F193*SIN($AB$1*N193)+G193*COS($AB$1*N193)</f>
        <v>0</v>
      </c>
      <c r="T193" s="0" t="n">
        <f aca="false">-F193*COS($AB$1*M193)*COS(N193*$AB$1)-G193*COS($AB$1*M193)*SIN($AB$1*N193)-H193*SIN($AB$1*M193)</f>
        <v>0</v>
      </c>
      <c r="W193" s="0" t="n">
        <f aca="false">IF(O193&lt;&gt;0,1,0)</f>
        <v>0</v>
      </c>
    </row>
    <row r="194" customFormat="false" ht="15" hidden="false" customHeight="false" outlineLevel="0" collapsed="false">
      <c r="A194" s="0" t="s">
        <v>710</v>
      </c>
      <c r="B194" s="0" t="s">
        <v>711</v>
      </c>
      <c r="C194" s="0" t="s">
        <v>712</v>
      </c>
      <c r="I194" s="0" t="s">
        <v>709</v>
      </c>
      <c r="J194" s="13" t="n">
        <v>0.51</v>
      </c>
      <c r="K194" s="9" t="str">
        <f aca="false">RIGHTB(B194,1)</f>
        <v>S</v>
      </c>
      <c r="L194" s="9" t="str">
        <f aca="false">RIGHTB(C194,1)</f>
        <v>E</v>
      </c>
      <c r="M194" s="10" t="n">
        <f aca="false">IF(AND(K194="S",LEN(B194)&gt;4),-LEFT(B194,4),IF(AND(K194="S",LEN(B194)=4),-LEFT(B194,3),IF(AND(K194="N",LEN(B194)=4),LEFT(B194,3),LEFT(B194,4))))</f>
        <v>-5.3</v>
      </c>
      <c r="N194" s="10" t="str">
        <f aca="false">IF(AND(L194="W",LEN(C194)=6),-LEFT(C194,5), IF(AND(L194="W",LEN(C194)=5),-LEFT(C194,4), IF(AND(L194="W",LEN(C194)=4), -LEFT(C194,3), IF(AND(L194="E", LEN(C194)=6),LEFT(C194,5), IF(AND(L194="E",LEN(C194)=5), LEFT(C194,4), IF(AND(L194="E",LEN(C194)=4),LEFT(C194,3) ))))))</f>
        <v>27.1</v>
      </c>
      <c r="O194" s="0" t="n">
        <f aca="false">(F194^2+G194^2+H194^2)^0.5</f>
        <v>0</v>
      </c>
      <c r="P194" s="0" t="e">
        <f aca="false">ATAN((R194^2+S194^2)^0.5/T194)/$AB$1</f>
        <v>#DIV/0!</v>
      </c>
      <c r="Q194" s="0" t="n">
        <f aca="false">ATAN2(R194,S194)/$AB$1+180</f>
        <v>180</v>
      </c>
      <c r="R194" s="0" t="n">
        <f aca="false">-F194*SIN(M194*$AB$1)*COS(N194*$AB$1)-G194*SIN($AB$1*M194)*SIN($AB$1*N194)+H194*COS($AB$1*M194)</f>
        <v>0</v>
      </c>
      <c r="S194" s="0" t="n">
        <f aca="false">-F194*SIN($AB$1*N194)+G194*COS($AB$1*N194)</f>
        <v>0</v>
      </c>
      <c r="T194" s="0" t="n">
        <f aca="false">-F194*COS($AB$1*M194)*COS(N194*$AB$1)-G194*COS($AB$1*M194)*SIN($AB$1*N194)-H194*SIN($AB$1*M194)</f>
        <v>0</v>
      </c>
      <c r="W194" s="0" t="n">
        <f aca="false">IF(O194&lt;&gt;0,1,0)</f>
        <v>0</v>
      </c>
    </row>
    <row r="195" customFormat="false" ht="15" hidden="false" customHeight="false" outlineLevel="0" collapsed="false">
      <c r="A195" s="0" t="s">
        <v>713</v>
      </c>
      <c r="B195" s="0" t="s">
        <v>714</v>
      </c>
      <c r="C195" s="0" t="s">
        <v>715</v>
      </c>
      <c r="I195" s="0" t="s">
        <v>716</v>
      </c>
      <c r="J195" s="13" t="n">
        <v>0.51</v>
      </c>
      <c r="K195" s="9" t="str">
        <f aca="false">RIGHTB(B195,1)</f>
        <v>N</v>
      </c>
      <c r="L195" s="9" t="str">
        <f aca="false">RIGHTB(C195,1)</f>
        <v>W</v>
      </c>
      <c r="M195" s="10" t="str">
        <f aca="false">IF(AND(K195="S",LEN(B195)&gt;4),-LEFT(B195,4),IF(AND(K195="S",LEN(B195)=4),-LEFT(B195,3),IF(AND(K195="N",LEN(B195)=4),LEFT(B195,3),LEFT(B195,4))))</f>
        <v>61.0</v>
      </c>
      <c r="N195" s="10" t="n">
        <f aca="false">IF(AND(L195="W",LEN(C195)=6),-LEFT(C195,5), IF(AND(L195="W",LEN(C195)=5),-LEFT(C195,4), IF(AND(L195="W",LEN(C195)=4), -LEFT(C195,3), IF(AND(L195="E", LEN(C195)=6),LEFT(C195,5), IF(AND(L195="E",LEN(C195)=5), LEFT(C195,4), IF(AND(L195="E",LEN(C195)=4),LEFT(C195,3) ))))))</f>
        <v>-171</v>
      </c>
      <c r="O195" s="0" t="n">
        <f aca="false">(F195^2+G195^2+H195^2)^0.5</f>
        <v>0</v>
      </c>
      <c r="P195" s="0" t="e">
        <f aca="false">ATAN((R195^2+S195^2)^0.5/T195)/$AB$1</f>
        <v>#DIV/0!</v>
      </c>
      <c r="Q195" s="0" t="n">
        <f aca="false">ATAN2(R195,S195)/$AB$1+180</f>
        <v>180</v>
      </c>
      <c r="R195" s="0" t="n">
        <f aca="false">-F195*SIN(M195*$AB$1)*COS(N195*$AB$1)-G195*SIN($AB$1*M195)*SIN($AB$1*N195)+H195*COS($AB$1*M195)</f>
        <v>0</v>
      </c>
      <c r="S195" s="0" t="n">
        <f aca="false">-F195*SIN($AB$1*N195)+G195*COS($AB$1*N195)</f>
        <v>0</v>
      </c>
      <c r="T195" s="0" t="n">
        <f aca="false">-F195*COS($AB$1*M195)*COS(N195*$AB$1)-G195*COS($AB$1*M195)*SIN($AB$1*N195)-H195*SIN($AB$1*M195)</f>
        <v>0</v>
      </c>
      <c r="W195" s="0" t="n">
        <f aca="false">IF(O195&lt;&gt;0,1,0)</f>
        <v>0</v>
      </c>
    </row>
    <row r="196" customFormat="false" ht="15" hidden="false" customHeight="false" outlineLevel="0" collapsed="false">
      <c r="A196" s="0" t="s">
        <v>717</v>
      </c>
      <c r="B196" s="0" t="s">
        <v>718</v>
      </c>
      <c r="C196" s="0" t="s">
        <v>719</v>
      </c>
      <c r="D196" s="0" t="n">
        <v>66</v>
      </c>
      <c r="I196" s="0" t="s">
        <v>716</v>
      </c>
      <c r="J196" s="13" t="n">
        <v>0.51</v>
      </c>
      <c r="K196" s="9" t="str">
        <f aca="false">RIGHTB(B196,1)</f>
        <v>S</v>
      </c>
      <c r="L196" s="9" t="str">
        <f aca="false">RIGHTB(C196,1)</f>
        <v>E</v>
      </c>
      <c r="M196" s="10" t="n">
        <f aca="false">IF(AND(K196="S",LEN(B196)&gt;4),-LEFT(B196,4),IF(AND(K196="S",LEN(B196)=4),-LEFT(B196,3),IF(AND(K196="N",LEN(B196)=4),LEFT(B196,3),LEFT(B196,4))))</f>
        <v>-54</v>
      </c>
      <c r="N196" s="10" t="str">
        <f aca="false">IF(AND(L196="W",LEN(C196)=6),-LEFT(C196,5), IF(AND(L196="W",LEN(C196)=5),-LEFT(C196,4), IF(AND(L196="W",LEN(C196)=4), -LEFT(C196,3), IF(AND(L196="E", LEN(C196)=6),LEFT(C196,5), IF(AND(L196="E",LEN(C196)=5), LEFT(C196,4), IF(AND(L196="E",LEN(C196)=4),LEFT(C196,3) ))))))</f>
        <v>17.3</v>
      </c>
      <c r="O196" s="0" t="n">
        <f aca="false">(F196^2+G196^2+H196^2)^0.5</f>
        <v>0</v>
      </c>
      <c r="P196" s="0" t="e">
        <f aca="false">ATAN((R196^2+S196^2)^0.5/T196)/$AB$1</f>
        <v>#DIV/0!</v>
      </c>
      <c r="Q196" s="0" t="n">
        <f aca="false">ATAN2(R196,S196)/$AB$1+180</f>
        <v>180</v>
      </c>
      <c r="R196" s="0" t="n">
        <f aca="false">-F196*SIN(M196*$AB$1)*COS(N196*$AB$1)-G196*SIN($AB$1*M196)*SIN($AB$1*N196)+H196*COS($AB$1*M196)</f>
        <v>0</v>
      </c>
      <c r="S196" s="0" t="n">
        <f aca="false">-F196*SIN($AB$1*N196)+G196*COS($AB$1*N196)</f>
        <v>0</v>
      </c>
      <c r="T196" s="0" t="n">
        <f aca="false">-F196*COS($AB$1*M196)*COS(N196*$AB$1)-G196*COS($AB$1*M196)*SIN($AB$1*N196)-H196*SIN($AB$1*M196)</f>
        <v>0</v>
      </c>
      <c r="W196" s="0" t="n">
        <f aca="false">IF(O196&lt;&gt;0,1,0)</f>
        <v>0</v>
      </c>
    </row>
    <row r="197" customFormat="false" ht="15" hidden="false" customHeight="false" outlineLevel="0" collapsed="false">
      <c r="A197" s="0" t="s">
        <v>720</v>
      </c>
      <c r="B197" s="0" t="s">
        <v>240</v>
      </c>
      <c r="C197" s="0" t="s">
        <v>721</v>
      </c>
      <c r="D197" s="0" t="n">
        <v>21.4</v>
      </c>
      <c r="I197" s="0" t="s">
        <v>722</v>
      </c>
      <c r="J197" s="13" t="n">
        <v>0.51</v>
      </c>
      <c r="K197" s="9" t="str">
        <f aca="false">RIGHTB(B197,1)</f>
        <v>S</v>
      </c>
      <c r="L197" s="9" t="str">
        <f aca="false">RIGHTB(C197,1)</f>
        <v>E</v>
      </c>
      <c r="M197" s="10" t="n">
        <f aca="false">IF(AND(K197="S",LEN(B197)&gt;4),-LEFT(B197,4),IF(AND(K197="S",LEN(B197)=4),-LEFT(B197,3),IF(AND(K197="N",LEN(B197)=4),LEFT(B197,3),LEFT(B197,4))))</f>
        <v>-57.3</v>
      </c>
      <c r="N197" s="10" t="str">
        <f aca="false">IF(AND(L197="W",LEN(C197)=6),-LEFT(C197,5), IF(AND(L197="W",LEN(C197)=5),-LEFT(C197,4), IF(AND(L197="W",LEN(C197)=4), -LEFT(C197,3), IF(AND(L197="E", LEN(C197)=6),LEFT(C197,5), IF(AND(L197="E",LEN(C197)=5), LEFT(C197,4), IF(AND(L197="E",LEN(C197)=4),LEFT(C197,3) ))))))</f>
        <v>17.0</v>
      </c>
      <c r="O197" s="0" t="n">
        <f aca="false">(F197^2+G197^2+H197^2)^0.5</f>
        <v>0</v>
      </c>
      <c r="P197" s="0" t="e">
        <f aca="false">ATAN((R197^2+S197^2)^0.5/T197)/$AB$1</f>
        <v>#DIV/0!</v>
      </c>
      <c r="Q197" s="0" t="n">
        <f aca="false">ATAN2(R197,S197)/$AB$1+180</f>
        <v>180</v>
      </c>
      <c r="R197" s="0" t="n">
        <f aca="false">-F197*SIN(M197*$AB$1)*COS(N197*$AB$1)-G197*SIN($AB$1*M197)*SIN($AB$1*N197)+H197*COS($AB$1*M197)</f>
        <v>0</v>
      </c>
      <c r="S197" s="0" t="n">
        <f aca="false">-F197*SIN($AB$1*N197)+G197*COS($AB$1*N197)</f>
        <v>0</v>
      </c>
      <c r="T197" s="0" t="n">
        <f aca="false">-F197*COS($AB$1*M197)*COS(N197*$AB$1)-G197*COS($AB$1*M197)*SIN($AB$1*N197)-H197*SIN($AB$1*M197)</f>
        <v>0</v>
      </c>
      <c r="W197" s="0" t="n">
        <f aca="false">IF(O197&lt;&gt;0,1,0)</f>
        <v>0</v>
      </c>
    </row>
    <row r="198" customFormat="false" ht="15" hidden="false" customHeight="false" outlineLevel="0" collapsed="false">
      <c r="A198" s="0" t="s">
        <v>723</v>
      </c>
      <c r="B198" s="0" t="s">
        <v>724</v>
      </c>
      <c r="C198" s="0" t="s">
        <v>725</v>
      </c>
      <c r="I198" s="0" t="s">
        <v>722</v>
      </c>
      <c r="J198" s="13" t="n">
        <v>0.51</v>
      </c>
      <c r="K198" s="9" t="str">
        <f aca="false">RIGHTB(B198,1)</f>
        <v>S</v>
      </c>
      <c r="L198" s="9" t="str">
        <f aca="false">RIGHTB(C198,1)</f>
        <v>W</v>
      </c>
      <c r="M198" s="10" t="n">
        <f aca="false">IF(AND(K198="S",LEN(B198)&gt;4),-LEFT(B198,4),IF(AND(K198="S",LEN(B198)=4),-LEFT(B198,3),IF(AND(K198="N",LEN(B198)=4),LEFT(B198,3),LEFT(B198,4))))</f>
        <v>-85</v>
      </c>
      <c r="N198" s="10" t="n">
        <f aca="false">IF(AND(L198="W",LEN(C198)=6),-LEFT(C198,5), IF(AND(L198="W",LEN(C198)=5),-LEFT(C198,4), IF(AND(L198="W",LEN(C198)=4), -LEFT(C198,3), IF(AND(L198="E", LEN(C198)=6),LEFT(C198,5), IF(AND(L198="E",LEN(C198)=5), LEFT(C198,4), IF(AND(L198="E",LEN(C198)=4),LEFT(C198,3) ))))))</f>
        <v>-161.7</v>
      </c>
      <c r="O198" s="0" t="n">
        <f aca="false">(F198^2+G198^2+H198^2)^0.5</f>
        <v>0</v>
      </c>
      <c r="P198" s="0" t="e">
        <f aca="false">ATAN((R198^2+S198^2)^0.5/T198)/$AB$1</f>
        <v>#DIV/0!</v>
      </c>
      <c r="Q198" s="0" t="n">
        <f aca="false">ATAN2(R198,S198)/$AB$1+180</f>
        <v>180</v>
      </c>
      <c r="R198" s="0" t="n">
        <f aca="false">-F198*SIN(M198*$AB$1)*COS(N198*$AB$1)-G198*SIN($AB$1*M198)*SIN($AB$1*N198)+H198*COS($AB$1*M198)</f>
        <v>0</v>
      </c>
      <c r="S198" s="0" t="n">
        <f aca="false">-F198*SIN($AB$1*N198)+G198*COS($AB$1*N198)</f>
        <v>0</v>
      </c>
      <c r="T198" s="0" t="n">
        <f aca="false">-F198*COS($AB$1*M198)*COS(N198*$AB$1)-G198*COS($AB$1*M198)*SIN($AB$1*N198)-H198*SIN($AB$1*M198)</f>
        <v>0</v>
      </c>
      <c r="W198" s="0" t="n">
        <f aca="false">IF(O198&lt;&gt;0,1,0)</f>
        <v>0</v>
      </c>
    </row>
    <row r="199" customFormat="false" ht="15" hidden="false" customHeight="false" outlineLevel="0" collapsed="false">
      <c r="A199" s="0" t="s">
        <v>726</v>
      </c>
      <c r="B199" s="0" t="s">
        <v>727</v>
      </c>
      <c r="C199" s="0" t="s">
        <v>728</v>
      </c>
      <c r="D199" s="0" t="n">
        <v>17</v>
      </c>
      <c r="I199" s="0" t="s">
        <v>729</v>
      </c>
      <c r="J199" s="0" t="n">
        <v>0.5</v>
      </c>
      <c r="K199" s="9" t="str">
        <f aca="false">RIGHTB(B199,1)</f>
        <v>N</v>
      </c>
      <c r="L199" s="9" t="str">
        <f aca="false">RIGHTB(C199,1)</f>
        <v>E</v>
      </c>
      <c r="M199" s="10" t="str">
        <f aca="false">IF(AND(K199="S",LEN(B199)&gt;4),-LEFT(B199,4),IF(AND(K199="S",LEN(B199)=4),-LEFT(B199,3),IF(AND(K199="N",LEN(B199)=4),LEFT(B199,3),LEFT(B199,4))))</f>
        <v>14.8</v>
      </c>
      <c r="N199" s="10" t="str">
        <f aca="false">IF(AND(L199="W",LEN(C199)=6),-LEFT(C199,5), IF(AND(L199="W",LEN(C199)=5),-LEFT(C199,4), IF(AND(L199="W",LEN(C199)=4), -LEFT(C199,3), IF(AND(L199="E", LEN(C199)=6),LEFT(C199,5), IF(AND(L199="E",LEN(C199)=5), LEFT(C199,4), IF(AND(L199="E",LEN(C199)=4),LEFT(C199,3) ))))))</f>
        <v>64.5</v>
      </c>
      <c r="O199" s="0" t="n">
        <f aca="false">(F199^2+G199^2+H199^2)^0.5</f>
        <v>0</v>
      </c>
      <c r="P199" s="0" t="e">
        <f aca="false">ATAN((R199^2+S199^2)^0.5/T199)/$AB$1</f>
        <v>#DIV/0!</v>
      </c>
      <c r="Q199" s="0" t="n">
        <f aca="false">ATAN2(R199,S199)/$AB$1+180</f>
        <v>180</v>
      </c>
      <c r="R199" s="0" t="n">
        <f aca="false">-F199*SIN(M199*$AB$1)*COS(N199*$AB$1)-G199*SIN($AB$1*M199)*SIN($AB$1*N199)+H199*COS($AB$1*M199)</f>
        <v>0</v>
      </c>
      <c r="S199" s="0" t="n">
        <f aca="false">-F199*SIN($AB$1*N199)+G199*COS($AB$1*N199)</f>
        <v>0</v>
      </c>
      <c r="T199" s="0" t="n">
        <f aca="false">-F199*COS($AB$1*M199)*COS(N199*$AB$1)-G199*COS($AB$1*M199)*SIN($AB$1*N199)-H199*SIN($AB$1*M199)</f>
        <v>-0</v>
      </c>
      <c r="W199" s="0" t="n">
        <f aca="false">IF(O199&lt;&gt;0,1,0)</f>
        <v>0</v>
      </c>
    </row>
    <row r="200" customFormat="false" ht="15" hidden="false" customHeight="false" outlineLevel="0" collapsed="false">
      <c r="A200" s="0" t="s">
        <v>730</v>
      </c>
      <c r="B200" s="0" t="s">
        <v>731</v>
      </c>
      <c r="C200" s="0" t="s">
        <v>732</v>
      </c>
      <c r="D200" s="0" t="n">
        <v>48</v>
      </c>
      <c r="I200" s="0" t="s">
        <v>729</v>
      </c>
      <c r="J200" s="0" t="n">
        <v>0.5</v>
      </c>
      <c r="K200" s="9" t="str">
        <f aca="false">RIGHTB(B200,1)</f>
        <v>N</v>
      </c>
      <c r="L200" s="9" t="str">
        <f aca="false">RIGHTB(C200,1)</f>
        <v>E</v>
      </c>
      <c r="M200" s="10" t="str">
        <f aca="false">IF(AND(K200="S",LEN(B200)&gt;4),-LEFT(B200,4),IF(AND(K200="S",LEN(B200)=4),-LEFT(B200,3),IF(AND(K200="N",LEN(B200)=4),LEFT(B200,3),LEFT(B200,4))))</f>
        <v>22.9</v>
      </c>
      <c r="N200" s="10" t="str">
        <f aca="false">IF(AND(L200="W",LEN(C200)=6),-LEFT(C200,5), IF(AND(L200="W",LEN(C200)=5),-LEFT(C200,4), IF(AND(L200="W",LEN(C200)=4), -LEFT(C200,3), IF(AND(L200="E", LEN(C200)=6),LEFT(C200,5), IF(AND(L200="E",LEN(C200)=5), LEFT(C200,4), IF(AND(L200="E",LEN(C200)=4),LEFT(C200,3) ))))))</f>
        <v>109.4</v>
      </c>
      <c r="O200" s="0" t="n">
        <f aca="false">(F200^2+G200^2+H200^2)^0.5</f>
        <v>0</v>
      </c>
      <c r="P200" s="0" t="e">
        <f aca="false">ATAN((R200^2+S200^2)^0.5/T200)/$AB$1</f>
        <v>#DIV/0!</v>
      </c>
      <c r="Q200" s="0" t="n">
        <f aca="false">ATAN2(R200,S200)/$AB$1+180</f>
        <v>180</v>
      </c>
      <c r="R200" s="0" t="n">
        <f aca="false">-F200*SIN(M200*$AB$1)*COS(N200*$AB$1)-G200*SIN($AB$1*M200)*SIN($AB$1*N200)+H200*COS($AB$1*M200)</f>
        <v>0</v>
      </c>
      <c r="S200" s="0" t="n">
        <f aca="false">-F200*SIN($AB$1*N200)+G200*COS($AB$1*N200)</f>
        <v>-0</v>
      </c>
      <c r="T200" s="0" t="n">
        <f aca="false">-F200*COS($AB$1*M200)*COS(N200*$AB$1)-G200*COS($AB$1*M200)*SIN($AB$1*N200)-H200*SIN($AB$1*M200)</f>
        <v>0</v>
      </c>
      <c r="W200" s="0" t="n">
        <f aca="false">IF(O200&lt;&gt;0,1,0)</f>
        <v>0</v>
      </c>
    </row>
    <row r="201" customFormat="false" ht="15" hidden="false" customHeight="false" outlineLevel="0" collapsed="false">
      <c r="A201" s="0" t="s">
        <v>733</v>
      </c>
      <c r="B201" s="0" t="s">
        <v>734</v>
      </c>
      <c r="C201" s="0" t="s">
        <v>735</v>
      </c>
      <c r="I201" s="0" t="s">
        <v>729</v>
      </c>
      <c r="J201" s="0" t="n">
        <v>0.5</v>
      </c>
      <c r="K201" s="9" t="str">
        <f aca="false">RIGHTB(B201,1)</f>
        <v>S</v>
      </c>
      <c r="L201" s="9" t="str">
        <f aca="false">RIGHTB(C201,1)</f>
        <v>W</v>
      </c>
      <c r="M201" s="10" t="n">
        <f aca="false">IF(AND(K201="S",LEN(B201)&gt;4),-LEFT(B201,4),IF(AND(K201="S",LEN(B201)=4),-LEFT(B201,3),IF(AND(K201="N",LEN(B201)=4),LEFT(B201,3),LEFT(B201,4))))</f>
        <v>-32.4</v>
      </c>
      <c r="N201" s="10" t="n">
        <f aca="false">IF(AND(L201="W",LEN(C201)=6),-LEFT(C201,5), IF(AND(L201="W",LEN(C201)=5),-LEFT(C201,4), IF(AND(L201="W",LEN(C201)=4), -LEFT(C201,3), IF(AND(L201="E", LEN(C201)=6),LEFT(C201,5), IF(AND(L201="E",LEN(C201)=5), LEFT(C201,4), IF(AND(L201="E",LEN(C201)=4),LEFT(C201,3) ))))))</f>
        <v>-51.8</v>
      </c>
      <c r="O201" s="0" t="n">
        <f aca="false">(F201^2+G201^2+H201^2)^0.5</f>
        <v>0</v>
      </c>
      <c r="P201" s="0" t="e">
        <f aca="false">ATAN((R201^2+S201^2)^0.5/T201)/$AB$1</f>
        <v>#DIV/0!</v>
      </c>
      <c r="Q201" s="0" t="n">
        <f aca="false">ATAN2(R201,S201)/$AB$1+180</f>
        <v>180</v>
      </c>
      <c r="R201" s="0" t="n">
        <f aca="false">-F201*SIN(M201*$AB$1)*COS(N201*$AB$1)-G201*SIN($AB$1*M201)*SIN($AB$1*N201)+H201*COS($AB$1*M201)</f>
        <v>0</v>
      </c>
      <c r="S201" s="0" t="n">
        <f aca="false">-F201*SIN($AB$1*N201)+G201*COS($AB$1*N201)</f>
        <v>0</v>
      </c>
      <c r="T201" s="0" t="n">
        <f aca="false">-F201*COS($AB$1*M201)*COS(N201*$AB$1)-G201*COS($AB$1*M201)*SIN($AB$1*N201)-H201*SIN($AB$1*M201)</f>
        <v>0</v>
      </c>
      <c r="W201" s="0" t="n">
        <f aca="false">IF(O201&lt;&gt;0,1,0)</f>
        <v>0</v>
      </c>
    </row>
    <row r="202" customFormat="false" ht="15" hidden="false" customHeight="false" outlineLevel="0" collapsed="false">
      <c r="A202" s="0" t="s">
        <v>736</v>
      </c>
      <c r="B202" s="0" t="s">
        <v>737</v>
      </c>
      <c r="C202" s="0" t="s">
        <v>738</v>
      </c>
      <c r="D202" s="0" t="n">
        <v>43.5</v>
      </c>
      <c r="I202" s="0" t="s">
        <v>739</v>
      </c>
      <c r="J202" s="0" t="n">
        <v>0.5</v>
      </c>
      <c r="K202" s="9" t="str">
        <f aca="false">RIGHTB(B202,1)</f>
        <v>S</v>
      </c>
      <c r="L202" s="9" t="str">
        <f aca="false">RIGHTB(C202,1)</f>
        <v>W</v>
      </c>
      <c r="M202" s="10" t="n">
        <f aca="false">IF(AND(K202="S",LEN(B202)&gt;4),-LEFT(B202,4),IF(AND(K202="S",LEN(B202)=4),-LEFT(B202,3),IF(AND(K202="N",LEN(B202)=4),LEFT(B202,3),LEFT(B202,4))))</f>
        <v>-1.3</v>
      </c>
      <c r="N202" s="10" t="n">
        <f aca="false">IF(AND(L202="W",LEN(C202)=6),-LEFT(C202,5), IF(AND(L202="W",LEN(C202)=5),-LEFT(C202,4), IF(AND(L202="W",LEN(C202)=4), -LEFT(C202,3), IF(AND(L202="E", LEN(C202)=6),LEFT(C202,5), IF(AND(L202="E",LEN(C202)=5), LEFT(C202,4), IF(AND(L202="E",LEN(C202)=4),LEFT(C202,3) ))))))</f>
        <v>-32.1</v>
      </c>
      <c r="O202" s="0" t="n">
        <f aca="false">(F202^2+G202^2+H202^2)^0.5</f>
        <v>0</v>
      </c>
      <c r="P202" s="0" t="e">
        <f aca="false">ATAN((R202^2+S202^2)^0.5/T202)/$AB$1</f>
        <v>#DIV/0!</v>
      </c>
      <c r="Q202" s="0" t="n">
        <f aca="false">ATAN2(R202,S202)/$AB$1+180</f>
        <v>180</v>
      </c>
      <c r="R202" s="0" t="n">
        <f aca="false">-F202*SIN(M202*$AB$1)*COS(N202*$AB$1)-G202*SIN($AB$1*M202)*SIN($AB$1*N202)+H202*COS($AB$1*M202)</f>
        <v>0</v>
      </c>
      <c r="S202" s="0" t="n">
        <f aca="false">-F202*SIN($AB$1*N202)+G202*COS($AB$1*N202)</f>
        <v>0</v>
      </c>
      <c r="T202" s="0" t="n">
        <f aca="false">-F202*COS($AB$1*M202)*COS(N202*$AB$1)-G202*COS($AB$1*M202)*SIN($AB$1*N202)-H202*SIN($AB$1*M202)</f>
        <v>0</v>
      </c>
      <c r="W202" s="0" t="n">
        <f aca="false">IF(O202&lt;&gt;0,1,0)</f>
        <v>0</v>
      </c>
    </row>
    <row r="203" customFormat="false" ht="15" hidden="false" customHeight="false" outlineLevel="0" collapsed="false">
      <c r="A203" s="0" t="s">
        <v>740</v>
      </c>
      <c r="B203" s="0" t="s">
        <v>741</v>
      </c>
      <c r="C203" s="0" t="s">
        <v>742</v>
      </c>
      <c r="D203" s="0" t="n">
        <v>33.7</v>
      </c>
      <c r="E203" s="0" t="n">
        <v>23.1</v>
      </c>
      <c r="F203" s="0" t="n">
        <v>-17.9</v>
      </c>
      <c r="G203" s="0" t="n">
        <v>13</v>
      </c>
      <c r="H203" s="0" t="n">
        <v>6.6</v>
      </c>
      <c r="I203" s="0" t="s">
        <v>743</v>
      </c>
      <c r="J203" s="13" t="n">
        <v>0.49</v>
      </c>
      <c r="K203" s="9" t="str">
        <f aca="false">RIGHTB(B203,1)</f>
        <v>S</v>
      </c>
      <c r="L203" s="9" t="str">
        <f aca="false">RIGHTB(C203,1)</f>
        <v>W</v>
      </c>
      <c r="M203" s="10" t="n">
        <f aca="false">IF(AND(K203="S",LEN(B203)&gt;4),-LEFT(B203,4),IF(AND(K203="S",LEN(B203)=4),-LEFT(B203,3),IF(AND(K203="N",LEN(B203)=4),LEFT(B203,3),LEFT(B203,4))))</f>
        <v>-26.9</v>
      </c>
      <c r="N203" s="10" t="n">
        <f aca="false">IF(AND(L203="W",LEN(C203)=6),-LEFT(C203,5), IF(AND(L203="W",LEN(C203)=5),-LEFT(C203,4), IF(AND(L203="W",LEN(C203)=4), -LEFT(C203,3), IF(AND(L203="E", LEN(C203)=6),LEFT(C203,5), IF(AND(L203="E",LEN(C203)=5), LEFT(C203,4), IF(AND(L203="E",LEN(C203)=4),LEFT(C203,3) ))))))</f>
        <v>-17.7</v>
      </c>
      <c r="O203" s="0" t="n">
        <f aca="false">(F203^2+G203^2+H203^2)^0.5</f>
        <v>23.086143029965</v>
      </c>
      <c r="P203" s="0" t="n">
        <f aca="false">ATAN((R203^2+S203^2)^0.5/T203)/$AB$1</f>
        <v>19.8217423178786</v>
      </c>
      <c r="Q203" s="0" t="n">
        <f aca="false">ATAN2(R203,S203)/$AB$1+180</f>
        <v>297.523180385633</v>
      </c>
      <c r="R203" s="0" t="n">
        <f aca="false">-F203*SIN(M203*$AB$1)*COS(N203*$AB$1)-G203*SIN($AB$1*M203)*SIN($AB$1*N203)+H203*COS($AB$1*M203)</f>
        <v>-3.61755918246798</v>
      </c>
      <c r="S203" s="0" t="n">
        <f aca="false">-F203*SIN($AB$1*N203)+G203*COS($AB$1*N203)</f>
        <v>6.94240746591581</v>
      </c>
      <c r="T203" s="0" t="n">
        <f aca="false">-F203*COS($AB$1*M203)*COS(N203*$AB$1)-G203*COS($AB$1*M203)*SIN($AB$1*N203)-H203*SIN($AB$1*M203)</f>
        <v>21.7183388899459</v>
      </c>
      <c r="W203" s="0" t="n">
        <f aca="false">IF(O203&lt;&gt;0,1,0)</f>
        <v>1</v>
      </c>
    </row>
    <row r="204" customFormat="false" ht="15" hidden="false" customHeight="false" outlineLevel="0" collapsed="false">
      <c r="A204" s="0" t="s">
        <v>744</v>
      </c>
      <c r="B204" s="0" t="s">
        <v>745</v>
      </c>
      <c r="C204" s="0" t="s">
        <v>746</v>
      </c>
      <c r="D204" s="0" t="n">
        <v>36.3</v>
      </c>
      <c r="E204" s="0" t="n">
        <v>19.2</v>
      </c>
      <c r="F204" s="0" t="n">
        <v>8</v>
      </c>
      <c r="G204" s="0" t="n">
        <v>-15.6</v>
      </c>
      <c r="H204" s="0" t="n">
        <v>-7.9</v>
      </c>
      <c r="I204" s="0" t="s">
        <v>747</v>
      </c>
      <c r="J204" s="13" t="n">
        <v>0.49</v>
      </c>
      <c r="K204" s="9" t="str">
        <f aca="false">RIGHTB(B204,1)</f>
        <v>S</v>
      </c>
      <c r="L204" s="9" t="str">
        <f aca="false">RIGHTB(C204,1)</f>
        <v>E</v>
      </c>
      <c r="M204" s="10" t="n">
        <f aca="false">IF(AND(K204="S",LEN(B204)&gt;4),-LEFT(B204,4),IF(AND(K204="S",LEN(B204)=4),-LEFT(B204,3),IF(AND(K204="N",LEN(B204)=4),LEFT(B204,3),LEFT(B204,4))))</f>
        <v>-25.5</v>
      </c>
      <c r="N204" s="10" t="str">
        <f aca="false">IF(AND(L204="W",LEN(C204)=6),-LEFT(C204,5), IF(AND(L204="W",LEN(C204)=5),-LEFT(C204,4), IF(AND(L204="W",LEN(C204)=4), -LEFT(C204,3), IF(AND(L204="E", LEN(C204)=6),LEFT(C204,5), IF(AND(L204="E",LEN(C204)=5), LEFT(C204,4), IF(AND(L204="E",LEN(C204)=4),LEFT(C204,3) ))))))</f>
        <v>51.5</v>
      </c>
      <c r="O204" s="0" t="n">
        <f aca="false">(F204^2+G204^2+H204^2)^0.5</f>
        <v>19.2294045669646</v>
      </c>
      <c r="P204" s="0" t="n">
        <f aca="false">ATAN((R204^2+S204^2)^0.5/T204)/$AB$1</f>
        <v>80.6522374100074</v>
      </c>
      <c r="Q204" s="0" t="n">
        <f aca="false">ATAN2(R204,S204)/$AB$1+180</f>
        <v>57.3292186961556</v>
      </c>
      <c r="R204" s="0" t="n">
        <f aca="false">-F204*SIN(M204*$AB$1)*COS(N204*$AB$1)-G204*SIN($AB$1*M204)*SIN($AB$1*N204)+H204*COS($AB$1*M204)</f>
        <v>-10.2424034114142</v>
      </c>
      <c r="S204" s="0" t="n">
        <f aca="false">-F204*SIN($AB$1*N204)+G204*COS($AB$1*N204)</f>
        <v>-15.9720935865519</v>
      </c>
      <c r="T204" s="0" t="n">
        <f aca="false">-F204*COS($AB$1*M204)*COS(N204*$AB$1)-G204*COS($AB$1*M204)*SIN($AB$1*N204)-H204*SIN($AB$1*M204)</f>
        <v>3.12336338268191</v>
      </c>
      <c r="W204" s="0" t="n">
        <f aca="false">IF(O204&lt;&gt;0,1,0)</f>
        <v>1</v>
      </c>
    </row>
    <row r="205" s="12" customFormat="true" ht="15" hidden="false" customHeight="false" outlineLevel="0" collapsed="false">
      <c r="A205" s="12" t="s">
        <v>748</v>
      </c>
      <c r="B205" s="12" t="s">
        <v>749</v>
      </c>
      <c r="C205" s="12" t="s">
        <v>750</v>
      </c>
      <c r="I205" s="12" t="s">
        <v>743</v>
      </c>
      <c r="J205" s="13" t="n">
        <v>0.49</v>
      </c>
      <c r="K205" s="9" t="str">
        <f aca="false">RIGHTB(B205,1)</f>
        <v>N</v>
      </c>
      <c r="L205" s="9" t="str">
        <f aca="false">RIGHTB(C205,1)</f>
        <v>W</v>
      </c>
      <c r="M205" s="10" t="str">
        <f aca="false">IF(AND(K205="S",LEN(B205)&gt;4),-LEFT(B205,4),IF(AND(K205="S",LEN(B205)=4),-LEFT(B205,3),IF(AND(K205="N",LEN(B205)=4),LEFT(B205,3),LEFT(B205,4))))</f>
        <v>33.8</v>
      </c>
      <c r="N205" s="10" t="n">
        <f aca="false">IF(AND(L205="W",LEN(C205)=6),-LEFT(C205,5), IF(AND(L205="W",LEN(C205)=5),-LEFT(C205,4), IF(AND(L205="W",LEN(C205)=4), -LEFT(C205,3), IF(AND(L205="E", LEN(C205)=6),LEFT(C205,5), IF(AND(L205="E",LEN(C205)=5), LEFT(C205,4), IF(AND(L205="E",LEN(C205)=4),LEFT(C205,3) ))))))</f>
        <v>-110.9</v>
      </c>
      <c r="O205" s="12" t="n">
        <f aca="false">(F205^2+G205^2+H205^2)^0.5</f>
        <v>0</v>
      </c>
      <c r="P205" s="12" t="e">
        <f aca="false">ATAN((R205^2+S205^2)^0.5/T205)/$AB$1</f>
        <v>#DIV/0!</v>
      </c>
      <c r="Q205" s="12" t="n">
        <f aca="false">ATAN2(R205,S205)/$AB$1+180</f>
        <v>180</v>
      </c>
      <c r="R205" s="12" t="n">
        <f aca="false">-F205*SIN(M205*$AB$1)*COS(N205*$AB$1)-G205*SIN($AB$1*M205)*SIN($AB$1*N205)+H205*COS($AB$1*M205)</f>
        <v>0</v>
      </c>
      <c r="S205" s="12" t="n">
        <f aca="false">-F205*SIN($AB$1*N205)+G205*COS($AB$1*N205)</f>
        <v>0</v>
      </c>
      <c r="T205" s="12" t="n">
        <f aca="false">-F205*COS($AB$1*M205)*COS(N205*$AB$1)-G205*COS($AB$1*M205)*SIN($AB$1*N205)-H205*SIN($AB$1*M205)</f>
        <v>0</v>
      </c>
      <c r="W205" s="12" t="n">
        <f aca="false">IF(O205&lt;&gt;0,1,0)</f>
        <v>0</v>
      </c>
    </row>
    <row r="206" customFormat="false" ht="15" hidden="false" customHeight="false" outlineLevel="0" collapsed="false">
      <c r="A206" s="0" t="s">
        <v>751</v>
      </c>
      <c r="I206" s="0" t="s">
        <v>752</v>
      </c>
      <c r="J206" s="13" t="n">
        <v>0.48</v>
      </c>
      <c r="K206" s="9" t="str">
        <f aca="false">RIGHTB(B206,1)</f>
        <v/>
      </c>
      <c r="L206" s="9" t="str">
        <f aca="false">RIGHTB(C206,1)</f>
        <v/>
      </c>
      <c r="M206" s="10" t="str">
        <f aca="false">IF(AND(K206="S",LEN(B206)&gt;4),-LEFT(B206,4),IF(AND(K206="S",LEN(B206)=4),-LEFT(B206,3),IF(AND(K206="N",LEN(B206)=4),LEFT(B206,3),LEFT(B206,4))))</f>
        <v/>
      </c>
      <c r="N206" s="10" t="n">
        <f aca="false">IF(AND(L206="W",LEN(C206)=6),-LEFT(C206,5), IF(AND(L206="W",LEN(C206)=5),-LEFT(C206,4), IF(AND(L206="W",LEN(C206)=4), -LEFT(C206,3), IF(AND(L206="E", LEN(C206)=6),LEFT(C206,5), IF(AND(L206="E",LEN(C206)=5), LEFT(C206,4), IF(AND(L206="E",LEN(C206)=4),LEFT(C206,3) ))))))</f>
        <v>0</v>
      </c>
      <c r="O206" s="0" t="n">
        <f aca="false">(F206^2+G206^2+H206^2)^0.5</f>
        <v>0</v>
      </c>
      <c r="P206" s="0" t="e">
        <f aca="false">ATAN((R206^2+S206^2)^0.5/T206)/$AB$1</f>
        <v>#VALUE!</v>
      </c>
      <c r="Q206" s="0" t="e">
        <f aca="false">ATAN2(R206,S206)/$AB$1+180</f>
        <v>#VALUE!</v>
      </c>
      <c r="R206" s="0" t="e">
        <f aca="false">-F206*SIN(M206*$AB$1)*COS(N206*$AB$1)-G206*SIN($AB$1*M206)*SIN($AB$1*N206)+H206*COS($AB$1*M206)</f>
        <v>#VALUE!</v>
      </c>
      <c r="S206" s="0" t="n">
        <f aca="false">-F206*SIN($AB$1*N206)+G206*COS($AB$1*N206)</f>
        <v>0</v>
      </c>
      <c r="T206" s="0" t="e">
        <f aca="false">-F206*COS($AB$1*M206)*COS(N206*$AB$1)-G206*COS($AB$1*M206)*SIN($AB$1*N206)-H206*SIN($AB$1*M206)</f>
        <v>#VALUE!</v>
      </c>
      <c r="W206" s="0" t="n">
        <f aca="false">IF(O206&lt;&gt;0,1,0)</f>
        <v>0</v>
      </c>
    </row>
    <row r="207" customFormat="false" ht="15" hidden="false" customHeight="false" outlineLevel="0" collapsed="false">
      <c r="A207" s="0" t="s">
        <v>753</v>
      </c>
      <c r="B207" s="0" t="s">
        <v>754</v>
      </c>
      <c r="C207" s="0" t="s">
        <v>755</v>
      </c>
      <c r="D207" s="8" t="n">
        <v>42</v>
      </c>
      <c r="E207" s="0" t="n">
        <v>18.5</v>
      </c>
      <c r="F207" s="0" t="n">
        <v>-18.1</v>
      </c>
      <c r="G207" s="0" t="n">
        <v>-0.4</v>
      </c>
      <c r="H207" s="0" t="n">
        <v>3.7</v>
      </c>
      <c r="I207" s="0" t="s">
        <v>756</v>
      </c>
      <c r="J207" s="13" t="n">
        <v>0.48</v>
      </c>
      <c r="K207" s="9" t="str">
        <f aca="false">RIGHTB(B207,1)</f>
        <v>N</v>
      </c>
      <c r="L207" s="9" t="str">
        <f aca="false">RIGHTB(C207,1)</f>
        <v>E</v>
      </c>
      <c r="M207" s="10" t="str">
        <f aca="false">IF(AND(K207="S",LEN(B207)&gt;4),-LEFT(B207,4),IF(AND(K207="S",LEN(B207)=4),-LEFT(B207,3),IF(AND(K207="N",LEN(B207)=4),LEFT(B207,3),LEFT(B207,4))))</f>
        <v>54.5</v>
      </c>
      <c r="N207" s="10" t="str">
        <f aca="false">IF(AND(L207="W",LEN(C207)=6),-LEFT(C207,5), IF(AND(L207="W",LEN(C207)=5),-LEFT(C207,4), IF(AND(L207="W",LEN(C207)=4), -LEFT(C207,3), IF(AND(L207="E", LEN(C207)=6),LEFT(C207,5), IF(AND(L207="E",LEN(C207)=5), LEFT(C207,4), IF(AND(L207="E",LEN(C207)=4),LEFT(C207,3) ))))))</f>
        <v>9.2</v>
      </c>
      <c r="O207" s="0" t="n">
        <f aca="false">(F207^2+G207^2+H207^2)^0.5</f>
        <v>18.4786363133214</v>
      </c>
      <c r="P207" s="0" t="n">
        <f aca="false">ATAN((R207^2+S207^2)^0.5/T207)/$AB$1</f>
        <v>66.3914656870727</v>
      </c>
      <c r="Q207" s="0" t="n">
        <f aca="false">ATAN2(R207,S207)/$AB$1+180</f>
        <v>188.487277160273</v>
      </c>
      <c r="R207" s="0" t="n">
        <f aca="false">-F207*SIN(M207*$AB$1)*COS(N207*$AB$1)-G207*SIN($AB$1*M207)*SIN($AB$1*N207)+H207*COS($AB$1*M207)</f>
        <v>16.7466030718566</v>
      </c>
      <c r="S207" s="0" t="n">
        <f aca="false">-F207*SIN($AB$1*N207)+G207*COS($AB$1*N207)</f>
        <v>2.49899499111072</v>
      </c>
      <c r="T207" s="0" t="n">
        <f aca="false">-F207*COS($AB$1*M207)*COS(N207*$AB$1)-G207*COS($AB$1*M207)*SIN($AB$1*N207)-H207*SIN($AB$1*M207)</f>
        <v>7.40042631123955</v>
      </c>
      <c r="W207" s="0" t="n">
        <f aca="false">IF(O207&lt;&gt;0,1,0)</f>
        <v>1</v>
      </c>
    </row>
    <row r="208" customFormat="false" ht="15" hidden="false" customHeight="false" outlineLevel="0" collapsed="false">
      <c r="A208" s="0" t="s">
        <v>757</v>
      </c>
      <c r="I208" s="0" t="s">
        <v>758</v>
      </c>
      <c r="J208" s="13" t="n">
        <v>0.47</v>
      </c>
      <c r="K208" s="9" t="str">
        <f aca="false">RIGHTB(B208,1)</f>
        <v/>
      </c>
      <c r="L208" s="9" t="str">
        <f aca="false">RIGHTB(C208,1)</f>
        <v/>
      </c>
      <c r="M208" s="10" t="str">
        <f aca="false">IF(AND(K208="S",LEN(B208)&gt;4),-LEFT(B208,4),IF(AND(K208="S",LEN(B208)=4),-LEFT(B208,3),IF(AND(K208="N",LEN(B208)=4),LEFT(B208,3),LEFT(B208,4))))</f>
        <v/>
      </c>
      <c r="N208" s="10" t="n">
        <f aca="false">IF(AND(L208="W",LEN(C208)=6),-LEFT(C208,5), IF(AND(L208="W",LEN(C208)=5),-LEFT(C208,4), IF(AND(L208="W",LEN(C208)=4), -LEFT(C208,3), IF(AND(L208="E", LEN(C208)=6),LEFT(C208,5), IF(AND(L208="E",LEN(C208)=5), LEFT(C208,4), IF(AND(L208="E",LEN(C208)=4),LEFT(C208,3) ))))))</f>
        <v>0</v>
      </c>
      <c r="O208" s="0" t="n">
        <f aca="false">(F208^2+G208^2+H208^2)^0.5</f>
        <v>0</v>
      </c>
      <c r="P208" s="0" t="e">
        <f aca="false">ATAN((R208^2+S208^2)^0.5/T208)/$AB$1</f>
        <v>#VALUE!</v>
      </c>
      <c r="Q208" s="0" t="e">
        <f aca="false">ATAN2(R208,S208)/$AB$1+180</f>
        <v>#VALUE!</v>
      </c>
      <c r="R208" s="0" t="e">
        <f aca="false">-F208*SIN(M208*$AB$1)*COS(N208*$AB$1)-G208*SIN($AB$1*M208)*SIN($AB$1*N208)+H208*COS($AB$1*M208)</f>
        <v>#VALUE!</v>
      </c>
      <c r="S208" s="0" t="n">
        <f aca="false">-F208*SIN($AB$1*N208)+G208*COS($AB$1*N208)</f>
        <v>0</v>
      </c>
      <c r="T208" s="0" t="e">
        <f aca="false">-F208*COS($AB$1*M208)*COS(N208*$AB$1)-G208*COS($AB$1*M208)*SIN($AB$1*N208)-H208*SIN($AB$1*M208)</f>
        <v>#VALUE!</v>
      </c>
      <c r="W208" s="0" t="n">
        <f aca="false">IF(O208&lt;&gt;0,1,0)</f>
        <v>0</v>
      </c>
    </row>
    <row r="209" customFormat="false" ht="15" hidden="false" customHeight="false" outlineLevel="0" collapsed="false">
      <c r="A209" s="0" t="s">
        <v>759</v>
      </c>
      <c r="B209" s="0" t="s">
        <v>760</v>
      </c>
      <c r="C209" s="0" t="s">
        <v>761</v>
      </c>
      <c r="D209" s="0" t="n">
        <v>38.9</v>
      </c>
      <c r="E209" s="0" t="n">
        <v>30.2</v>
      </c>
      <c r="F209" s="0" t="n">
        <v>9.2</v>
      </c>
      <c r="G209" s="0" t="n">
        <v>-1.2</v>
      </c>
      <c r="H209" s="0" t="n">
        <v>-28.7</v>
      </c>
      <c r="I209" s="0" t="s">
        <v>762</v>
      </c>
      <c r="J209" s="13" t="n">
        <v>0.47</v>
      </c>
      <c r="K209" s="9" t="str">
        <f aca="false">RIGHTB(B209,1)</f>
        <v>N</v>
      </c>
      <c r="L209" s="9" t="str">
        <f aca="false">RIGHTB(C209,1)</f>
        <v>E</v>
      </c>
      <c r="M209" s="10" t="str">
        <f aca="false">IF(AND(K209="S",LEN(B209)&gt;4),-LEFT(B209,4),IF(AND(K209="S",LEN(B209)=4),-LEFT(B209,3),IF(AND(K209="N",LEN(B209)=4),LEFT(B209,3),LEFT(B209,4))))</f>
        <v>31.1</v>
      </c>
      <c r="N209" s="10" t="str">
        <f aca="false">IF(AND(L209="W",LEN(C209)=6),-LEFT(C209,5), IF(AND(L209="W",LEN(C209)=5),-LEFT(C209,4), IF(AND(L209="W",LEN(C209)=4), -LEFT(C209,3), IF(AND(L209="E", LEN(C209)=6),LEFT(C209,5), IF(AND(L209="E",LEN(C209)=5), LEFT(C209,4), IF(AND(L209="E",LEN(C209)=4),LEFT(C209,3) ))))))</f>
        <v>45.6</v>
      </c>
      <c r="O209" s="0" t="n">
        <f aca="false">(F209^2+G209^2+H209^2)^0.5</f>
        <v>30.1623938042059</v>
      </c>
      <c r="P209" s="0" t="n">
        <f aca="false">ATAN((R209^2+S209^2)^0.5/T209)/$AB$1</f>
        <v>70.5432799595763</v>
      </c>
      <c r="Q209" s="0" t="n">
        <f aca="false">ATAN2(R209,S209)/$AB$1+180</f>
        <v>15.1083822391694</v>
      </c>
      <c r="R209" s="0" t="n">
        <f aca="false">-F209*SIN(M209*$AB$1)*COS(N209*$AB$1)-G209*SIN($AB$1*M209)*SIN($AB$1*N209)+H209*COS($AB$1*M209)</f>
        <v>-27.4568813824826</v>
      </c>
      <c r="S209" s="0" t="n">
        <f aca="false">-F209*SIN($AB$1*N209)+G209*COS($AB$1*N209)</f>
        <v>-7.41274466111091</v>
      </c>
      <c r="T209" s="0" t="n">
        <f aca="false">-F209*COS($AB$1*M209)*COS(N209*$AB$1)-G209*COS($AB$1*M209)*SIN($AB$1*N209)-H209*SIN($AB$1*M209)</f>
        <v>10.0469339271966</v>
      </c>
      <c r="W209" s="0" t="n">
        <f aca="false">IF(O209&lt;&gt;0,1,0)</f>
        <v>1</v>
      </c>
    </row>
    <row r="210" customFormat="false" ht="15" hidden="false" customHeight="false" outlineLevel="0" collapsed="false">
      <c r="A210" s="0" t="s">
        <v>763</v>
      </c>
      <c r="B210" s="0" t="s">
        <v>764</v>
      </c>
      <c r="C210" s="0" t="s">
        <v>765</v>
      </c>
      <c r="I210" s="0" t="s">
        <v>762</v>
      </c>
      <c r="J210" s="13" t="n">
        <v>0.47</v>
      </c>
      <c r="K210" s="9" t="str">
        <f aca="false">RIGHTB(B210,1)</f>
        <v>S</v>
      </c>
      <c r="L210" s="9" t="str">
        <f aca="false">RIGHTB(C210,1)</f>
        <v>W</v>
      </c>
      <c r="M210" s="10" t="n">
        <f aca="false">IF(AND(K210="S",LEN(B210)&gt;4),-LEFT(B210,4),IF(AND(K210="S",LEN(B210)=4),-LEFT(B210,3),IF(AND(K210="N",LEN(B210)=4),LEFT(B210,3),LEFT(B210,4))))</f>
        <v>-22.5</v>
      </c>
      <c r="N210" s="10" t="n">
        <f aca="false">IF(AND(L210="W",LEN(C210)=6),-LEFT(C210,5), IF(AND(L210="W",LEN(C210)=5),-LEFT(C210,4), IF(AND(L210="W",LEN(C210)=4), -LEFT(C210,3), IF(AND(L210="E", LEN(C210)=6),LEFT(C210,5), IF(AND(L210="E",LEN(C210)=5), LEFT(C210,4), IF(AND(L210="E",LEN(C210)=4),LEFT(C210,3) ))))))</f>
        <v>-120.9</v>
      </c>
      <c r="O210" s="0" t="n">
        <f aca="false">(F210^2+G210^2+H210^2)^0.5</f>
        <v>0</v>
      </c>
      <c r="P210" s="0" t="e">
        <f aca="false">ATAN((R210^2+S210^2)^0.5/T210)/$AB$1</f>
        <v>#DIV/0!</v>
      </c>
      <c r="Q210" s="0" t="n">
        <f aca="false">ATAN2(R210,S210)/$AB$1+180</f>
        <v>180</v>
      </c>
      <c r="R210" s="0" t="n">
        <f aca="false">-F210*SIN(M210*$AB$1)*COS(N210*$AB$1)-G210*SIN($AB$1*M210)*SIN($AB$1*N210)+H210*COS($AB$1*M210)</f>
        <v>0</v>
      </c>
      <c r="S210" s="0" t="n">
        <f aca="false">-F210*SIN($AB$1*N210)+G210*COS($AB$1*N210)</f>
        <v>0</v>
      </c>
      <c r="T210" s="0" t="n">
        <f aca="false">-F210*COS($AB$1*M210)*COS(N210*$AB$1)-G210*COS($AB$1*M210)*SIN($AB$1*N210)-H210*SIN($AB$1*M210)</f>
        <v>0</v>
      </c>
      <c r="W210" s="0" t="n">
        <f aca="false">IF(O210&lt;&gt;0,1,0)</f>
        <v>0</v>
      </c>
    </row>
    <row r="211" customFormat="false" ht="15" hidden="false" customHeight="false" outlineLevel="0" collapsed="false">
      <c r="A211" s="0" t="s">
        <v>766</v>
      </c>
      <c r="I211" s="0" t="s">
        <v>767</v>
      </c>
      <c r="J211" s="13" t="n">
        <v>0.46</v>
      </c>
      <c r="K211" s="9" t="str">
        <f aca="false">RIGHTB(B211,1)</f>
        <v/>
      </c>
      <c r="L211" s="9" t="str">
        <f aca="false">RIGHTB(C211,1)</f>
        <v/>
      </c>
      <c r="M211" s="10" t="str">
        <f aca="false">IF(AND(K211="S",LEN(B211)&gt;4),-LEFT(B211,4),IF(AND(K211="S",LEN(B211)=4),-LEFT(B211,3),IF(AND(K211="N",LEN(B211)=4),LEFT(B211,3),LEFT(B211,4))))</f>
        <v/>
      </c>
      <c r="N211" s="10" t="n">
        <f aca="false">IF(AND(L211="W",LEN(C211)=6),-LEFT(C211,5), IF(AND(L211="W",LEN(C211)=5),-LEFT(C211,4), IF(AND(L211="W",LEN(C211)=4), -LEFT(C211,3), IF(AND(L211="E", LEN(C211)=6),LEFT(C211,5), IF(AND(L211="E",LEN(C211)=5), LEFT(C211,4), IF(AND(L211="E",LEN(C211)=4),LEFT(C211,3) ))))))</f>
        <v>0</v>
      </c>
      <c r="O211" s="0" t="n">
        <f aca="false">(F211^2+G211^2+H211^2)^0.5</f>
        <v>0</v>
      </c>
      <c r="P211" s="0" t="e">
        <f aca="false">ATAN((R211^2+S211^2)^0.5/T211)/$AB$1</f>
        <v>#VALUE!</v>
      </c>
      <c r="Q211" s="0" t="e">
        <f aca="false">ATAN2(R211,S211)/$AB$1+180</f>
        <v>#VALUE!</v>
      </c>
      <c r="R211" s="0" t="e">
        <f aca="false">-F211*SIN(M211*$AB$1)*COS(N211*$AB$1)-G211*SIN($AB$1*M211)*SIN($AB$1*N211)+H211*COS($AB$1*M211)</f>
        <v>#VALUE!</v>
      </c>
      <c r="S211" s="0" t="n">
        <f aca="false">-F211*SIN($AB$1*N211)+G211*COS($AB$1*N211)</f>
        <v>0</v>
      </c>
      <c r="T211" s="0" t="e">
        <f aca="false">-F211*COS($AB$1*M211)*COS(N211*$AB$1)-G211*COS($AB$1*M211)*SIN($AB$1*N211)-H211*SIN($AB$1*M211)</f>
        <v>#VALUE!</v>
      </c>
      <c r="W211" s="0" t="n">
        <f aca="false">IF(O211&lt;&gt;0,1,0)</f>
        <v>0</v>
      </c>
    </row>
    <row r="212" customFormat="false" ht="15" hidden="false" customHeight="false" outlineLevel="0" collapsed="false">
      <c r="A212" s="0" t="s">
        <v>768</v>
      </c>
      <c r="I212" s="0" t="s">
        <v>769</v>
      </c>
      <c r="J212" s="13" t="n">
        <v>0.46</v>
      </c>
      <c r="K212" s="9" t="str">
        <f aca="false">RIGHTB(B212,1)</f>
        <v/>
      </c>
      <c r="L212" s="9" t="str">
        <f aca="false">RIGHTB(C212,1)</f>
        <v/>
      </c>
      <c r="M212" s="10" t="str">
        <f aca="false">IF(AND(K212="S",LEN(B212)&gt;4),-LEFT(B212,4),IF(AND(K212="S",LEN(B212)=4),-LEFT(B212,3),IF(AND(K212="N",LEN(B212)=4),LEFT(B212,3),LEFT(B212,4))))</f>
        <v/>
      </c>
      <c r="N212" s="10" t="n">
        <f aca="false">IF(AND(L212="W",LEN(C212)=6),-LEFT(C212,5), IF(AND(L212="W",LEN(C212)=5),-LEFT(C212,4), IF(AND(L212="W",LEN(C212)=4), -LEFT(C212,3), IF(AND(L212="E", LEN(C212)=6),LEFT(C212,5), IF(AND(L212="E",LEN(C212)=5), LEFT(C212,4), IF(AND(L212="E",LEN(C212)=4),LEFT(C212,3) ))))))</f>
        <v>0</v>
      </c>
      <c r="O212" s="0" t="n">
        <f aca="false">(F212^2+G212^2+H212^2)^0.5</f>
        <v>0</v>
      </c>
      <c r="P212" s="0" t="e">
        <f aca="false">ATAN((R212^2+S212^2)^0.5/T212)/$AB$1</f>
        <v>#VALUE!</v>
      </c>
      <c r="Q212" s="0" t="e">
        <f aca="false">ATAN2(R212,S212)/$AB$1+180</f>
        <v>#VALUE!</v>
      </c>
      <c r="R212" s="0" t="e">
        <f aca="false">-F212*SIN(M212*$AB$1)*COS(N212*$AB$1)-G212*SIN($AB$1*M212)*SIN($AB$1*N212)+H212*COS($AB$1*M212)</f>
        <v>#VALUE!</v>
      </c>
      <c r="S212" s="0" t="n">
        <f aca="false">-F212*SIN($AB$1*N212)+G212*COS($AB$1*N212)</f>
        <v>0</v>
      </c>
      <c r="T212" s="0" t="e">
        <f aca="false">-F212*COS($AB$1*M212)*COS(N212*$AB$1)-G212*COS($AB$1*M212)*SIN($AB$1*N212)-H212*SIN($AB$1*M212)</f>
        <v>#VALUE!</v>
      </c>
      <c r="W212" s="0" t="n">
        <f aca="false">IF(O212&lt;&gt;0,1,0)</f>
        <v>0</v>
      </c>
    </row>
    <row r="213" customFormat="false" ht="15" hidden="false" customHeight="false" outlineLevel="0" collapsed="false">
      <c r="A213" s="0" t="s">
        <v>770</v>
      </c>
      <c r="B213" s="0" t="s">
        <v>771</v>
      </c>
      <c r="C213" s="0" t="s">
        <v>772</v>
      </c>
      <c r="D213" s="0" t="n">
        <v>40.7</v>
      </c>
      <c r="I213" s="0" t="s">
        <v>767</v>
      </c>
      <c r="J213" s="13" t="n">
        <v>0.46</v>
      </c>
      <c r="K213" s="9" t="str">
        <f aca="false">RIGHTB(B213,1)</f>
        <v>S</v>
      </c>
      <c r="L213" s="9" t="str">
        <f aca="false">RIGHTB(C213,1)</f>
        <v>W</v>
      </c>
      <c r="M213" s="10" t="n">
        <f aca="false">IF(AND(K213="S",LEN(B213)&gt;4),-LEFT(B213,4),IF(AND(K213="S",LEN(B213)=4),-LEFT(B213,3),IF(AND(K213="N",LEN(B213)=4),LEFT(B213,3),LEFT(B213,4))))</f>
        <v>-10.3</v>
      </c>
      <c r="N213" s="10" t="n">
        <f aca="false">IF(AND(L213="W",LEN(C213)=6),-LEFT(C213,5), IF(AND(L213="W",LEN(C213)=5),-LEFT(C213,4), IF(AND(L213="W",LEN(C213)=4), -LEFT(C213,3), IF(AND(L213="E", LEN(C213)=6),LEFT(C213,5), IF(AND(L213="E",LEN(C213)=5), LEFT(C213,4), IF(AND(L213="E",LEN(C213)=4),LEFT(C213,3) ))))))</f>
        <v>-164.7</v>
      </c>
      <c r="O213" s="0" t="n">
        <f aca="false">(F213^2+G213^2+H213^2)^0.5</f>
        <v>0</v>
      </c>
      <c r="P213" s="0" t="e">
        <f aca="false">ATAN((R213^2+S213^2)^0.5/T213)/$AB$1</f>
        <v>#DIV/0!</v>
      </c>
      <c r="Q213" s="0" t="n">
        <f aca="false">ATAN2(R213,S213)/$AB$1+180</f>
        <v>180</v>
      </c>
      <c r="R213" s="0" t="n">
        <f aca="false">-F213*SIN(M213*$AB$1)*COS(N213*$AB$1)-G213*SIN($AB$1*M213)*SIN($AB$1*N213)+H213*COS($AB$1*M213)</f>
        <v>0</v>
      </c>
      <c r="S213" s="0" t="n">
        <f aca="false">-F213*SIN($AB$1*N213)+G213*COS($AB$1*N213)</f>
        <v>0</v>
      </c>
      <c r="T213" s="0" t="n">
        <f aca="false">-F213*COS($AB$1*M213)*COS(N213*$AB$1)-G213*COS($AB$1*M213)*SIN($AB$1*N213)-H213*SIN($AB$1*M213)</f>
        <v>0</v>
      </c>
      <c r="W213" s="0" t="n">
        <f aca="false">IF(O213&lt;&gt;0,1,0)</f>
        <v>0</v>
      </c>
    </row>
    <row r="214" customFormat="false" ht="15" hidden="false" customHeight="false" outlineLevel="0" collapsed="false">
      <c r="A214" s="0" t="s">
        <v>773</v>
      </c>
      <c r="B214" s="0" t="s">
        <v>774</v>
      </c>
      <c r="C214" s="0" t="s">
        <v>775</v>
      </c>
      <c r="D214" s="8" t="n">
        <v>25</v>
      </c>
      <c r="I214" s="0" t="s">
        <v>776</v>
      </c>
      <c r="J214" s="13" t="n">
        <v>0.46</v>
      </c>
      <c r="K214" s="9" t="str">
        <f aca="false">RIGHTB(B214,1)</f>
        <v>S</v>
      </c>
      <c r="L214" s="9" t="str">
        <f aca="false">RIGHTB(C214,1)</f>
        <v>E</v>
      </c>
      <c r="M214" s="10" t="n">
        <f aca="false">IF(AND(K214="S",LEN(B214)&gt;4),-LEFT(B214,4),IF(AND(K214="S",LEN(B214)=4),-LEFT(B214,3),IF(AND(K214="N",LEN(B214)=4),LEFT(B214,3),LEFT(B214,4))))</f>
        <v>-38.7</v>
      </c>
      <c r="N214" s="10" t="str">
        <f aca="false">IF(AND(L214="W",LEN(C214)=6),-LEFT(C214,5), IF(AND(L214="W",LEN(C214)=5),-LEFT(C214,4), IF(AND(L214="W",LEN(C214)=4), -LEFT(C214,3), IF(AND(L214="E", LEN(C214)=6),LEFT(C214,5), IF(AND(L214="E",LEN(C214)=5), LEFT(C214,4), IF(AND(L214="E",LEN(C214)=4),LEFT(C214,3) ))))))</f>
        <v>77.2</v>
      </c>
      <c r="O214" s="0" t="n">
        <f aca="false">(F214^2+G214^2+H214^2)^0.5</f>
        <v>0</v>
      </c>
      <c r="P214" s="0" t="e">
        <f aca="false">ATAN((R214^2+S214^2)^0.5/T214)/$AB$1</f>
        <v>#DIV/0!</v>
      </c>
      <c r="Q214" s="0" t="n">
        <f aca="false">ATAN2(R214,S214)/$AB$1+180</f>
        <v>180</v>
      </c>
      <c r="R214" s="0" t="n">
        <f aca="false">-F214*SIN(M214*$AB$1)*COS(N214*$AB$1)-G214*SIN($AB$1*M214)*SIN($AB$1*N214)+H214*COS($AB$1*M214)</f>
        <v>0</v>
      </c>
      <c r="S214" s="0" t="n">
        <f aca="false">-F214*SIN($AB$1*N214)+G214*COS($AB$1*N214)</f>
        <v>0</v>
      </c>
      <c r="T214" s="0" t="n">
        <f aca="false">-F214*COS($AB$1*M214)*COS(N214*$AB$1)-G214*COS($AB$1*M214)*SIN($AB$1*N214)-H214*SIN($AB$1*M214)</f>
        <v>0</v>
      </c>
      <c r="W214" s="0" t="n">
        <f aca="false">IF(O214&lt;&gt;0,1,0)</f>
        <v>0</v>
      </c>
    </row>
    <row r="215" customFormat="false" ht="15" hidden="false" customHeight="false" outlineLevel="0" collapsed="false">
      <c r="A215" s="0" t="s">
        <v>777</v>
      </c>
      <c r="I215" s="0" t="s">
        <v>778</v>
      </c>
      <c r="J215" s="13" t="n">
        <v>0.45</v>
      </c>
      <c r="K215" s="9" t="str">
        <f aca="false">RIGHTB(B215,1)</f>
        <v/>
      </c>
      <c r="L215" s="9" t="str">
        <f aca="false">RIGHTB(C215,1)</f>
        <v/>
      </c>
      <c r="M215" s="10" t="str">
        <f aca="false">IF(AND(K215="S",LEN(B215)&gt;4),-LEFT(B215,4),IF(AND(K215="S",LEN(B215)=4),-LEFT(B215,3),IF(AND(K215="N",LEN(B215)=4),LEFT(B215,3),LEFT(B215,4))))</f>
        <v/>
      </c>
      <c r="N215" s="10" t="n">
        <f aca="false">IF(AND(L215="W",LEN(C215)=6),-LEFT(C215,5), IF(AND(L215="W",LEN(C215)=5),-LEFT(C215,4), IF(AND(L215="W",LEN(C215)=4), -LEFT(C215,3), IF(AND(L215="E", LEN(C215)=6),LEFT(C215,5), IF(AND(L215="E",LEN(C215)=5), LEFT(C215,4), IF(AND(L215="E",LEN(C215)=4),LEFT(C215,3) ))))))</f>
        <v>0</v>
      </c>
      <c r="O215" s="0" t="n">
        <f aca="false">(F215^2+G215^2+H215^2)^0.5</f>
        <v>0</v>
      </c>
      <c r="P215" s="0" t="e">
        <f aca="false">ATAN((R215^2+S215^2)^0.5/T215)/$AB$1</f>
        <v>#VALUE!</v>
      </c>
      <c r="Q215" s="0" t="e">
        <f aca="false">ATAN2(R215,S215)/$AB$1+180</f>
        <v>#VALUE!</v>
      </c>
      <c r="R215" s="0" t="e">
        <f aca="false">-F215*SIN(M215*$AB$1)*COS(N215*$AB$1)-G215*SIN($AB$1*M215)*SIN($AB$1*N215)+H215*COS($AB$1*M215)</f>
        <v>#VALUE!</v>
      </c>
      <c r="S215" s="0" t="n">
        <f aca="false">-F215*SIN($AB$1*N215)+G215*COS($AB$1*N215)</f>
        <v>0</v>
      </c>
      <c r="T215" s="0" t="e">
        <f aca="false">-F215*COS($AB$1*M215)*COS(N215*$AB$1)-G215*COS($AB$1*M215)*SIN($AB$1*N215)-H215*SIN($AB$1*M215)</f>
        <v>#VALUE!</v>
      </c>
      <c r="W215" s="0" t="n">
        <f aca="false">IF(O215&lt;&gt;0,1,0)</f>
        <v>0</v>
      </c>
    </row>
    <row r="216" customFormat="false" ht="15" hidden="false" customHeight="false" outlineLevel="0" collapsed="false">
      <c r="A216" s="0" t="s">
        <v>779</v>
      </c>
      <c r="B216" s="0" t="s">
        <v>780</v>
      </c>
      <c r="C216" s="0" t="s">
        <v>781</v>
      </c>
      <c r="D216" s="0" t="n">
        <v>22.2</v>
      </c>
      <c r="E216" s="0" t="n">
        <v>16</v>
      </c>
      <c r="F216" s="0" t="n">
        <v>-7.2</v>
      </c>
      <c r="G216" s="0" t="n">
        <v>-12.1</v>
      </c>
      <c r="H216" s="0" t="n">
        <v>-7.7</v>
      </c>
      <c r="I216" s="0" t="s">
        <v>782</v>
      </c>
      <c r="J216" s="13" t="n">
        <v>0.45</v>
      </c>
      <c r="K216" s="9" t="str">
        <f aca="false">RIGHTB(B216,1)</f>
        <v>N</v>
      </c>
      <c r="L216" s="9" t="str">
        <f aca="false">RIGHTB(C216,1)</f>
        <v>E</v>
      </c>
      <c r="M216" s="10" t="str">
        <f aca="false">IF(AND(K216="S",LEN(B216)&gt;4),-LEFT(B216,4),IF(AND(K216="S",LEN(B216)=4),-LEFT(B216,3),IF(AND(K216="N",LEN(B216)=4),LEFT(B216,3),LEFT(B216,4))))</f>
        <v>43.1</v>
      </c>
      <c r="N216" s="10" t="str">
        <f aca="false">IF(AND(L216="W",LEN(C216)=6),-LEFT(C216,5), IF(AND(L216="W",LEN(C216)=5),-LEFT(C216,4), IF(AND(L216="W",LEN(C216)=4), -LEFT(C216,3), IF(AND(L216="E", LEN(C216)=6),LEFT(C216,5), IF(AND(L216="E",LEN(C216)=5), LEFT(C216,4), IF(AND(L216="E",LEN(C216)=4),LEFT(C216,3) ))))))</f>
        <v>115.8</v>
      </c>
      <c r="O216" s="0" t="n">
        <f aca="false">(F216^2+G216^2+H216^2)^0.5</f>
        <v>16.0480528413886</v>
      </c>
      <c r="P216" s="0" t="n">
        <f aca="false">ATAN((R216^2+S216^2)^0.5/T216)/$AB$1</f>
        <v>47.0845777275377</v>
      </c>
      <c r="Q216" s="0" t="n">
        <f aca="false">ATAN2(R216,S216)/$AB$1+180</f>
        <v>271.559773183404</v>
      </c>
      <c r="R216" s="0" t="n">
        <f aca="false">-F216*SIN(M216*$AB$1)*COS(N216*$AB$1)-G216*SIN($AB$1*M216)*SIN($AB$1*N216)+H216*COS($AB$1*M216)</f>
        <v>-0.319913024864082</v>
      </c>
      <c r="S216" s="0" t="n">
        <f aca="false">-F216*SIN($AB$1*N216)+G216*COS($AB$1*N216)</f>
        <v>11.7485914560527</v>
      </c>
      <c r="T216" s="0" t="n">
        <f aca="false">-F216*COS($AB$1*M216)*COS(N216*$AB$1)-G216*COS($AB$1*M216)*SIN($AB$1*N216)-H216*SIN($AB$1*M216)</f>
        <v>10.9274084052573</v>
      </c>
      <c r="W216" s="0" t="n">
        <f aca="false">IF(O216&lt;&gt;0,1,0)</f>
        <v>1</v>
      </c>
    </row>
    <row r="217" customFormat="false" ht="15" hidden="false" customHeight="false" outlineLevel="0" collapsed="false">
      <c r="A217" s="0" t="s">
        <v>783</v>
      </c>
      <c r="B217" s="0" t="s">
        <v>784</v>
      </c>
      <c r="C217" s="0" t="s">
        <v>108</v>
      </c>
      <c r="I217" s="0" t="s">
        <v>785</v>
      </c>
      <c r="J217" s="13" t="n">
        <v>0.44</v>
      </c>
      <c r="K217" s="9" t="str">
        <f aca="false">RIGHTB(B217,1)</f>
        <v>S</v>
      </c>
      <c r="L217" s="9" t="str">
        <f aca="false">RIGHTB(C217,1)</f>
        <v>W</v>
      </c>
      <c r="M217" s="10" t="n">
        <f aca="false">IF(AND(K217="S",LEN(B217)&gt;4),-LEFT(B217,4),IF(AND(K217="S",LEN(B217)=4),-LEFT(B217,3),IF(AND(K217="N",LEN(B217)=4),LEFT(B217,3),LEFT(B217,4))))</f>
        <v>-54.9</v>
      </c>
      <c r="N217" s="10" t="n">
        <f aca="false">IF(AND(L217="W",LEN(C217)=6),-LEFT(C217,5), IF(AND(L217="W",LEN(C217)=5),-LEFT(C217,4), IF(AND(L217="W",LEN(C217)=4), -LEFT(C217,3), IF(AND(L217="E", LEN(C217)=6),LEFT(C217,5), IF(AND(L217="E",LEN(C217)=5), LEFT(C217,4), IF(AND(L217="E",LEN(C217)=4),LEFT(C217,3) ))))))</f>
        <v>-64.6</v>
      </c>
      <c r="O217" s="0" t="n">
        <f aca="false">(F217^2+G217^2+H217^2)^0.5</f>
        <v>0</v>
      </c>
      <c r="P217" s="0" t="e">
        <f aca="false">ATAN((R217^2+S217^2)^0.5/T217)/$AB$1</f>
        <v>#DIV/0!</v>
      </c>
      <c r="Q217" s="0" t="n">
        <f aca="false">ATAN2(R217,S217)/$AB$1+180</f>
        <v>180</v>
      </c>
      <c r="R217" s="0" t="n">
        <f aca="false">-F217*SIN(M217*$AB$1)*COS(N217*$AB$1)-G217*SIN($AB$1*M217)*SIN($AB$1*N217)+H217*COS($AB$1*M217)</f>
        <v>0</v>
      </c>
      <c r="S217" s="0" t="n">
        <f aca="false">-F217*SIN($AB$1*N217)+G217*COS($AB$1*N217)</f>
        <v>0</v>
      </c>
      <c r="T217" s="0" t="n">
        <f aca="false">-F217*COS($AB$1*M217)*COS(N217*$AB$1)-G217*COS($AB$1*M217)*SIN($AB$1*N217)-H217*SIN($AB$1*M217)</f>
        <v>0</v>
      </c>
      <c r="W217" s="0" t="n">
        <f aca="false">IF(O217&lt;&gt;0,1,0)</f>
        <v>0</v>
      </c>
    </row>
    <row r="218" customFormat="false" ht="15" hidden="false" customHeight="false" outlineLevel="0" collapsed="false">
      <c r="A218" s="0" t="s">
        <v>786</v>
      </c>
      <c r="B218" s="0" t="s">
        <v>787</v>
      </c>
      <c r="C218" s="0" t="s">
        <v>788</v>
      </c>
      <c r="I218" s="0" t="s">
        <v>789</v>
      </c>
      <c r="J218" s="13" t="n">
        <v>0.44</v>
      </c>
      <c r="K218" s="9" t="str">
        <f aca="false">RIGHTB(B218,1)</f>
        <v>S</v>
      </c>
      <c r="L218" s="9" t="str">
        <f aca="false">RIGHTB(C218,1)</f>
        <v>E</v>
      </c>
      <c r="M218" s="10" t="n">
        <f aca="false">IF(AND(K218="S",LEN(B218)&gt;4),-LEFT(B218,4),IF(AND(K218="S",LEN(B218)=4),-LEFT(B218,3),IF(AND(K218="N",LEN(B218)=4),LEFT(B218,3),LEFT(B218,4))))</f>
        <v>-64</v>
      </c>
      <c r="N218" s="10" t="str">
        <f aca="false">IF(AND(L218="W",LEN(C218)=6),-LEFT(C218,5), IF(AND(L218="W",LEN(C218)=5),-LEFT(C218,4), IF(AND(L218="W",LEN(C218)=4), -LEFT(C218,3), IF(AND(L218="E", LEN(C218)=6),LEFT(C218,5), IF(AND(L218="E",LEN(C218)=5), LEFT(C218,4), IF(AND(L218="E",LEN(C218)=4),LEFT(C218,3) ))))))</f>
        <v>97.3</v>
      </c>
      <c r="O218" s="0" t="n">
        <f aca="false">(F218^2+G218^2+H218^2)^0.5</f>
        <v>0</v>
      </c>
      <c r="P218" s="0" t="e">
        <f aca="false">ATAN((R218^2+S218^2)^0.5/T218)/$AB$1</f>
        <v>#DIV/0!</v>
      </c>
      <c r="Q218" s="0" t="n">
        <f aca="false">ATAN2(R218,S218)/$AB$1+180</f>
        <v>180</v>
      </c>
      <c r="R218" s="0" t="n">
        <f aca="false">-F218*SIN(M218*$AB$1)*COS(N218*$AB$1)-G218*SIN($AB$1*M218)*SIN($AB$1*N218)+H218*COS($AB$1*M218)</f>
        <v>0</v>
      </c>
      <c r="S218" s="0" t="n">
        <f aca="false">-F218*SIN($AB$1*N218)+G218*COS($AB$1*N218)</f>
        <v>-0</v>
      </c>
      <c r="T218" s="0" t="n">
        <f aca="false">-F218*COS($AB$1*M218)*COS(N218*$AB$1)-G218*COS($AB$1*M218)*SIN($AB$1*N218)-H218*SIN($AB$1*M218)</f>
        <v>0</v>
      </c>
      <c r="W218" s="0" t="n">
        <f aca="false">IF(O218&lt;&gt;0,1,0)</f>
        <v>0</v>
      </c>
    </row>
    <row r="219" customFormat="false" ht="15" hidden="false" customHeight="false" outlineLevel="0" collapsed="false">
      <c r="A219" s="0" t="s">
        <v>790</v>
      </c>
      <c r="I219" s="0" t="s">
        <v>789</v>
      </c>
      <c r="J219" s="13" t="n">
        <v>0.44</v>
      </c>
      <c r="K219" s="9" t="str">
        <f aca="false">RIGHTB(B219,1)</f>
        <v/>
      </c>
      <c r="L219" s="9" t="str">
        <f aca="false">RIGHTB(C219,1)</f>
        <v/>
      </c>
      <c r="M219" s="10" t="str">
        <f aca="false">IF(AND(K219="S",LEN(B219)&gt;4),-LEFT(B219,4),IF(AND(K219="S",LEN(B219)=4),-LEFT(B219,3),IF(AND(K219="N",LEN(B219)=4),LEFT(B219,3),LEFT(B219,4))))</f>
        <v/>
      </c>
      <c r="N219" s="10" t="n">
        <f aca="false">IF(AND(L219="W",LEN(C219)=6),-LEFT(C219,5), IF(AND(L219="W",LEN(C219)=5),-LEFT(C219,4), IF(AND(L219="W",LEN(C219)=4), -LEFT(C219,3), IF(AND(L219="E", LEN(C219)=6),LEFT(C219,5), IF(AND(L219="E",LEN(C219)=5), LEFT(C219,4), IF(AND(L219="E",LEN(C219)=4),LEFT(C219,3) ))))))</f>
        <v>0</v>
      </c>
      <c r="O219" s="0" t="n">
        <f aca="false">(F219^2+G219^2+H219^2)^0.5</f>
        <v>0</v>
      </c>
      <c r="P219" s="0" t="e">
        <f aca="false">ATAN((R219^2+S219^2)^0.5/T219)/$AB$1</f>
        <v>#VALUE!</v>
      </c>
      <c r="Q219" s="0" t="e">
        <f aca="false">ATAN2(R219,S219)/$AB$1+180</f>
        <v>#VALUE!</v>
      </c>
      <c r="R219" s="0" t="e">
        <f aca="false">-F219*SIN(M219*$AB$1)*COS(N219*$AB$1)-G219*SIN($AB$1*M219)*SIN($AB$1*N219)+H219*COS($AB$1*M219)</f>
        <v>#VALUE!</v>
      </c>
      <c r="S219" s="0" t="n">
        <f aca="false">-F219*SIN($AB$1*N219)+G219*COS($AB$1*N219)</f>
        <v>0</v>
      </c>
      <c r="T219" s="0" t="e">
        <f aca="false">-F219*COS($AB$1*M219)*COS(N219*$AB$1)-G219*COS($AB$1*M219)*SIN($AB$1*N219)-H219*SIN($AB$1*M219)</f>
        <v>#VALUE!</v>
      </c>
      <c r="W219" s="0" t="n">
        <f aca="false">IF(O219&lt;&gt;0,1,0)</f>
        <v>0</v>
      </c>
    </row>
    <row r="220" customFormat="false" ht="15" hidden="false" customHeight="false" outlineLevel="0" collapsed="false">
      <c r="A220" s="0" t="s">
        <v>791</v>
      </c>
      <c r="B220" s="0" t="s">
        <v>792</v>
      </c>
      <c r="C220" s="0" t="s">
        <v>92</v>
      </c>
      <c r="D220" s="0" t="n">
        <v>37</v>
      </c>
      <c r="E220" s="0" t="n">
        <v>15.1</v>
      </c>
      <c r="F220" s="0" t="n">
        <v>-11.7</v>
      </c>
      <c r="G220" s="0" t="n">
        <v>2.7</v>
      </c>
      <c r="H220" s="0" t="n">
        <v>-9.1</v>
      </c>
      <c r="I220" s="0" t="s">
        <v>793</v>
      </c>
      <c r="J220" s="13" t="n">
        <v>0.44</v>
      </c>
      <c r="K220" s="9" t="str">
        <f aca="false">RIGHTB(B220,1)</f>
        <v>N</v>
      </c>
      <c r="L220" s="9" t="str">
        <f aca="false">RIGHTB(C220,1)</f>
        <v>E</v>
      </c>
      <c r="M220" s="10" t="str">
        <f aca="false">IF(AND(K220="S",LEN(B220)&gt;4),-LEFT(B220,4),IF(AND(K220="S",LEN(B220)=4),-LEFT(B220,3),IF(AND(K220="N",LEN(B220)=4),LEFT(B220,3),LEFT(B220,4))))</f>
        <v>48.7</v>
      </c>
      <c r="N220" s="10" t="str">
        <f aca="false">IF(AND(L220="W",LEN(C220)=6),-LEFT(C220,5), IF(AND(L220="W",LEN(C220)=5),-LEFT(C220,4), IF(AND(L220="W",LEN(C220)=4), -LEFT(C220,3), IF(AND(L220="E", LEN(C220)=6),LEFT(C220,5), IF(AND(L220="E",LEN(C220)=5), LEFT(C220,4), IF(AND(L220="E",LEN(C220)=4),LEFT(C220,3) ))))))</f>
        <v>21.0</v>
      </c>
      <c r="O220" s="0" t="n">
        <f aca="false">(F220^2+G220^2+H220^2)^0.5</f>
        <v>15.0661873080086</v>
      </c>
      <c r="P220" s="0" t="n">
        <f aca="false">ATAN((R220^2+S220^2)^0.5/T220)/$AB$1</f>
        <v>27.1425134041904</v>
      </c>
      <c r="Q220" s="0" t="n">
        <f aca="false">ATAN2(R220,S220)/$AB$1+180</f>
        <v>257.624683431824</v>
      </c>
      <c r="R220" s="0" t="n">
        <f aca="false">-F220*SIN(M220*$AB$1)*COS(N220*$AB$1)-G220*SIN($AB$1*M220)*SIN($AB$1*N220)+H220*COS($AB$1*M220)</f>
        <v>1.47304279110666</v>
      </c>
      <c r="S220" s="0" t="n">
        <f aca="false">-F220*SIN($AB$1*N220)+G220*COS($AB$1*N220)</f>
        <v>6.71357216111817</v>
      </c>
      <c r="T220" s="0" t="n">
        <f aca="false">-F220*COS($AB$1*M220)*COS(N220*$AB$1)-G220*COS($AB$1*M220)*SIN($AB$1*N220)-H220*SIN($AB$1*M220)</f>
        <v>13.4070165873332</v>
      </c>
      <c r="W220" s="0" t="n">
        <f aca="false">IF(O220&lt;&gt;0,1,0)</f>
        <v>1</v>
      </c>
    </row>
    <row r="221" customFormat="false" ht="15" hidden="false" customHeight="false" outlineLevel="0" collapsed="false">
      <c r="A221" s="0" t="s">
        <v>794</v>
      </c>
      <c r="B221" s="0" t="s">
        <v>795</v>
      </c>
      <c r="C221" s="0" t="s">
        <v>796</v>
      </c>
      <c r="D221" s="0" t="n">
        <v>45.6</v>
      </c>
      <c r="I221" s="0" t="s">
        <v>785</v>
      </c>
      <c r="J221" s="13" t="n">
        <v>0.44</v>
      </c>
      <c r="K221" s="9" t="str">
        <f aca="false">RIGHTB(B221,1)</f>
        <v>S</v>
      </c>
      <c r="L221" s="9" t="str">
        <f aca="false">RIGHTB(C221,1)</f>
        <v>W</v>
      </c>
      <c r="M221" s="10" t="n">
        <f aca="false">IF(AND(K221="S",LEN(B221)&gt;4),-LEFT(B221,4),IF(AND(K221="S",LEN(B221)=4),-LEFT(B221,3),IF(AND(K221="N",LEN(B221)=4),LEFT(B221,3),LEFT(B221,4))))</f>
        <v>-3.2</v>
      </c>
      <c r="N221" s="10" t="n">
        <f aca="false">IF(AND(L221="W",LEN(C221)=6),-LEFT(C221,5), IF(AND(L221="W",LEN(C221)=5),-LEFT(C221,4), IF(AND(L221="W",LEN(C221)=4), -LEFT(C221,3), IF(AND(L221="E", LEN(C221)=6),LEFT(C221,5), IF(AND(L221="E",LEN(C221)=5), LEFT(C221,4), IF(AND(L221="E",LEN(C221)=4),LEFT(C221,3) ))))))</f>
        <v>-39.9</v>
      </c>
      <c r="O221" s="0" t="n">
        <f aca="false">(F221^2+G221^2+H221^2)^0.5</f>
        <v>0</v>
      </c>
      <c r="P221" s="0" t="e">
        <f aca="false">ATAN((R221^2+S221^2)^0.5/T221)/$AB$1</f>
        <v>#DIV/0!</v>
      </c>
      <c r="Q221" s="0" t="n">
        <f aca="false">ATAN2(R221,S221)/$AB$1+180</f>
        <v>180</v>
      </c>
      <c r="R221" s="0" t="n">
        <f aca="false">-F221*SIN(M221*$AB$1)*COS(N221*$AB$1)-G221*SIN($AB$1*M221)*SIN($AB$1*N221)+H221*COS($AB$1*M221)</f>
        <v>0</v>
      </c>
      <c r="S221" s="0" t="n">
        <f aca="false">-F221*SIN($AB$1*N221)+G221*COS($AB$1*N221)</f>
        <v>0</v>
      </c>
      <c r="T221" s="0" t="n">
        <f aca="false">-F221*COS($AB$1*M221)*COS(N221*$AB$1)-G221*COS($AB$1*M221)*SIN($AB$1*N221)-H221*SIN($AB$1*M221)</f>
        <v>0</v>
      </c>
      <c r="W221" s="0" t="n">
        <f aca="false">IF(O221&lt;&gt;0,1,0)</f>
        <v>0</v>
      </c>
    </row>
    <row r="222" customFormat="false" ht="15" hidden="false" customHeight="false" outlineLevel="0" collapsed="false">
      <c r="A222" s="0" t="s">
        <v>797</v>
      </c>
      <c r="B222" s="0" t="s">
        <v>798</v>
      </c>
      <c r="C222" s="0" t="s">
        <v>799</v>
      </c>
      <c r="D222" s="0" t="n">
        <v>38.2</v>
      </c>
      <c r="E222" s="0" t="n">
        <v>25.1</v>
      </c>
      <c r="F222" s="0" t="n">
        <v>-10.3</v>
      </c>
      <c r="G222" s="0" t="n">
        <v>-2</v>
      </c>
      <c r="H222" s="0" t="n">
        <v>-22.8</v>
      </c>
      <c r="I222" s="0" t="s">
        <v>793</v>
      </c>
      <c r="J222" s="13" t="n">
        <v>0.44</v>
      </c>
      <c r="K222" s="9" t="str">
        <f aca="false">RIGHTB(B222,1)</f>
        <v>N</v>
      </c>
      <c r="L222" s="9" t="str">
        <f aca="false">RIGHTB(C222,1)</f>
        <v>E</v>
      </c>
      <c r="M222" s="10" t="str">
        <f aca="false">IF(AND(K222="S",LEN(B222)&gt;4),-LEFT(B222,4),IF(AND(K222="S",LEN(B222)=4),-LEFT(B222,3),IF(AND(K222="N",LEN(B222)=4),LEFT(B222,3),LEFT(B222,4))))</f>
        <v>1.0</v>
      </c>
      <c r="N222" s="10" t="str">
        <f aca="false">IF(AND(L222="W",LEN(C222)=6),-LEFT(C222,5), IF(AND(L222="W",LEN(C222)=5),-LEFT(C222,4), IF(AND(L222="W",LEN(C222)=4), -LEFT(C222,3), IF(AND(L222="E", LEN(C222)=6),LEFT(C222,5), IF(AND(L222="E",LEN(C222)=5), LEFT(C222,4), IF(AND(L222="E",LEN(C222)=4),LEFT(C222,3) ))))))</f>
        <v>48.6</v>
      </c>
      <c r="O222" s="0" t="n">
        <f aca="false">(F222^2+G222^2+H222^2)^0.5</f>
        <v>25.0984063239083</v>
      </c>
      <c r="P222" s="0" t="n">
        <f aca="false">ATAN((R222^2+S222^2)^0.5/T222)/$AB$1</f>
        <v>69.697927780336</v>
      </c>
      <c r="Q222" s="0" t="n">
        <f aca="false">ATAN2(R222,S222)/$AB$1+180</f>
        <v>344.214518612466</v>
      </c>
      <c r="R222" s="0" t="n">
        <f aca="false">-F222*SIN(M222*$AB$1)*COS(N222*$AB$1)-G222*SIN($AB$1*M222)*SIN($AB$1*N222)+H222*COS($AB$1*M222)</f>
        <v>-22.6514676834559</v>
      </c>
      <c r="S222" s="0" t="n">
        <f aca="false">-F222*SIN($AB$1*N222)+G222*COS($AB$1*N222)</f>
        <v>6.40352028634492</v>
      </c>
      <c r="T222" s="0" t="n">
        <f aca="false">-F222*COS($AB$1*M222)*COS(N222*$AB$1)-G222*COS($AB$1*M222)*SIN($AB$1*N222)-H222*SIN($AB$1*M222)</f>
        <v>8.70838330160791</v>
      </c>
      <c r="W222" s="0" t="n">
        <f aca="false">IF(O222&lt;&gt;0,1,0)</f>
        <v>1</v>
      </c>
    </row>
    <row r="223" customFormat="false" ht="15" hidden="false" customHeight="false" outlineLevel="0" collapsed="false">
      <c r="A223" s="0" t="s">
        <v>800</v>
      </c>
      <c r="B223" s="0" t="s">
        <v>801</v>
      </c>
      <c r="C223" s="0" t="s">
        <v>802</v>
      </c>
      <c r="D223" s="0" t="n">
        <v>36</v>
      </c>
      <c r="E223" s="0" t="n">
        <v>22.8</v>
      </c>
      <c r="F223" s="0" t="n">
        <v>17.6</v>
      </c>
      <c r="G223" s="0" t="n">
        <v>9.7</v>
      </c>
      <c r="H223" s="0" t="n">
        <v>-10.8</v>
      </c>
      <c r="I223" s="0" t="s">
        <v>803</v>
      </c>
      <c r="J223" s="13" t="n">
        <v>0.44</v>
      </c>
      <c r="K223" s="9" t="str">
        <f aca="false">RIGHTB(B223,1)</f>
        <v>S</v>
      </c>
      <c r="L223" s="9" t="str">
        <f aca="false">RIGHTB(C223,1)</f>
        <v>E</v>
      </c>
      <c r="M223" s="10" t="n">
        <f aca="false">IF(AND(K223="S",LEN(B223)&gt;4),-LEFT(B223,4),IF(AND(K223="S",LEN(B223)=4),-LEFT(B223,3),IF(AND(K223="N",LEN(B223)=4),LEFT(B223,3),LEFT(B223,4))))</f>
        <v>-13.3</v>
      </c>
      <c r="N223" s="10" t="str">
        <f aca="false">IF(AND(L223="W",LEN(C223)=6),-LEFT(C223,5), IF(AND(L223="W",LEN(C223)=5),-LEFT(C223,4), IF(AND(L223="W",LEN(C223)=4), -LEFT(C223,3), IF(AND(L223="E", LEN(C223)=6),LEFT(C223,5), IF(AND(L223="E",LEN(C223)=5), LEFT(C223,4), IF(AND(L223="E",LEN(C223)=4),LEFT(C223,3) ))))))</f>
        <v>142.2</v>
      </c>
      <c r="O223" s="0" t="n">
        <f aca="false">(F223^2+G223^2+H223^2)^0.5</f>
        <v>22.8142499328819</v>
      </c>
      <c r="P223" s="0" t="n">
        <f aca="false">ATAN((R223^2+S223^2)^0.5/T223)/$AB$1</f>
        <v>76.6611760564499</v>
      </c>
      <c r="Q223" s="0" t="n">
        <f aca="false">ATAN2(R223,S223)/$AB$1+180</f>
        <v>56.2223815592034</v>
      </c>
      <c r="R223" s="0" t="n">
        <f aca="false">-F223*SIN(M223*$AB$1)*COS(N223*$AB$1)-G223*SIN($AB$1*M223)*SIN($AB$1*N223)+H223*COS($AB$1*M223)</f>
        <v>-12.3418796631587</v>
      </c>
      <c r="S223" s="0" t="n">
        <f aca="false">-F223*SIN($AB$1*N223)+G223*COS($AB$1*N223)</f>
        <v>-18.4516677649014</v>
      </c>
      <c r="T223" s="0" t="n">
        <f aca="false">-F223*COS($AB$1*M223)*COS(N223*$AB$1)-G223*COS($AB$1*M223)*SIN($AB$1*N223)-H223*SIN($AB$1*M223)</f>
        <v>5.26345543097035</v>
      </c>
      <c r="W223" s="0" t="n">
        <f aca="false">IF(O223&lt;&gt;0,1,0)</f>
        <v>1</v>
      </c>
    </row>
    <row r="224" customFormat="false" ht="15" hidden="false" customHeight="false" outlineLevel="0" collapsed="false">
      <c r="A224" s="0" t="s">
        <v>804</v>
      </c>
      <c r="I224" s="0" t="s">
        <v>805</v>
      </c>
      <c r="J224" s="13" t="n">
        <v>0.43</v>
      </c>
      <c r="K224" s="9" t="str">
        <f aca="false">RIGHTB(B224,1)</f>
        <v/>
      </c>
      <c r="L224" s="9" t="str">
        <f aca="false">RIGHTB(C224,1)</f>
        <v/>
      </c>
      <c r="M224" s="10" t="str">
        <f aca="false">IF(AND(K224="S",LEN(B224)&gt;4),-LEFT(B224,4),IF(AND(K224="S",LEN(B224)=4),-LEFT(B224,3),IF(AND(K224="N",LEN(B224)=4),LEFT(B224,3),LEFT(B224,4))))</f>
        <v/>
      </c>
      <c r="N224" s="10" t="n">
        <f aca="false">IF(AND(L224="W",LEN(C224)=6),-LEFT(C224,5), IF(AND(L224="W",LEN(C224)=5),-LEFT(C224,4), IF(AND(L224="W",LEN(C224)=4), -LEFT(C224,3), IF(AND(L224="E", LEN(C224)=6),LEFT(C224,5), IF(AND(L224="E",LEN(C224)=5), LEFT(C224,4), IF(AND(L224="E",LEN(C224)=4),LEFT(C224,3) ))))))</f>
        <v>0</v>
      </c>
      <c r="O224" s="0" t="n">
        <f aca="false">(F224^2+G224^2+H224^2)^0.5</f>
        <v>0</v>
      </c>
      <c r="P224" s="0" t="e">
        <f aca="false">ATAN((R224^2+S224^2)^0.5/T224)/$AB$1</f>
        <v>#VALUE!</v>
      </c>
      <c r="Q224" s="0" t="e">
        <f aca="false">ATAN2(R224,S224)/$AB$1+180</f>
        <v>#VALUE!</v>
      </c>
      <c r="R224" s="0" t="e">
        <f aca="false">-F224*SIN(M224*$AB$1)*COS(N224*$AB$1)-G224*SIN($AB$1*M224)*SIN($AB$1*N224)+H224*COS($AB$1*M224)</f>
        <v>#VALUE!</v>
      </c>
      <c r="S224" s="0" t="n">
        <f aca="false">-F224*SIN($AB$1*N224)+G224*COS($AB$1*N224)</f>
        <v>0</v>
      </c>
      <c r="T224" s="0" t="e">
        <f aca="false">-F224*COS($AB$1*M224)*COS(N224*$AB$1)-G224*COS($AB$1*M224)*SIN($AB$1*N224)-H224*SIN($AB$1*M224)</f>
        <v>#VALUE!</v>
      </c>
      <c r="W224" s="0" t="n">
        <f aca="false">IF(O224&lt;&gt;0,1,0)</f>
        <v>0</v>
      </c>
    </row>
    <row r="225" customFormat="false" ht="15" hidden="false" customHeight="false" outlineLevel="0" collapsed="false">
      <c r="A225" s="0" t="s">
        <v>806</v>
      </c>
      <c r="B225" s="0" t="s">
        <v>75</v>
      </c>
      <c r="C225" s="0" t="s">
        <v>807</v>
      </c>
      <c r="I225" s="0" t="s">
        <v>805</v>
      </c>
      <c r="J225" s="13" t="n">
        <v>0.43</v>
      </c>
      <c r="K225" s="9" t="str">
        <f aca="false">RIGHTB(B225,1)</f>
        <v>N</v>
      </c>
      <c r="L225" s="9" t="str">
        <f aca="false">RIGHTB(C225,1)</f>
        <v>E</v>
      </c>
      <c r="M225" s="10" t="str">
        <f aca="false">IF(AND(K225="S",LEN(B225)&gt;4),-LEFT(B225,4),IF(AND(K225="S",LEN(B225)=4),-LEFT(B225,3),IF(AND(K225="N",LEN(B225)=4),LEFT(B225,3),LEFT(B225,4))))</f>
        <v>35.5</v>
      </c>
      <c r="N225" s="10" t="str">
        <f aca="false">IF(AND(L225="W",LEN(C225)=6),-LEFT(C225,5), IF(AND(L225="W",LEN(C225)=5),-LEFT(C225,4), IF(AND(L225="W",LEN(C225)=4), -LEFT(C225,3), IF(AND(L225="E", LEN(C225)=6),LEFT(C225,5), IF(AND(L225="E",LEN(C225)=5), LEFT(C225,4), IF(AND(L225="E",LEN(C225)=4),LEFT(C225,3) ))))))</f>
        <v>115.6</v>
      </c>
      <c r="O225" s="0" t="n">
        <f aca="false">(F225^2+G225^2+H225^2)^0.5</f>
        <v>0</v>
      </c>
      <c r="P225" s="0" t="e">
        <f aca="false">ATAN((R225^2+S225^2)^0.5/T225)/$AB$1</f>
        <v>#DIV/0!</v>
      </c>
      <c r="Q225" s="0" t="n">
        <f aca="false">ATAN2(R225,S225)/$AB$1+180</f>
        <v>180</v>
      </c>
      <c r="R225" s="0" t="n">
        <f aca="false">-F225*SIN(M225*$AB$1)*COS(N225*$AB$1)-G225*SIN($AB$1*M225)*SIN($AB$1*N225)+H225*COS($AB$1*M225)</f>
        <v>0</v>
      </c>
      <c r="S225" s="0" t="n">
        <f aca="false">-F225*SIN($AB$1*N225)+G225*COS($AB$1*N225)</f>
        <v>-0</v>
      </c>
      <c r="T225" s="0" t="n">
        <f aca="false">-F225*COS($AB$1*M225)*COS(N225*$AB$1)-G225*COS($AB$1*M225)*SIN($AB$1*N225)-H225*SIN($AB$1*M225)</f>
        <v>0</v>
      </c>
      <c r="W225" s="0" t="n">
        <f aca="false">IF(O225&lt;&gt;0,1,0)</f>
        <v>0</v>
      </c>
    </row>
    <row r="226" customFormat="false" ht="15" hidden="false" customHeight="false" outlineLevel="0" collapsed="false">
      <c r="A226" s="0" t="s">
        <v>808</v>
      </c>
      <c r="B226" s="0" t="s">
        <v>809</v>
      </c>
      <c r="C226" s="0" t="s">
        <v>810</v>
      </c>
      <c r="I226" s="0" t="s">
        <v>811</v>
      </c>
      <c r="J226" s="13" t="n">
        <v>0.43</v>
      </c>
      <c r="K226" s="9" t="str">
        <f aca="false">RIGHTB(B226,1)</f>
        <v>N</v>
      </c>
      <c r="L226" s="9" t="str">
        <f aca="false">RIGHTB(C226,1)</f>
        <v>E</v>
      </c>
      <c r="M226" s="10" t="str">
        <f aca="false">IF(AND(K226="S",LEN(B226)&gt;4),-LEFT(B226,4),IF(AND(K226="S",LEN(B226)=4),-LEFT(B226,3),IF(AND(K226="N",LEN(B226)=4),LEFT(B226,3),LEFT(B226,4))))</f>
        <v>3.7</v>
      </c>
      <c r="N226" s="10" t="str">
        <f aca="false">IF(AND(L226="W",LEN(C226)=6),-LEFT(C226,5), IF(AND(L226="W",LEN(C226)=5),-LEFT(C226,4), IF(AND(L226="W",LEN(C226)=4), -LEFT(C226,3), IF(AND(L226="E", LEN(C226)=6),LEFT(C226,5), IF(AND(L226="E",LEN(C226)=5), LEFT(C226,4), IF(AND(L226="E",LEN(C226)=4),LEFT(C226,3) ))))))</f>
        <v>99.7</v>
      </c>
      <c r="O226" s="0" t="n">
        <f aca="false">(F226^2+G226^2+H226^2)^0.5</f>
        <v>0</v>
      </c>
      <c r="P226" s="0" t="e">
        <f aca="false">ATAN((R226^2+S226^2)^0.5/T226)/$AB$1</f>
        <v>#DIV/0!</v>
      </c>
      <c r="Q226" s="0" t="n">
        <f aca="false">ATAN2(R226,S226)/$AB$1+180</f>
        <v>180</v>
      </c>
      <c r="R226" s="0" t="n">
        <f aca="false">-F226*SIN(M226*$AB$1)*COS(N226*$AB$1)-G226*SIN($AB$1*M226)*SIN($AB$1*N226)+H226*COS($AB$1*M226)</f>
        <v>0</v>
      </c>
      <c r="S226" s="0" t="n">
        <f aca="false">-F226*SIN($AB$1*N226)+G226*COS($AB$1*N226)</f>
        <v>-0</v>
      </c>
      <c r="T226" s="0" t="n">
        <f aca="false">-F226*COS($AB$1*M226)*COS(N226*$AB$1)-G226*COS($AB$1*M226)*SIN($AB$1*N226)-H226*SIN($AB$1*M226)</f>
        <v>0</v>
      </c>
      <c r="W226" s="0" t="n">
        <f aca="false">IF(O226&lt;&gt;0,1,0)</f>
        <v>0</v>
      </c>
    </row>
    <row r="227" customFormat="false" ht="15" hidden="false" customHeight="false" outlineLevel="0" collapsed="false">
      <c r="A227" s="0" t="s">
        <v>812</v>
      </c>
      <c r="B227" s="0" t="s">
        <v>476</v>
      </c>
      <c r="C227" s="0" t="s">
        <v>813</v>
      </c>
      <c r="D227" s="0" t="n">
        <v>37</v>
      </c>
      <c r="E227" s="0" t="n">
        <v>14.2</v>
      </c>
      <c r="F227" s="0" t="n">
        <v>7.9</v>
      </c>
      <c r="G227" s="0" t="n">
        <v>3.1</v>
      </c>
      <c r="H227" s="0" t="n">
        <v>11.4</v>
      </c>
      <c r="I227" s="0" t="s">
        <v>805</v>
      </c>
      <c r="J227" s="13" t="n">
        <v>0.43</v>
      </c>
      <c r="K227" s="9" t="str">
        <f aca="false">RIGHTB(B227,1)</f>
        <v>N</v>
      </c>
      <c r="L227" s="9" t="str">
        <f aca="false">RIGHTB(C227,1)</f>
        <v>E</v>
      </c>
      <c r="M227" s="10" t="str">
        <f aca="false">IF(AND(K227="S",LEN(B227)&gt;4),-LEFT(B227,4),IF(AND(K227="S",LEN(B227)=4),-LEFT(B227,3),IF(AND(K227="N",LEN(B227)=4),LEFT(B227,3),LEFT(B227,4))))</f>
        <v>0.8</v>
      </c>
      <c r="N227" s="10" t="str">
        <f aca="false">IF(AND(L227="W",LEN(C227)=6),-LEFT(C227,5), IF(AND(L227="W",LEN(C227)=5),-LEFT(C227,4), IF(AND(L227="W",LEN(C227)=4), -LEFT(C227,3), IF(AND(L227="E", LEN(C227)=6),LEFT(C227,5), IF(AND(L227="E",LEN(C227)=5), LEFT(C227,4), IF(AND(L227="E",LEN(C227)=4),LEFT(C227,3) ))))))</f>
        <v>162.0</v>
      </c>
      <c r="O227" s="0" t="n">
        <f aca="false">(F227^2+G227^2+H227^2)^0.5</f>
        <v>14.2119667885905</v>
      </c>
      <c r="P227" s="0" t="n">
        <f aca="false">ATAN((R227^2+S227^2)^0.5/T227)/$AB$1</f>
        <v>63.2554091367913</v>
      </c>
      <c r="Q227" s="0" t="n">
        <f aca="false">ATAN2(R227,S227)/$AB$1+180</f>
        <v>154.871361942342</v>
      </c>
      <c r="R227" s="0" t="n">
        <f aca="false">-F227*SIN(M227*$AB$1)*COS(N227*$AB$1)-G227*SIN($AB$1*M227)*SIN($AB$1*N227)+H227*COS($AB$1*M227)</f>
        <v>11.4904163640737</v>
      </c>
      <c r="S227" s="0" t="n">
        <f aca="false">-F227*SIN($AB$1*N227)+G227*COS($AB$1*N227)</f>
        <v>-5.38950945660683</v>
      </c>
      <c r="T227" s="0" t="n">
        <f aca="false">-F227*COS($AB$1*M227)*COS(N227*$AB$1)-G227*COS($AB$1*M227)*SIN($AB$1*N227)-H227*SIN($AB$1*M227)</f>
        <v>6.39558594636752</v>
      </c>
      <c r="W227" s="0" t="n">
        <f aca="false">IF(O227&lt;&gt;0,1,0)</f>
        <v>1</v>
      </c>
    </row>
    <row r="228" customFormat="false" ht="15" hidden="false" customHeight="false" outlineLevel="0" collapsed="false">
      <c r="A228" s="0" t="s">
        <v>814</v>
      </c>
      <c r="B228" s="0" t="s">
        <v>815</v>
      </c>
      <c r="C228" s="0" t="s">
        <v>816</v>
      </c>
      <c r="D228" s="0" t="n">
        <v>22.2</v>
      </c>
      <c r="E228" s="0" t="n">
        <v>12.7</v>
      </c>
      <c r="F228" s="0" t="n">
        <v>3.3</v>
      </c>
      <c r="G228" s="0" t="n">
        <v>11.8</v>
      </c>
      <c r="H228" s="0" t="n">
        <v>-3.5</v>
      </c>
      <c r="I228" s="0" t="s">
        <v>817</v>
      </c>
      <c r="J228" s="13" t="n">
        <v>0.43</v>
      </c>
      <c r="K228" s="9" t="str">
        <f aca="false">RIGHTB(B228,1)</f>
        <v>N</v>
      </c>
      <c r="L228" s="9" t="str">
        <f aca="false">RIGHTB(C228,1)</f>
        <v>W</v>
      </c>
      <c r="M228" s="10" t="str">
        <f aca="false">IF(AND(K228="S",LEN(B228)&gt;4),-LEFT(B228,4),IF(AND(K228="S",LEN(B228)=4),-LEFT(B228,3),IF(AND(K228="N",LEN(B228)=4),LEFT(B228,3),LEFT(B228,4))))</f>
        <v>71.1</v>
      </c>
      <c r="N228" s="10" t="n">
        <f aca="false">IF(AND(L228="W",LEN(C228)=6),-LEFT(C228,5), IF(AND(L228="W",LEN(C228)=5),-LEFT(C228,4), IF(AND(L228="W",LEN(C228)=4), -LEFT(C228,3), IF(AND(L228="E", LEN(C228)=6),LEFT(C228,5), IF(AND(L228="E",LEN(C228)=5), LEFT(C228,4), IF(AND(L228="E",LEN(C228)=4),LEFT(C228,3) ))))))</f>
        <v>-43.5</v>
      </c>
      <c r="O228" s="0" t="n">
        <f aca="false">(F228^2+G228^2+H228^2)^0.5</f>
        <v>12.7428411274723</v>
      </c>
      <c r="P228" s="0" t="n">
        <f aca="false">ATAN((R228^2+S228^2)^0.5/T228)/$AB$1</f>
        <v>66.0787636660241</v>
      </c>
      <c r="Q228" s="0" t="n">
        <f aca="false">ATAN2(R228,S228)/$AB$1+180</f>
        <v>248.409250142387</v>
      </c>
      <c r="R228" s="0" t="n">
        <f aca="false">-F228*SIN(M228*$AB$1)*COS(N228*$AB$1)-G228*SIN($AB$1*M228)*SIN($AB$1*N228)+H228*COS($AB$1*M228)</f>
        <v>4.28626878982595</v>
      </c>
      <c r="S228" s="0" t="n">
        <f aca="false">-F228*SIN($AB$1*N228)+G228*COS($AB$1*N228)</f>
        <v>10.8309876778587</v>
      </c>
      <c r="T228" s="0" t="n">
        <f aca="false">-F228*COS($AB$1*M228)*COS(N228*$AB$1)-G228*COS($AB$1*M228)*SIN($AB$1*N228)-H228*SIN($AB$1*M228)</f>
        <v>5.16697259364098</v>
      </c>
      <c r="W228" s="0" t="n">
        <f aca="false">IF(O228&lt;&gt;0,1,0)</f>
        <v>1</v>
      </c>
    </row>
    <row r="229" customFormat="false" ht="15" hidden="false" customHeight="false" outlineLevel="0" collapsed="false">
      <c r="A229" s="0" t="s">
        <v>818</v>
      </c>
      <c r="B229" s="0" t="s">
        <v>819</v>
      </c>
      <c r="C229" s="0" t="s">
        <v>820</v>
      </c>
      <c r="D229" s="0" t="n">
        <v>34.2</v>
      </c>
      <c r="E229" s="0" t="n">
        <v>12.2</v>
      </c>
      <c r="F229" s="0" t="n">
        <v>-3.9</v>
      </c>
      <c r="G229" s="0" t="n">
        <v>10.9</v>
      </c>
      <c r="H229" s="0" t="n">
        <v>4</v>
      </c>
      <c r="I229" s="0" t="s">
        <v>805</v>
      </c>
      <c r="J229" s="13" t="n">
        <v>0.43</v>
      </c>
      <c r="K229" s="9" t="str">
        <f aca="false">RIGHTB(B229,1)</f>
        <v>N</v>
      </c>
      <c r="L229" s="9" t="str">
        <f aca="false">RIGHTB(C229,1)</f>
        <v>E</v>
      </c>
      <c r="M229" s="10" t="str">
        <f aca="false">IF(AND(K229="S",LEN(B229)&gt;4),-LEFT(B229,4),IF(AND(K229="S",LEN(B229)=4),-LEFT(B229,3),IF(AND(K229="N",LEN(B229)=4),LEFT(B229,3),LEFT(B229,4))))</f>
        <v>32.4</v>
      </c>
      <c r="N229" s="10" t="str">
        <f aca="false">IF(AND(L229="W",LEN(C229)=6),-LEFT(C229,5), IF(AND(L229="W",LEN(C229)=5),-LEFT(C229,4), IF(AND(L229="W",LEN(C229)=4), -LEFT(C229,3), IF(AND(L229="E", LEN(C229)=6),LEFT(C229,5), IF(AND(L229="E",LEN(C229)=5), LEFT(C229,4), IF(AND(L229="E",LEN(C229)=4),LEFT(C229,3) ))))))</f>
        <v>0.1</v>
      </c>
      <c r="O229" s="0" t="n">
        <f aca="false">(F229^2+G229^2+H229^2)^0.5</f>
        <v>12.2482651832821</v>
      </c>
      <c r="P229" s="0" t="n">
        <f aca="false">ATAN((R229^2+S229^2)^0.5/T229)/$AB$1</f>
        <v>84.6900181654408</v>
      </c>
      <c r="Q229" s="0" t="n">
        <f aca="false">ATAN2(R229,S229)/$AB$1+180</f>
        <v>243.420475639306</v>
      </c>
      <c r="R229" s="0" t="n">
        <f aca="false">-F229*SIN(M229*$AB$1)*COS(N229*$AB$1)-G229*SIN($AB$1*M229)*SIN($AB$1*N229)+H229*COS($AB$1*M229)</f>
        <v>5.45683940819761</v>
      </c>
      <c r="S229" s="0" t="n">
        <f aca="false">-F229*SIN($AB$1*N229)+G229*COS($AB$1*N229)</f>
        <v>10.9067901789816</v>
      </c>
      <c r="T229" s="0" t="n">
        <f aca="false">-F229*COS($AB$1*M229)*COS(N229*$AB$1)-G229*COS($AB$1*M229)*SIN($AB$1*N229)-H229*SIN($AB$1*M229)</f>
        <v>1.13350415297478</v>
      </c>
      <c r="W229" s="0" t="n">
        <f aca="false">IF(O229&lt;&gt;0,1,0)</f>
        <v>1</v>
      </c>
    </row>
    <row r="230" customFormat="false" ht="15" hidden="false" customHeight="false" outlineLevel="0" collapsed="false">
      <c r="A230" s="0" t="s">
        <v>821</v>
      </c>
      <c r="B230" s="0" t="s">
        <v>822</v>
      </c>
      <c r="C230" s="0" t="s">
        <v>823</v>
      </c>
      <c r="D230" s="0" t="n">
        <v>34.3</v>
      </c>
      <c r="E230" s="0" t="n">
        <v>15.1</v>
      </c>
      <c r="F230" s="0" t="n">
        <v>-1.1</v>
      </c>
      <c r="G230" s="0" t="n">
        <v>11.4</v>
      </c>
      <c r="H230" s="0" t="n">
        <v>-9.9</v>
      </c>
      <c r="I230" s="0" t="s">
        <v>811</v>
      </c>
      <c r="J230" s="13" t="n">
        <v>0.43</v>
      </c>
      <c r="K230" s="9" t="str">
        <f aca="false">RIGHTB(B230,1)</f>
        <v>N</v>
      </c>
      <c r="L230" s="9" t="str">
        <f aca="false">RIGHTB(C230,1)</f>
        <v>E</v>
      </c>
      <c r="M230" s="10" t="str">
        <f aca="false">IF(AND(K230="S",LEN(B230)&gt;4),-LEFT(B230,4),IF(AND(K230="S",LEN(B230)=4),-LEFT(B230,3),IF(AND(K230="N",LEN(B230)=4),LEFT(B230,3),LEFT(B230,4))))</f>
        <v>39.5</v>
      </c>
      <c r="N230" s="10" t="str">
        <f aca="false">IF(AND(L230="W",LEN(C230)=6),-LEFT(C230,5), IF(AND(L230="W",LEN(C230)=5),-LEFT(C230,4), IF(AND(L230="W",LEN(C230)=4), -LEFT(C230,3), IF(AND(L230="E", LEN(C230)=6),LEFT(C230,5), IF(AND(L230="E",LEN(C230)=5), LEFT(C230,4), IF(AND(L230="E",LEN(C230)=4),LEFT(C230,3) ))))))</f>
        <v>2.0</v>
      </c>
      <c r="O230" s="0" t="n">
        <f aca="false">(F230^2+G230^2+H230^2)^0.5</f>
        <v>15.1386921495881</v>
      </c>
      <c r="P230" s="0" t="n">
        <f aca="false">ATAN((R230^2+S230^2)^0.5/T230)/$AB$1</f>
        <v>63.1459080561339</v>
      </c>
      <c r="Q230" s="0" t="n">
        <f aca="false">ATAN2(R230,S230)/$AB$1+180</f>
        <v>302.178910233883</v>
      </c>
      <c r="R230" s="0" t="n">
        <f aca="false">-F230*SIN(M230*$AB$1)*COS(N230*$AB$1)-G230*SIN($AB$1*M230)*SIN($AB$1*N230)+H230*COS($AB$1*M230)</f>
        <v>-7.1928899943552</v>
      </c>
      <c r="S230" s="0" t="n">
        <f aca="false">-F230*SIN($AB$1*N230)+G230*COS($AB$1*N230)</f>
        <v>11.4314448743897</v>
      </c>
      <c r="T230" s="0" t="n">
        <f aca="false">-F230*COS($AB$1*M230)*COS(N230*$AB$1)-G230*COS($AB$1*M230)*SIN($AB$1*N230)-H230*SIN($AB$1*M230)</f>
        <v>6.83845023473107</v>
      </c>
      <c r="W230" s="0" t="n">
        <f aca="false">IF(O230&lt;&gt;0,1,0)</f>
        <v>1</v>
      </c>
    </row>
    <row r="231" customFormat="false" ht="15" hidden="false" customHeight="false" outlineLevel="0" collapsed="false">
      <c r="A231" s="0" t="s">
        <v>824</v>
      </c>
      <c r="B231" s="0" t="s">
        <v>825</v>
      </c>
      <c r="C231" s="0" t="s">
        <v>826</v>
      </c>
      <c r="D231" s="0" t="n">
        <v>32.4</v>
      </c>
      <c r="E231" s="0" t="n">
        <v>21.5</v>
      </c>
      <c r="F231" s="0" t="n">
        <v>-13.4</v>
      </c>
      <c r="G231" s="0" t="n">
        <v>-14.2</v>
      </c>
      <c r="H231" s="0" t="n">
        <v>8.9</v>
      </c>
      <c r="I231" s="0" t="s">
        <v>805</v>
      </c>
      <c r="J231" s="13" t="n">
        <v>0.43</v>
      </c>
      <c r="K231" s="9" t="str">
        <f aca="false">RIGHTB(B231,1)</f>
        <v>S</v>
      </c>
      <c r="L231" s="9" t="str">
        <f aca="false">RIGHTB(C231,1)</f>
        <v>E</v>
      </c>
      <c r="M231" s="10" t="n">
        <f aca="false">IF(AND(K231="S",LEN(B231)&gt;4),-LEFT(B231,4),IF(AND(K231="S",LEN(B231)=4),-LEFT(B231,3),IF(AND(K231="N",LEN(B231)=4),LEFT(B231,3),LEFT(B231,4))))</f>
        <v>-25.7</v>
      </c>
      <c r="N231" s="10" t="str">
        <f aca="false">IF(AND(L231="W",LEN(C231)=6),-LEFT(C231,5), IF(AND(L231="W",LEN(C231)=5),-LEFT(C231,4), IF(AND(L231="W",LEN(C231)=4), -LEFT(C231,3), IF(AND(L231="E", LEN(C231)=6),LEFT(C231,5), IF(AND(L231="E",LEN(C231)=5), LEFT(C231,4), IF(AND(L231="E",LEN(C231)=4),LEFT(C231,3) ))))))</f>
        <v>56.2</v>
      </c>
      <c r="O231" s="0" t="n">
        <f aca="false">(F231^2+G231^2+H231^2)^0.5</f>
        <v>21.4571666349497</v>
      </c>
      <c r="P231" s="0" t="n">
        <f aca="false">ATAN((R231^2+S231^2)^0.5/T231)/$AB$1</f>
        <v>8.71883725009951</v>
      </c>
      <c r="Q231" s="0" t="n">
        <f aca="false">ATAN2(R231,S231)/$AB$1+180</f>
        <v>275.827239296764</v>
      </c>
      <c r="R231" s="0" t="n">
        <f aca="false">-F231*SIN(M231*$AB$1)*COS(N231*$AB$1)-G231*SIN($AB$1*M231)*SIN($AB$1*N231)+H231*COS($AB$1*M231)</f>
        <v>-0.330234277243028</v>
      </c>
      <c r="S231" s="0" t="n">
        <f aca="false">-F231*SIN($AB$1*N231)+G231*COS($AB$1*N231)</f>
        <v>3.23579414763187</v>
      </c>
      <c r="T231" s="0" t="n">
        <f aca="false">-F231*COS($AB$1*M231)*COS(N231*$AB$1)-G231*COS($AB$1*M231)*SIN($AB$1*N231)-H231*SIN($AB$1*M231)</f>
        <v>21.2092098286637</v>
      </c>
      <c r="W231" s="0" t="n">
        <f aca="false">IF(O231&lt;&gt;0,1,0)</f>
        <v>1</v>
      </c>
    </row>
    <row r="232" customFormat="false" ht="15" hidden="false" customHeight="false" outlineLevel="0" collapsed="false">
      <c r="A232" s="0" t="s">
        <v>827</v>
      </c>
      <c r="B232" s="0" t="s">
        <v>828</v>
      </c>
      <c r="C232" s="0" t="s">
        <v>829</v>
      </c>
      <c r="I232" s="0" t="s">
        <v>805</v>
      </c>
      <c r="J232" s="13" t="n">
        <v>0.43</v>
      </c>
      <c r="K232" s="9" t="str">
        <f aca="false">RIGHTB(B232,1)</f>
        <v>S</v>
      </c>
      <c r="L232" s="9" t="str">
        <f aca="false">RIGHTB(C232,1)</f>
        <v>W</v>
      </c>
      <c r="M232" s="10" t="n">
        <f aca="false">IF(AND(K232="S",LEN(B232)&gt;4),-LEFT(B232,4),IF(AND(K232="S",LEN(B232)=4),-LEFT(B232,3),IF(AND(K232="N",LEN(B232)=4),LEFT(B232,3),LEFT(B232,4))))</f>
        <v>-6.8</v>
      </c>
      <c r="N232" s="10" t="n">
        <f aca="false">IF(AND(L232="W",LEN(C232)=6),-LEFT(C232,5), IF(AND(L232="W",LEN(C232)=5),-LEFT(C232,4), IF(AND(L232="W",LEN(C232)=4), -LEFT(C232,3), IF(AND(L232="E", LEN(C232)=6),LEFT(C232,5), IF(AND(L232="E",LEN(C232)=5), LEFT(C232,4), IF(AND(L232="E",LEN(C232)=4),LEFT(C232,3) ))))))</f>
        <v>-27.8</v>
      </c>
      <c r="O232" s="0" t="n">
        <f aca="false">(F232^2+G232^2+H232^2)^0.5</f>
        <v>0</v>
      </c>
      <c r="P232" s="0" t="e">
        <f aca="false">ATAN((R232^2+S232^2)^0.5/T232)/$AB$1</f>
        <v>#DIV/0!</v>
      </c>
      <c r="Q232" s="0" t="n">
        <f aca="false">ATAN2(R232,S232)/$AB$1+180</f>
        <v>180</v>
      </c>
      <c r="R232" s="0" t="n">
        <f aca="false">-F232*SIN(M232*$AB$1)*COS(N232*$AB$1)-G232*SIN($AB$1*M232)*SIN($AB$1*N232)+H232*COS($AB$1*M232)</f>
        <v>0</v>
      </c>
      <c r="S232" s="0" t="n">
        <f aca="false">-F232*SIN($AB$1*N232)+G232*COS($AB$1*N232)</f>
        <v>0</v>
      </c>
      <c r="T232" s="0" t="n">
        <f aca="false">-F232*COS($AB$1*M232)*COS(N232*$AB$1)-G232*COS($AB$1*M232)*SIN($AB$1*N232)-H232*SIN($AB$1*M232)</f>
        <v>0</v>
      </c>
      <c r="W232" s="0" t="n">
        <f aca="false">IF(O232&lt;&gt;0,1,0)</f>
        <v>0</v>
      </c>
    </row>
    <row r="233" customFormat="false" ht="15" hidden="false" customHeight="false" outlineLevel="0" collapsed="false">
      <c r="A233" s="0" t="s">
        <v>830</v>
      </c>
      <c r="B233" s="0" t="s">
        <v>675</v>
      </c>
      <c r="C233" s="0" t="s">
        <v>831</v>
      </c>
      <c r="D233" s="8" t="n">
        <v>48</v>
      </c>
      <c r="I233" s="0" t="s">
        <v>832</v>
      </c>
      <c r="J233" s="13" t="n">
        <v>0.42</v>
      </c>
      <c r="K233" s="9" t="str">
        <f aca="false">RIGHTB(B233,1)</f>
        <v>N</v>
      </c>
      <c r="L233" s="9" t="str">
        <f aca="false">RIGHTB(C233,1)</f>
        <v>E</v>
      </c>
      <c r="M233" s="10" t="str">
        <f aca="false">IF(AND(K233="S",LEN(B233)&gt;4),-LEFT(B233,4),IF(AND(K233="S",LEN(B233)=4),-LEFT(B233,3),IF(AND(K233="N",LEN(B233)=4),LEFT(B233,3),LEFT(B233,4))))</f>
        <v>28.1</v>
      </c>
      <c r="N233" s="10" t="str">
        <f aca="false">IF(AND(L233="W",LEN(C233)=6),-LEFT(C233,5), IF(AND(L233="W",LEN(C233)=5),-LEFT(C233,4), IF(AND(L233="W",LEN(C233)=4), -LEFT(C233,3), IF(AND(L233="E", LEN(C233)=6),LEFT(C233,5), IF(AND(L233="E",LEN(C233)=5), LEFT(C233,4), IF(AND(L233="E",LEN(C233)=4),LEFT(C233,3) ))))))</f>
        <v>107.3</v>
      </c>
      <c r="O233" s="0" t="n">
        <f aca="false">(F233^2+G233^2+H233^2)^0.5</f>
        <v>0</v>
      </c>
      <c r="P233" s="0" t="e">
        <f aca="false">ATAN((R233^2+S233^2)^0.5/T233)/$AB$1</f>
        <v>#DIV/0!</v>
      </c>
      <c r="Q233" s="0" t="n">
        <f aca="false">ATAN2(R233,S233)/$AB$1+180</f>
        <v>180</v>
      </c>
      <c r="R233" s="0" t="n">
        <f aca="false">-F233*SIN(M233*$AB$1)*COS(N233*$AB$1)-G233*SIN($AB$1*M233)*SIN($AB$1*N233)+H233*COS($AB$1*M233)</f>
        <v>0</v>
      </c>
      <c r="S233" s="0" t="n">
        <f aca="false">-F233*SIN($AB$1*N233)+G233*COS($AB$1*N233)</f>
        <v>-0</v>
      </c>
      <c r="T233" s="0" t="n">
        <f aca="false">-F233*COS($AB$1*M233)*COS(N233*$AB$1)-G233*COS($AB$1*M233)*SIN($AB$1*N233)-H233*SIN($AB$1*M233)</f>
        <v>0</v>
      </c>
      <c r="W233" s="0" t="n">
        <f aca="false">IF(O233&lt;&gt;0,1,0)</f>
        <v>0</v>
      </c>
    </row>
    <row r="234" customFormat="false" ht="15" hidden="false" customHeight="false" outlineLevel="0" collapsed="false">
      <c r="A234" s="0" t="s">
        <v>833</v>
      </c>
      <c r="B234" s="0" t="s">
        <v>834</v>
      </c>
      <c r="C234" s="0" t="s">
        <v>108</v>
      </c>
      <c r="D234" s="0" t="n">
        <v>35.2</v>
      </c>
      <c r="I234" s="0" t="s">
        <v>835</v>
      </c>
      <c r="J234" s="13" t="n">
        <v>0.42</v>
      </c>
      <c r="K234" s="9" t="str">
        <f aca="false">RIGHTB(B234,1)</f>
        <v>N</v>
      </c>
      <c r="L234" s="9" t="str">
        <f aca="false">RIGHTB(C234,1)</f>
        <v>W</v>
      </c>
      <c r="M234" s="10" t="str">
        <f aca="false">IF(AND(K234="S",LEN(B234)&gt;4),-LEFT(B234,4),IF(AND(K234="S",LEN(B234)=4),-LEFT(B234,3),IF(AND(K234="N",LEN(B234)=4),LEFT(B234,3),LEFT(B234,4))))</f>
        <v>7.0</v>
      </c>
      <c r="N234" s="10" t="n">
        <f aca="false">IF(AND(L234="W",LEN(C234)=6),-LEFT(C234,5), IF(AND(L234="W",LEN(C234)=5),-LEFT(C234,4), IF(AND(L234="W",LEN(C234)=4), -LEFT(C234,3), IF(AND(L234="E", LEN(C234)=6),LEFT(C234,5), IF(AND(L234="E",LEN(C234)=5), LEFT(C234,4), IF(AND(L234="E",LEN(C234)=4),LEFT(C234,3) ))))))</f>
        <v>-64.6</v>
      </c>
      <c r="O234" s="0" t="n">
        <f aca="false">(F234^2+G234^2+H234^2)^0.5</f>
        <v>0</v>
      </c>
      <c r="P234" s="0" t="e">
        <f aca="false">ATAN((R234^2+S234^2)^0.5/T234)/$AB$1</f>
        <v>#DIV/0!</v>
      </c>
      <c r="Q234" s="0" t="n">
        <f aca="false">ATAN2(R234,S234)/$AB$1+180</f>
        <v>180</v>
      </c>
      <c r="R234" s="0" t="n">
        <f aca="false">-F234*SIN(M234*$AB$1)*COS(N234*$AB$1)-G234*SIN($AB$1*M234)*SIN($AB$1*N234)+H234*COS($AB$1*M234)</f>
        <v>0</v>
      </c>
      <c r="S234" s="0" t="n">
        <f aca="false">-F234*SIN($AB$1*N234)+G234*COS($AB$1*N234)</f>
        <v>0</v>
      </c>
      <c r="T234" s="0" t="n">
        <f aca="false">-F234*COS($AB$1*M234)*COS(N234*$AB$1)-G234*COS($AB$1*M234)*SIN($AB$1*N234)-H234*SIN($AB$1*M234)</f>
        <v>0</v>
      </c>
      <c r="W234" s="0" t="n">
        <f aca="false">IF(O234&lt;&gt;0,1,0)</f>
        <v>0</v>
      </c>
    </row>
    <row r="235" customFormat="false" ht="15" hidden="false" customHeight="false" outlineLevel="0" collapsed="false">
      <c r="A235" s="0" t="s">
        <v>836</v>
      </c>
      <c r="B235" s="0" t="s">
        <v>837</v>
      </c>
      <c r="C235" s="0" t="s">
        <v>838</v>
      </c>
      <c r="D235" s="0" t="n">
        <v>34.8</v>
      </c>
      <c r="E235" s="0" t="n">
        <v>23.7</v>
      </c>
      <c r="F235" s="0" t="n">
        <v>21.5</v>
      </c>
      <c r="G235" s="0" t="n">
        <v>10</v>
      </c>
      <c r="H235" s="0" t="n">
        <v>0.4</v>
      </c>
      <c r="I235" s="0" t="s">
        <v>839</v>
      </c>
      <c r="J235" s="13" t="n">
        <v>0.42</v>
      </c>
      <c r="K235" s="9" t="str">
        <f aca="false">RIGHTB(B235,1)</f>
        <v>S</v>
      </c>
      <c r="L235" s="9" t="str">
        <f aca="false">RIGHTB(C235,1)</f>
        <v>E</v>
      </c>
      <c r="M235" s="10" t="n">
        <f aca="false">IF(AND(K235="S",LEN(B235)&gt;4),-LEFT(B235,4),IF(AND(K235="S",LEN(B235)=4),-LEFT(B235,3),IF(AND(K235="N",LEN(B235)=4),LEFT(B235,3),LEFT(B235,4))))</f>
        <v>-57.9</v>
      </c>
      <c r="N235" s="10" t="str">
        <f aca="false">IF(AND(L235="W",LEN(C235)=6),-LEFT(C235,5), IF(AND(L235="W",LEN(C235)=5),-LEFT(C235,4), IF(AND(L235="W",LEN(C235)=4), -LEFT(C235,3), IF(AND(L235="E", LEN(C235)=6),LEFT(C235,5), IF(AND(L235="E",LEN(C235)=5), LEFT(C235,4), IF(AND(L235="E",LEN(C235)=4),LEFT(C235,3) ))))))</f>
        <v>146.1</v>
      </c>
      <c r="O235" s="0" t="n">
        <f aca="false">(F235^2+G235^2+H235^2)^0.5</f>
        <v>23.715185008766</v>
      </c>
      <c r="P235" s="0" t="n">
        <f aca="false">ATAN((R235^2+S235^2)^0.5/T235)/$AB$1</f>
        <v>73.1911550723787</v>
      </c>
      <c r="Q235" s="0" t="n">
        <f aca="false">ATAN2(R235,S235)/$AB$1+180</f>
        <v>63.3583049772258</v>
      </c>
      <c r="R235" s="0" t="n">
        <f aca="false">-F235*SIN(M235*$AB$1)*COS(N235*$AB$1)-G235*SIN($AB$1*M235)*SIN($AB$1*N235)+H235*COS($AB$1*M235)</f>
        <v>-10.1797739201347</v>
      </c>
      <c r="S235" s="0" t="n">
        <f aca="false">-F235*SIN($AB$1*N235)+G235*COS($AB$1*N235)</f>
        <v>-20.2916426949111</v>
      </c>
      <c r="T235" s="0" t="n">
        <f aca="false">-F235*COS($AB$1*M235)*COS(N235*$AB$1)-G235*COS($AB$1*M235)*SIN($AB$1*N235)-H235*SIN($AB$1*M235)</f>
        <v>6.85794719117942</v>
      </c>
      <c r="W235" s="0" t="n">
        <f aca="false">IF(O235&lt;&gt;0,1,0)</f>
        <v>1</v>
      </c>
    </row>
    <row r="236" customFormat="false" ht="15" hidden="false" customHeight="false" outlineLevel="0" collapsed="false">
      <c r="A236" s="0" t="s">
        <v>840</v>
      </c>
      <c r="B236" s="0" t="s">
        <v>841</v>
      </c>
      <c r="C236" s="0" t="s">
        <v>842</v>
      </c>
      <c r="I236" s="0" t="s">
        <v>843</v>
      </c>
      <c r="J236" s="13" t="n">
        <v>0.42</v>
      </c>
      <c r="K236" s="9" t="str">
        <f aca="false">RIGHTB(B236,1)</f>
        <v>N</v>
      </c>
      <c r="L236" s="9" t="str">
        <f aca="false">RIGHTB(C236,1)</f>
        <v>W</v>
      </c>
      <c r="M236" s="10" t="str">
        <f aca="false">IF(AND(K236="S",LEN(B236)&gt;4),-LEFT(B236,4),IF(AND(K236="S",LEN(B236)=4),-LEFT(B236,3),IF(AND(K236="N",LEN(B236)=4),LEFT(B236,3),LEFT(B236,4))))</f>
        <v>19.7</v>
      </c>
      <c r="N236" s="10" t="n">
        <f aca="false">IF(AND(L236="W",LEN(C236)=6),-LEFT(C236,5), IF(AND(L236="W",LEN(C236)=5),-LEFT(C236,4), IF(AND(L236="W",LEN(C236)=4), -LEFT(C236,3), IF(AND(L236="E", LEN(C236)=6),LEFT(C236,5), IF(AND(L236="E",LEN(C236)=5), LEFT(C236,4), IF(AND(L236="E",LEN(C236)=4),LEFT(C236,3) ))))))</f>
        <v>-121</v>
      </c>
      <c r="O236" s="0" t="n">
        <f aca="false">(F236^2+G236^2+H236^2)^0.5</f>
        <v>0</v>
      </c>
      <c r="P236" s="0" t="e">
        <f aca="false">ATAN((R236^2+S236^2)^0.5/T236)/$AB$1</f>
        <v>#DIV/0!</v>
      </c>
      <c r="Q236" s="0" t="n">
        <f aca="false">ATAN2(R236,S236)/$AB$1+180</f>
        <v>180</v>
      </c>
      <c r="R236" s="0" t="n">
        <f aca="false">-F236*SIN(M236*$AB$1)*COS(N236*$AB$1)-G236*SIN($AB$1*M236)*SIN($AB$1*N236)+H236*COS($AB$1*M236)</f>
        <v>0</v>
      </c>
      <c r="S236" s="0" t="n">
        <f aca="false">-F236*SIN($AB$1*N236)+G236*COS($AB$1*N236)</f>
        <v>0</v>
      </c>
      <c r="T236" s="0" t="n">
        <f aca="false">-F236*COS($AB$1*M236)*COS(N236*$AB$1)-G236*COS($AB$1*M236)*SIN($AB$1*N236)-H236*SIN($AB$1*M236)</f>
        <v>0</v>
      </c>
      <c r="W236" s="0" t="n">
        <f aca="false">IF(O236&lt;&gt;0,1,0)</f>
        <v>0</v>
      </c>
    </row>
    <row r="237" customFormat="false" ht="15" hidden="false" customHeight="false" outlineLevel="0" collapsed="false">
      <c r="A237" s="0" t="s">
        <v>844</v>
      </c>
      <c r="B237" s="0" t="s">
        <v>845</v>
      </c>
      <c r="C237" s="0" t="s">
        <v>846</v>
      </c>
      <c r="I237" s="0" t="s">
        <v>835</v>
      </c>
      <c r="J237" s="13" t="n">
        <v>0.42</v>
      </c>
      <c r="K237" s="9" t="str">
        <f aca="false">RIGHTB(B237,1)</f>
        <v>N</v>
      </c>
      <c r="L237" s="9" t="str">
        <f aca="false">RIGHTB(C237,1)</f>
        <v>W</v>
      </c>
      <c r="M237" s="10" t="str">
        <f aca="false">IF(AND(K237="S",LEN(B237)&gt;4),-LEFT(B237,4),IF(AND(K237="S",LEN(B237)=4),-LEFT(B237,3),IF(AND(K237="N",LEN(B237)=4),LEFT(B237,3),LEFT(B237,4))))</f>
        <v>7.7</v>
      </c>
      <c r="N237" s="10" t="n">
        <f aca="false">IF(AND(L237="W",LEN(C237)=6),-LEFT(C237,5), IF(AND(L237="W",LEN(C237)=5),-LEFT(C237,4), IF(AND(L237="W",LEN(C237)=4), -LEFT(C237,3), IF(AND(L237="E", LEN(C237)=6),LEFT(C237,5), IF(AND(L237="E",LEN(C237)=5), LEFT(C237,4), IF(AND(L237="E",LEN(C237)=4),LEFT(C237,3) ))))))</f>
        <v>-29.5</v>
      </c>
      <c r="O237" s="0" t="n">
        <f aca="false">(F237^2+G237^2+H237^2)^0.5</f>
        <v>0</v>
      </c>
      <c r="P237" s="0" t="e">
        <f aca="false">ATAN((R237^2+S237^2)^0.5/T237)/$AB$1</f>
        <v>#DIV/0!</v>
      </c>
      <c r="Q237" s="0" t="n">
        <f aca="false">ATAN2(R237,S237)/$AB$1+180</f>
        <v>180</v>
      </c>
      <c r="R237" s="0" t="n">
        <f aca="false">-F237*SIN(M237*$AB$1)*COS(N237*$AB$1)-G237*SIN($AB$1*M237)*SIN($AB$1*N237)+H237*COS($AB$1*M237)</f>
        <v>0</v>
      </c>
      <c r="S237" s="0" t="n">
        <f aca="false">-F237*SIN($AB$1*N237)+G237*COS($AB$1*N237)</f>
        <v>0</v>
      </c>
      <c r="T237" s="0" t="n">
        <f aca="false">-F237*COS($AB$1*M237)*COS(N237*$AB$1)-G237*COS($AB$1*M237)*SIN($AB$1*N237)-H237*SIN($AB$1*M237)</f>
        <v>0</v>
      </c>
      <c r="W237" s="0" t="n">
        <f aca="false">IF(O237&lt;&gt;0,1,0)</f>
        <v>0</v>
      </c>
    </row>
    <row r="238" customFormat="false" ht="15" hidden="false" customHeight="false" outlineLevel="0" collapsed="false">
      <c r="A238" s="0" t="s">
        <v>847</v>
      </c>
      <c r="B238" s="0" t="s">
        <v>848</v>
      </c>
      <c r="C238" s="0" t="s">
        <v>849</v>
      </c>
      <c r="D238" s="0" t="n">
        <v>35.2</v>
      </c>
      <c r="I238" s="0" t="s">
        <v>832</v>
      </c>
      <c r="J238" s="13" t="n">
        <v>0.42</v>
      </c>
      <c r="K238" s="9" t="str">
        <f aca="false">RIGHTB(B238,1)</f>
        <v>S</v>
      </c>
      <c r="L238" s="9" t="str">
        <f aca="false">RIGHTB(C238,1)</f>
        <v>E</v>
      </c>
      <c r="M238" s="10" t="n">
        <f aca="false">IF(AND(K238="S",LEN(B238)&gt;4),-LEFT(B238,4),IF(AND(K238="S",LEN(B238)=4),-LEFT(B238,3),IF(AND(K238="N",LEN(B238)=4),LEFT(B238,3),LEFT(B238,4))))</f>
        <v>-14.1</v>
      </c>
      <c r="N238" s="10" t="str">
        <f aca="false">IF(AND(L238="W",LEN(C238)=6),-LEFT(C238,5), IF(AND(L238="W",LEN(C238)=5),-LEFT(C238,4), IF(AND(L238="W",LEN(C238)=4), -LEFT(C238,3), IF(AND(L238="E", LEN(C238)=6),LEFT(C238,5), IF(AND(L238="E",LEN(C238)=5), LEFT(C238,4), IF(AND(L238="E",LEN(C238)=4),LEFT(C238,3) ))))))</f>
        <v>67.7</v>
      </c>
      <c r="O238" s="0" t="n">
        <f aca="false">(F238^2+G238^2+H238^2)^0.5</f>
        <v>0</v>
      </c>
      <c r="P238" s="0" t="e">
        <f aca="false">ATAN((R238^2+S238^2)^0.5/T238)/$AB$1</f>
        <v>#DIV/0!</v>
      </c>
      <c r="Q238" s="0" t="n">
        <f aca="false">ATAN2(R238,S238)/$AB$1+180</f>
        <v>180</v>
      </c>
      <c r="R238" s="0" t="n">
        <f aca="false">-F238*SIN(M238*$AB$1)*COS(N238*$AB$1)-G238*SIN($AB$1*M238)*SIN($AB$1*N238)+H238*COS($AB$1*M238)</f>
        <v>0</v>
      </c>
      <c r="S238" s="0" t="n">
        <f aca="false">-F238*SIN($AB$1*N238)+G238*COS($AB$1*N238)</f>
        <v>0</v>
      </c>
      <c r="T238" s="0" t="n">
        <f aca="false">-F238*COS($AB$1*M238)*COS(N238*$AB$1)-G238*COS($AB$1*M238)*SIN($AB$1*N238)-H238*SIN($AB$1*M238)</f>
        <v>0</v>
      </c>
      <c r="W238" s="0" t="n">
        <f aca="false">IF(O238&lt;&gt;0,1,0)</f>
        <v>0</v>
      </c>
    </row>
    <row r="239" customFormat="false" ht="15" hidden="false" customHeight="false" outlineLevel="0" collapsed="false">
      <c r="A239" s="0" t="s">
        <v>850</v>
      </c>
      <c r="B239" s="0" t="s">
        <v>851</v>
      </c>
      <c r="C239" s="0" t="s">
        <v>852</v>
      </c>
      <c r="I239" s="0" t="s">
        <v>843</v>
      </c>
      <c r="J239" s="13" t="n">
        <v>0.42</v>
      </c>
      <c r="K239" s="9" t="str">
        <f aca="false">RIGHTB(B239,1)</f>
        <v>S</v>
      </c>
      <c r="L239" s="9" t="str">
        <f aca="false">RIGHTB(C239,1)</f>
        <v>W</v>
      </c>
      <c r="M239" s="10" t="n">
        <f aca="false">IF(AND(K239="S",LEN(B239)&gt;4),-LEFT(B239,4),IF(AND(K239="S",LEN(B239)=4),-LEFT(B239,3),IF(AND(K239="N",LEN(B239)=4),LEFT(B239,3),LEFT(B239,4))))</f>
        <v>-15.8</v>
      </c>
      <c r="N239" s="10" t="n">
        <f aca="false">IF(AND(L239="W",LEN(C239)=6),-LEFT(C239,5), IF(AND(L239="W",LEN(C239)=5),-LEFT(C239,4), IF(AND(L239="W",LEN(C239)=4), -LEFT(C239,3), IF(AND(L239="E", LEN(C239)=6),LEFT(C239,5), IF(AND(L239="E",LEN(C239)=5), LEFT(C239,4), IF(AND(L239="E",LEN(C239)=4),LEFT(C239,3) ))))))</f>
        <v>-174.8</v>
      </c>
      <c r="O239" s="0" t="n">
        <f aca="false">(F239^2+G239^2+H239^2)^0.5</f>
        <v>0</v>
      </c>
      <c r="P239" s="0" t="e">
        <f aca="false">ATAN((R239^2+S239^2)^0.5/T239)/$AB$1</f>
        <v>#DIV/0!</v>
      </c>
      <c r="Q239" s="0" t="n">
        <f aca="false">ATAN2(R239,S239)/$AB$1+180</f>
        <v>180</v>
      </c>
      <c r="R239" s="0" t="n">
        <f aca="false">-F239*SIN(M239*$AB$1)*COS(N239*$AB$1)-G239*SIN($AB$1*M239)*SIN($AB$1*N239)+H239*COS($AB$1*M239)</f>
        <v>0</v>
      </c>
      <c r="S239" s="0" t="n">
        <f aca="false">-F239*SIN($AB$1*N239)+G239*COS($AB$1*N239)</f>
        <v>0</v>
      </c>
      <c r="T239" s="0" t="n">
        <f aca="false">-F239*COS($AB$1*M239)*COS(N239*$AB$1)-G239*COS($AB$1*M239)*SIN($AB$1*N239)-H239*SIN($AB$1*M239)</f>
        <v>0</v>
      </c>
      <c r="W239" s="0" t="n">
        <f aca="false">IF(O239&lt;&gt;0,1,0)</f>
        <v>0</v>
      </c>
    </row>
    <row r="240" customFormat="false" ht="15" hidden="false" customHeight="false" outlineLevel="0" collapsed="false">
      <c r="A240" s="0" t="s">
        <v>853</v>
      </c>
      <c r="B240" s="0" t="s">
        <v>854</v>
      </c>
      <c r="C240" s="0" t="s">
        <v>855</v>
      </c>
      <c r="D240" s="0" t="n">
        <v>29.6</v>
      </c>
      <c r="E240" s="0" t="n">
        <v>12.2</v>
      </c>
      <c r="F240" s="0" t="n">
        <v>11.2</v>
      </c>
      <c r="G240" s="0" t="n">
        <v>0.9</v>
      </c>
      <c r="H240" s="0" t="n">
        <v>4.7</v>
      </c>
      <c r="I240" s="0" t="s">
        <v>843</v>
      </c>
      <c r="J240" s="13" t="n">
        <v>0.42</v>
      </c>
      <c r="K240" s="9" t="str">
        <f aca="false">RIGHTB(B240,1)</f>
        <v>S</v>
      </c>
      <c r="L240" s="9" t="str">
        <f aca="false">RIGHTB(C240,1)</f>
        <v>W</v>
      </c>
      <c r="M240" s="10" t="n">
        <f aca="false">IF(AND(K240="S",LEN(B240)&gt;4),-LEFT(B240,4),IF(AND(K240="S",LEN(B240)=4),-LEFT(B240,3),IF(AND(K240="N",LEN(B240)=4),LEFT(B240,3),LEFT(B240,4))))</f>
        <v>-46.3</v>
      </c>
      <c r="N240" s="10" t="n">
        <f aca="false">IF(AND(L240="W",LEN(C240)=6),-LEFT(C240,5), IF(AND(L240="W",LEN(C240)=5),-LEFT(C240,4), IF(AND(L240="W",LEN(C240)=4), -LEFT(C240,3), IF(AND(L240="E", LEN(C240)=6),LEFT(C240,5), IF(AND(L240="E",LEN(C240)=5), LEFT(C240,4), IF(AND(L240="E",LEN(C240)=4),LEFT(C240,3) ))))))</f>
        <v>-179.3</v>
      </c>
      <c r="O240" s="0" t="n">
        <f aca="false">(F240^2+G240^2+H240^2)^0.5</f>
        <v>12.1794909581641</v>
      </c>
      <c r="P240" s="0" t="n">
        <f aca="false">ATAN((R240^2+S240^2)^0.5/T240)/$AB$1</f>
        <v>23.8104362499833</v>
      </c>
      <c r="Q240" s="0" t="n">
        <f aca="false">ATAN2(R240,S240)/$AB$1+180</f>
        <v>8.92819631495277</v>
      </c>
      <c r="R240" s="0" t="n">
        <f aca="false">-F240*SIN(M240*$AB$1)*COS(N240*$AB$1)-G240*SIN($AB$1*M240)*SIN($AB$1*N240)+H240*COS($AB$1*M240)</f>
        <v>-4.85742964394469</v>
      </c>
      <c r="S240" s="0" t="n">
        <f aca="false">-F240*SIN($AB$1*N240)+G240*COS($AB$1*N240)</f>
        <v>-0.763102422336959</v>
      </c>
      <c r="T240" s="0" t="n">
        <f aca="false">-F240*COS($AB$1*M240)*COS(N240*$AB$1)-G240*COS($AB$1*M240)*SIN($AB$1*N240)-H240*SIN($AB$1*M240)</f>
        <v>11.142847569053</v>
      </c>
      <c r="W240" s="0" t="n">
        <f aca="false">IF(O240&lt;&gt;0,1,0)</f>
        <v>1</v>
      </c>
    </row>
    <row r="241" customFormat="false" ht="15" hidden="false" customHeight="false" outlineLevel="0" collapsed="false">
      <c r="A241" s="0" t="s">
        <v>856</v>
      </c>
      <c r="B241" s="0" t="s">
        <v>857</v>
      </c>
      <c r="C241" s="0" t="s">
        <v>858</v>
      </c>
      <c r="D241" s="0" t="n">
        <v>50</v>
      </c>
      <c r="I241" s="0" t="s">
        <v>839</v>
      </c>
      <c r="J241" s="13" t="n">
        <v>0.42</v>
      </c>
      <c r="K241" s="15" t="str">
        <f aca="false">RIGHTB(B241,1)</f>
        <v>N</v>
      </c>
      <c r="L241" s="15" t="str">
        <f aca="false">RIGHTB(C241,1)</f>
        <v>W</v>
      </c>
      <c r="M241" s="16" t="str">
        <f aca="false">IF(AND(K241="S",LEN(B241)&gt;4),-LEFT(B241,4),IF(AND(K241="S",LEN(B241)=4),-LEFT(B241,3),IF(AND(K241="N",LEN(B241)=4),LEFT(B241,3),LEFT(B241,4))))</f>
        <v>9.8</v>
      </c>
      <c r="N241" s="16" t="n">
        <f aca="false">IF(AND(L241="W",LEN(C241)=6),-LEFT(C241,5), IF(AND(L241="W",LEN(C241)=5),-LEFT(C241,4), IF(AND(L241="W",LEN(C241)=4), -LEFT(C241,3), IF(AND(L241="E", LEN(C241)=6),LEFT(C241,5), IF(AND(L241="E",LEN(C241)=5), LEFT(C241,4), IF(AND(L241="E",LEN(C241)=4),LEFT(C241,3) ))))))</f>
        <v>-42.8</v>
      </c>
      <c r="O241" s="12" t="n">
        <f aca="false">(F241^2+G241^2+H241^2)^0.5</f>
        <v>0</v>
      </c>
      <c r="P241" s="12" t="e">
        <f aca="false">ATAN((R241^2+S241^2)^0.5/T241)/$AB$1</f>
        <v>#DIV/0!</v>
      </c>
      <c r="Q241" s="12" t="n">
        <f aca="false">ATAN2(R241,S241)/$AB$1+180</f>
        <v>180</v>
      </c>
      <c r="R241" s="12" t="n">
        <f aca="false">-F241*SIN(M241*$AB$1)*COS(N241*$AB$1)-G241*SIN($AB$1*M241)*SIN($AB$1*N241)+H241*COS($AB$1*M241)</f>
        <v>0</v>
      </c>
      <c r="S241" s="12" t="n">
        <f aca="false">-F241*SIN($AB$1*N241)+G241*COS($AB$1*N241)</f>
        <v>0</v>
      </c>
      <c r="T241" s="12" t="n">
        <f aca="false">-F241*COS($AB$1*M241)*COS(N241*$AB$1)-G241*COS($AB$1*M241)*SIN($AB$1*N241)-H241*SIN($AB$1*M241)</f>
        <v>0</v>
      </c>
      <c r="U241" s="12" t="s">
        <v>859</v>
      </c>
      <c r="W241" s="0" t="n">
        <f aca="false">IF(O241&lt;&gt;0,1,0)</f>
        <v>0</v>
      </c>
    </row>
    <row r="242" customFormat="false" ht="15" hidden="false" customHeight="false" outlineLevel="0" collapsed="false">
      <c r="A242" s="0" t="s">
        <v>860</v>
      </c>
      <c r="B242" s="0" t="s">
        <v>861</v>
      </c>
      <c r="C242" s="0" t="s">
        <v>862</v>
      </c>
      <c r="D242" s="0" t="n">
        <v>63</v>
      </c>
      <c r="I242" s="0" t="s">
        <v>839</v>
      </c>
      <c r="J242" s="13" t="n">
        <v>0.42</v>
      </c>
      <c r="K242" s="9" t="str">
        <f aca="false">RIGHTB(B242,1)</f>
        <v>S</v>
      </c>
      <c r="L242" s="9" t="str">
        <f aca="false">RIGHTB(C242,1)</f>
        <v>E</v>
      </c>
      <c r="M242" s="10" t="n">
        <f aca="false">IF(AND(K242="S",LEN(B242)&gt;4),-LEFT(B242,4),IF(AND(K242="S",LEN(B242)=4),-LEFT(B242,3),IF(AND(K242="N",LEN(B242)=4),LEFT(B242,3),LEFT(B242,4))))</f>
        <v>-7.8</v>
      </c>
      <c r="N242" s="10" t="str">
        <f aca="false">IF(AND(L242="W",LEN(C242)=6),-LEFT(C242,5), IF(AND(L242="W",LEN(C242)=5),-LEFT(C242,4), IF(AND(L242="W",LEN(C242)=4), -LEFT(C242,3), IF(AND(L242="E", LEN(C242)=6),LEFT(C242,5), IF(AND(L242="E",LEN(C242)=5), LEFT(C242,4), IF(AND(L242="E",LEN(C242)=4),LEFT(C242,3) ))))))</f>
        <v>90.1</v>
      </c>
      <c r="O242" s="0" t="n">
        <f aca="false">(F242^2+G242^2+H242^2)^0.5</f>
        <v>0</v>
      </c>
      <c r="P242" s="0" t="e">
        <f aca="false">ATAN((R242^2+S242^2)^0.5/T242)/$AB$1</f>
        <v>#DIV/0!</v>
      </c>
      <c r="Q242" s="0" t="n">
        <f aca="false">ATAN2(R242,S242)/$AB$1+180</f>
        <v>180</v>
      </c>
      <c r="R242" s="0" t="n">
        <f aca="false">-F242*SIN(M242*$AB$1)*COS(N242*$AB$1)-G242*SIN($AB$1*M242)*SIN($AB$1*N242)+H242*COS($AB$1*M242)</f>
        <v>0</v>
      </c>
      <c r="S242" s="0" t="n">
        <f aca="false">-F242*SIN($AB$1*N242)+G242*COS($AB$1*N242)</f>
        <v>-0</v>
      </c>
      <c r="T242" s="0" t="n">
        <f aca="false">-F242*COS($AB$1*M242)*COS(N242*$AB$1)-G242*COS($AB$1*M242)*SIN($AB$1*N242)-H242*SIN($AB$1*M242)</f>
        <v>0</v>
      </c>
      <c r="W242" s="0" t="n">
        <f aca="false">IF(O242&lt;&gt;0,1,0)</f>
        <v>0</v>
      </c>
    </row>
    <row r="243" customFormat="false" ht="15" hidden="false" customHeight="false" outlineLevel="0" collapsed="false">
      <c r="A243" s="0" t="s">
        <v>863</v>
      </c>
      <c r="B243" s="0" t="s">
        <v>864</v>
      </c>
      <c r="C243" s="0" t="s">
        <v>865</v>
      </c>
      <c r="D243" s="0" t="n">
        <v>35.5</v>
      </c>
      <c r="I243" s="0" t="s">
        <v>832</v>
      </c>
      <c r="J243" s="13" t="n">
        <v>0.42</v>
      </c>
      <c r="K243" s="9" t="str">
        <f aca="false">RIGHTB(B243,1)</f>
        <v>N</v>
      </c>
      <c r="L243" s="9" t="str">
        <f aca="false">RIGHTB(C243,1)</f>
        <v>W</v>
      </c>
      <c r="M243" s="10" t="str">
        <f aca="false">IF(AND(K243="S",LEN(B243)&gt;4),-LEFT(B243,4),IF(AND(K243="S",LEN(B243)=4),-LEFT(B243,3),IF(AND(K243="N",LEN(B243)=4),LEFT(B243,3),LEFT(B243,4))))</f>
        <v>66.1</v>
      </c>
      <c r="N243" s="10" t="n">
        <f aca="false">IF(AND(L243="W",LEN(C243)=6),-LEFT(C243,5), IF(AND(L243="W",LEN(C243)=5),-LEFT(C243,4), IF(AND(L243="W",LEN(C243)=4), -LEFT(C243,3), IF(AND(L243="E", LEN(C243)=6),LEFT(C243,5), IF(AND(L243="E",LEN(C243)=5), LEFT(C243,4), IF(AND(L243="E",LEN(C243)=4),LEFT(C243,3) ))))))</f>
        <v>-152.6</v>
      </c>
      <c r="O243" s="0" t="n">
        <f aca="false">(F243^2+G243^2+H243^2)^0.5</f>
        <v>0</v>
      </c>
      <c r="P243" s="0" t="e">
        <f aca="false">ATAN((R243^2+S243^2)^0.5/T243)/$AB$1</f>
        <v>#DIV/0!</v>
      </c>
      <c r="Q243" s="0" t="n">
        <f aca="false">ATAN2(R243,S243)/$AB$1+180</f>
        <v>180</v>
      </c>
      <c r="R243" s="0" t="n">
        <f aca="false">-F243*SIN(M243*$AB$1)*COS(N243*$AB$1)-G243*SIN($AB$1*M243)*SIN($AB$1*N243)+H243*COS($AB$1*M243)</f>
        <v>0</v>
      </c>
      <c r="S243" s="0" t="n">
        <f aca="false">-F243*SIN($AB$1*N243)+G243*COS($AB$1*N243)</f>
        <v>0</v>
      </c>
      <c r="T243" s="0" t="n">
        <f aca="false">-F243*COS($AB$1*M243)*COS(N243*$AB$1)-G243*COS($AB$1*M243)*SIN($AB$1*N243)-H243*SIN($AB$1*M243)</f>
        <v>0</v>
      </c>
      <c r="W243" s="0" t="n">
        <f aca="false">IF(O243&lt;&gt;0,1,0)</f>
        <v>0</v>
      </c>
    </row>
    <row r="244" customFormat="false" ht="15" hidden="false" customHeight="false" outlineLevel="0" collapsed="false">
      <c r="A244" s="0" t="s">
        <v>866</v>
      </c>
      <c r="B244" s="0" t="s">
        <v>867</v>
      </c>
      <c r="C244" s="0" t="s">
        <v>868</v>
      </c>
      <c r="I244" s="0" t="s">
        <v>869</v>
      </c>
      <c r="J244" s="13" t="n">
        <v>0.41</v>
      </c>
      <c r="K244" s="9" t="str">
        <f aca="false">RIGHTB(B244,1)</f>
        <v>N</v>
      </c>
      <c r="L244" s="9" t="str">
        <f aca="false">RIGHTB(C244,1)</f>
        <v>W</v>
      </c>
      <c r="M244" s="10" t="str">
        <f aca="false">IF(AND(K244="S",LEN(B244)&gt;4),-LEFT(B244,4),IF(AND(K244="S",LEN(B244)=4),-LEFT(B244,3),IF(AND(K244="N",LEN(B244)=4),LEFT(B244,3),LEFT(B244,4))))</f>
        <v>40.2</v>
      </c>
      <c r="N244" s="10" t="n">
        <f aca="false">IF(AND(L244="W",LEN(C244)=6),-LEFT(C244,5), IF(AND(L244="W",LEN(C244)=5),-LEFT(C244,4), IF(AND(L244="W",LEN(C244)=4), -LEFT(C244,3), IF(AND(L244="E", LEN(C244)=6),LEFT(C244,5), IF(AND(L244="E",LEN(C244)=5), LEFT(C244,4), IF(AND(L244="E",LEN(C244)=4),LEFT(C244,3) ))))))</f>
        <v>-76.1</v>
      </c>
      <c r="O244" s="0" t="n">
        <f aca="false">(F244^2+G244^2+H244^2)^0.5</f>
        <v>0</v>
      </c>
      <c r="P244" s="0" t="e">
        <f aca="false">ATAN((R244^2+S244^2)^0.5/T244)/$AB$1</f>
        <v>#DIV/0!</v>
      </c>
      <c r="Q244" s="0" t="n">
        <f aca="false">ATAN2(R244,S244)/$AB$1+180</f>
        <v>180</v>
      </c>
      <c r="R244" s="0" t="n">
        <f aca="false">-F244*SIN(M244*$AB$1)*COS(N244*$AB$1)-G244*SIN($AB$1*M244)*SIN($AB$1*N244)+H244*COS($AB$1*M244)</f>
        <v>0</v>
      </c>
      <c r="S244" s="0" t="n">
        <f aca="false">-F244*SIN($AB$1*N244)+G244*COS($AB$1*N244)</f>
        <v>0</v>
      </c>
      <c r="T244" s="0" t="n">
        <f aca="false">-F244*COS($AB$1*M244)*COS(N244*$AB$1)-G244*COS($AB$1*M244)*SIN($AB$1*N244)-H244*SIN($AB$1*M244)</f>
        <v>0</v>
      </c>
      <c r="W244" s="0" t="n">
        <f aca="false">IF(O244&lt;&gt;0,1,0)</f>
        <v>0</v>
      </c>
    </row>
    <row r="245" customFormat="false" ht="15" hidden="false" customHeight="false" outlineLevel="0" collapsed="false">
      <c r="A245" s="0" t="s">
        <v>870</v>
      </c>
      <c r="B245" s="0" t="s">
        <v>871</v>
      </c>
      <c r="C245" s="0" t="s">
        <v>872</v>
      </c>
      <c r="I245" s="0" t="s">
        <v>869</v>
      </c>
      <c r="J245" s="13" t="n">
        <v>0.41</v>
      </c>
      <c r="K245" s="9" t="str">
        <f aca="false">RIGHTB(B245,1)</f>
        <v>S</v>
      </c>
      <c r="L245" s="9" t="str">
        <f aca="false">RIGHTB(C245,1)</f>
        <v>W</v>
      </c>
      <c r="M245" s="10" t="n">
        <f aca="false">IF(AND(K245="S",LEN(B245)&gt;4),-LEFT(B245,4),IF(AND(K245="S",LEN(B245)=4),-LEFT(B245,3),IF(AND(K245="N",LEN(B245)=4),LEFT(B245,3),LEFT(B245,4))))</f>
        <v>-16.3</v>
      </c>
      <c r="N245" s="10" t="n">
        <f aca="false">IF(AND(L245="W",LEN(C245)=6),-LEFT(C245,5), IF(AND(L245="W",LEN(C245)=5),-LEFT(C245,4), IF(AND(L245="W",LEN(C245)=4), -LEFT(C245,3), IF(AND(L245="E", LEN(C245)=6),LEFT(C245,5), IF(AND(L245="E",LEN(C245)=5), LEFT(C245,4), IF(AND(L245="E",LEN(C245)=4),LEFT(C245,3) ))))))</f>
        <v>-87.7</v>
      </c>
      <c r="O245" s="0" t="n">
        <f aca="false">(F245^2+G245^2+H245^2)^0.5</f>
        <v>0</v>
      </c>
      <c r="P245" s="0" t="e">
        <f aca="false">ATAN((R245^2+S245^2)^0.5/T245)/$AB$1</f>
        <v>#DIV/0!</v>
      </c>
      <c r="Q245" s="0" t="n">
        <f aca="false">ATAN2(R245,S245)/$AB$1+180</f>
        <v>180</v>
      </c>
      <c r="R245" s="0" t="n">
        <f aca="false">-F245*SIN(M245*$AB$1)*COS(N245*$AB$1)-G245*SIN($AB$1*M245)*SIN($AB$1*N245)+H245*COS($AB$1*M245)</f>
        <v>0</v>
      </c>
      <c r="S245" s="0" t="n">
        <f aca="false">-F245*SIN($AB$1*N245)+G245*COS($AB$1*N245)</f>
        <v>0</v>
      </c>
      <c r="T245" s="0" t="n">
        <f aca="false">-F245*COS($AB$1*M245)*COS(N245*$AB$1)-G245*COS($AB$1*M245)*SIN($AB$1*N245)-H245*SIN($AB$1*M245)</f>
        <v>0</v>
      </c>
      <c r="W245" s="0" t="n">
        <f aca="false">IF(O245&lt;&gt;0,1,0)</f>
        <v>0</v>
      </c>
    </row>
    <row r="246" customFormat="false" ht="15" hidden="false" customHeight="false" outlineLevel="0" collapsed="false">
      <c r="A246" s="0" t="s">
        <v>873</v>
      </c>
      <c r="B246" s="0" t="s">
        <v>616</v>
      </c>
      <c r="C246" s="0" t="s">
        <v>874</v>
      </c>
      <c r="I246" s="0" t="s">
        <v>869</v>
      </c>
      <c r="J246" s="13" t="n">
        <v>0.41</v>
      </c>
      <c r="K246" s="9" t="str">
        <f aca="false">RIGHTB(B246,1)</f>
        <v>N</v>
      </c>
      <c r="L246" s="9" t="str">
        <f aca="false">RIGHTB(C246,1)</f>
        <v>E</v>
      </c>
      <c r="M246" s="10" t="str">
        <f aca="false">IF(AND(K246="S",LEN(B246)&gt;4),-LEFT(B246,4),IF(AND(K246="S",LEN(B246)=4),-LEFT(B246,3),IF(AND(K246="N",LEN(B246)=4),LEFT(B246,3),LEFT(B246,4))))</f>
        <v>1.4</v>
      </c>
      <c r="N246" s="10" t="str">
        <f aca="false">IF(AND(L246="W",LEN(C246)=6),-LEFT(C246,5), IF(AND(L246="W",LEN(C246)=5),-LEFT(C246,4), IF(AND(L246="W",LEN(C246)=4), -LEFT(C246,3), IF(AND(L246="E", LEN(C246)=6),LEFT(C246,5), IF(AND(L246="E",LEN(C246)=5), LEFT(C246,4), IF(AND(L246="E",LEN(C246)=4),LEFT(C246,3) ))))))</f>
        <v>26.6</v>
      </c>
      <c r="O246" s="0" t="n">
        <f aca="false">(F246^2+G246^2+H246^2)^0.5</f>
        <v>0</v>
      </c>
      <c r="P246" s="0" t="e">
        <f aca="false">ATAN((R246^2+S246^2)^0.5/T246)/$AB$1</f>
        <v>#DIV/0!</v>
      </c>
      <c r="Q246" s="0" t="n">
        <f aca="false">ATAN2(R246,S246)/$AB$1+180</f>
        <v>180</v>
      </c>
      <c r="R246" s="0" t="n">
        <f aca="false">-F246*SIN(M246*$AB$1)*COS(N246*$AB$1)-G246*SIN($AB$1*M246)*SIN($AB$1*N246)+H246*COS($AB$1*M246)</f>
        <v>0</v>
      </c>
      <c r="S246" s="0" t="n">
        <f aca="false">-F246*SIN($AB$1*N246)+G246*COS($AB$1*N246)</f>
        <v>0</v>
      </c>
      <c r="T246" s="0" t="n">
        <f aca="false">-F246*COS($AB$1*M246)*COS(N246*$AB$1)-G246*COS($AB$1*M246)*SIN($AB$1*N246)-H246*SIN($AB$1*M246)</f>
        <v>-0</v>
      </c>
      <c r="W246" s="0" t="n">
        <f aca="false">IF(O246&lt;&gt;0,1,0)</f>
        <v>0</v>
      </c>
    </row>
    <row r="247" customFormat="false" ht="15" hidden="false" customHeight="false" outlineLevel="0" collapsed="false">
      <c r="A247" s="0" t="s">
        <v>875</v>
      </c>
      <c r="B247" s="0" t="s">
        <v>876</v>
      </c>
      <c r="C247" s="0" t="s">
        <v>877</v>
      </c>
      <c r="I247" s="0" t="s">
        <v>869</v>
      </c>
      <c r="J247" s="13" t="n">
        <v>0.41</v>
      </c>
      <c r="K247" s="9" t="str">
        <f aca="false">RIGHTB(B247,1)</f>
        <v>S</v>
      </c>
      <c r="L247" s="9" t="str">
        <f aca="false">RIGHTB(C247,1)</f>
        <v>E</v>
      </c>
      <c r="M247" s="10" t="n">
        <f aca="false">IF(AND(K247="S",LEN(B247)&gt;4),-LEFT(B247,4),IF(AND(K247="S",LEN(B247)=4),-LEFT(B247,3),IF(AND(K247="N",LEN(B247)=4),LEFT(B247,3),LEFT(B247,4))))</f>
        <v>-39.5</v>
      </c>
      <c r="N247" s="10" t="str">
        <f aca="false">IF(AND(L247="W",LEN(C247)=6),-LEFT(C247,5), IF(AND(L247="W",LEN(C247)=5),-LEFT(C247,4), IF(AND(L247="W",LEN(C247)=4), -LEFT(C247,3), IF(AND(L247="E", LEN(C247)=6),LEFT(C247,5), IF(AND(L247="E",LEN(C247)=5), LEFT(C247,4), IF(AND(L247="E",LEN(C247)=4),LEFT(C247,3) ))))))</f>
        <v>174.4</v>
      </c>
      <c r="O247" s="0" t="n">
        <f aca="false">(F247^2+G247^2+H247^2)^0.5</f>
        <v>0</v>
      </c>
      <c r="P247" s="0" t="e">
        <f aca="false">ATAN((R247^2+S247^2)^0.5/T247)/$AB$1</f>
        <v>#DIV/0!</v>
      </c>
      <c r="Q247" s="0" t="n">
        <f aca="false">ATAN2(R247,S247)/$AB$1+180</f>
        <v>180</v>
      </c>
      <c r="R247" s="0" t="n">
        <f aca="false">-F247*SIN(M247*$AB$1)*COS(N247*$AB$1)-G247*SIN($AB$1*M247)*SIN($AB$1*N247)+H247*COS($AB$1*M247)</f>
        <v>0</v>
      </c>
      <c r="S247" s="0" t="n">
        <f aca="false">-F247*SIN($AB$1*N247)+G247*COS($AB$1*N247)</f>
        <v>-0</v>
      </c>
      <c r="T247" s="0" t="n">
        <f aca="false">-F247*COS($AB$1*M247)*COS(N247*$AB$1)-G247*COS($AB$1*M247)*SIN($AB$1*N247)-H247*SIN($AB$1*M247)</f>
        <v>0</v>
      </c>
      <c r="W247" s="0" t="n">
        <f aca="false">IF(O247&lt;&gt;0,1,0)</f>
        <v>0</v>
      </c>
    </row>
    <row r="248" customFormat="false" ht="15" hidden="false" customHeight="false" outlineLevel="0" collapsed="false">
      <c r="A248" s="0" t="s">
        <v>878</v>
      </c>
      <c r="B248" s="0" t="s">
        <v>879</v>
      </c>
      <c r="C248" s="0" t="s">
        <v>872</v>
      </c>
      <c r="D248" s="0" t="n">
        <v>45</v>
      </c>
      <c r="I248" s="0" t="s">
        <v>880</v>
      </c>
      <c r="J248" s="13" t="n">
        <v>0.41</v>
      </c>
      <c r="K248" s="9" t="str">
        <f aca="false">RIGHTB(B248,1)</f>
        <v>N</v>
      </c>
      <c r="L248" s="9" t="str">
        <f aca="false">RIGHTB(C248,1)</f>
        <v>W</v>
      </c>
      <c r="M248" s="10" t="str">
        <f aca="false">IF(AND(K248="S",LEN(B248)&gt;4),-LEFT(B248,4),IF(AND(K248="S",LEN(B248)=4),-LEFT(B248,3),IF(AND(K248="N",LEN(B248)=4),LEFT(B248,3),LEFT(B248,4))))</f>
        <v>41.4</v>
      </c>
      <c r="N248" s="10" t="n">
        <f aca="false">IF(AND(L248="W",LEN(C248)=6),-LEFT(C248,5), IF(AND(L248="W",LEN(C248)=5),-LEFT(C248,4), IF(AND(L248="W",LEN(C248)=4), -LEFT(C248,3), IF(AND(L248="E", LEN(C248)=6),LEFT(C248,5), IF(AND(L248="E",LEN(C248)=5), LEFT(C248,4), IF(AND(L248="E",LEN(C248)=4),LEFT(C248,3) ))))))</f>
        <v>-87.7</v>
      </c>
      <c r="O248" s="0" t="n">
        <f aca="false">(F248^2+G248^2+H248^2)^0.5</f>
        <v>0</v>
      </c>
      <c r="P248" s="0" t="e">
        <f aca="false">ATAN((R248^2+S248^2)^0.5/T248)/$AB$1</f>
        <v>#DIV/0!</v>
      </c>
      <c r="Q248" s="0" t="n">
        <f aca="false">ATAN2(R248,S248)/$AB$1+180</f>
        <v>180</v>
      </c>
      <c r="R248" s="0" t="n">
        <f aca="false">-F248*SIN(M248*$AB$1)*COS(N248*$AB$1)-G248*SIN($AB$1*M248)*SIN($AB$1*N248)+H248*COS($AB$1*M248)</f>
        <v>0</v>
      </c>
      <c r="S248" s="0" t="n">
        <f aca="false">-F248*SIN($AB$1*N248)+G248*COS($AB$1*N248)</f>
        <v>0</v>
      </c>
      <c r="T248" s="0" t="n">
        <f aca="false">-F248*COS($AB$1*M248)*COS(N248*$AB$1)-G248*COS($AB$1*M248)*SIN($AB$1*N248)-H248*SIN($AB$1*M248)</f>
        <v>0</v>
      </c>
      <c r="W248" s="0" t="n">
        <f aca="false">IF(O248&lt;&gt;0,1,0)</f>
        <v>0</v>
      </c>
    </row>
    <row r="249" customFormat="false" ht="15" hidden="false" customHeight="false" outlineLevel="0" collapsed="false">
      <c r="A249" s="0" t="s">
        <v>881</v>
      </c>
      <c r="B249" s="0" t="s">
        <v>882</v>
      </c>
      <c r="C249" s="0" t="s">
        <v>883</v>
      </c>
      <c r="I249" s="0" t="s">
        <v>884</v>
      </c>
      <c r="J249" s="13" t="n">
        <v>0.41</v>
      </c>
      <c r="K249" s="9" t="str">
        <f aca="false">RIGHTB(B249,1)</f>
        <v>S</v>
      </c>
      <c r="L249" s="9" t="str">
        <f aca="false">RIGHTB(C249,1)</f>
        <v>E</v>
      </c>
      <c r="M249" s="10" t="n">
        <f aca="false">IF(AND(K249="S",LEN(B249)&gt;4),-LEFT(B249,4),IF(AND(K249="S",LEN(B249)=4),-LEFT(B249,3),IF(AND(K249="N",LEN(B249)=4),LEFT(B249,3),LEFT(B249,4))))</f>
        <v>-15.2</v>
      </c>
      <c r="N249" s="10" t="str">
        <f aca="false">IF(AND(L249="W",LEN(C249)=6),-LEFT(C249,5), IF(AND(L249="W",LEN(C249)=5),-LEFT(C249,4), IF(AND(L249="W",LEN(C249)=4), -LEFT(C249,3), IF(AND(L249="E", LEN(C249)=6),LEFT(C249,5), IF(AND(L249="E",LEN(C249)=5), LEFT(C249,4), IF(AND(L249="E",LEN(C249)=4),LEFT(C249,3) ))))))</f>
        <v>55.1</v>
      </c>
      <c r="O249" s="0" t="n">
        <f aca="false">(F249^2+G249^2+H249^2)^0.5</f>
        <v>0</v>
      </c>
      <c r="P249" s="0" t="e">
        <f aca="false">ATAN((R249^2+S249^2)^0.5/T249)/$AB$1</f>
        <v>#DIV/0!</v>
      </c>
      <c r="Q249" s="0" t="n">
        <f aca="false">ATAN2(R249,S249)/$AB$1+180</f>
        <v>180</v>
      </c>
      <c r="R249" s="0" t="n">
        <f aca="false">-F249*SIN(M249*$AB$1)*COS(N249*$AB$1)-G249*SIN($AB$1*M249)*SIN($AB$1*N249)+H249*COS($AB$1*M249)</f>
        <v>0</v>
      </c>
      <c r="S249" s="0" t="n">
        <f aca="false">-F249*SIN($AB$1*N249)+G249*COS($AB$1*N249)</f>
        <v>0</v>
      </c>
      <c r="T249" s="0" t="n">
        <f aca="false">-F249*COS($AB$1*M249)*COS(N249*$AB$1)-G249*COS($AB$1*M249)*SIN($AB$1*N249)-H249*SIN($AB$1*M249)</f>
        <v>0</v>
      </c>
      <c r="W249" s="0" t="n">
        <f aca="false">IF(O249&lt;&gt;0,1,0)</f>
        <v>0</v>
      </c>
    </row>
    <row r="250" customFormat="false" ht="15" hidden="false" customHeight="false" outlineLevel="0" collapsed="false">
      <c r="A250" s="0" t="s">
        <v>885</v>
      </c>
      <c r="B250" s="0" t="s">
        <v>886</v>
      </c>
      <c r="C250" s="0" t="s">
        <v>887</v>
      </c>
      <c r="D250" s="0" t="n">
        <v>40.7</v>
      </c>
      <c r="I250" s="0" t="s">
        <v>888</v>
      </c>
      <c r="J250" s="13" t="n">
        <v>0.41</v>
      </c>
      <c r="K250" s="9" t="str">
        <f aca="false">RIGHTB(B250,1)</f>
        <v>S</v>
      </c>
      <c r="L250" s="9" t="str">
        <f aca="false">RIGHTB(C250,1)</f>
        <v>W</v>
      </c>
      <c r="M250" s="10" t="n">
        <f aca="false">IF(AND(K250="S",LEN(B250)&gt;4),-LEFT(B250,4),IF(AND(K250="S",LEN(B250)=4),-LEFT(B250,3),IF(AND(K250="N",LEN(B250)=4),LEFT(B250,3),LEFT(B250,4))))</f>
        <v>-27.5</v>
      </c>
      <c r="N250" s="10" t="n">
        <f aca="false">IF(AND(L250="W",LEN(C250)=6),-LEFT(C250,5), IF(AND(L250="W",LEN(C250)=5),-LEFT(C250,4), IF(AND(L250="W",LEN(C250)=4), -LEFT(C250,3), IF(AND(L250="E", LEN(C250)=6),LEFT(C250,5), IF(AND(L250="E",LEN(C250)=5), LEFT(C250,4), IF(AND(L250="E",LEN(C250)=4),LEFT(C250,3) ))))))</f>
        <v>-164.9</v>
      </c>
      <c r="O250" s="0" t="n">
        <f aca="false">(F250^2+G250^2+H250^2)^0.5</f>
        <v>0</v>
      </c>
      <c r="P250" s="0" t="e">
        <f aca="false">ATAN((R250^2+S250^2)^0.5/T250)/$AB$1</f>
        <v>#DIV/0!</v>
      </c>
      <c r="Q250" s="0" t="n">
        <f aca="false">ATAN2(R250,S250)/$AB$1+180</f>
        <v>180</v>
      </c>
      <c r="R250" s="0" t="n">
        <f aca="false">-F250*SIN(M250*$AB$1)*COS(N250*$AB$1)-G250*SIN($AB$1*M250)*SIN($AB$1*N250)+H250*COS($AB$1*M250)</f>
        <v>0</v>
      </c>
      <c r="S250" s="0" t="n">
        <f aca="false">-F250*SIN($AB$1*N250)+G250*COS($AB$1*N250)</f>
        <v>0</v>
      </c>
      <c r="T250" s="0" t="n">
        <f aca="false">-F250*COS($AB$1*M250)*COS(N250*$AB$1)-G250*COS($AB$1*M250)*SIN($AB$1*N250)-H250*SIN($AB$1*M250)</f>
        <v>0</v>
      </c>
      <c r="W250" s="0" t="n">
        <f aca="false">IF(O250&lt;&gt;0,1,0)</f>
        <v>0</v>
      </c>
    </row>
    <row r="251" customFormat="false" ht="15" hidden="false" customHeight="false" outlineLevel="0" collapsed="false">
      <c r="A251" s="0" t="s">
        <v>889</v>
      </c>
      <c r="B251" s="0" t="s">
        <v>890</v>
      </c>
      <c r="C251" s="0" t="s">
        <v>891</v>
      </c>
      <c r="D251" s="0" t="n">
        <v>28.2</v>
      </c>
      <c r="E251" s="0" t="n">
        <v>12.9</v>
      </c>
      <c r="F251" s="0" t="n">
        <v>3.9</v>
      </c>
      <c r="G251" s="0" t="n">
        <v>-4.1</v>
      </c>
      <c r="H251" s="0" t="n">
        <v>-11.6</v>
      </c>
      <c r="I251" s="0" t="s">
        <v>880</v>
      </c>
      <c r="J251" s="13" t="n">
        <v>0.41</v>
      </c>
      <c r="K251" s="9" t="str">
        <f aca="false">RIGHTB(B251,1)</f>
        <v>N</v>
      </c>
      <c r="L251" s="9" t="str">
        <f aca="false">RIGHTB(C251,1)</f>
        <v>W</v>
      </c>
      <c r="M251" s="10" t="str">
        <f aca="false">IF(AND(K251="S",LEN(B251)&gt;4),-LEFT(B251,4),IF(AND(K251="S",LEN(B251)=4),-LEFT(B251,3),IF(AND(K251="N",LEN(B251)=4),LEFT(B251,3),LEFT(B251,4))))</f>
        <v>53.1</v>
      </c>
      <c r="N251" s="10" t="n">
        <f aca="false">IF(AND(L251="W",LEN(C251)=6),-LEFT(C251,5), IF(AND(L251="W",LEN(C251)=5),-LEFT(C251,4), IF(AND(L251="W",LEN(C251)=4), -LEFT(C251,3), IF(AND(L251="E", LEN(C251)=6),LEFT(C251,5), IF(AND(L251="E",LEN(C251)=5), LEFT(C251,4), IF(AND(L251="E",LEN(C251)=4),LEFT(C251,3) ))))))</f>
        <v>-109.9</v>
      </c>
      <c r="O251" s="0" t="n">
        <f aca="false">(F251^2+G251^2+H251^2)^0.5</f>
        <v>12.9065874653217</v>
      </c>
      <c r="P251" s="0" t="n">
        <f aca="false">ATAN((R251^2+S251^2)^0.5/T251)/$AB$1</f>
        <v>53.0484499387815</v>
      </c>
      <c r="Q251" s="0" t="n">
        <f aca="false">ATAN2(R251,S251)/$AB$1+180</f>
        <v>330.603897113695</v>
      </c>
      <c r="R251" s="0" t="n">
        <f aca="false">-F251*SIN(M251*$AB$1)*COS(N251*$AB$1)-G251*SIN($AB$1*M251)*SIN($AB$1*N251)+H251*COS($AB$1*M251)</f>
        <v>-8.98623838505604</v>
      </c>
      <c r="S251" s="0" t="n">
        <f aca="false">-F251*SIN($AB$1*N251)+G251*COS($AB$1*N251)</f>
        <v>5.06267985107556</v>
      </c>
      <c r="T251" s="0" t="n">
        <f aca="false">-F251*COS($AB$1*M251)*COS(N251*$AB$1)-G251*COS($AB$1*M251)*SIN($AB$1*N251)-H251*SIN($AB$1*M251)</f>
        <v>7.75865918909053</v>
      </c>
      <c r="W251" s="0" t="n">
        <f aca="false">IF(O251&lt;&gt;0,1,0)</f>
        <v>1</v>
      </c>
    </row>
    <row r="252" customFormat="false" ht="15" hidden="false" customHeight="false" outlineLevel="0" collapsed="false">
      <c r="A252" s="0" t="s">
        <v>892</v>
      </c>
      <c r="B252" s="0" t="s">
        <v>893</v>
      </c>
      <c r="C252" s="0" t="s">
        <v>894</v>
      </c>
      <c r="D252" s="0" t="n">
        <v>40.7</v>
      </c>
      <c r="I252" s="0" t="s">
        <v>869</v>
      </c>
      <c r="J252" s="13" t="n">
        <v>0.41</v>
      </c>
      <c r="K252" s="9" t="str">
        <f aca="false">RIGHTB(B252,1)</f>
        <v>N</v>
      </c>
      <c r="L252" s="9" t="str">
        <f aca="false">RIGHTB(C252,1)</f>
        <v>W</v>
      </c>
      <c r="M252" s="10" t="str">
        <f aca="false">IF(AND(K252="S",LEN(B252)&gt;4),-LEFT(B252,4),IF(AND(K252="S",LEN(B252)=4),-LEFT(B252,3),IF(AND(K252="N",LEN(B252)=4),LEFT(B252,3),LEFT(B252,4))))</f>
        <v>36.4</v>
      </c>
      <c r="N252" s="10" t="n">
        <f aca="false">IF(AND(L252="W",LEN(C252)=6),-LEFT(C252,5), IF(AND(L252="W",LEN(C252)=5),-LEFT(C252,4), IF(AND(L252="W",LEN(C252)=4), -LEFT(C252,3), IF(AND(L252="E", LEN(C252)=6),LEFT(C252,5), IF(AND(L252="E",LEN(C252)=5), LEFT(C252,4), IF(AND(L252="E",LEN(C252)=4),LEFT(C252,3) ))))))</f>
        <v>-160.4</v>
      </c>
      <c r="O252" s="0" t="n">
        <f aca="false">(F252^2+G252^2+H252^2)^0.5</f>
        <v>0</v>
      </c>
      <c r="P252" s="0" t="e">
        <f aca="false">ATAN((R252^2+S252^2)^0.5/T252)/$AB$1</f>
        <v>#DIV/0!</v>
      </c>
      <c r="Q252" s="0" t="n">
        <f aca="false">ATAN2(R252,S252)/$AB$1+180</f>
        <v>180</v>
      </c>
      <c r="R252" s="0" t="n">
        <f aca="false">-F252*SIN(M252*$AB$1)*COS(N252*$AB$1)-G252*SIN($AB$1*M252)*SIN($AB$1*N252)+H252*COS($AB$1*M252)</f>
        <v>0</v>
      </c>
      <c r="S252" s="0" t="n">
        <f aca="false">-F252*SIN($AB$1*N252)+G252*COS($AB$1*N252)</f>
        <v>0</v>
      </c>
      <c r="T252" s="0" t="n">
        <f aca="false">-F252*COS($AB$1*M252)*COS(N252*$AB$1)-G252*COS($AB$1*M252)*SIN($AB$1*N252)-H252*SIN($AB$1*M252)</f>
        <v>0</v>
      </c>
      <c r="W252" s="0" t="n">
        <f aca="false">IF(O252&lt;&gt;0,1,0)</f>
        <v>0</v>
      </c>
    </row>
    <row r="253" customFormat="false" ht="15" hidden="false" customHeight="false" outlineLevel="0" collapsed="false">
      <c r="A253" s="0" t="s">
        <v>895</v>
      </c>
      <c r="B253" s="0" t="s">
        <v>896</v>
      </c>
      <c r="C253" s="0" t="s">
        <v>897</v>
      </c>
      <c r="D253" s="0" t="n">
        <v>61</v>
      </c>
      <c r="I253" s="0" t="s">
        <v>869</v>
      </c>
      <c r="J253" s="13" t="n">
        <v>0.41</v>
      </c>
      <c r="K253" s="9" t="str">
        <f aca="false">RIGHTB(B253,1)</f>
        <v>S</v>
      </c>
      <c r="L253" s="9" t="str">
        <f aca="false">RIGHTB(C253,1)</f>
        <v>E</v>
      </c>
      <c r="M253" s="10" t="n">
        <f aca="false">IF(AND(K253="S",LEN(B253)&gt;4),-LEFT(B253,4),IF(AND(K253="S",LEN(B253)=4),-LEFT(B253,3),IF(AND(K253="N",LEN(B253)=4),LEFT(B253,3),LEFT(B253,4))))</f>
        <v>-31.7</v>
      </c>
      <c r="N253" s="10" t="str">
        <f aca="false">IF(AND(L253="W",LEN(C253)=6),-LEFT(C253,5), IF(AND(L253="W",LEN(C253)=5),-LEFT(C253,4), IF(AND(L253="W",LEN(C253)=4), -LEFT(C253,3), IF(AND(L253="E", LEN(C253)=6),LEFT(C253,5), IF(AND(L253="E",LEN(C253)=5), LEFT(C253,4), IF(AND(L253="E",LEN(C253)=4),LEFT(C253,3) ))))))</f>
        <v>54.9</v>
      </c>
      <c r="O253" s="0" t="n">
        <f aca="false">(F253^2+G253^2+H253^2)^0.5</f>
        <v>0</v>
      </c>
      <c r="P253" s="0" t="e">
        <f aca="false">ATAN((R253^2+S253^2)^0.5/T253)/$AB$1</f>
        <v>#DIV/0!</v>
      </c>
      <c r="Q253" s="0" t="n">
        <f aca="false">ATAN2(R253,S253)/$AB$1+180</f>
        <v>180</v>
      </c>
      <c r="R253" s="0" t="n">
        <f aca="false">-F253*SIN(M253*$AB$1)*COS(N253*$AB$1)-G253*SIN($AB$1*M253)*SIN($AB$1*N253)+H253*COS($AB$1*M253)</f>
        <v>0</v>
      </c>
      <c r="S253" s="0" t="n">
        <f aca="false">-F253*SIN($AB$1*N253)+G253*COS($AB$1*N253)</f>
        <v>0</v>
      </c>
      <c r="T253" s="0" t="n">
        <f aca="false">-F253*COS($AB$1*M253)*COS(N253*$AB$1)-G253*COS($AB$1*M253)*SIN($AB$1*N253)-H253*SIN($AB$1*M253)</f>
        <v>0</v>
      </c>
      <c r="W253" s="0" t="n">
        <f aca="false">IF(O253&lt;&gt;0,1,0)</f>
        <v>0</v>
      </c>
    </row>
    <row r="254" customFormat="false" ht="15" hidden="false" customHeight="false" outlineLevel="0" collapsed="false">
      <c r="A254" s="0" t="s">
        <v>898</v>
      </c>
      <c r="B254" s="0" t="s">
        <v>899</v>
      </c>
      <c r="C254" s="0" t="s">
        <v>900</v>
      </c>
      <c r="D254" s="0" t="n">
        <v>29.6</v>
      </c>
      <c r="I254" s="0" t="s">
        <v>869</v>
      </c>
      <c r="J254" s="13" t="n">
        <v>0.41</v>
      </c>
      <c r="K254" s="9" t="str">
        <f aca="false">RIGHTB(B254,1)</f>
        <v>S</v>
      </c>
      <c r="L254" s="9" t="str">
        <f aca="false">RIGHTB(C254,1)</f>
        <v>E</v>
      </c>
      <c r="M254" s="10" t="n">
        <f aca="false">IF(AND(K254="S",LEN(B254)&gt;4),-LEFT(B254,4),IF(AND(K254="S",LEN(B254)=4),-LEFT(B254,3),IF(AND(K254="N",LEN(B254)=4),LEFT(B254,3),LEFT(B254,4))))</f>
        <v>-18.5</v>
      </c>
      <c r="N254" s="10" t="str">
        <f aca="false">IF(AND(L254="W",LEN(C254)=6),-LEFT(C254,5), IF(AND(L254="W",LEN(C254)=5),-LEFT(C254,4), IF(AND(L254="W",LEN(C254)=4), -LEFT(C254,3), IF(AND(L254="E", LEN(C254)=6),LEFT(C254,5), IF(AND(L254="E",LEN(C254)=5), LEFT(C254,4), IF(AND(L254="E",LEN(C254)=4),LEFT(C254,3) ))))))</f>
        <v>141.8</v>
      </c>
      <c r="O254" s="0" t="n">
        <f aca="false">(F254^2+G254^2+H254^2)^0.5</f>
        <v>0</v>
      </c>
      <c r="P254" s="0" t="e">
        <f aca="false">ATAN((R254^2+S254^2)^0.5/T254)/$AB$1</f>
        <v>#DIV/0!</v>
      </c>
      <c r="Q254" s="0" t="n">
        <f aca="false">ATAN2(R254,S254)/$AB$1+180</f>
        <v>180</v>
      </c>
      <c r="R254" s="0" t="n">
        <f aca="false">-F254*SIN(M254*$AB$1)*COS(N254*$AB$1)-G254*SIN($AB$1*M254)*SIN($AB$1*N254)+H254*COS($AB$1*M254)</f>
        <v>0</v>
      </c>
      <c r="S254" s="0" t="n">
        <f aca="false">-F254*SIN($AB$1*N254)+G254*COS($AB$1*N254)</f>
        <v>-0</v>
      </c>
      <c r="T254" s="0" t="n">
        <f aca="false">-F254*COS($AB$1*M254)*COS(N254*$AB$1)-G254*COS($AB$1*M254)*SIN($AB$1*N254)-H254*SIN($AB$1*M254)</f>
        <v>0</v>
      </c>
      <c r="W254" s="0" t="n">
        <f aca="false">IF(O254&lt;&gt;0,1,0)</f>
        <v>0</v>
      </c>
    </row>
    <row r="255" customFormat="false" ht="15" hidden="false" customHeight="false" outlineLevel="0" collapsed="false">
      <c r="A255" s="0" t="s">
        <v>901</v>
      </c>
      <c r="B255" s="0" t="s">
        <v>902</v>
      </c>
      <c r="C255" s="0" t="s">
        <v>903</v>
      </c>
      <c r="D255" s="0" t="n">
        <v>36</v>
      </c>
      <c r="E255" s="0" t="n">
        <v>17.5</v>
      </c>
      <c r="F255" s="0" t="n">
        <v>-10.7</v>
      </c>
      <c r="G255" s="0" t="n">
        <v>-7.6</v>
      </c>
      <c r="H255" s="0" t="n">
        <v>11.6</v>
      </c>
      <c r="I255" s="0" t="s">
        <v>884</v>
      </c>
      <c r="J255" s="13" t="n">
        <v>0.41</v>
      </c>
      <c r="K255" s="9" t="str">
        <f aca="false">RIGHTB(B255,1)</f>
        <v>N</v>
      </c>
      <c r="L255" s="9" t="str">
        <f aca="false">RIGHTB(C255,1)</f>
        <v>E</v>
      </c>
      <c r="M255" s="10" t="str">
        <f aca="false">IF(AND(K255="S",LEN(B255)&gt;4),-LEFT(B255,4),IF(AND(K255="S",LEN(B255)=4),-LEFT(B255,3),IF(AND(K255="N",LEN(B255)=4),LEFT(B255,3),LEFT(B255,4))))</f>
        <v>2.0</v>
      </c>
      <c r="N255" s="10" t="str">
        <f aca="false">IF(AND(L255="W",LEN(C255)=6),-LEFT(C255,5), IF(AND(L255="W",LEN(C255)=5),-LEFT(C255,4), IF(AND(L255="W",LEN(C255)=4), -LEFT(C255,3), IF(AND(L255="E", LEN(C255)=6),LEFT(C255,5), IF(AND(L255="E",LEN(C255)=5), LEFT(C255,4), IF(AND(L255="E",LEN(C255)=4),LEFT(C255,3) ))))))</f>
        <v>28.8</v>
      </c>
      <c r="O255" s="0" t="n">
        <f aca="false">(F255^2+G255^2+H255^2)^0.5</f>
        <v>17.515992692394</v>
      </c>
      <c r="P255" s="0" t="n">
        <f aca="false">ATAN((R255^2+S255^2)^0.5/T255)/$AB$1</f>
        <v>43.8817644623253</v>
      </c>
      <c r="Q255" s="0" t="n">
        <f aca="false">ATAN2(R255,S255)/$AB$1+180</f>
        <v>172.878855473451</v>
      </c>
      <c r="R255" s="0" t="n">
        <f aca="false">-F255*SIN(M255*$AB$1)*COS(N255*$AB$1)-G255*SIN($AB$1*M255)*SIN($AB$1*N255)+H255*COS($AB$1*M255)</f>
        <v>12.0479465795588</v>
      </c>
      <c r="S255" s="0" t="n">
        <f aca="false">-F255*SIN($AB$1*N255)+G255*COS($AB$1*N255)</f>
        <v>-1.50516645563232</v>
      </c>
      <c r="T255" s="0" t="n">
        <f aca="false">-F255*COS($AB$1*M255)*COS(N255*$AB$1)-G255*COS($AB$1*M255)*SIN($AB$1*N255)-H255*SIN($AB$1*M255)</f>
        <v>12.6250329566673</v>
      </c>
      <c r="W255" s="0" t="n">
        <f aca="false">IF(O255&lt;&gt;0,1,0)</f>
        <v>1</v>
      </c>
    </row>
    <row r="256" customFormat="false" ht="15" hidden="false" customHeight="false" outlineLevel="0" collapsed="false">
      <c r="A256" s="0" t="s">
        <v>904</v>
      </c>
      <c r="B256" s="0" t="s">
        <v>905</v>
      </c>
      <c r="C256" s="0" t="s">
        <v>906</v>
      </c>
      <c r="D256" s="0" t="n">
        <v>42</v>
      </c>
      <c r="I256" s="0" t="s">
        <v>880</v>
      </c>
      <c r="J256" s="13" t="n">
        <v>0.41</v>
      </c>
      <c r="K256" s="9" t="str">
        <f aca="false">RIGHTB(B256,1)</f>
        <v>S</v>
      </c>
      <c r="L256" s="9" t="str">
        <f aca="false">RIGHTB(C256,1)</f>
        <v>E</v>
      </c>
      <c r="M256" s="10" t="n">
        <f aca="false">IF(AND(K256="S",LEN(B256)&gt;4),-LEFT(B256,4),IF(AND(K256="S",LEN(B256)=4),-LEFT(B256,3),IF(AND(K256="N",LEN(B256)=4),LEFT(B256,3),LEFT(B256,4))))</f>
        <v>-56.9</v>
      </c>
      <c r="N256" s="10" t="str">
        <f aca="false">IF(AND(L256="W",LEN(C256)=6),-LEFT(C256,5), IF(AND(L256="W",LEN(C256)=5),-LEFT(C256,4), IF(AND(L256="W",LEN(C256)=4), -LEFT(C256,3), IF(AND(L256="E", LEN(C256)=6),LEFT(C256,5), IF(AND(L256="E",LEN(C256)=5), LEFT(C256,4), IF(AND(L256="E",LEN(C256)=4),LEFT(C256,3) ))))))</f>
        <v>162.2</v>
      </c>
      <c r="O256" s="0" t="n">
        <f aca="false">(F256^2+G256^2+H256^2)^0.5</f>
        <v>0</v>
      </c>
      <c r="P256" s="0" t="e">
        <f aca="false">ATAN((R256^2+S256^2)^0.5/T256)/$AB$1</f>
        <v>#DIV/0!</v>
      </c>
      <c r="Q256" s="0" t="n">
        <f aca="false">ATAN2(R256,S256)/$AB$1+180</f>
        <v>180</v>
      </c>
      <c r="R256" s="0" t="n">
        <f aca="false">-F256*SIN(M256*$AB$1)*COS(N256*$AB$1)-G256*SIN($AB$1*M256)*SIN($AB$1*N256)+H256*COS($AB$1*M256)</f>
        <v>0</v>
      </c>
      <c r="S256" s="0" t="n">
        <f aca="false">-F256*SIN($AB$1*N256)+G256*COS($AB$1*N256)</f>
        <v>-0</v>
      </c>
      <c r="T256" s="0" t="n">
        <f aca="false">-F256*COS($AB$1*M256)*COS(N256*$AB$1)-G256*COS($AB$1*M256)*SIN($AB$1*N256)-H256*SIN($AB$1*M256)</f>
        <v>0</v>
      </c>
      <c r="W256" s="0" t="n">
        <f aca="false">IF(O256&lt;&gt;0,1,0)</f>
        <v>0</v>
      </c>
    </row>
    <row r="257" customFormat="false" ht="15" hidden="false" customHeight="false" outlineLevel="0" collapsed="false">
      <c r="A257" s="0" t="s">
        <v>907</v>
      </c>
      <c r="B257" s="0" t="s">
        <v>908</v>
      </c>
      <c r="C257" s="0" t="s">
        <v>909</v>
      </c>
      <c r="D257" s="0" t="n">
        <v>31.1</v>
      </c>
      <c r="E257" s="0" t="n">
        <v>18.1</v>
      </c>
      <c r="F257" s="0" t="n">
        <v>12.7</v>
      </c>
      <c r="G257" s="0" t="n">
        <v>-4.7</v>
      </c>
      <c r="H257" s="0" t="n">
        <v>12</v>
      </c>
      <c r="I257" s="0" t="s">
        <v>888</v>
      </c>
      <c r="J257" s="13" t="n">
        <v>0.41</v>
      </c>
      <c r="K257" s="9" t="str">
        <f aca="false">RIGHTB(B257,1)</f>
        <v>S</v>
      </c>
      <c r="L257" s="9" t="str">
        <f aca="false">RIGHTB(C257,1)</f>
        <v>E</v>
      </c>
      <c r="M257" s="10" t="n">
        <f aca="false">IF(AND(K257="S",LEN(B257)&gt;4),-LEFT(B257,4),IF(AND(K257="S",LEN(B257)=4),-LEFT(B257,3),IF(AND(K257="N",LEN(B257)=4),LEFT(B257,3),LEFT(B257,4))))</f>
        <v>-48.6</v>
      </c>
      <c r="N257" s="10" t="str">
        <f aca="false">IF(AND(L257="W",LEN(C257)=6),-LEFT(C257,5), IF(AND(L257="W",LEN(C257)=5),-LEFT(C257,4), IF(AND(L257="W",LEN(C257)=4), -LEFT(C257,3), IF(AND(L257="E", LEN(C257)=6),LEFT(C257,5), IF(AND(L257="E",LEN(C257)=5), LEFT(C257,4), IF(AND(L257="E",LEN(C257)=4),LEFT(C257,3) ))))))</f>
        <v>90.4</v>
      </c>
      <c r="O257" s="0" t="n">
        <f aca="false">(F257^2+G257^2+H257^2)^0.5</f>
        <v>18.0936452933067</v>
      </c>
      <c r="P257" s="0" t="n">
        <f aca="false">ATAN((R257^2+S257^2)^0.5/T257)/$AB$1</f>
        <v>47.7393488009576</v>
      </c>
      <c r="Q257" s="0" t="n">
        <f aca="false">ATAN2(R257,S257)/$AB$1+180</f>
        <v>108.928166135385</v>
      </c>
      <c r="R257" s="0" t="n">
        <f aca="false">-F257*SIN(M257*$AB$1)*COS(N257*$AB$1)-G257*SIN($AB$1*M257)*SIN($AB$1*N257)+H257*COS($AB$1*M257)</f>
        <v>4.34379991983477</v>
      </c>
      <c r="S257" s="0" t="n">
        <f aca="false">-F257*SIN($AB$1*N257)+G257*COS($AB$1*N257)</f>
        <v>-12.666878586774</v>
      </c>
      <c r="T257" s="0" t="n">
        <f aca="false">-F257*COS($AB$1*M257)*COS(N257*$AB$1)-G257*COS($AB$1*M257)*SIN($AB$1*N257)-H257*SIN($AB$1*M257)</f>
        <v>12.1680560947248</v>
      </c>
      <c r="W257" s="0" t="n">
        <f aca="false">IF(O257&lt;&gt;0,1,0)</f>
        <v>1</v>
      </c>
    </row>
    <row r="258" customFormat="false" ht="15" hidden="false" customHeight="false" outlineLevel="0" collapsed="false">
      <c r="A258" s="0" t="s">
        <v>910</v>
      </c>
      <c r="B258" s="0" t="s">
        <v>911</v>
      </c>
      <c r="C258" s="0" t="s">
        <v>912</v>
      </c>
      <c r="I258" s="0" t="s">
        <v>913</v>
      </c>
      <c r="J258" s="0" t="n">
        <v>0.4</v>
      </c>
      <c r="K258" s="9" t="str">
        <f aca="false">RIGHTB(B258,1)</f>
        <v>S</v>
      </c>
      <c r="L258" s="9" t="str">
        <f aca="false">RIGHTB(C258,1)</f>
        <v>E</v>
      </c>
      <c r="M258" s="10" t="n">
        <f aca="false">IF(AND(K258="S",LEN(B258)&gt;4),-LEFT(B258,4),IF(AND(K258="S",LEN(B258)=4),-LEFT(B258,3),IF(AND(K258="N",LEN(B258)=4),LEFT(B258,3),LEFT(B258,4))))</f>
        <v>-59.9</v>
      </c>
      <c r="N258" s="10" t="str">
        <f aca="false">IF(AND(L258="W",LEN(C258)=6),-LEFT(C258,5), IF(AND(L258="W",LEN(C258)=5),-LEFT(C258,4), IF(AND(L258="W",LEN(C258)=4), -LEFT(C258,3), IF(AND(L258="E", LEN(C258)=6),LEFT(C258,5), IF(AND(L258="E",LEN(C258)=5), LEFT(C258,4), IF(AND(L258="E",LEN(C258)=4),LEFT(C258,3) ))))))</f>
        <v>41.0</v>
      </c>
      <c r="O258" s="0" t="n">
        <f aca="false">(F258^2+G258^2+H258^2)^0.5</f>
        <v>0</v>
      </c>
      <c r="P258" s="0" t="e">
        <f aca="false">ATAN((R258^2+S258^2)^0.5/T258)/$AB$1</f>
        <v>#DIV/0!</v>
      </c>
      <c r="Q258" s="0" t="n">
        <f aca="false">ATAN2(R258,S258)/$AB$1+180</f>
        <v>180</v>
      </c>
      <c r="R258" s="0" t="n">
        <f aca="false">-F258*SIN(M258*$AB$1)*COS(N258*$AB$1)-G258*SIN($AB$1*M258)*SIN($AB$1*N258)+H258*COS($AB$1*M258)</f>
        <v>0</v>
      </c>
      <c r="S258" s="0" t="n">
        <f aca="false">-F258*SIN($AB$1*N258)+G258*COS($AB$1*N258)</f>
        <v>0</v>
      </c>
      <c r="T258" s="0" t="n">
        <f aca="false">-F258*COS($AB$1*M258)*COS(N258*$AB$1)-G258*COS($AB$1*M258)*SIN($AB$1*N258)-H258*SIN($AB$1*M258)</f>
        <v>0</v>
      </c>
      <c r="W258" s="0" t="n">
        <f aca="false">IF(O258&lt;&gt;0,1,0)</f>
        <v>0</v>
      </c>
    </row>
    <row r="259" customFormat="false" ht="15" hidden="false" customHeight="false" outlineLevel="0" collapsed="false">
      <c r="A259" s="0" t="s">
        <v>914</v>
      </c>
      <c r="B259" s="0" t="s">
        <v>915</v>
      </c>
      <c r="C259" s="0" t="s">
        <v>916</v>
      </c>
      <c r="D259" s="0" t="n">
        <v>16.7</v>
      </c>
      <c r="I259" s="0" t="s">
        <v>917</v>
      </c>
      <c r="J259" s="0" t="n">
        <v>0.4</v>
      </c>
      <c r="K259" s="9" t="str">
        <f aca="false">RIGHTB(B259,1)</f>
        <v>S</v>
      </c>
      <c r="L259" s="9" t="str">
        <f aca="false">RIGHTB(C259,1)</f>
        <v>W</v>
      </c>
      <c r="M259" s="10" t="n">
        <f aca="false">IF(AND(K259="S",LEN(B259)&gt;4),-LEFT(B259,4),IF(AND(K259="S",LEN(B259)=4),-LEFT(B259,3),IF(AND(K259="N",LEN(B259)=4),LEFT(B259,3),LEFT(B259,4))))</f>
        <v>-36.3</v>
      </c>
      <c r="N259" s="10" t="n">
        <f aca="false">IF(AND(L259="W",LEN(C259)=6),-LEFT(C259,5), IF(AND(L259="W",LEN(C259)=5),-LEFT(C259,4), IF(AND(L259="W",LEN(C259)=4), -LEFT(C259,3), IF(AND(L259="E", LEN(C259)=6),LEFT(C259,5), IF(AND(L259="E",LEN(C259)=5), LEFT(C259,4), IF(AND(L259="E",LEN(C259)=4),LEFT(C259,3) ))))))</f>
        <v>-80.5</v>
      </c>
      <c r="O259" s="0" t="n">
        <f aca="false">(F259^2+G259^2+H259^2)^0.5</f>
        <v>0</v>
      </c>
      <c r="P259" s="0" t="e">
        <f aca="false">ATAN((R259^2+S259^2)^0.5/T259)/$AB$1</f>
        <v>#DIV/0!</v>
      </c>
      <c r="Q259" s="0" t="n">
        <f aca="false">ATAN2(R259,S259)/$AB$1+180</f>
        <v>180</v>
      </c>
      <c r="R259" s="0" t="n">
        <f aca="false">-F259*SIN(M259*$AB$1)*COS(N259*$AB$1)-G259*SIN($AB$1*M259)*SIN($AB$1*N259)+H259*COS($AB$1*M259)</f>
        <v>0</v>
      </c>
      <c r="S259" s="0" t="n">
        <f aca="false">-F259*SIN($AB$1*N259)+G259*COS($AB$1*N259)</f>
        <v>0</v>
      </c>
      <c r="T259" s="0" t="n">
        <f aca="false">-F259*COS($AB$1*M259)*COS(N259*$AB$1)-G259*COS($AB$1*M259)*SIN($AB$1*N259)-H259*SIN($AB$1*M259)</f>
        <v>0</v>
      </c>
      <c r="W259" s="0" t="n">
        <f aca="false">IF(O259&lt;&gt;0,1,0)</f>
        <v>0</v>
      </c>
    </row>
    <row r="260" customFormat="false" ht="15" hidden="false" customHeight="false" outlineLevel="0" collapsed="false">
      <c r="A260" s="0" t="s">
        <v>918</v>
      </c>
      <c r="B260" s="0" t="s">
        <v>919</v>
      </c>
      <c r="C260" s="0" t="s">
        <v>920</v>
      </c>
      <c r="I260" s="0" t="s">
        <v>921</v>
      </c>
      <c r="J260" s="0" t="n">
        <v>0.4</v>
      </c>
      <c r="K260" s="9" t="str">
        <f aca="false">RIGHTB(B260,1)</f>
        <v>S</v>
      </c>
      <c r="L260" s="9" t="str">
        <f aca="false">RIGHTB(C260,1)</f>
        <v>W</v>
      </c>
      <c r="M260" s="10" t="n">
        <f aca="false">IF(AND(K260="S",LEN(B260)&gt;4),-LEFT(B260,4),IF(AND(K260="S",LEN(B260)=4),-LEFT(B260,3),IF(AND(K260="N",LEN(B260)=4),LEFT(B260,3),LEFT(B260,4))))</f>
        <v>-61.6</v>
      </c>
      <c r="N260" s="10" t="n">
        <f aca="false">IF(AND(L260="W",LEN(C260)=6),-LEFT(C260,5), IF(AND(L260="W",LEN(C260)=5),-LEFT(C260,4), IF(AND(L260="W",LEN(C260)=4), -LEFT(C260,3), IF(AND(L260="E", LEN(C260)=6),LEFT(C260,5), IF(AND(L260="E",LEN(C260)=5), LEFT(C260,4), IF(AND(L260="E",LEN(C260)=4),LEFT(C260,3) ))))))</f>
        <v>-158.9</v>
      </c>
      <c r="O260" s="0" t="n">
        <f aca="false">(F260^2+G260^2+H260^2)^0.5</f>
        <v>0</v>
      </c>
      <c r="P260" s="0" t="e">
        <f aca="false">ATAN((R260^2+S260^2)^0.5/T260)/$AB$1</f>
        <v>#DIV/0!</v>
      </c>
      <c r="Q260" s="0" t="n">
        <f aca="false">ATAN2(R260,S260)/$AB$1+180</f>
        <v>180</v>
      </c>
      <c r="R260" s="0" t="n">
        <f aca="false">-F260*SIN(M260*$AB$1)*COS(N260*$AB$1)-G260*SIN($AB$1*M260)*SIN($AB$1*N260)+H260*COS($AB$1*M260)</f>
        <v>0</v>
      </c>
      <c r="S260" s="0" t="n">
        <f aca="false">-F260*SIN($AB$1*N260)+G260*COS($AB$1*N260)</f>
        <v>0</v>
      </c>
      <c r="T260" s="0" t="n">
        <f aca="false">-F260*COS($AB$1*M260)*COS(N260*$AB$1)-G260*COS($AB$1*M260)*SIN($AB$1*N260)-H260*SIN($AB$1*M260)</f>
        <v>0</v>
      </c>
      <c r="W260" s="0" t="n">
        <f aca="false">IF(O260&lt;&gt;0,1,0)</f>
        <v>0</v>
      </c>
    </row>
    <row r="261" customFormat="false" ht="15" hidden="false" customHeight="false" outlineLevel="0" collapsed="false">
      <c r="A261" s="0" t="s">
        <v>922</v>
      </c>
      <c r="B261" s="0" t="s">
        <v>923</v>
      </c>
      <c r="C261" s="0" t="s">
        <v>924</v>
      </c>
      <c r="D261" s="0" t="n">
        <v>36.1</v>
      </c>
      <c r="I261" s="0" t="s">
        <v>913</v>
      </c>
      <c r="J261" s="0" t="n">
        <v>0.4</v>
      </c>
      <c r="K261" s="9" t="str">
        <f aca="false">RIGHTB(B261,1)</f>
        <v>S</v>
      </c>
      <c r="L261" s="9" t="str">
        <f aca="false">RIGHTB(C261,1)</f>
        <v>E</v>
      </c>
      <c r="M261" s="10" t="n">
        <f aca="false">IF(AND(K261="S",LEN(B261)&gt;4),-LEFT(B261,4),IF(AND(K261="S",LEN(B261)=4),-LEFT(B261,3),IF(AND(K261="N",LEN(B261)=4),LEFT(B261,3),LEFT(B261,4))))</f>
        <v>-30.2</v>
      </c>
      <c r="N261" s="10" t="str">
        <f aca="false">IF(AND(L261="W",LEN(C261)=6),-LEFT(C261,5), IF(AND(L261="W",LEN(C261)=5),-LEFT(C261,4), IF(AND(L261="W",LEN(C261)=4), -LEFT(C261,3), IF(AND(L261="E", LEN(C261)=6),LEFT(C261,5), IF(AND(L261="E",LEN(C261)=5), LEFT(C261,4), IF(AND(L261="E",LEN(C261)=4),LEFT(C261,3) ))))))</f>
        <v>52.6</v>
      </c>
      <c r="O261" s="0" t="n">
        <f aca="false">(F261^2+G261^2+H261^2)^0.5</f>
        <v>0</v>
      </c>
      <c r="P261" s="0" t="e">
        <f aca="false">ATAN((R261^2+S261^2)^0.5/T261)/$AB$1</f>
        <v>#DIV/0!</v>
      </c>
      <c r="Q261" s="0" t="n">
        <f aca="false">ATAN2(R261,S261)/$AB$1+180</f>
        <v>180</v>
      </c>
      <c r="R261" s="0" t="n">
        <f aca="false">-F261*SIN(M261*$AB$1)*COS(N261*$AB$1)-G261*SIN($AB$1*M261)*SIN($AB$1*N261)+H261*COS($AB$1*M261)</f>
        <v>0</v>
      </c>
      <c r="S261" s="0" t="n">
        <f aca="false">-F261*SIN($AB$1*N261)+G261*COS($AB$1*N261)</f>
        <v>0</v>
      </c>
      <c r="T261" s="0" t="n">
        <f aca="false">-F261*COS($AB$1*M261)*COS(N261*$AB$1)-G261*COS($AB$1*M261)*SIN($AB$1*N261)-H261*SIN($AB$1*M261)</f>
        <v>0</v>
      </c>
      <c r="W261" s="0" t="n">
        <f aca="false">IF(O261&lt;&gt;0,1,0)</f>
        <v>0</v>
      </c>
    </row>
    <row r="262" customFormat="false" ht="15" hidden="false" customHeight="false" outlineLevel="0" collapsed="false">
      <c r="A262" s="0" t="s">
        <v>925</v>
      </c>
      <c r="B262" s="0" t="s">
        <v>926</v>
      </c>
      <c r="C262" s="0" t="s">
        <v>927</v>
      </c>
      <c r="D262" s="0" t="n">
        <v>30.8</v>
      </c>
      <c r="E262" s="0" t="n">
        <v>18</v>
      </c>
      <c r="F262" s="0" t="n">
        <v>2.9</v>
      </c>
      <c r="G262" s="0" t="n">
        <v>13.4</v>
      </c>
      <c r="H262" s="0" t="n">
        <v>-12.5</v>
      </c>
      <c r="I262" s="0" t="s">
        <v>921</v>
      </c>
      <c r="J262" s="0" t="n">
        <v>0.4</v>
      </c>
      <c r="K262" s="9" t="str">
        <f aca="false">RIGHTB(B262,1)</f>
        <v>S</v>
      </c>
      <c r="L262" s="9" t="str">
        <f aca="false">RIGHTB(C262,1)</f>
        <v>W</v>
      </c>
      <c r="M262" s="10" t="n">
        <f aca="false">IF(AND(K262="S",LEN(B262)&gt;4),-LEFT(B262,4),IF(AND(K262="S",LEN(B262)=4),-LEFT(B262,3),IF(AND(K262="N",LEN(B262)=4),LEFT(B262,3),LEFT(B262,4))))</f>
        <v>-39.4</v>
      </c>
      <c r="N262" s="10" t="n">
        <f aca="false">IF(AND(L262="W",LEN(C262)=6),-LEFT(C262,5), IF(AND(L262="W",LEN(C262)=5),-LEFT(C262,4), IF(AND(L262="W",LEN(C262)=4), -LEFT(C262,3), IF(AND(L262="E", LEN(C262)=6),LEFT(C262,5), IF(AND(L262="E",LEN(C262)=5), LEFT(C262,4), IF(AND(L262="E",LEN(C262)=4),LEFT(C262,3) ))))))</f>
        <v>-95.9</v>
      </c>
      <c r="O262" s="0" t="n">
        <f aca="false">(F262^2+G262^2+H262^2)^0.5</f>
        <v>18.5531668455819</v>
      </c>
      <c r="P262" s="0" t="n">
        <f aca="false">ATAN((R262^2+S262^2)^0.5/T262)/$AB$1</f>
        <v>81.9566594580316</v>
      </c>
      <c r="Q262" s="0" t="n">
        <f aca="false">ATAN2(R262,S262)/$AB$1+180</f>
        <v>355.293883589566</v>
      </c>
      <c r="R262" s="0" t="n">
        <f aca="false">-F262*SIN(M262*$AB$1)*COS(N262*$AB$1)-G262*SIN($AB$1*M262)*SIN($AB$1*N262)+H262*COS($AB$1*M262)</f>
        <v>-18.3087160680821</v>
      </c>
      <c r="S262" s="0" t="n">
        <f aca="false">-F262*SIN($AB$1*N262)+G262*COS($AB$1*N262)</f>
        <v>1.50721817734262</v>
      </c>
      <c r="T262" s="0" t="n">
        <f aca="false">-F262*COS($AB$1*M262)*COS(N262*$AB$1)-G262*COS($AB$1*M262)*SIN($AB$1*N262)-H262*SIN($AB$1*M262)</f>
        <v>2.59599871036955</v>
      </c>
      <c r="W262" s="0" t="n">
        <f aca="false">IF(O262&lt;&gt;0,1,0)</f>
        <v>1</v>
      </c>
    </row>
    <row r="263" customFormat="false" ht="15" hidden="false" customHeight="false" outlineLevel="0" collapsed="false">
      <c r="A263" s="0" t="s">
        <v>928</v>
      </c>
      <c r="B263" s="0" t="s">
        <v>929</v>
      </c>
      <c r="C263" s="0" t="s">
        <v>930</v>
      </c>
      <c r="D263" s="0" t="n">
        <v>45.5</v>
      </c>
      <c r="E263" s="0" t="n">
        <v>35.7</v>
      </c>
      <c r="F263" s="0" t="n">
        <v>-35.4</v>
      </c>
      <c r="G263" s="0" t="n">
        <v>1.8</v>
      </c>
      <c r="H263" s="0" t="n">
        <v>-4.4</v>
      </c>
      <c r="I263" s="0" t="s">
        <v>921</v>
      </c>
      <c r="J263" s="0" t="n">
        <v>0.4</v>
      </c>
      <c r="K263" s="9" t="str">
        <f aca="false">RIGHTB(B263,1)</f>
        <v>N</v>
      </c>
      <c r="L263" s="9" t="str">
        <f aca="false">RIGHTB(C263,1)</f>
        <v>E</v>
      </c>
      <c r="M263" s="10" t="str">
        <f aca="false">IF(AND(K263="S",LEN(B263)&gt;4),-LEFT(B263,4),IF(AND(K263="S",LEN(B263)=4),-LEFT(B263,3),IF(AND(K263="N",LEN(B263)=4),LEFT(B263,3),LEFT(B263,4))))</f>
        <v>45.7</v>
      </c>
      <c r="N263" s="10" t="str">
        <f aca="false">IF(AND(L263="W",LEN(C263)=6),-LEFT(C263,5), IF(AND(L263="W",LEN(C263)=5),-LEFT(C263,4), IF(AND(L263="W",LEN(C263)=4), -LEFT(C263,3), IF(AND(L263="E", LEN(C263)=6),LEFT(C263,5), IF(AND(L263="E",LEN(C263)=5), LEFT(C263,4), IF(AND(L263="E",LEN(C263)=4),LEFT(C263,3) ))))))</f>
        <v>26.9</v>
      </c>
      <c r="O263" s="0" t="n">
        <f aca="false">(F263^2+G263^2+H263^2)^0.5</f>
        <v>35.7177826859395</v>
      </c>
      <c r="P263" s="0" t="n">
        <f aca="false">ATAN((R263^2+S263^2)^0.5/T263)/$AB$1</f>
        <v>46.4059721302648</v>
      </c>
      <c r="Q263" s="0" t="n">
        <f aca="false">ATAN2(R263,S263)/$AB$1+180</f>
        <v>222.937134080683</v>
      </c>
      <c r="R263" s="0" t="n">
        <f aca="false">-F263*SIN(M263*$AB$1)*COS(N263*$AB$1)-G263*SIN($AB$1*M263)*SIN($AB$1*N263)+H263*COS($AB$1*M263)</f>
        <v>18.9382817429558</v>
      </c>
      <c r="S263" s="0" t="n">
        <f aca="false">-F263*SIN($AB$1*N263)+G263*COS($AB$1*N263)</f>
        <v>17.6214242625138</v>
      </c>
      <c r="T263" s="0" t="n">
        <f aca="false">-F263*COS($AB$1*M263)*COS(N263*$AB$1)-G263*COS($AB$1*M263)*SIN($AB$1*N263)-H263*SIN($AB$1*M263)</f>
        <v>24.6289847859167</v>
      </c>
      <c r="W263" s="0" t="n">
        <f aca="false">IF(O263&lt;&gt;0,1,0)</f>
        <v>1</v>
      </c>
    </row>
    <row r="264" customFormat="false" ht="15" hidden="false" customHeight="false" outlineLevel="0" collapsed="false">
      <c r="A264" s="0" t="s">
        <v>931</v>
      </c>
      <c r="B264" s="0" t="s">
        <v>882</v>
      </c>
      <c r="C264" s="0" t="s">
        <v>932</v>
      </c>
      <c r="D264" s="0" t="n">
        <v>30.6</v>
      </c>
      <c r="E264" s="0" t="n">
        <v>17.4</v>
      </c>
      <c r="F264" s="0" t="n">
        <v>9.1</v>
      </c>
      <c r="G264" s="0" t="n">
        <v>-11.2</v>
      </c>
      <c r="H264" s="0" t="n">
        <v>9.7</v>
      </c>
      <c r="I264" s="0" t="s">
        <v>917</v>
      </c>
      <c r="J264" s="0" t="n">
        <v>0.4</v>
      </c>
      <c r="K264" s="9" t="str">
        <f aca="false">RIGHTB(B264,1)</f>
        <v>S</v>
      </c>
      <c r="L264" s="9" t="str">
        <f aca="false">RIGHTB(C264,1)</f>
        <v>E</v>
      </c>
      <c r="M264" s="10" t="n">
        <f aca="false">IF(AND(K264="S",LEN(B264)&gt;4),-LEFT(B264,4),IF(AND(K264="S",LEN(B264)=4),-LEFT(B264,3),IF(AND(K264="N",LEN(B264)=4),LEFT(B264,3),LEFT(B264,4))))</f>
        <v>-15.2</v>
      </c>
      <c r="N264" s="10" t="str">
        <f aca="false">IF(AND(L264="W",LEN(C264)=6),-LEFT(C264,5), IF(AND(L264="W",LEN(C264)=5),-LEFT(C264,4), IF(AND(L264="W",LEN(C264)=4), -LEFT(C264,3), IF(AND(L264="E", LEN(C264)=6),LEFT(C264,5), IF(AND(L264="E",LEN(C264)=5), LEFT(C264,4), IF(AND(L264="E",LEN(C264)=4),LEFT(C264,3) ))))))</f>
        <v>80.3</v>
      </c>
      <c r="O264" s="0" t="n">
        <f aca="false">(F264^2+G264^2+H264^2)^0.5</f>
        <v>17.3879268459469</v>
      </c>
      <c r="P264" s="0" t="n">
        <f aca="false">ATAN((R264^2+S264^2)^0.5/T264)/$AB$1</f>
        <v>47.6331684419463</v>
      </c>
      <c r="Q264" s="0" t="n">
        <f aca="false">ATAN2(R264,S264)/$AB$1+180</f>
        <v>122.317439476099</v>
      </c>
      <c r="R264" s="0" t="n">
        <f aca="false">-F264*SIN(M264*$AB$1)*COS(N264*$AB$1)-G264*SIN($AB$1*M264)*SIN($AB$1*N264)+H264*COS($AB$1*M264)</f>
        <v>6.86812566515759</v>
      </c>
      <c r="S264" s="0" t="n">
        <f aca="false">-F264*SIN($AB$1*N264)+G264*COS($AB$1*N264)</f>
        <v>-10.8569826202174</v>
      </c>
      <c r="T264" s="0" t="n">
        <f aca="false">-F264*COS($AB$1*M264)*COS(N264*$AB$1)-G264*COS($AB$1*M264)*SIN($AB$1*N264)-H264*SIN($AB$1*M264)</f>
        <v>11.717285446378</v>
      </c>
      <c r="W264" s="0" t="n">
        <f aca="false">IF(O264&lt;&gt;0,1,0)</f>
        <v>1</v>
      </c>
    </row>
    <row r="265" customFormat="false" ht="15" hidden="false" customHeight="false" outlineLevel="0" collapsed="false">
      <c r="A265" s="0" t="s">
        <v>933</v>
      </c>
      <c r="B265" s="0" t="s">
        <v>934</v>
      </c>
      <c r="C265" s="0" t="s">
        <v>935</v>
      </c>
      <c r="D265" s="0" t="n">
        <v>40</v>
      </c>
      <c r="E265" s="0" t="n">
        <v>14.1</v>
      </c>
      <c r="F265" s="0" t="n">
        <v>-8.9</v>
      </c>
      <c r="G265" s="0" t="n">
        <v>6.3</v>
      </c>
      <c r="H265" s="0" t="n">
        <v>-9</v>
      </c>
      <c r="I265" s="0" t="s">
        <v>936</v>
      </c>
      <c r="J265" s="0" t="n">
        <v>0.4</v>
      </c>
      <c r="K265" s="9" t="str">
        <f aca="false">RIGHTB(B265,1)</f>
        <v>N</v>
      </c>
      <c r="L265" s="9" t="str">
        <f aca="false">RIGHTB(C265,1)</f>
        <v>E</v>
      </c>
      <c r="M265" s="10" t="str">
        <f aca="false">IF(AND(K265="S",LEN(B265)&gt;4),-LEFT(B265,4),IF(AND(K265="S",LEN(B265)=4),-LEFT(B265,3),IF(AND(K265="N",LEN(B265)=4),LEFT(B265,3),LEFT(B265,4))))</f>
        <v>71.2</v>
      </c>
      <c r="N265" s="10" t="str">
        <f aca="false">IF(AND(L265="W",LEN(C265)=6),-LEFT(C265,5), IF(AND(L265="W",LEN(C265)=5),-LEFT(C265,4), IF(AND(L265="W",LEN(C265)=4), -LEFT(C265,3), IF(AND(L265="E", LEN(C265)=6),LEFT(C265,5), IF(AND(L265="E",LEN(C265)=5), LEFT(C265,4), IF(AND(L265="E",LEN(C265)=4),LEFT(C265,3) ))))))</f>
        <v>106.7</v>
      </c>
      <c r="O265" s="0" t="n">
        <f aca="false">(F265^2+G265^2+H265^2)^0.5</f>
        <v>14.1385996477728</v>
      </c>
      <c r="P265" s="0" t="n">
        <f aca="false">ATAN((R265^2+S265^2)^0.5/T265)/$AB$1</f>
        <v>65.9985916098822</v>
      </c>
      <c r="Q265" s="0" t="n">
        <f aca="false">ATAN2(R265,S265)/$AB$1+180</f>
        <v>328.678806466542</v>
      </c>
      <c r="R265" s="0" t="n">
        <f aca="false">-F265*SIN(M265*$AB$1)*COS(N265*$AB$1)-G265*SIN($AB$1*M265)*SIN($AB$1*N265)+H265*COS($AB$1*M265)</f>
        <v>-11.0338032293352</v>
      </c>
      <c r="S265" s="0" t="n">
        <f aca="false">-F265*SIN($AB$1*N265)+G265*COS($AB$1*N265)</f>
        <v>6.71424892952744</v>
      </c>
      <c r="T265" s="0" t="n">
        <f aca="false">-F265*COS($AB$1*M265)*COS(N265*$AB$1)-G265*COS($AB$1*M265)*SIN($AB$1*N265)-H265*SIN($AB$1*M265)</f>
        <v>5.75100405222003</v>
      </c>
      <c r="W265" s="0" t="n">
        <f aca="false">IF(O265&lt;&gt;0,1,0)</f>
        <v>1</v>
      </c>
    </row>
    <row r="266" customFormat="false" ht="15" hidden="false" customHeight="false" outlineLevel="0" collapsed="false">
      <c r="A266" s="0" t="s">
        <v>937</v>
      </c>
      <c r="B266" s="0" t="s">
        <v>938</v>
      </c>
      <c r="C266" s="0" t="s">
        <v>939</v>
      </c>
      <c r="D266" s="0" t="n">
        <v>28</v>
      </c>
      <c r="E266" s="0" t="n">
        <v>21.2</v>
      </c>
      <c r="F266" s="0" t="n">
        <v>-3.5</v>
      </c>
      <c r="G266" s="0" t="n">
        <v>-9</v>
      </c>
      <c r="H266" s="0" t="n">
        <v>-18.9</v>
      </c>
      <c r="I266" s="0" t="s">
        <v>936</v>
      </c>
      <c r="J266" s="0" t="n">
        <v>0.4</v>
      </c>
      <c r="K266" s="9" t="str">
        <f aca="false">RIGHTB(B266,1)</f>
        <v>N</v>
      </c>
      <c r="L266" s="9" t="str">
        <f aca="false">RIGHTB(C266,1)</f>
        <v>W</v>
      </c>
      <c r="M266" s="10" t="str">
        <f aca="false">IF(AND(K266="S",LEN(B266)&gt;4),-LEFT(B266,4),IF(AND(K266="S",LEN(B266)=4),-LEFT(B266,3),IF(AND(K266="N",LEN(B266)=4),LEFT(B266,3),LEFT(B266,4))))</f>
        <v>53.9</v>
      </c>
      <c r="N266" s="10" t="n">
        <f aca="false">IF(AND(L266="W",LEN(C266)=6),-LEFT(C266,5), IF(AND(L266="W",LEN(C266)=5),-LEFT(C266,4), IF(AND(L266="W",LEN(C266)=4), -LEFT(C266,3), IF(AND(L266="E", LEN(C266)=6),LEFT(C266,5), IF(AND(L266="E",LEN(C266)=5), LEFT(C266,4), IF(AND(L266="E",LEN(C266)=4),LEFT(C266,3) ))))))</f>
        <v>-148</v>
      </c>
      <c r="O266" s="0" t="n">
        <f aca="false">(F266^2+G266^2+H266^2)^0.5</f>
        <v>21.2240429701789</v>
      </c>
      <c r="P266" s="0" t="n">
        <f aca="false">ATAN((R266^2+S266^2)^0.5/T266)/$AB$1</f>
        <v>59.6874287672466</v>
      </c>
      <c r="Q266" s="0" t="n">
        <f aca="false">ATAN2(R266,S266)/$AB$1+180</f>
        <v>341.618884894865</v>
      </c>
      <c r="R266" s="0" t="n">
        <f aca="false">-F266*SIN(M266*$AB$1)*COS(N266*$AB$1)-G266*SIN($AB$1*M266)*SIN($AB$1*N266)+H266*COS($AB$1*M266)</f>
        <v>-17.3875857872957</v>
      </c>
      <c r="S266" s="0" t="n">
        <f aca="false">-F266*SIN($AB$1*N266)+G266*COS($AB$1*N266)</f>
        <v>5.77771544002036</v>
      </c>
      <c r="T266" s="0" t="n">
        <f aca="false">-F266*COS($AB$1*M266)*COS(N266*$AB$1)-G266*COS($AB$1*M266)*SIN($AB$1*N266)-H266*SIN($AB$1*M266)</f>
        <v>10.7121363314505</v>
      </c>
      <c r="W266" s="0" t="n">
        <f aca="false">IF(O266&lt;&gt;0,1,0)</f>
        <v>1</v>
      </c>
    </row>
    <row r="267" customFormat="false" ht="15" hidden="false" customHeight="false" outlineLevel="0" collapsed="false">
      <c r="A267" s="0" t="s">
        <v>940</v>
      </c>
      <c r="I267" s="0" t="s">
        <v>941</v>
      </c>
      <c r="J267" s="13" t="n">
        <v>0.39</v>
      </c>
      <c r="K267" s="9" t="str">
        <f aca="false">RIGHTB(B267,1)</f>
        <v/>
      </c>
      <c r="L267" s="9" t="str">
        <f aca="false">RIGHTB(C267,1)</f>
        <v/>
      </c>
      <c r="M267" s="10" t="str">
        <f aca="false">IF(AND(K267="S",LEN(B267)&gt;4),-LEFT(B267,4),IF(AND(K267="S",LEN(B267)=4),-LEFT(B267,3),IF(AND(K267="N",LEN(B267)=4),LEFT(B267,3),LEFT(B267,4))))</f>
        <v/>
      </c>
      <c r="N267" s="10" t="n">
        <f aca="false">IF(AND(L267="W",LEN(C267)=6),-LEFT(C267,5), IF(AND(L267="W",LEN(C267)=5),-LEFT(C267,4), IF(AND(L267="W",LEN(C267)=4), -LEFT(C267,3), IF(AND(L267="E", LEN(C267)=6),LEFT(C267,5), IF(AND(L267="E",LEN(C267)=5), LEFT(C267,4), IF(AND(L267="E",LEN(C267)=4),LEFT(C267,3) ))))))</f>
        <v>0</v>
      </c>
      <c r="O267" s="0" t="n">
        <f aca="false">(F267^2+G267^2+H267^2)^0.5</f>
        <v>0</v>
      </c>
      <c r="P267" s="0" t="e">
        <f aca="false">ATAN((R267^2+S267^2)^0.5/T267)/$AB$1</f>
        <v>#VALUE!</v>
      </c>
      <c r="Q267" s="0" t="e">
        <f aca="false">ATAN2(R267,S267)/$AB$1+180</f>
        <v>#VALUE!</v>
      </c>
      <c r="R267" s="0" t="e">
        <f aca="false">-F267*SIN(M267*$AB$1)*COS(N267*$AB$1)-G267*SIN($AB$1*M267)*SIN($AB$1*N267)+H267*COS($AB$1*M267)</f>
        <v>#VALUE!</v>
      </c>
      <c r="S267" s="0" t="n">
        <f aca="false">-F267*SIN($AB$1*N267)+G267*COS($AB$1*N267)</f>
        <v>0</v>
      </c>
      <c r="T267" s="0" t="e">
        <f aca="false">-F267*COS($AB$1*M267)*COS(N267*$AB$1)-G267*COS($AB$1*M267)*SIN($AB$1*N267)-H267*SIN($AB$1*M267)</f>
        <v>#VALUE!</v>
      </c>
      <c r="W267" s="0" t="n">
        <f aca="false">IF(O267&lt;&gt;0,1,0)</f>
        <v>0</v>
      </c>
    </row>
    <row r="268" customFormat="false" ht="15" hidden="false" customHeight="false" outlineLevel="0" collapsed="false">
      <c r="A268" s="0" t="s">
        <v>942</v>
      </c>
      <c r="B268" s="0" t="s">
        <v>943</v>
      </c>
      <c r="C268" s="0" t="s">
        <v>944</v>
      </c>
      <c r="D268" s="0" t="n">
        <v>63</v>
      </c>
      <c r="I268" s="0" t="s">
        <v>945</v>
      </c>
      <c r="J268" s="13" t="n">
        <v>0.39</v>
      </c>
      <c r="K268" s="9" t="str">
        <f aca="false">RIGHTB(B268,1)</f>
        <v>S</v>
      </c>
      <c r="L268" s="9" t="str">
        <f aca="false">RIGHTB(C268,1)</f>
        <v>E</v>
      </c>
      <c r="M268" s="10" t="n">
        <f aca="false">IF(AND(K268="S",LEN(B268)&gt;4),-LEFT(B268,4),IF(AND(K268="S",LEN(B268)=4),-LEFT(B268,3),IF(AND(K268="N",LEN(B268)=4),LEFT(B268,3),LEFT(B268,4))))</f>
        <v>-28.2</v>
      </c>
      <c r="N268" s="10" t="str">
        <f aca="false">IF(AND(L268="W",LEN(C268)=6),-LEFT(C268,5), IF(AND(L268="W",LEN(C268)=5),-LEFT(C268,4), IF(AND(L268="W",LEN(C268)=4), -LEFT(C268,3), IF(AND(L268="E", LEN(C268)=6),LEFT(C268,5), IF(AND(L268="E",LEN(C268)=5), LEFT(C268,4), IF(AND(L268="E",LEN(C268)=4),LEFT(C268,3) ))))))</f>
        <v>3.2</v>
      </c>
      <c r="O268" s="0" t="n">
        <f aca="false">(F268^2+G268^2+H268^2)^0.5</f>
        <v>0</v>
      </c>
      <c r="P268" s="0" t="e">
        <f aca="false">ATAN((R268^2+S268^2)^0.5/T268)/$AB$1</f>
        <v>#DIV/0!</v>
      </c>
      <c r="Q268" s="0" t="n">
        <f aca="false">ATAN2(R268,S268)/$AB$1+180</f>
        <v>180</v>
      </c>
      <c r="R268" s="0" t="n">
        <f aca="false">-F268*SIN(M268*$AB$1)*COS(N268*$AB$1)-G268*SIN($AB$1*M268)*SIN($AB$1*N268)+H268*COS($AB$1*M268)</f>
        <v>0</v>
      </c>
      <c r="S268" s="0" t="n">
        <f aca="false">-F268*SIN($AB$1*N268)+G268*COS($AB$1*N268)</f>
        <v>0</v>
      </c>
      <c r="T268" s="0" t="n">
        <f aca="false">-F268*COS($AB$1*M268)*COS(N268*$AB$1)-G268*COS($AB$1*M268)*SIN($AB$1*N268)-H268*SIN($AB$1*M268)</f>
        <v>0</v>
      </c>
      <c r="W268" s="0" t="n">
        <f aca="false">IF(O268&lt;&gt;0,1,0)</f>
        <v>0</v>
      </c>
    </row>
    <row r="269" customFormat="false" ht="15" hidden="false" customHeight="false" outlineLevel="0" collapsed="false">
      <c r="A269" s="0" t="s">
        <v>946</v>
      </c>
      <c r="B269" s="0" t="s">
        <v>947</v>
      </c>
      <c r="C269" s="0" t="s">
        <v>948</v>
      </c>
      <c r="D269" s="0" t="n">
        <v>33.3</v>
      </c>
      <c r="I269" s="0" t="s">
        <v>941</v>
      </c>
      <c r="J269" s="13" t="n">
        <v>0.39</v>
      </c>
      <c r="K269" s="9" t="str">
        <f aca="false">RIGHTB(B269,1)</f>
        <v>S</v>
      </c>
      <c r="L269" s="9" t="str">
        <f aca="false">RIGHTB(C269,1)</f>
        <v>E</v>
      </c>
      <c r="M269" s="10" t="n">
        <f aca="false">IF(AND(K269="S",LEN(B269)&gt;4),-LEFT(B269,4),IF(AND(K269="S",LEN(B269)=4),-LEFT(B269,3),IF(AND(K269="N",LEN(B269)=4),LEFT(B269,3),LEFT(B269,4))))</f>
        <v>-72.5</v>
      </c>
      <c r="N269" s="10" t="str">
        <f aca="false">IF(AND(L269="W",LEN(C269)=6),-LEFT(C269,5), IF(AND(L269="W",LEN(C269)=5),-LEFT(C269,4), IF(AND(L269="W",LEN(C269)=4), -LEFT(C269,3), IF(AND(L269="E", LEN(C269)=6),LEFT(C269,5), IF(AND(L269="E",LEN(C269)=5), LEFT(C269,4), IF(AND(L269="E",LEN(C269)=4),LEFT(C269,3) ))))))</f>
        <v>144.9</v>
      </c>
      <c r="O269" s="0" t="n">
        <f aca="false">(F269^2+G269^2+H269^2)^0.5</f>
        <v>0</v>
      </c>
      <c r="P269" s="0" t="e">
        <f aca="false">ATAN((R269^2+S269^2)^0.5/T269)/$AB$1</f>
        <v>#DIV/0!</v>
      </c>
      <c r="Q269" s="0" t="n">
        <f aca="false">ATAN2(R269,S269)/$AB$1+180</f>
        <v>180</v>
      </c>
      <c r="R269" s="0" t="n">
        <f aca="false">-F269*SIN(M269*$AB$1)*COS(N269*$AB$1)-G269*SIN($AB$1*M269)*SIN($AB$1*N269)+H269*COS($AB$1*M269)</f>
        <v>0</v>
      </c>
      <c r="S269" s="0" t="n">
        <f aca="false">-F269*SIN($AB$1*N269)+G269*COS($AB$1*N269)</f>
        <v>-0</v>
      </c>
      <c r="T269" s="0" t="n">
        <f aca="false">-F269*COS($AB$1*M269)*COS(N269*$AB$1)-G269*COS($AB$1*M269)*SIN($AB$1*N269)-H269*SIN($AB$1*M269)</f>
        <v>0</v>
      </c>
      <c r="W269" s="0" t="n">
        <f aca="false">IF(O269&lt;&gt;0,1,0)</f>
        <v>0</v>
      </c>
    </row>
    <row r="270" customFormat="false" ht="15" hidden="false" customHeight="false" outlineLevel="0" collapsed="false">
      <c r="A270" s="0" t="s">
        <v>949</v>
      </c>
      <c r="B270" s="0" t="s">
        <v>950</v>
      </c>
      <c r="C270" s="0" t="s">
        <v>951</v>
      </c>
      <c r="D270" s="0" t="n">
        <v>33.3</v>
      </c>
      <c r="E270" s="0" t="n">
        <v>17.1</v>
      </c>
      <c r="F270" s="0" t="n">
        <v>-0.8</v>
      </c>
      <c r="G270" s="0" t="n">
        <v>1.1</v>
      </c>
      <c r="H270" s="0" t="n">
        <v>17</v>
      </c>
      <c r="I270" s="0" t="s">
        <v>952</v>
      </c>
      <c r="J270" s="13" t="n">
        <v>0.39</v>
      </c>
      <c r="K270" s="9" t="str">
        <f aca="false">RIGHTB(B270,1)</f>
        <v>S</v>
      </c>
      <c r="L270" s="9" t="str">
        <f aca="false">RIGHTB(C270,1)</f>
        <v>W</v>
      </c>
      <c r="M270" s="10" t="n">
        <f aca="false">IF(AND(K270="S",LEN(B270)&gt;4),-LEFT(B270,4),IF(AND(K270="S",LEN(B270)=4),-LEFT(B270,3),IF(AND(K270="N",LEN(B270)=4),LEFT(B270,3),LEFT(B270,4))))</f>
        <v>-61.8</v>
      </c>
      <c r="N270" s="10" t="n">
        <f aca="false">IF(AND(L270="W",LEN(C270)=6),-LEFT(C270,5), IF(AND(L270="W",LEN(C270)=5),-LEFT(C270,4), IF(AND(L270="W",LEN(C270)=4), -LEFT(C270,3), IF(AND(L270="E", LEN(C270)=6),LEFT(C270,5), IF(AND(L270="E",LEN(C270)=5), LEFT(C270,4), IF(AND(L270="E",LEN(C270)=4),LEFT(C270,3) ))))))</f>
        <v>-135.5</v>
      </c>
      <c r="O270" s="0" t="n">
        <f aca="false">(F270^2+G270^2+H270^2)^0.5</f>
        <v>17.0543249646534</v>
      </c>
      <c r="P270" s="0" t="n">
        <f aca="false">ATAN((R270^2+S270^2)^0.5/T270)/$AB$1</f>
        <v>27.8652911177023</v>
      </c>
      <c r="Q270" s="0" t="n">
        <f aca="false">ATAN2(R270,S270)/$AB$1+180</f>
        <v>170.283533728914</v>
      </c>
      <c r="R270" s="0" t="n">
        <f aca="false">-F270*SIN(M270*$AB$1)*COS(N270*$AB$1)-G270*SIN($AB$1*M270)*SIN($AB$1*N270)+H270*COS($AB$1*M270)</f>
        <v>7.8567499399468</v>
      </c>
      <c r="S270" s="0" t="n">
        <f aca="false">-F270*SIN($AB$1*N270)+G270*COS($AB$1*N270)</f>
        <v>-1.34530290549593</v>
      </c>
      <c r="T270" s="0" t="n">
        <f aca="false">-F270*COS($AB$1*M270)*COS(N270*$AB$1)-G270*COS($AB$1*M270)*SIN($AB$1*N270)-H270*SIN($AB$1*M270)</f>
        <v>15.0768577785164</v>
      </c>
      <c r="W270" s="0" t="n">
        <f aca="false">IF(O270&lt;&gt;0,1,0)</f>
        <v>1</v>
      </c>
    </row>
    <row r="271" customFormat="false" ht="15" hidden="false" customHeight="false" outlineLevel="0" collapsed="false">
      <c r="A271" s="0" t="s">
        <v>953</v>
      </c>
      <c r="B271" s="0" t="s">
        <v>893</v>
      </c>
      <c r="C271" s="0" t="s">
        <v>954</v>
      </c>
      <c r="D271" s="0" t="n">
        <v>26.8</v>
      </c>
      <c r="E271" s="0" t="n">
        <v>18.5</v>
      </c>
      <c r="F271" s="0" t="n">
        <v>0.8</v>
      </c>
      <c r="G271" s="0" t="n">
        <v>2</v>
      </c>
      <c r="H271" s="0" t="n">
        <v>-18.4</v>
      </c>
      <c r="I271" s="0" t="s">
        <v>941</v>
      </c>
      <c r="J271" s="13" t="n">
        <v>0.39</v>
      </c>
      <c r="K271" s="9" t="str">
        <f aca="false">RIGHTB(B271,1)</f>
        <v>N</v>
      </c>
      <c r="L271" s="9" t="str">
        <f aca="false">RIGHTB(C271,1)</f>
        <v>E</v>
      </c>
      <c r="M271" s="10" t="str">
        <f aca="false">IF(AND(K271="S",LEN(B271)&gt;4),-LEFT(B271,4),IF(AND(K271="S",LEN(B271)=4),-LEFT(B271,3),IF(AND(K271="N",LEN(B271)=4),LEFT(B271,3),LEFT(B271,4))))</f>
        <v>36.4</v>
      </c>
      <c r="N271" s="10" t="str">
        <f aca="false">IF(AND(L271="W",LEN(C271)=6),-LEFT(C271,5), IF(AND(L271="W",LEN(C271)=5),-LEFT(C271,4), IF(AND(L271="W",LEN(C271)=4), -LEFT(C271,3), IF(AND(L271="E", LEN(C271)=6),LEFT(C271,5), IF(AND(L271="E",LEN(C271)=5), LEFT(C271,4), IF(AND(L271="E",LEN(C271)=4),LEFT(C271,3) ))))))</f>
        <v>41.5</v>
      </c>
      <c r="O271" s="0" t="n">
        <f aca="false">(F271^2+G271^2+H271^2)^0.5</f>
        <v>18.5256578830551</v>
      </c>
      <c r="P271" s="0" t="n">
        <f aca="false">ATAN((R271^2+S271^2)^0.5/T271)/$AB$1</f>
        <v>59.6166446933585</v>
      </c>
      <c r="Q271" s="0" t="n">
        <f aca="false">ATAN2(R271,S271)/$AB$1+180</f>
        <v>356.52809884464</v>
      </c>
      <c r="R271" s="0" t="n">
        <f aca="false">-F271*SIN(M271*$AB$1)*COS(N271*$AB$1)-G271*SIN($AB$1*M271)*SIN($AB$1*N271)+H271*COS($AB$1*M271)</f>
        <v>-15.9520239499709</v>
      </c>
      <c r="S271" s="0" t="n">
        <f aca="false">-F271*SIN($AB$1*N271)+G271*COS($AB$1*N271)</f>
        <v>0.967815403045254</v>
      </c>
      <c r="T271" s="0" t="n">
        <f aca="false">-F271*COS($AB$1*M271)*COS(N271*$AB$1)-G271*COS($AB$1*M271)*SIN($AB$1*N271)-H271*SIN($AB$1*M271)</f>
        <v>9.36996612828369</v>
      </c>
      <c r="W271" s="0" t="n">
        <f aca="false">IF(O271&lt;&gt;0,1,0)</f>
        <v>1</v>
      </c>
    </row>
    <row r="272" customFormat="false" ht="15" hidden="false" customHeight="false" outlineLevel="0" collapsed="false">
      <c r="A272" s="0" t="s">
        <v>955</v>
      </c>
      <c r="B272" s="0" t="s">
        <v>252</v>
      </c>
      <c r="C272" s="0" t="s">
        <v>956</v>
      </c>
      <c r="D272" s="8" t="n">
        <v>25</v>
      </c>
      <c r="I272" s="0" t="s">
        <v>941</v>
      </c>
      <c r="J272" s="13" t="n">
        <v>0.39</v>
      </c>
      <c r="K272" s="9" t="str">
        <f aca="false">RIGHTB(B272,1)</f>
        <v>S</v>
      </c>
      <c r="L272" s="9" t="str">
        <f aca="false">RIGHTB(C272,1)</f>
        <v>W</v>
      </c>
      <c r="M272" s="10" t="n">
        <f aca="false">IF(AND(K272="S",LEN(B272)&gt;4),-LEFT(B272,4),IF(AND(K272="S",LEN(B272)=4),-LEFT(B272,3),IF(AND(K272="N",LEN(B272)=4),LEFT(B272,3),LEFT(B272,4))))</f>
        <v>-24.4</v>
      </c>
      <c r="N272" s="10" t="n">
        <f aca="false">IF(AND(L272="W",LEN(C272)=6),-LEFT(C272,5), IF(AND(L272="W",LEN(C272)=5),-LEFT(C272,4), IF(AND(L272="W",LEN(C272)=4), -LEFT(C272,3), IF(AND(L272="E", LEN(C272)=6),LEFT(C272,5), IF(AND(L272="E",LEN(C272)=5), LEFT(C272,4), IF(AND(L272="E",LEN(C272)=4),LEFT(C272,3) ))))))</f>
        <v>-67.9</v>
      </c>
      <c r="O272" s="0" t="n">
        <f aca="false">(F272^2+G272^2+H272^2)^0.5</f>
        <v>0</v>
      </c>
      <c r="P272" s="0" t="e">
        <f aca="false">ATAN((R272^2+S272^2)^0.5/T272)/$AB$1</f>
        <v>#DIV/0!</v>
      </c>
      <c r="Q272" s="0" t="n">
        <f aca="false">ATAN2(R272,S272)/$AB$1+180</f>
        <v>180</v>
      </c>
      <c r="R272" s="0" t="n">
        <f aca="false">-F272*SIN(M272*$AB$1)*COS(N272*$AB$1)-G272*SIN($AB$1*M272)*SIN($AB$1*N272)+H272*COS($AB$1*M272)</f>
        <v>0</v>
      </c>
      <c r="S272" s="0" t="n">
        <f aca="false">-F272*SIN($AB$1*N272)+G272*COS($AB$1*N272)</f>
        <v>0</v>
      </c>
      <c r="T272" s="0" t="n">
        <f aca="false">-F272*COS($AB$1*M272)*COS(N272*$AB$1)-G272*COS($AB$1*M272)*SIN($AB$1*N272)-H272*SIN($AB$1*M272)</f>
        <v>0</v>
      </c>
      <c r="W272" s="0" t="n">
        <f aca="false">IF(O272&lt;&gt;0,1,0)</f>
        <v>0</v>
      </c>
    </row>
    <row r="273" customFormat="false" ht="15" hidden="false" customHeight="false" outlineLevel="0" collapsed="false">
      <c r="A273" s="0" t="s">
        <v>957</v>
      </c>
      <c r="B273" s="0" t="s">
        <v>958</v>
      </c>
      <c r="C273" s="0" t="s">
        <v>959</v>
      </c>
      <c r="I273" s="0" t="s">
        <v>960</v>
      </c>
      <c r="J273" s="13" t="n">
        <v>0.38</v>
      </c>
      <c r="K273" s="9" t="str">
        <f aca="false">RIGHTB(B273,1)</f>
        <v>S</v>
      </c>
      <c r="L273" s="9" t="str">
        <f aca="false">RIGHTB(C273,1)</f>
        <v>E</v>
      </c>
      <c r="M273" s="10" t="n">
        <f aca="false">IF(AND(K273="S",LEN(B273)&gt;4),-LEFT(B273,4),IF(AND(K273="S",LEN(B273)=4),-LEFT(B273,3),IF(AND(K273="N",LEN(B273)=4),LEFT(B273,3),LEFT(B273,4))))</f>
        <v>-28.5</v>
      </c>
      <c r="N273" s="10" t="str">
        <f aca="false">IF(AND(L273="W",LEN(C273)=6),-LEFT(C273,5), IF(AND(L273="W",LEN(C273)=5),-LEFT(C273,4), IF(AND(L273="W",LEN(C273)=4), -LEFT(C273,3), IF(AND(L273="E", LEN(C273)=6),LEFT(C273,5), IF(AND(L273="E",LEN(C273)=5), LEFT(C273,4), IF(AND(L273="E",LEN(C273)=4),LEFT(C273,3) ))))))</f>
        <v>93.3</v>
      </c>
      <c r="O273" s="0" t="n">
        <f aca="false">(F273^2+G273^2+H273^2)^0.5</f>
        <v>0</v>
      </c>
      <c r="P273" s="0" t="e">
        <f aca="false">ATAN((R273^2+S273^2)^0.5/T273)/$AB$1</f>
        <v>#DIV/0!</v>
      </c>
      <c r="Q273" s="0" t="n">
        <f aca="false">ATAN2(R273,S273)/$AB$1+180</f>
        <v>180</v>
      </c>
      <c r="R273" s="0" t="n">
        <f aca="false">-F273*SIN(M273*$AB$1)*COS(N273*$AB$1)-G273*SIN($AB$1*M273)*SIN($AB$1*N273)+H273*COS($AB$1*M273)</f>
        <v>0</v>
      </c>
      <c r="S273" s="0" t="n">
        <f aca="false">-F273*SIN($AB$1*N273)+G273*COS($AB$1*N273)</f>
        <v>-0</v>
      </c>
      <c r="T273" s="0" t="n">
        <f aca="false">-F273*COS($AB$1*M273)*COS(N273*$AB$1)-G273*COS($AB$1*M273)*SIN($AB$1*N273)-H273*SIN($AB$1*M273)</f>
        <v>0</v>
      </c>
      <c r="W273" s="0" t="n">
        <f aca="false">IF(O273&lt;&gt;0,1,0)</f>
        <v>0</v>
      </c>
    </row>
    <row r="274" customFormat="false" ht="15" hidden="false" customHeight="false" outlineLevel="0" collapsed="false">
      <c r="A274" s="0" t="s">
        <v>961</v>
      </c>
      <c r="B274" s="0" t="s">
        <v>962</v>
      </c>
      <c r="C274" s="0" t="s">
        <v>963</v>
      </c>
      <c r="I274" s="0" t="s">
        <v>964</v>
      </c>
      <c r="J274" s="13" t="n">
        <v>0.38</v>
      </c>
      <c r="K274" s="9" t="str">
        <f aca="false">RIGHTB(B274,1)</f>
        <v>N</v>
      </c>
      <c r="L274" s="9" t="str">
        <f aca="false">RIGHTB(C274,1)</f>
        <v>W</v>
      </c>
      <c r="M274" s="10" t="str">
        <f aca="false">IF(AND(K274="S",LEN(B274)&gt;4),-LEFT(B274,4),IF(AND(K274="S",LEN(B274)=4),-LEFT(B274,3),IF(AND(K274="N",LEN(B274)=4),LEFT(B274,3),LEFT(B274,4))))</f>
        <v>21.5</v>
      </c>
      <c r="N274" s="10" t="n">
        <f aca="false">IF(AND(L274="W",LEN(C274)=6),-LEFT(C274,5), IF(AND(L274="W",LEN(C274)=5),-LEFT(C274,4), IF(AND(L274="W",LEN(C274)=4), -LEFT(C274,3), IF(AND(L274="E", LEN(C274)=6),LEFT(C274,5), IF(AND(L274="E",LEN(C274)=5), LEFT(C274,4), IF(AND(L274="E",LEN(C274)=4),LEFT(C274,3) ))))))</f>
        <v>-158.1</v>
      </c>
      <c r="O274" s="0" t="n">
        <f aca="false">(F274^2+G274^2+H274^2)^0.5</f>
        <v>0</v>
      </c>
      <c r="P274" s="0" t="e">
        <f aca="false">ATAN((R274^2+S274^2)^0.5/T274)/$AB$1</f>
        <v>#DIV/0!</v>
      </c>
      <c r="Q274" s="0" t="n">
        <f aca="false">ATAN2(R274,S274)/$AB$1+180</f>
        <v>180</v>
      </c>
      <c r="R274" s="0" t="n">
        <f aca="false">-F274*SIN(M274*$AB$1)*COS(N274*$AB$1)-G274*SIN($AB$1*M274)*SIN($AB$1*N274)+H274*COS($AB$1*M274)</f>
        <v>0</v>
      </c>
      <c r="S274" s="0" t="n">
        <f aca="false">-F274*SIN($AB$1*N274)+G274*COS($AB$1*N274)</f>
        <v>0</v>
      </c>
      <c r="T274" s="0" t="n">
        <f aca="false">-F274*COS($AB$1*M274)*COS(N274*$AB$1)-G274*COS($AB$1*M274)*SIN($AB$1*N274)-H274*SIN($AB$1*M274)</f>
        <v>0</v>
      </c>
      <c r="W274" s="0" t="n">
        <f aca="false">IF(O274&lt;&gt;0,1,0)</f>
        <v>0</v>
      </c>
    </row>
    <row r="275" customFormat="false" ht="15" hidden="false" customHeight="false" outlineLevel="0" collapsed="false">
      <c r="A275" s="0" t="s">
        <v>965</v>
      </c>
      <c r="I275" s="0" t="s">
        <v>960</v>
      </c>
      <c r="J275" s="13" t="n">
        <v>0.38</v>
      </c>
      <c r="K275" s="9" t="str">
        <f aca="false">RIGHTB(B275,1)</f>
        <v/>
      </c>
      <c r="L275" s="9" t="str">
        <f aca="false">RIGHTB(C275,1)</f>
        <v/>
      </c>
      <c r="M275" s="10" t="str">
        <f aca="false">IF(AND(K275="S",LEN(B275)&gt;4),-LEFT(B275,4),IF(AND(K275="S",LEN(B275)=4),-LEFT(B275,3),IF(AND(K275="N",LEN(B275)=4),LEFT(B275,3),LEFT(B275,4))))</f>
        <v/>
      </c>
      <c r="N275" s="10" t="n">
        <f aca="false">IF(AND(L275="W",LEN(C275)=6),-LEFT(C275,5), IF(AND(L275="W",LEN(C275)=5),-LEFT(C275,4), IF(AND(L275="W",LEN(C275)=4), -LEFT(C275,3), IF(AND(L275="E", LEN(C275)=6),LEFT(C275,5), IF(AND(L275="E",LEN(C275)=5), LEFT(C275,4), IF(AND(L275="E",LEN(C275)=4),LEFT(C275,3) ))))))</f>
        <v>0</v>
      </c>
      <c r="O275" s="0" t="n">
        <f aca="false">(F275^2+G275^2+H275^2)^0.5</f>
        <v>0</v>
      </c>
      <c r="P275" s="0" t="e">
        <f aca="false">ATAN((R275^2+S275^2)^0.5/T275)/$AB$1</f>
        <v>#VALUE!</v>
      </c>
      <c r="Q275" s="0" t="e">
        <f aca="false">ATAN2(R275,S275)/$AB$1+180</f>
        <v>#VALUE!</v>
      </c>
      <c r="R275" s="0" t="e">
        <f aca="false">-F275*SIN(M275*$AB$1)*COS(N275*$AB$1)-G275*SIN($AB$1*M275)*SIN($AB$1*N275)+H275*COS($AB$1*M275)</f>
        <v>#VALUE!</v>
      </c>
      <c r="S275" s="0" t="n">
        <f aca="false">-F275*SIN($AB$1*N275)+G275*COS($AB$1*N275)</f>
        <v>0</v>
      </c>
      <c r="T275" s="0" t="e">
        <f aca="false">-F275*COS($AB$1*M275)*COS(N275*$AB$1)-G275*COS($AB$1*M275)*SIN($AB$1*N275)-H275*SIN($AB$1*M275)</f>
        <v>#VALUE!</v>
      </c>
      <c r="W275" s="0" t="n">
        <f aca="false">IF(O275&lt;&gt;0,1,0)</f>
        <v>0</v>
      </c>
    </row>
    <row r="276" customFormat="false" ht="15" hidden="false" customHeight="false" outlineLevel="0" collapsed="false">
      <c r="A276" s="0" t="s">
        <v>966</v>
      </c>
      <c r="B276" s="0" t="s">
        <v>967</v>
      </c>
      <c r="C276" s="0" t="s">
        <v>968</v>
      </c>
      <c r="I276" s="0" t="s">
        <v>960</v>
      </c>
      <c r="J276" s="13" t="n">
        <v>0.38</v>
      </c>
      <c r="K276" s="9" t="str">
        <f aca="false">RIGHTB(B276,1)</f>
        <v>N</v>
      </c>
      <c r="L276" s="9" t="str">
        <f aca="false">RIGHTB(C276,1)</f>
        <v>W</v>
      </c>
      <c r="M276" s="10" t="str">
        <f aca="false">IF(AND(K276="S",LEN(B276)&gt;4),-LEFT(B276,4),IF(AND(K276="S",LEN(B276)=4),-LEFT(B276,3),IF(AND(K276="N",LEN(B276)=4),LEFT(B276,3),LEFT(B276,4))))</f>
        <v>29.7</v>
      </c>
      <c r="N276" s="10" t="n">
        <f aca="false">IF(AND(L276="W",LEN(C276)=6),-LEFT(C276,5), IF(AND(L276="W",LEN(C276)=5),-LEFT(C276,4), IF(AND(L276="W",LEN(C276)=4), -LEFT(C276,3), IF(AND(L276="E", LEN(C276)=6),LEFT(C276,5), IF(AND(L276="E",LEN(C276)=5), LEFT(C276,4), IF(AND(L276="E",LEN(C276)=4),LEFT(C276,3) ))))))</f>
        <v>-34.7</v>
      </c>
      <c r="O276" s="0" t="n">
        <f aca="false">(F276^2+G276^2+H276^2)^0.5</f>
        <v>0</v>
      </c>
      <c r="P276" s="0" t="e">
        <f aca="false">ATAN((R276^2+S276^2)^0.5/T276)/$AB$1</f>
        <v>#DIV/0!</v>
      </c>
      <c r="Q276" s="0" t="n">
        <f aca="false">ATAN2(R276,S276)/$AB$1+180</f>
        <v>180</v>
      </c>
      <c r="R276" s="0" t="n">
        <f aca="false">-F276*SIN(M276*$AB$1)*COS(N276*$AB$1)-G276*SIN($AB$1*M276)*SIN($AB$1*N276)+H276*COS($AB$1*M276)</f>
        <v>0</v>
      </c>
      <c r="S276" s="0" t="n">
        <f aca="false">-F276*SIN($AB$1*N276)+G276*COS($AB$1*N276)</f>
        <v>0</v>
      </c>
      <c r="T276" s="0" t="n">
        <f aca="false">-F276*COS($AB$1*M276)*COS(N276*$AB$1)-G276*COS($AB$1*M276)*SIN($AB$1*N276)-H276*SIN($AB$1*M276)</f>
        <v>0</v>
      </c>
      <c r="W276" s="0" t="n">
        <f aca="false">IF(O276&lt;&gt;0,1,0)</f>
        <v>0</v>
      </c>
    </row>
    <row r="277" customFormat="false" ht="15" hidden="false" customHeight="false" outlineLevel="0" collapsed="false">
      <c r="A277" s="0" t="s">
        <v>969</v>
      </c>
      <c r="I277" s="0" t="s">
        <v>964</v>
      </c>
      <c r="J277" s="13" t="n">
        <v>0.38</v>
      </c>
      <c r="K277" s="9" t="str">
        <f aca="false">RIGHTB(B277,1)</f>
        <v/>
      </c>
      <c r="L277" s="9" t="str">
        <f aca="false">RIGHTB(C277,1)</f>
        <v/>
      </c>
      <c r="M277" s="10" t="str">
        <f aca="false">IF(AND(K277="S",LEN(B277)&gt;4),-LEFT(B277,4),IF(AND(K277="S",LEN(B277)=4),-LEFT(B277,3),IF(AND(K277="N",LEN(B277)=4),LEFT(B277,3),LEFT(B277,4))))</f>
        <v/>
      </c>
      <c r="N277" s="10" t="n">
        <f aca="false">IF(AND(L277="W",LEN(C277)=6),-LEFT(C277,5), IF(AND(L277="W",LEN(C277)=5),-LEFT(C277,4), IF(AND(L277="W",LEN(C277)=4), -LEFT(C277,3), IF(AND(L277="E", LEN(C277)=6),LEFT(C277,5), IF(AND(L277="E",LEN(C277)=5), LEFT(C277,4), IF(AND(L277="E",LEN(C277)=4),LEFT(C277,3) ))))))</f>
        <v>0</v>
      </c>
      <c r="O277" s="0" t="n">
        <f aca="false">(F277^2+G277^2+H277^2)^0.5</f>
        <v>0</v>
      </c>
      <c r="P277" s="0" t="e">
        <f aca="false">ATAN((R277^2+S277^2)^0.5/T277)/$AB$1</f>
        <v>#VALUE!</v>
      </c>
      <c r="Q277" s="0" t="e">
        <f aca="false">ATAN2(R277,S277)/$AB$1+180</f>
        <v>#VALUE!</v>
      </c>
      <c r="R277" s="0" t="e">
        <f aca="false">-F277*SIN(M277*$AB$1)*COS(N277*$AB$1)-G277*SIN($AB$1*M277)*SIN($AB$1*N277)+H277*COS($AB$1*M277)</f>
        <v>#VALUE!</v>
      </c>
      <c r="S277" s="0" t="n">
        <f aca="false">-F277*SIN($AB$1*N277)+G277*COS($AB$1*N277)</f>
        <v>0</v>
      </c>
      <c r="T277" s="0" t="e">
        <f aca="false">-F277*COS($AB$1*M277)*COS(N277*$AB$1)-G277*COS($AB$1*M277)*SIN($AB$1*N277)-H277*SIN($AB$1*M277)</f>
        <v>#VALUE!</v>
      </c>
      <c r="W277" s="0" t="n">
        <f aca="false">IF(O277&lt;&gt;0,1,0)</f>
        <v>0</v>
      </c>
    </row>
    <row r="278" customFormat="false" ht="15" hidden="false" customHeight="false" outlineLevel="0" collapsed="false">
      <c r="A278" s="0" t="s">
        <v>970</v>
      </c>
      <c r="I278" s="0" t="s">
        <v>960</v>
      </c>
      <c r="J278" s="13" t="n">
        <v>0.38</v>
      </c>
      <c r="K278" s="9" t="str">
        <f aca="false">RIGHTB(B278,1)</f>
        <v/>
      </c>
      <c r="L278" s="9" t="str">
        <f aca="false">RIGHTB(C278,1)</f>
        <v/>
      </c>
      <c r="M278" s="10" t="str">
        <f aca="false">IF(AND(K278="S",LEN(B278)&gt;4),-LEFT(B278,4),IF(AND(K278="S",LEN(B278)=4),-LEFT(B278,3),IF(AND(K278="N",LEN(B278)=4),LEFT(B278,3),LEFT(B278,4))))</f>
        <v/>
      </c>
      <c r="N278" s="10" t="n">
        <f aca="false">IF(AND(L278="W",LEN(C278)=6),-LEFT(C278,5), IF(AND(L278="W",LEN(C278)=5),-LEFT(C278,4), IF(AND(L278="W",LEN(C278)=4), -LEFT(C278,3), IF(AND(L278="E", LEN(C278)=6),LEFT(C278,5), IF(AND(L278="E",LEN(C278)=5), LEFT(C278,4), IF(AND(L278="E",LEN(C278)=4),LEFT(C278,3) ))))))</f>
        <v>0</v>
      </c>
      <c r="O278" s="0" t="n">
        <f aca="false">(F278^2+G278^2+H278^2)^0.5</f>
        <v>0</v>
      </c>
      <c r="P278" s="0" t="e">
        <f aca="false">ATAN((R278^2+S278^2)^0.5/T278)/$AB$1</f>
        <v>#VALUE!</v>
      </c>
      <c r="Q278" s="0" t="e">
        <f aca="false">ATAN2(R278,S278)/$AB$1+180</f>
        <v>#VALUE!</v>
      </c>
      <c r="R278" s="0" t="e">
        <f aca="false">-F278*SIN(M278*$AB$1)*COS(N278*$AB$1)-G278*SIN($AB$1*M278)*SIN($AB$1*N278)+H278*COS($AB$1*M278)</f>
        <v>#VALUE!</v>
      </c>
      <c r="S278" s="0" t="n">
        <f aca="false">-F278*SIN($AB$1*N278)+G278*COS($AB$1*N278)</f>
        <v>0</v>
      </c>
      <c r="T278" s="0" t="e">
        <f aca="false">-F278*COS($AB$1*M278)*COS(N278*$AB$1)-G278*COS($AB$1*M278)*SIN($AB$1*N278)-H278*SIN($AB$1*M278)</f>
        <v>#VALUE!</v>
      </c>
      <c r="W278" s="0" t="n">
        <f aca="false">IF(O278&lt;&gt;0,1,0)</f>
        <v>0</v>
      </c>
    </row>
    <row r="279" customFormat="false" ht="15" hidden="false" customHeight="false" outlineLevel="0" collapsed="false">
      <c r="A279" s="0" t="s">
        <v>971</v>
      </c>
      <c r="I279" s="0" t="s">
        <v>960</v>
      </c>
      <c r="J279" s="13" t="n">
        <v>0.38</v>
      </c>
      <c r="K279" s="9" t="str">
        <f aca="false">RIGHTB(B279,1)</f>
        <v/>
      </c>
      <c r="L279" s="9" t="str">
        <f aca="false">RIGHTB(C279,1)</f>
        <v/>
      </c>
      <c r="M279" s="10" t="str">
        <f aca="false">IF(AND(K279="S",LEN(B279)&gt;4),-LEFT(B279,4),IF(AND(K279="S",LEN(B279)=4),-LEFT(B279,3),IF(AND(K279="N",LEN(B279)=4),LEFT(B279,3),LEFT(B279,4))))</f>
        <v/>
      </c>
      <c r="N279" s="10" t="n">
        <f aca="false">IF(AND(L279="W",LEN(C279)=6),-LEFT(C279,5), IF(AND(L279="W",LEN(C279)=5),-LEFT(C279,4), IF(AND(L279="W",LEN(C279)=4), -LEFT(C279,3), IF(AND(L279="E", LEN(C279)=6),LEFT(C279,5), IF(AND(L279="E",LEN(C279)=5), LEFT(C279,4), IF(AND(L279="E",LEN(C279)=4),LEFT(C279,3) ))))))</f>
        <v>0</v>
      </c>
      <c r="O279" s="0" t="n">
        <f aca="false">(F279^2+G279^2+H279^2)^0.5</f>
        <v>0</v>
      </c>
      <c r="P279" s="0" t="e">
        <f aca="false">ATAN((R279^2+S279^2)^0.5/T279)/$AB$1</f>
        <v>#VALUE!</v>
      </c>
      <c r="Q279" s="0" t="e">
        <f aca="false">ATAN2(R279,S279)/$AB$1+180</f>
        <v>#VALUE!</v>
      </c>
      <c r="R279" s="0" t="e">
        <f aca="false">-F279*SIN(M279*$AB$1)*COS(N279*$AB$1)-G279*SIN($AB$1*M279)*SIN($AB$1*N279)+H279*COS($AB$1*M279)</f>
        <v>#VALUE!</v>
      </c>
      <c r="S279" s="0" t="n">
        <f aca="false">-F279*SIN($AB$1*N279)+G279*COS($AB$1*N279)</f>
        <v>0</v>
      </c>
      <c r="T279" s="0" t="e">
        <f aca="false">-F279*COS($AB$1*M279)*COS(N279*$AB$1)-G279*COS($AB$1*M279)*SIN($AB$1*N279)-H279*SIN($AB$1*M279)</f>
        <v>#VALUE!</v>
      </c>
      <c r="W279" s="0" t="n">
        <f aca="false">IF(O279&lt;&gt;0,1,0)</f>
        <v>0</v>
      </c>
    </row>
    <row r="280" customFormat="false" ht="15" hidden="false" customHeight="false" outlineLevel="0" collapsed="false">
      <c r="A280" s="0" t="s">
        <v>972</v>
      </c>
      <c r="I280" s="0" t="s">
        <v>973</v>
      </c>
      <c r="J280" s="13" t="n">
        <v>0.38</v>
      </c>
      <c r="K280" s="9" t="str">
        <f aca="false">RIGHTB(B280,1)</f>
        <v/>
      </c>
      <c r="L280" s="9" t="str">
        <f aca="false">RIGHTB(C280,1)</f>
        <v/>
      </c>
      <c r="M280" s="10" t="str">
        <f aca="false">IF(AND(K280="S",LEN(B280)&gt;4),-LEFT(B280,4),IF(AND(K280="S",LEN(B280)=4),-LEFT(B280,3),IF(AND(K280="N",LEN(B280)=4),LEFT(B280,3),LEFT(B280,4))))</f>
        <v/>
      </c>
      <c r="N280" s="10" t="n">
        <f aca="false">IF(AND(L280="W",LEN(C280)=6),-LEFT(C280,5), IF(AND(L280="W",LEN(C280)=5),-LEFT(C280,4), IF(AND(L280="W",LEN(C280)=4), -LEFT(C280,3), IF(AND(L280="E", LEN(C280)=6),LEFT(C280,5), IF(AND(L280="E",LEN(C280)=5), LEFT(C280,4), IF(AND(L280="E",LEN(C280)=4),LEFT(C280,3) ))))))</f>
        <v>0</v>
      </c>
      <c r="O280" s="0" t="n">
        <f aca="false">(F280^2+G280^2+H280^2)^0.5</f>
        <v>0</v>
      </c>
      <c r="P280" s="0" t="e">
        <f aca="false">ATAN((R280^2+S280^2)^0.5/T280)/$AB$1</f>
        <v>#VALUE!</v>
      </c>
      <c r="Q280" s="0" t="e">
        <f aca="false">ATAN2(R280,S280)/$AB$1+180</f>
        <v>#VALUE!</v>
      </c>
      <c r="R280" s="0" t="e">
        <f aca="false">-F280*SIN(M280*$AB$1)*COS(N280*$AB$1)-G280*SIN($AB$1*M280)*SIN($AB$1*N280)+H280*COS($AB$1*M280)</f>
        <v>#VALUE!</v>
      </c>
      <c r="S280" s="0" t="n">
        <f aca="false">-F280*SIN($AB$1*N280)+G280*COS($AB$1*N280)</f>
        <v>0</v>
      </c>
      <c r="T280" s="0" t="e">
        <f aca="false">-F280*COS($AB$1*M280)*COS(N280*$AB$1)-G280*COS($AB$1*M280)*SIN($AB$1*N280)-H280*SIN($AB$1*M280)</f>
        <v>#VALUE!</v>
      </c>
      <c r="W280" s="0" t="n">
        <f aca="false">IF(O280&lt;&gt;0,1,0)</f>
        <v>0</v>
      </c>
    </row>
    <row r="281" customFormat="false" ht="15" hidden="false" customHeight="false" outlineLevel="0" collapsed="false">
      <c r="A281" s="0" t="s">
        <v>974</v>
      </c>
      <c r="B281" s="0" t="s">
        <v>975</v>
      </c>
      <c r="C281" s="0" t="s">
        <v>976</v>
      </c>
      <c r="D281" s="0" t="n">
        <v>35.2</v>
      </c>
      <c r="I281" s="0" t="s">
        <v>964</v>
      </c>
      <c r="J281" s="13" t="n">
        <v>0.38</v>
      </c>
      <c r="K281" s="9" t="str">
        <f aca="false">RIGHTB(B281,1)</f>
        <v>S</v>
      </c>
      <c r="L281" s="9" t="str">
        <f aca="false">RIGHTB(C281,1)</f>
        <v>W</v>
      </c>
      <c r="M281" s="10" t="n">
        <f aca="false">IF(AND(K281="S",LEN(B281)&gt;4),-LEFT(B281,4),IF(AND(K281="S",LEN(B281)=4),-LEFT(B281,3),IF(AND(K281="N",LEN(B281)=4),LEFT(B281,3),LEFT(B281,4))))</f>
        <v>-60.2</v>
      </c>
      <c r="N281" s="10" t="n">
        <f aca="false">IF(AND(L281="W",LEN(C281)=6),-LEFT(C281,5), IF(AND(L281="W",LEN(C281)=5),-LEFT(C281,4), IF(AND(L281="W",LEN(C281)=4), -LEFT(C281,3), IF(AND(L281="E", LEN(C281)=6),LEFT(C281,5), IF(AND(L281="E",LEN(C281)=5), LEFT(C281,4), IF(AND(L281="E",LEN(C281)=4),LEFT(C281,3) ))))))</f>
        <v>-152.3</v>
      </c>
      <c r="O281" s="0" t="n">
        <f aca="false">(F281^2+G281^2+H281^2)^0.5</f>
        <v>0</v>
      </c>
      <c r="P281" s="0" t="e">
        <f aca="false">ATAN((R281^2+S281^2)^0.5/T281)/$AB$1</f>
        <v>#DIV/0!</v>
      </c>
      <c r="Q281" s="0" t="n">
        <f aca="false">ATAN2(R281,S281)/$AB$1+180</f>
        <v>180</v>
      </c>
      <c r="R281" s="0" t="n">
        <f aca="false">-F281*SIN(M281*$AB$1)*COS(N281*$AB$1)-G281*SIN($AB$1*M281)*SIN($AB$1*N281)+H281*COS($AB$1*M281)</f>
        <v>0</v>
      </c>
      <c r="S281" s="0" t="n">
        <f aca="false">-F281*SIN($AB$1*N281)+G281*COS($AB$1*N281)</f>
        <v>0</v>
      </c>
      <c r="T281" s="0" t="n">
        <f aca="false">-F281*COS($AB$1*M281)*COS(N281*$AB$1)-G281*COS($AB$1*M281)*SIN($AB$1*N281)-H281*SIN($AB$1*M281)</f>
        <v>0</v>
      </c>
      <c r="W281" s="0" t="n">
        <f aca="false">IF(O281&lt;&gt;0,1,0)</f>
        <v>0</v>
      </c>
    </row>
    <row r="282" customFormat="false" ht="15" hidden="false" customHeight="false" outlineLevel="0" collapsed="false">
      <c r="A282" s="0" t="s">
        <v>977</v>
      </c>
      <c r="B282" s="0" t="s">
        <v>978</v>
      </c>
      <c r="C282" s="0" t="s">
        <v>979</v>
      </c>
      <c r="I282" s="0" t="s">
        <v>980</v>
      </c>
      <c r="J282" s="13" t="n">
        <v>0.38</v>
      </c>
      <c r="K282" s="9" t="str">
        <f aca="false">RIGHTB(B282,1)</f>
        <v>N</v>
      </c>
      <c r="L282" s="9" t="str">
        <f aca="false">RIGHTB(C282,1)</f>
        <v>E</v>
      </c>
      <c r="M282" s="10" t="str">
        <f aca="false">IF(AND(K282="S",LEN(B282)&gt;4),-LEFT(B282,4),IF(AND(K282="S",LEN(B282)=4),-LEFT(B282,3),IF(AND(K282="N",LEN(B282)=4),LEFT(B282,3),LEFT(B282,4))))</f>
        <v>11.3</v>
      </c>
      <c r="N282" s="10" t="str">
        <f aca="false">IF(AND(L282="W",LEN(C282)=6),-LEFT(C282,5), IF(AND(L282="W",LEN(C282)=5),-LEFT(C282,4), IF(AND(L282="W",LEN(C282)=4), -LEFT(C282,3), IF(AND(L282="E", LEN(C282)=6),LEFT(C282,5), IF(AND(L282="E",LEN(C282)=5), LEFT(C282,4), IF(AND(L282="E",LEN(C282)=4),LEFT(C282,3) ))))))</f>
        <v>97.2</v>
      </c>
      <c r="O282" s="0" t="n">
        <f aca="false">(F282^2+G282^2+H282^2)^0.5</f>
        <v>0</v>
      </c>
      <c r="P282" s="0" t="e">
        <f aca="false">ATAN((R282^2+S282^2)^0.5/T282)/$AB$1</f>
        <v>#DIV/0!</v>
      </c>
      <c r="Q282" s="0" t="n">
        <f aca="false">ATAN2(R282,S282)/$AB$1+180</f>
        <v>180</v>
      </c>
      <c r="R282" s="0" t="n">
        <f aca="false">-F282*SIN(M282*$AB$1)*COS(N282*$AB$1)-G282*SIN($AB$1*M282)*SIN($AB$1*N282)+H282*COS($AB$1*M282)</f>
        <v>0</v>
      </c>
      <c r="S282" s="0" t="n">
        <f aca="false">-F282*SIN($AB$1*N282)+G282*COS($AB$1*N282)</f>
        <v>-0</v>
      </c>
      <c r="T282" s="0" t="n">
        <f aca="false">-F282*COS($AB$1*M282)*COS(N282*$AB$1)-G282*COS($AB$1*M282)*SIN($AB$1*N282)-H282*SIN($AB$1*M282)</f>
        <v>0</v>
      </c>
      <c r="W282" s="0" t="n">
        <f aca="false">IF(O282&lt;&gt;0,1,0)</f>
        <v>0</v>
      </c>
    </row>
    <row r="283" customFormat="false" ht="15" hidden="false" customHeight="false" outlineLevel="0" collapsed="false">
      <c r="A283" s="0" t="s">
        <v>981</v>
      </c>
      <c r="B283" s="0" t="s">
        <v>982</v>
      </c>
      <c r="C283" s="0" t="s">
        <v>983</v>
      </c>
      <c r="D283" s="0" t="n">
        <v>69</v>
      </c>
      <c r="I283" s="0" t="s">
        <v>984</v>
      </c>
      <c r="J283" s="13" t="n">
        <v>0.37</v>
      </c>
      <c r="K283" s="9" t="str">
        <f aca="false">RIGHTB(B283,1)</f>
        <v>N</v>
      </c>
      <c r="L283" s="9" t="str">
        <f aca="false">RIGHTB(C283,1)</f>
        <v>E</v>
      </c>
      <c r="M283" s="10" t="str">
        <f aca="false">IF(AND(K283="S",LEN(B283)&gt;4),-LEFT(B283,4),IF(AND(K283="S",LEN(B283)=4),-LEFT(B283,3),IF(AND(K283="N",LEN(B283)=4),LEFT(B283,3),LEFT(B283,4))))</f>
        <v>50.0</v>
      </c>
      <c r="N283" s="10" t="str">
        <f aca="false">IF(AND(L283="W",LEN(C283)=6),-LEFT(C283,5), IF(AND(L283="W",LEN(C283)=5),-LEFT(C283,4), IF(AND(L283="W",LEN(C283)=4), -LEFT(C283,3), IF(AND(L283="E", LEN(C283)=6),LEFT(C283,5), IF(AND(L283="E",LEN(C283)=5), LEFT(C283,4), IF(AND(L283="E",LEN(C283)=4),LEFT(C283,3) ))))))</f>
        <v>121.0</v>
      </c>
      <c r="O283" s="0" t="n">
        <f aca="false">(F283^2+G283^2+H283^2)^0.5</f>
        <v>0</v>
      </c>
      <c r="P283" s="0" t="e">
        <f aca="false">ATAN((R283^2+S283^2)^0.5/T283)/$AB$1</f>
        <v>#DIV/0!</v>
      </c>
      <c r="Q283" s="0" t="n">
        <f aca="false">ATAN2(R283,S283)/$AB$1+180</f>
        <v>180</v>
      </c>
      <c r="R283" s="0" t="n">
        <f aca="false">-F283*SIN(M283*$AB$1)*COS(N283*$AB$1)-G283*SIN($AB$1*M283)*SIN($AB$1*N283)+H283*COS($AB$1*M283)</f>
        <v>0</v>
      </c>
      <c r="S283" s="0" t="n">
        <f aca="false">-F283*SIN($AB$1*N283)+G283*COS($AB$1*N283)</f>
        <v>-0</v>
      </c>
      <c r="T283" s="0" t="n">
        <f aca="false">-F283*COS($AB$1*M283)*COS(N283*$AB$1)-G283*COS($AB$1*M283)*SIN($AB$1*N283)-H283*SIN($AB$1*M283)</f>
        <v>0</v>
      </c>
      <c r="W283" s="0" t="n">
        <f aca="false">IF(O283&lt;&gt;0,1,0)</f>
        <v>0</v>
      </c>
    </row>
    <row r="284" customFormat="false" ht="15" hidden="false" customHeight="false" outlineLevel="0" collapsed="false">
      <c r="A284" s="0" t="s">
        <v>985</v>
      </c>
      <c r="B284" s="0" t="s">
        <v>658</v>
      </c>
      <c r="C284" s="0" t="s">
        <v>257</v>
      </c>
      <c r="D284" s="0" t="n">
        <v>33.3</v>
      </c>
      <c r="I284" s="0" t="s">
        <v>986</v>
      </c>
      <c r="J284" s="13" t="n">
        <v>0.37</v>
      </c>
      <c r="K284" s="9" t="str">
        <f aca="false">RIGHTB(B284,1)</f>
        <v>N</v>
      </c>
      <c r="L284" s="9" t="str">
        <f aca="false">RIGHTB(C284,1)</f>
        <v>W</v>
      </c>
      <c r="M284" s="10" t="str">
        <f aca="false">IF(AND(K284="S",LEN(B284)&gt;4),-LEFT(B284,4),IF(AND(K284="S",LEN(B284)=4),-LEFT(B284,3),IF(AND(K284="N",LEN(B284)=4),LEFT(B284,3),LEFT(B284,4))))</f>
        <v>17.3</v>
      </c>
      <c r="N284" s="10" t="n">
        <f aca="false">IF(AND(L284="W",LEN(C284)=6),-LEFT(C284,5), IF(AND(L284="W",LEN(C284)=5),-LEFT(C284,4), IF(AND(L284="W",LEN(C284)=4), -LEFT(C284,3), IF(AND(L284="E", LEN(C284)=6),LEFT(C284,5), IF(AND(L284="E",LEN(C284)=5), LEFT(C284,4), IF(AND(L284="E",LEN(C284)=4),LEFT(C284,3) ))))))</f>
        <v>-113.2</v>
      </c>
      <c r="O284" s="0" t="n">
        <f aca="false">(F284^2+G284^2+H284^2)^0.5</f>
        <v>0</v>
      </c>
      <c r="P284" s="0" t="e">
        <f aca="false">ATAN((R284^2+S284^2)^0.5/T284)/$AB$1</f>
        <v>#DIV/0!</v>
      </c>
      <c r="Q284" s="0" t="n">
        <f aca="false">ATAN2(R284,S284)/$AB$1+180</f>
        <v>180</v>
      </c>
      <c r="R284" s="0" t="n">
        <f aca="false">-F284*SIN(M284*$AB$1)*COS(N284*$AB$1)-G284*SIN($AB$1*M284)*SIN($AB$1*N284)+H284*COS($AB$1*M284)</f>
        <v>0</v>
      </c>
      <c r="S284" s="0" t="n">
        <f aca="false">-F284*SIN($AB$1*N284)+G284*COS($AB$1*N284)</f>
        <v>0</v>
      </c>
      <c r="T284" s="0" t="n">
        <f aca="false">-F284*COS($AB$1*M284)*COS(N284*$AB$1)-G284*COS($AB$1*M284)*SIN($AB$1*N284)-H284*SIN($AB$1*M284)</f>
        <v>0</v>
      </c>
      <c r="W284" s="0" t="n">
        <f aca="false">IF(O284&lt;&gt;0,1,0)</f>
        <v>0</v>
      </c>
    </row>
    <row r="285" customFormat="false" ht="15" hidden="false" customHeight="false" outlineLevel="0" collapsed="false">
      <c r="A285" s="0" t="s">
        <v>987</v>
      </c>
      <c r="B285" s="0" t="s">
        <v>988</v>
      </c>
      <c r="C285" s="0" t="s">
        <v>989</v>
      </c>
      <c r="D285" s="0" t="n">
        <v>33.3</v>
      </c>
      <c r="E285" s="0" t="n">
        <v>11.4</v>
      </c>
      <c r="F285" s="0" t="n">
        <v>3.4</v>
      </c>
      <c r="G285" s="0" t="n">
        <v>-4.2</v>
      </c>
      <c r="H285" s="0" t="n">
        <v>10</v>
      </c>
      <c r="I285" s="0" t="s">
        <v>984</v>
      </c>
      <c r="J285" s="13" t="n">
        <v>0.37</v>
      </c>
      <c r="K285" s="9" t="str">
        <f aca="false">RIGHTB(B285,1)</f>
        <v>S</v>
      </c>
      <c r="L285" s="9" t="str">
        <f aca="false">RIGHTB(C285,1)</f>
        <v>E</v>
      </c>
      <c r="M285" s="10" t="n">
        <f aca="false">IF(AND(K285="S",LEN(B285)&gt;4),-LEFT(B285,4),IF(AND(K285="S",LEN(B285)=4),-LEFT(B285,3),IF(AND(K285="N",LEN(B285)=4),LEFT(B285,3),LEFT(B285,4))))</f>
        <v>-48.8</v>
      </c>
      <c r="N285" s="10" t="str">
        <f aca="false">IF(AND(L285="W",LEN(C285)=6),-LEFT(C285,5), IF(AND(L285="W",LEN(C285)=5),-LEFT(C285,4), IF(AND(L285="W",LEN(C285)=4), -LEFT(C285,3), IF(AND(L285="E", LEN(C285)=6),LEFT(C285,5), IF(AND(L285="E",LEN(C285)=5), LEFT(C285,4), IF(AND(L285="E",LEN(C285)=4),LEFT(C285,3) ))))))</f>
        <v>67.8</v>
      </c>
      <c r="O285" s="0" t="n">
        <f aca="false">(F285^2+G285^2+H285^2)^0.5</f>
        <v>11.3666177907063</v>
      </c>
      <c r="P285" s="0" t="n">
        <f aca="false">ATAN((R285^2+S285^2)^0.5/T285)/$AB$1</f>
        <v>35.6245033065582</v>
      </c>
      <c r="Q285" s="0" t="n">
        <f aca="false">ATAN2(R285,S285)/$AB$1+180</f>
        <v>134.343485164049</v>
      </c>
      <c r="R285" s="0" t="n">
        <f aca="false">-F285*SIN(M285*$AB$1)*COS(N285*$AB$1)-G285*SIN($AB$1*M285)*SIN($AB$1*N285)+H285*COS($AB$1*M285)</f>
        <v>4.627607848362</v>
      </c>
      <c r="S285" s="0" t="n">
        <f aca="false">-F285*SIN($AB$1*N285)+G285*COS($AB$1*N285)</f>
        <v>-4.73489129307962</v>
      </c>
      <c r="T285" s="0" t="n">
        <f aca="false">-F285*COS($AB$1*M285)*COS(N285*$AB$1)-G285*COS($AB$1*M285)*SIN($AB$1*N285)-H285*SIN($AB$1*M285)</f>
        <v>9.23937498126888</v>
      </c>
      <c r="W285" s="0" t="n">
        <f aca="false">IF(O285&lt;&gt;0,1,0)</f>
        <v>1</v>
      </c>
    </row>
    <row r="286" customFormat="false" ht="15" hidden="false" customHeight="false" outlineLevel="0" collapsed="false">
      <c r="A286" s="0" t="s">
        <v>990</v>
      </c>
      <c r="B286" s="0" t="s">
        <v>991</v>
      </c>
      <c r="C286" s="0" t="s">
        <v>992</v>
      </c>
      <c r="D286" s="0" t="n">
        <v>26.5</v>
      </c>
      <c r="E286" s="0" t="n">
        <v>20.7</v>
      </c>
      <c r="F286" s="0" t="n">
        <v>-10</v>
      </c>
      <c r="G286" s="0" t="n">
        <v>3.2</v>
      </c>
      <c r="H286" s="0" t="n">
        <v>17.8</v>
      </c>
      <c r="I286" s="0" t="s">
        <v>984</v>
      </c>
      <c r="J286" s="13" t="n">
        <v>0.37</v>
      </c>
      <c r="K286" s="9" t="str">
        <f aca="false">RIGHTB(B286,1)</f>
        <v>S</v>
      </c>
      <c r="L286" s="9" t="str">
        <f aca="false">RIGHTB(C286,1)</f>
        <v>E</v>
      </c>
      <c r="M286" s="10" t="n">
        <f aca="false">IF(AND(K286="S",LEN(B286)&gt;4),-LEFT(B286,4),IF(AND(K286="S",LEN(B286)=4),-LEFT(B286,3),IF(AND(K286="N",LEN(B286)=4),LEFT(B286,3),LEFT(B286,4))))</f>
        <v>-38.3</v>
      </c>
      <c r="N286" s="10" t="str">
        <f aca="false">IF(AND(L286="W",LEN(C286)=6),-LEFT(C286,5), IF(AND(L286="W",LEN(C286)=5),-LEFT(C286,4), IF(AND(L286="W",LEN(C286)=4), -LEFT(C286,3), IF(AND(L286="E", LEN(C286)=6),LEFT(C286,5), IF(AND(L286="E",LEN(C286)=5), LEFT(C286,4), IF(AND(L286="E",LEN(C286)=4),LEFT(C286,3) ))))))</f>
        <v>23.5</v>
      </c>
      <c r="O286" s="0" t="n">
        <f aca="false">(F286^2+G286^2+H286^2)^0.5</f>
        <v>20.6659139647875</v>
      </c>
      <c r="P286" s="0" t="n">
        <f aca="false">ATAN((R286^2+S286^2)^0.5/T286)/$AB$1</f>
        <v>33.5273535580316</v>
      </c>
      <c r="Q286" s="0" t="n">
        <f aca="false">ATAN2(R286,S286)/$AB$1+180</f>
        <v>217.331705022452</v>
      </c>
      <c r="R286" s="0" t="n">
        <f aca="false">-F286*SIN(M286*$AB$1)*COS(N286*$AB$1)-G286*SIN($AB$1*M286)*SIN($AB$1*N286)+H286*COS($AB$1*M286)</f>
        <v>9.07610954374047</v>
      </c>
      <c r="S286" s="0" t="n">
        <f aca="false">-F286*SIN($AB$1*N286)+G286*COS($AB$1*N286)</f>
        <v>6.92208292719231</v>
      </c>
      <c r="T286" s="0" t="n">
        <f aca="false">-F286*COS($AB$1*M286)*COS(N286*$AB$1)-G286*COS($AB$1*M286)*SIN($AB$1*N286)-H286*SIN($AB$1*M286)</f>
        <v>17.2275652226046</v>
      </c>
      <c r="W286" s="0" t="n">
        <f aca="false">IF(O286&lt;&gt;0,1,0)</f>
        <v>1</v>
      </c>
    </row>
    <row r="287" customFormat="false" ht="15" hidden="false" customHeight="false" outlineLevel="0" collapsed="false">
      <c r="A287" s="0" t="s">
        <v>993</v>
      </c>
      <c r="B287" s="0" t="s">
        <v>994</v>
      </c>
      <c r="C287" s="0" t="s">
        <v>995</v>
      </c>
      <c r="D287" s="0" t="n">
        <v>39.8</v>
      </c>
      <c r="I287" s="0" t="s">
        <v>996</v>
      </c>
      <c r="J287" s="13" t="n">
        <v>0.37</v>
      </c>
      <c r="K287" s="9" t="str">
        <f aca="false">RIGHTB(B287,1)</f>
        <v>N</v>
      </c>
      <c r="L287" s="9" t="str">
        <f aca="false">RIGHTB(C287,1)</f>
        <v>W</v>
      </c>
      <c r="M287" s="10" t="str">
        <f aca="false">IF(AND(K287="S",LEN(B287)&gt;4),-LEFT(B287,4),IF(AND(K287="S",LEN(B287)=4),-LEFT(B287,3),IF(AND(K287="N",LEN(B287)=4),LEFT(B287,3),LEFT(B287,4))))</f>
        <v>16.3</v>
      </c>
      <c r="N287" s="10" t="n">
        <f aca="false">IF(AND(L287="W",LEN(C287)=6),-LEFT(C287,5), IF(AND(L287="W",LEN(C287)=5),-LEFT(C287,4), IF(AND(L287="W",LEN(C287)=4), -LEFT(C287,3), IF(AND(L287="E", LEN(C287)=6),LEFT(C287,5), IF(AND(L287="E",LEN(C287)=5), LEFT(C287,4), IF(AND(L287="E",LEN(C287)=4),LEFT(C287,3) ))))))</f>
        <v>-30.4</v>
      </c>
      <c r="O287" s="0" t="n">
        <f aca="false">(F287^2+G287^2+H287^2)^0.5</f>
        <v>0</v>
      </c>
      <c r="P287" s="0" t="e">
        <f aca="false">ATAN((R287^2+S287^2)^0.5/T287)/$AB$1</f>
        <v>#DIV/0!</v>
      </c>
      <c r="Q287" s="0" t="n">
        <f aca="false">ATAN2(R287,S287)/$AB$1+180</f>
        <v>180</v>
      </c>
      <c r="R287" s="0" t="n">
        <f aca="false">-F287*SIN(M287*$AB$1)*COS(N287*$AB$1)-G287*SIN($AB$1*M287)*SIN($AB$1*N287)+H287*COS($AB$1*M287)</f>
        <v>0</v>
      </c>
      <c r="S287" s="0" t="n">
        <f aca="false">-F287*SIN($AB$1*N287)+G287*COS($AB$1*N287)</f>
        <v>0</v>
      </c>
      <c r="T287" s="0" t="n">
        <f aca="false">-F287*COS($AB$1*M287)*COS(N287*$AB$1)-G287*COS($AB$1*M287)*SIN($AB$1*N287)-H287*SIN($AB$1*M287)</f>
        <v>0</v>
      </c>
      <c r="W287" s="0" t="n">
        <f aca="false">IF(O287&lt;&gt;0,1,0)</f>
        <v>0</v>
      </c>
    </row>
    <row r="288" customFormat="false" ht="15" hidden="false" customHeight="false" outlineLevel="0" collapsed="false">
      <c r="A288" s="0" t="s">
        <v>997</v>
      </c>
      <c r="I288" s="0" t="s">
        <v>998</v>
      </c>
      <c r="J288" s="13" t="n">
        <v>0.36</v>
      </c>
      <c r="K288" s="9" t="str">
        <f aca="false">RIGHTB(B288,1)</f>
        <v/>
      </c>
      <c r="L288" s="9" t="str">
        <f aca="false">RIGHTB(C288,1)</f>
        <v/>
      </c>
      <c r="M288" s="10" t="str">
        <f aca="false">IF(AND(K288="S",LEN(B288)&gt;4),-LEFT(B288,4),IF(AND(K288="S",LEN(B288)=4),-LEFT(B288,3),IF(AND(K288="N",LEN(B288)=4),LEFT(B288,3),LEFT(B288,4))))</f>
        <v/>
      </c>
      <c r="N288" s="10" t="n">
        <f aca="false">IF(AND(L288="W",LEN(C288)=6),-LEFT(C288,5), IF(AND(L288="W",LEN(C288)=5),-LEFT(C288,4), IF(AND(L288="W",LEN(C288)=4), -LEFT(C288,3), IF(AND(L288="E", LEN(C288)=6),LEFT(C288,5), IF(AND(L288="E",LEN(C288)=5), LEFT(C288,4), IF(AND(L288="E",LEN(C288)=4),LEFT(C288,3) ))))))</f>
        <v>0</v>
      </c>
      <c r="O288" s="0" t="n">
        <f aca="false">(F288^2+G288^2+H288^2)^0.5</f>
        <v>0</v>
      </c>
      <c r="P288" s="0" t="e">
        <f aca="false">ATAN((R288^2+S288^2)^0.5/T288)/$AB$1</f>
        <v>#VALUE!</v>
      </c>
      <c r="Q288" s="0" t="e">
        <f aca="false">ATAN2(R288,S288)/$AB$1+180</f>
        <v>#VALUE!</v>
      </c>
      <c r="R288" s="0" t="e">
        <f aca="false">-F288*SIN(M288*$AB$1)*COS(N288*$AB$1)-G288*SIN($AB$1*M288)*SIN($AB$1*N288)+H288*COS($AB$1*M288)</f>
        <v>#VALUE!</v>
      </c>
      <c r="S288" s="0" t="n">
        <f aca="false">-F288*SIN($AB$1*N288)+G288*COS($AB$1*N288)</f>
        <v>0</v>
      </c>
      <c r="T288" s="0" t="e">
        <f aca="false">-F288*COS($AB$1*M288)*COS(N288*$AB$1)-G288*COS($AB$1*M288)*SIN($AB$1*N288)-H288*SIN($AB$1*M288)</f>
        <v>#VALUE!</v>
      </c>
      <c r="W288" s="0" t="n">
        <f aca="false">IF(O288&lt;&gt;0,1,0)</f>
        <v>0</v>
      </c>
    </row>
    <row r="289" customFormat="false" ht="15" hidden="false" customHeight="false" outlineLevel="0" collapsed="false">
      <c r="A289" s="0" t="s">
        <v>999</v>
      </c>
      <c r="B289" s="0" t="s">
        <v>1000</v>
      </c>
      <c r="C289" s="0" t="s">
        <v>1001</v>
      </c>
      <c r="I289" s="0" t="s">
        <v>998</v>
      </c>
      <c r="J289" s="13" t="n">
        <v>0.36</v>
      </c>
      <c r="K289" s="9" t="str">
        <f aca="false">RIGHTB(B289,1)</f>
        <v>S</v>
      </c>
      <c r="L289" s="9" t="str">
        <f aca="false">RIGHTB(C289,1)</f>
        <v>W</v>
      </c>
      <c r="M289" s="10" t="n">
        <f aca="false">IF(AND(K289="S",LEN(B289)&gt;4),-LEFT(B289,4),IF(AND(K289="S",LEN(B289)=4),-LEFT(B289,3),IF(AND(K289="N",LEN(B289)=4),LEFT(B289,3),LEFT(B289,4))))</f>
        <v>-2.9</v>
      </c>
      <c r="N289" s="10" t="n">
        <f aca="false">IF(AND(L289="W",LEN(C289)=6),-LEFT(C289,5), IF(AND(L289="W",LEN(C289)=5),-LEFT(C289,4), IF(AND(L289="W",LEN(C289)=4), -LEFT(C289,3), IF(AND(L289="E", LEN(C289)=6),LEFT(C289,5), IF(AND(L289="E",LEN(C289)=5), LEFT(C289,4), IF(AND(L289="E",LEN(C289)=4),LEFT(C289,3) ))))))</f>
        <v>-79</v>
      </c>
      <c r="O289" s="0" t="n">
        <f aca="false">(F289^2+G289^2+H289^2)^0.5</f>
        <v>0</v>
      </c>
      <c r="P289" s="0" t="e">
        <f aca="false">ATAN((R289^2+S289^2)^0.5/T289)/$AB$1</f>
        <v>#DIV/0!</v>
      </c>
      <c r="Q289" s="0" t="n">
        <f aca="false">ATAN2(R289,S289)/$AB$1+180</f>
        <v>180</v>
      </c>
      <c r="R289" s="0" t="n">
        <f aca="false">-F289*SIN(M289*$AB$1)*COS(N289*$AB$1)-G289*SIN($AB$1*M289)*SIN($AB$1*N289)+H289*COS($AB$1*M289)</f>
        <v>0</v>
      </c>
      <c r="S289" s="0" t="n">
        <f aca="false">-F289*SIN($AB$1*N289)+G289*COS($AB$1*N289)</f>
        <v>0</v>
      </c>
      <c r="T289" s="0" t="n">
        <f aca="false">-F289*COS($AB$1*M289)*COS(N289*$AB$1)-G289*COS($AB$1*M289)*SIN($AB$1*N289)-H289*SIN($AB$1*M289)</f>
        <v>0</v>
      </c>
      <c r="W289" s="0" t="n">
        <f aca="false">IF(O289&lt;&gt;0,1,0)</f>
        <v>0</v>
      </c>
    </row>
    <row r="290" customFormat="false" ht="15" hidden="false" customHeight="false" outlineLevel="0" collapsed="false">
      <c r="A290" s="0" t="s">
        <v>1002</v>
      </c>
      <c r="I290" s="0" t="s">
        <v>998</v>
      </c>
      <c r="J290" s="13" t="n">
        <v>0.36</v>
      </c>
      <c r="K290" s="9" t="str">
        <f aca="false">RIGHTB(B290,1)</f>
        <v/>
      </c>
      <c r="L290" s="9" t="str">
        <f aca="false">RIGHTB(C290,1)</f>
        <v/>
      </c>
      <c r="M290" s="10" t="str">
        <f aca="false">IF(AND(K290="S",LEN(B290)&gt;4),-LEFT(B290,4),IF(AND(K290="S",LEN(B290)=4),-LEFT(B290,3),IF(AND(K290="N",LEN(B290)=4),LEFT(B290,3),LEFT(B290,4))))</f>
        <v/>
      </c>
      <c r="N290" s="10" t="n">
        <f aca="false">IF(AND(L290="W",LEN(C290)=6),-LEFT(C290,5), IF(AND(L290="W",LEN(C290)=5),-LEFT(C290,4), IF(AND(L290="W",LEN(C290)=4), -LEFT(C290,3), IF(AND(L290="E", LEN(C290)=6),LEFT(C290,5), IF(AND(L290="E",LEN(C290)=5), LEFT(C290,4), IF(AND(L290="E",LEN(C290)=4),LEFT(C290,3) ))))))</f>
        <v>0</v>
      </c>
      <c r="O290" s="0" t="n">
        <f aca="false">(F290^2+G290^2+H290^2)^0.5</f>
        <v>0</v>
      </c>
      <c r="P290" s="0" t="e">
        <f aca="false">ATAN((R290^2+S290^2)^0.5/T290)/$AB$1</f>
        <v>#VALUE!</v>
      </c>
      <c r="Q290" s="0" t="e">
        <f aca="false">ATAN2(R290,S290)/$AB$1+180</f>
        <v>#VALUE!</v>
      </c>
      <c r="R290" s="0" t="e">
        <f aca="false">-F290*SIN(M290*$AB$1)*COS(N290*$AB$1)-G290*SIN($AB$1*M290)*SIN($AB$1*N290)+H290*COS($AB$1*M290)</f>
        <v>#VALUE!</v>
      </c>
      <c r="S290" s="0" t="n">
        <f aca="false">-F290*SIN($AB$1*N290)+G290*COS($AB$1*N290)</f>
        <v>0</v>
      </c>
      <c r="T290" s="0" t="e">
        <f aca="false">-F290*COS($AB$1*M290)*COS(N290*$AB$1)-G290*COS($AB$1*M290)*SIN($AB$1*N290)-H290*SIN($AB$1*M290)</f>
        <v>#VALUE!</v>
      </c>
      <c r="W290" s="0" t="n">
        <f aca="false">IF(O290&lt;&gt;0,1,0)</f>
        <v>0</v>
      </c>
    </row>
    <row r="291" customFormat="false" ht="15" hidden="false" customHeight="false" outlineLevel="0" collapsed="false">
      <c r="A291" s="0" t="s">
        <v>1003</v>
      </c>
      <c r="B291" s="0" t="s">
        <v>682</v>
      </c>
      <c r="C291" s="0" t="s">
        <v>1004</v>
      </c>
      <c r="I291" s="0" t="s">
        <v>998</v>
      </c>
      <c r="J291" s="13" t="n">
        <v>0.36</v>
      </c>
      <c r="K291" s="9" t="str">
        <f aca="false">RIGHTB(B291,1)</f>
        <v>S</v>
      </c>
      <c r="L291" s="9" t="str">
        <f aca="false">RIGHTB(C291,1)</f>
        <v>W</v>
      </c>
      <c r="M291" s="10" t="n">
        <f aca="false">IF(AND(K291="S",LEN(B291)&gt;4),-LEFT(B291,4),IF(AND(K291="S",LEN(B291)=4),-LEFT(B291,3),IF(AND(K291="N",LEN(B291)=4),LEFT(B291,3),LEFT(B291,4))))</f>
        <v>-31.1</v>
      </c>
      <c r="N291" s="10" t="n">
        <f aca="false">IF(AND(L291="W",LEN(C291)=6),-LEFT(C291,5), IF(AND(L291="W",LEN(C291)=5),-LEFT(C291,4), IF(AND(L291="W",LEN(C291)=4), -LEFT(C291,3), IF(AND(L291="E", LEN(C291)=6),LEFT(C291,5), IF(AND(L291="E",LEN(C291)=5), LEFT(C291,4), IF(AND(L291="E",LEN(C291)=4),LEFT(C291,3) ))))))</f>
        <v>-84.3</v>
      </c>
      <c r="O291" s="0" t="n">
        <f aca="false">(F291^2+G291^2+H291^2)^0.5</f>
        <v>0</v>
      </c>
      <c r="P291" s="0" t="e">
        <f aca="false">ATAN((R291^2+S291^2)^0.5/T291)/$AB$1</f>
        <v>#DIV/0!</v>
      </c>
      <c r="Q291" s="0" t="n">
        <f aca="false">ATAN2(R291,S291)/$AB$1+180</f>
        <v>180</v>
      </c>
      <c r="R291" s="0" t="n">
        <f aca="false">-F291*SIN(M291*$AB$1)*COS(N291*$AB$1)-G291*SIN($AB$1*M291)*SIN($AB$1*N291)+H291*COS($AB$1*M291)</f>
        <v>0</v>
      </c>
      <c r="S291" s="0" t="n">
        <f aca="false">-F291*SIN($AB$1*N291)+G291*COS($AB$1*N291)</f>
        <v>0</v>
      </c>
      <c r="T291" s="0" t="n">
        <f aca="false">-F291*COS($AB$1*M291)*COS(N291*$AB$1)-G291*COS($AB$1*M291)*SIN($AB$1*N291)-H291*SIN($AB$1*M291)</f>
        <v>0</v>
      </c>
      <c r="W291" s="0" t="n">
        <f aca="false">IF(O291&lt;&gt;0,1,0)</f>
        <v>0</v>
      </c>
    </row>
    <row r="292" customFormat="false" ht="15" hidden="false" customHeight="false" outlineLevel="0" collapsed="false">
      <c r="A292" s="0" t="s">
        <v>1005</v>
      </c>
      <c r="I292" s="0" t="s">
        <v>1006</v>
      </c>
      <c r="J292" s="13" t="n">
        <v>0.36</v>
      </c>
      <c r="K292" s="9" t="str">
        <f aca="false">RIGHTB(B292,1)</f>
        <v/>
      </c>
      <c r="L292" s="9" t="str">
        <f aca="false">RIGHTB(C292,1)</f>
        <v/>
      </c>
      <c r="M292" s="10" t="str">
        <f aca="false">IF(AND(K292="S",LEN(B292)&gt;4),-LEFT(B292,4),IF(AND(K292="S",LEN(B292)=4),-LEFT(B292,3),IF(AND(K292="N",LEN(B292)=4),LEFT(B292,3),LEFT(B292,4))))</f>
        <v/>
      </c>
      <c r="N292" s="10" t="n">
        <f aca="false">IF(AND(L292="W",LEN(C292)=6),-LEFT(C292,5), IF(AND(L292="W",LEN(C292)=5),-LEFT(C292,4), IF(AND(L292="W",LEN(C292)=4), -LEFT(C292,3), IF(AND(L292="E", LEN(C292)=6),LEFT(C292,5), IF(AND(L292="E",LEN(C292)=5), LEFT(C292,4), IF(AND(L292="E",LEN(C292)=4),LEFT(C292,3) ))))))</f>
        <v>0</v>
      </c>
      <c r="O292" s="0" t="n">
        <f aca="false">(F292^2+G292^2+H292^2)^0.5</f>
        <v>0</v>
      </c>
      <c r="P292" s="0" t="e">
        <f aca="false">ATAN((R292^2+S292^2)^0.5/T292)/$AB$1</f>
        <v>#VALUE!</v>
      </c>
      <c r="Q292" s="0" t="e">
        <f aca="false">ATAN2(R292,S292)/$AB$1+180</f>
        <v>#VALUE!</v>
      </c>
      <c r="R292" s="0" t="e">
        <f aca="false">-F292*SIN(M292*$AB$1)*COS(N292*$AB$1)-G292*SIN($AB$1*M292)*SIN($AB$1*N292)+H292*COS($AB$1*M292)</f>
        <v>#VALUE!</v>
      </c>
      <c r="S292" s="0" t="n">
        <f aca="false">-F292*SIN($AB$1*N292)+G292*COS($AB$1*N292)</f>
        <v>0</v>
      </c>
      <c r="T292" s="0" t="e">
        <f aca="false">-F292*COS($AB$1*M292)*COS(N292*$AB$1)-G292*COS($AB$1*M292)*SIN($AB$1*N292)-H292*SIN($AB$1*M292)</f>
        <v>#VALUE!</v>
      </c>
      <c r="W292" s="0" t="n">
        <f aca="false">IF(O292&lt;&gt;0,1,0)</f>
        <v>0</v>
      </c>
    </row>
    <row r="293" customFormat="false" ht="15" hidden="false" customHeight="false" outlineLevel="0" collapsed="false">
      <c r="A293" s="0" t="s">
        <v>1007</v>
      </c>
      <c r="I293" s="0" t="s">
        <v>1008</v>
      </c>
      <c r="J293" s="13" t="n">
        <v>0.36</v>
      </c>
      <c r="K293" s="9" t="str">
        <f aca="false">RIGHTB(B293,1)</f>
        <v/>
      </c>
      <c r="L293" s="9" t="str">
        <f aca="false">RIGHTB(C293,1)</f>
        <v/>
      </c>
      <c r="M293" s="10" t="str">
        <f aca="false">IF(AND(K293="S",LEN(B293)&gt;4),-LEFT(B293,4),IF(AND(K293="S",LEN(B293)=4),-LEFT(B293,3),IF(AND(K293="N",LEN(B293)=4),LEFT(B293,3),LEFT(B293,4))))</f>
        <v/>
      </c>
      <c r="N293" s="10" t="n">
        <f aca="false">IF(AND(L293="W",LEN(C293)=6),-LEFT(C293,5), IF(AND(L293="W",LEN(C293)=5),-LEFT(C293,4), IF(AND(L293="W",LEN(C293)=4), -LEFT(C293,3), IF(AND(L293="E", LEN(C293)=6),LEFT(C293,5), IF(AND(L293="E",LEN(C293)=5), LEFT(C293,4), IF(AND(L293="E",LEN(C293)=4),LEFT(C293,3) ))))))</f>
        <v>0</v>
      </c>
      <c r="O293" s="0" t="n">
        <f aca="false">(F293^2+G293^2+H293^2)^0.5</f>
        <v>0</v>
      </c>
      <c r="P293" s="0" t="e">
        <f aca="false">ATAN((R293^2+S293^2)^0.5/T293)/$AB$1</f>
        <v>#VALUE!</v>
      </c>
      <c r="Q293" s="0" t="e">
        <f aca="false">ATAN2(R293,S293)/$AB$1+180</f>
        <v>#VALUE!</v>
      </c>
      <c r="R293" s="0" t="e">
        <f aca="false">-F293*SIN(M293*$AB$1)*COS(N293*$AB$1)-G293*SIN($AB$1*M293)*SIN($AB$1*N293)+H293*COS($AB$1*M293)</f>
        <v>#VALUE!</v>
      </c>
      <c r="S293" s="0" t="n">
        <f aca="false">-F293*SIN($AB$1*N293)+G293*COS($AB$1*N293)</f>
        <v>0</v>
      </c>
      <c r="T293" s="0" t="e">
        <f aca="false">-F293*COS($AB$1*M293)*COS(N293*$AB$1)-G293*COS($AB$1*M293)*SIN($AB$1*N293)-H293*SIN($AB$1*M293)</f>
        <v>#VALUE!</v>
      </c>
      <c r="W293" s="0" t="n">
        <f aca="false">IF(O293&lt;&gt;0,1,0)</f>
        <v>0</v>
      </c>
    </row>
    <row r="294" customFormat="false" ht="15" hidden="false" customHeight="false" outlineLevel="0" collapsed="false">
      <c r="A294" s="0" t="s">
        <v>1009</v>
      </c>
      <c r="B294" s="0" t="s">
        <v>1010</v>
      </c>
      <c r="C294" s="0" t="s">
        <v>1011</v>
      </c>
      <c r="I294" s="0" t="s">
        <v>998</v>
      </c>
      <c r="J294" s="13" t="n">
        <v>0.36</v>
      </c>
      <c r="K294" s="9" t="str">
        <f aca="false">RIGHTB(B294,1)</f>
        <v>S</v>
      </c>
      <c r="L294" s="9" t="str">
        <f aca="false">RIGHTB(C294,1)</f>
        <v>E</v>
      </c>
      <c r="M294" s="10" t="n">
        <f aca="false">IF(AND(K294="S",LEN(B294)&gt;4),-LEFT(B294,4),IF(AND(K294="S",LEN(B294)=4),-LEFT(B294,3),IF(AND(K294="N",LEN(B294)=4),LEFT(B294,3),LEFT(B294,4))))</f>
        <v>-31.5</v>
      </c>
      <c r="N294" s="10" t="str">
        <f aca="false">IF(AND(L294="W",LEN(C294)=6),-LEFT(C294,5), IF(AND(L294="W",LEN(C294)=5),-LEFT(C294,4), IF(AND(L294="W",LEN(C294)=4), -LEFT(C294,3), IF(AND(L294="E", LEN(C294)=6),LEFT(C294,5), IF(AND(L294="E",LEN(C294)=5), LEFT(C294,4), IF(AND(L294="E",LEN(C294)=4),LEFT(C294,3) ))))))</f>
        <v>107.5</v>
      </c>
      <c r="O294" s="0" t="n">
        <f aca="false">(F294^2+G294^2+H294^2)^0.5</f>
        <v>0</v>
      </c>
      <c r="P294" s="0" t="e">
        <f aca="false">ATAN((R294^2+S294^2)^0.5/T294)/$AB$1</f>
        <v>#DIV/0!</v>
      </c>
      <c r="Q294" s="0" t="n">
        <f aca="false">ATAN2(R294,S294)/$AB$1+180</f>
        <v>180</v>
      </c>
      <c r="R294" s="0" t="n">
        <f aca="false">-F294*SIN(M294*$AB$1)*COS(N294*$AB$1)-G294*SIN($AB$1*M294)*SIN($AB$1*N294)+H294*COS($AB$1*M294)</f>
        <v>0</v>
      </c>
      <c r="S294" s="0" t="n">
        <f aca="false">-F294*SIN($AB$1*N294)+G294*COS($AB$1*N294)</f>
        <v>-0</v>
      </c>
      <c r="T294" s="0" t="n">
        <f aca="false">-F294*COS($AB$1*M294)*COS(N294*$AB$1)-G294*COS($AB$1*M294)*SIN($AB$1*N294)-H294*SIN($AB$1*M294)</f>
        <v>0</v>
      </c>
      <c r="W294" s="0" t="n">
        <f aca="false">IF(O294&lt;&gt;0,1,0)</f>
        <v>0</v>
      </c>
    </row>
    <row r="295" customFormat="false" ht="15" hidden="false" customHeight="false" outlineLevel="0" collapsed="false">
      <c r="A295" s="0" t="s">
        <v>1012</v>
      </c>
      <c r="B295" s="0" t="s">
        <v>1013</v>
      </c>
      <c r="C295" s="0" t="s">
        <v>1014</v>
      </c>
      <c r="I295" s="0" t="s">
        <v>1006</v>
      </c>
      <c r="J295" s="13" t="n">
        <v>0.36</v>
      </c>
      <c r="K295" s="9" t="str">
        <f aca="false">RIGHTB(B295,1)</f>
        <v>S</v>
      </c>
      <c r="L295" s="9" t="str">
        <f aca="false">RIGHTB(C295,1)</f>
        <v>W</v>
      </c>
      <c r="M295" s="10" t="n">
        <f aca="false">IF(AND(K295="S",LEN(B295)&gt;4),-LEFT(B295,4),IF(AND(K295="S",LEN(B295)=4),-LEFT(B295,3),IF(AND(K295="N",LEN(B295)=4),LEFT(B295,3),LEFT(B295,4))))</f>
        <v>-29</v>
      </c>
      <c r="N295" s="10" t="n">
        <f aca="false">IF(AND(L295="W",LEN(C295)=6),-LEFT(C295,5), IF(AND(L295="W",LEN(C295)=5),-LEFT(C295,4), IF(AND(L295="W",LEN(C295)=4), -LEFT(C295,3), IF(AND(L295="E", LEN(C295)=6),LEFT(C295,5), IF(AND(L295="E",LEN(C295)=5), LEFT(C295,4), IF(AND(L295="E",LEN(C295)=4),LEFT(C295,3) ))))))</f>
        <v>-108</v>
      </c>
      <c r="O295" s="0" t="n">
        <f aca="false">(F295^2+G295^2+H295^2)^0.5</f>
        <v>0</v>
      </c>
      <c r="P295" s="0" t="e">
        <f aca="false">ATAN((R295^2+S295^2)^0.5/T295)/$AB$1</f>
        <v>#DIV/0!</v>
      </c>
      <c r="Q295" s="0" t="n">
        <f aca="false">ATAN2(R295,S295)/$AB$1+180</f>
        <v>180</v>
      </c>
      <c r="R295" s="0" t="n">
        <f aca="false">-F295*SIN(M295*$AB$1)*COS(N295*$AB$1)-G295*SIN($AB$1*M295)*SIN($AB$1*N295)+H295*COS($AB$1*M295)</f>
        <v>0</v>
      </c>
      <c r="S295" s="0" t="n">
        <f aca="false">-F295*SIN($AB$1*N295)+G295*COS($AB$1*N295)</f>
        <v>0</v>
      </c>
      <c r="T295" s="0" t="n">
        <f aca="false">-F295*COS($AB$1*M295)*COS(N295*$AB$1)-G295*COS($AB$1*M295)*SIN($AB$1*N295)-H295*SIN($AB$1*M295)</f>
        <v>0</v>
      </c>
      <c r="W295" s="0" t="n">
        <f aca="false">IF(O295&lt;&gt;0,1,0)</f>
        <v>0</v>
      </c>
    </row>
    <row r="296" customFormat="false" ht="15" hidden="false" customHeight="false" outlineLevel="0" collapsed="false">
      <c r="A296" s="0" t="s">
        <v>1015</v>
      </c>
      <c r="B296" s="0" t="s">
        <v>390</v>
      </c>
      <c r="C296" s="0" t="s">
        <v>1016</v>
      </c>
      <c r="I296" s="0" t="s">
        <v>1017</v>
      </c>
      <c r="J296" s="13" t="n">
        <v>0.36</v>
      </c>
      <c r="K296" s="9" t="str">
        <f aca="false">RIGHTB(B296,1)</f>
        <v>N</v>
      </c>
      <c r="L296" s="9" t="str">
        <f aca="false">RIGHTB(C296,1)</f>
        <v>E</v>
      </c>
      <c r="M296" s="10" t="str">
        <f aca="false">IF(AND(K296="S",LEN(B296)&gt;4),-LEFT(B296,4),IF(AND(K296="S",LEN(B296)=4),-LEFT(B296,3),IF(AND(K296="N",LEN(B296)=4),LEFT(B296,3),LEFT(B296,4))))</f>
        <v>51.3</v>
      </c>
      <c r="N296" s="10" t="str">
        <f aca="false">IF(AND(L296="W",LEN(C296)=6),-LEFT(C296,5), IF(AND(L296="W",LEN(C296)=5),-LEFT(C296,4), IF(AND(L296="W",LEN(C296)=4), -LEFT(C296,3), IF(AND(L296="E", LEN(C296)=6),LEFT(C296,5), IF(AND(L296="E",LEN(C296)=5), LEFT(C296,4), IF(AND(L296="E",LEN(C296)=4),LEFT(C296,3) ))))))</f>
        <v>115.4</v>
      </c>
      <c r="O296" s="0" t="n">
        <f aca="false">(F296^2+G296^2+H296^2)^0.5</f>
        <v>0</v>
      </c>
      <c r="P296" s="0" t="e">
        <f aca="false">ATAN((R296^2+S296^2)^0.5/T296)/$AB$1</f>
        <v>#DIV/0!</v>
      </c>
      <c r="Q296" s="0" t="n">
        <f aca="false">ATAN2(R296,S296)/$AB$1+180</f>
        <v>180</v>
      </c>
      <c r="R296" s="0" t="n">
        <f aca="false">-F296*SIN(M296*$AB$1)*COS(N296*$AB$1)-G296*SIN($AB$1*M296)*SIN($AB$1*N296)+H296*COS($AB$1*M296)</f>
        <v>0</v>
      </c>
      <c r="S296" s="0" t="n">
        <f aca="false">-F296*SIN($AB$1*N296)+G296*COS($AB$1*N296)</f>
        <v>-0</v>
      </c>
      <c r="T296" s="0" t="n">
        <f aca="false">-F296*COS($AB$1*M296)*COS(N296*$AB$1)-G296*COS($AB$1*M296)*SIN($AB$1*N296)-H296*SIN($AB$1*M296)</f>
        <v>0</v>
      </c>
      <c r="W296" s="0" t="n">
        <f aca="false">IF(O296&lt;&gt;0,1,0)</f>
        <v>0</v>
      </c>
    </row>
    <row r="297" customFormat="false" ht="15" hidden="false" customHeight="false" outlineLevel="0" collapsed="false">
      <c r="A297" s="0" t="s">
        <v>1018</v>
      </c>
      <c r="B297" s="0" t="s">
        <v>1019</v>
      </c>
      <c r="C297" s="0" t="s">
        <v>1020</v>
      </c>
      <c r="D297" s="0" t="n">
        <v>31.5</v>
      </c>
      <c r="E297" s="0" t="n">
        <v>14.5</v>
      </c>
      <c r="F297" s="0" t="n">
        <v>-7.7</v>
      </c>
      <c r="G297" s="0" t="n">
        <v>-8.2</v>
      </c>
      <c r="H297" s="0" t="n">
        <v>-9.1</v>
      </c>
      <c r="I297" s="0" t="s">
        <v>1006</v>
      </c>
      <c r="J297" s="13" t="n">
        <v>0.36</v>
      </c>
      <c r="K297" s="9" t="str">
        <f aca="false">RIGHTB(B297,1)</f>
        <v>N</v>
      </c>
      <c r="L297" s="9" t="str">
        <f aca="false">RIGHTB(C297,1)</f>
        <v>E</v>
      </c>
      <c r="M297" s="10" t="str">
        <f aca="false">IF(AND(K297="S",LEN(B297)&gt;4),-LEFT(B297,4),IF(AND(K297="S",LEN(B297)=4),-LEFT(B297,3),IF(AND(K297="N",LEN(B297)=4),LEFT(B297,3),LEFT(B297,4))))</f>
        <v>38.6</v>
      </c>
      <c r="N297" s="10" t="str">
        <f aca="false">IF(AND(L297="W",LEN(C297)=6),-LEFT(C297,5), IF(AND(L297="W",LEN(C297)=5),-LEFT(C297,4), IF(AND(L297="W",LEN(C297)=4), -LEFT(C297,3), IF(AND(L297="E", LEN(C297)=6),LEFT(C297,5), IF(AND(L297="E",LEN(C297)=5), LEFT(C297,4), IF(AND(L297="E",LEN(C297)=4),LEFT(C297,3) ))))))</f>
        <v>68.0</v>
      </c>
      <c r="O297" s="0" t="n">
        <f aca="false">(F297^2+G297^2+H297^2)^0.5</f>
        <v>14.468586662145</v>
      </c>
      <c r="P297" s="0" t="n">
        <f aca="false">ATAN((R297^2+S297^2)^0.5/T297)/$AB$1</f>
        <v>16.4910908171782</v>
      </c>
      <c r="Q297" s="0" t="n">
        <f aca="false">ATAN2(R297,S297)/$AB$1+180</f>
        <v>277.962966242154</v>
      </c>
      <c r="R297" s="0" t="n">
        <f aca="false">-F297*SIN(M297*$AB$1)*COS(N297*$AB$1)-G297*SIN($AB$1*M297)*SIN($AB$1*N297)+H297*COS($AB$1*M297)</f>
        <v>-0.568974906966672</v>
      </c>
      <c r="S297" s="0" t="n">
        <f aca="false">-F297*SIN($AB$1*N297)+G297*COS($AB$1*N297)</f>
        <v>4.06754161379803</v>
      </c>
      <c r="T297" s="0" t="n">
        <f aca="false">-F297*COS($AB$1*M297)*COS(N297*$AB$1)-G297*COS($AB$1*M297)*SIN($AB$1*N297)-H297*SIN($AB$1*M297)</f>
        <v>13.873405233585</v>
      </c>
      <c r="W297" s="0" t="n">
        <f aca="false">IF(O297&lt;&gt;0,1,0)</f>
        <v>1</v>
      </c>
    </row>
    <row r="298" customFormat="false" ht="15" hidden="false" customHeight="false" outlineLevel="0" collapsed="false">
      <c r="A298" s="0" t="s">
        <v>1021</v>
      </c>
      <c r="B298" s="0" t="s">
        <v>1022</v>
      </c>
      <c r="C298" s="0" t="s">
        <v>1023</v>
      </c>
      <c r="I298" s="0" t="s">
        <v>998</v>
      </c>
      <c r="J298" s="13" t="n">
        <v>0.36</v>
      </c>
      <c r="K298" s="9" t="str">
        <f aca="false">RIGHTB(B298,1)</f>
        <v>S</v>
      </c>
      <c r="L298" s="9" t="str">
        <f aca="false">RIGHTB(C298,1)</f>
        <v>W</v>
      </c>
      <c r="M298" s="10" t="n">
        <f aca="false">IF(AND(K298="S",LEN(B298)&gt;4),-LEFT(B298,4),IF(AND(K298="S",LEN(B298)=4),-LEFT(B298,3),IF(AND(K298="N",LEN(B298)=4),LEFT(B298,3),LEFT(B298,4))))</f>
        <v>-8</v>
      </c>
      <c r="N298" s="10" t="n">
        <f aca="false">IF(AND(L298="W",LEN(C298)=6),-LEFT(C298,5), IF(AND(L298="W",LEN(C298)=5),-LEFT(C298,4), IF(AND(L298="W",LEN(C298)=4), -LEFT(C298,3), IF(AND(L298="E", LEN(C298)=6),LEFT(C298,5), IF(AND(L298="E",LEN(C298)=5), LEFT(C298,4), IF(AND(L298="E",LEN(C298)=4),LEFT(C298,3) ))))))</f>
        <v>-86</v>
      </c>
      <c r="O298" s="0" t="n">
        <f aca="false">(F298^2+G298^2+H298^2)^0.5</f>
        <v>0</v>
      </c>
      <c r="P298" s="0" t="e">
        <f aca="false">ATAN((R298^2+S298^2)^0.5/T298)/$AB$1</f>
        <v>#DIV/0!</v>
      </c>
      <c r="Q298" s="0" t="n">
        <f aca="false">ATAN2(R298,S298)/$AB$1+180</f>
        <v>180</v>
      </c>
      <c r="R298" s="0" t="n">
        <f aca="false">-F298*SIN(M298*$AB$1)*COS(N298*$AB$1)-G298*SIN($AB$1*M298)*SIN($AB$1*N298)+H298*COS($AB$1*M298)</f>
        <v>0</v>
      </c>
      <c r="S298" s="0" t="n">
        <f aca="false">-F298*SIN($AB$1*N298)+G298*COS($AB$1*N298)</f>
        <v>0</v>
      </c>
      <c r="T298" s="0" t="n">
        <f aca="false">-F298*COS($AB$1*M298)*COS(N298*$AB$1)-G298*COS($AB$1*M298)*SIN($AB$1*N298)-H298*SIN($AB$1*M298)</f>
        <v>0</v>
      </c>
      <c r="W298" s="0" t="n">
        <f aca="false">IF(O298&lt;&gt;0,1,0)</f>
        <v>0</v>
      </c>
    </row>
    <row r="299" customFormat="false" ht="15" hidden="false" customHeight="false" outlineLevel="0" collapsed="false">
      <c r="A299" s="0" t="s">
        <v>1024</v>
      </c>
      <c r="B299" s="0" t="s">
        <v>1025</v>
      </c>
      <c r="C299" s="0" t="s">
        <v>1026</v>
      </c>
      <c r="D299" s="0" t="n">
        <v>26.5</v>
      </c>
      <c r="E299" s="0" t="n">
        <v>22.1</v>
      </c>
      <c r="F299" s="0" t="n">
        <v>16</v>
      </c>
      <c r="G299" s="0" t="n">
        <v>14.9</v>
      </c>
      <c r="H299" s="0" t="n">
        <v>-3.3</v>
      </c>
      <c r="I299" s="0" t="s">
        <v>998</v>
      </c>
      <c r="J299" s="13" t="n">
        <v>0.36</v>
      </c>
      <c r="K299" s="9" t="str">
        <f aca="false">RIGHTB(B299,1)</f>
        <v>N</v>
      </c>
      <c r="L299" s="9" t="str">
        <f aca="false">RIGHTB(C299,1)</f>
        <v>E</v>
      </c>
      <c r="M299" s="10" t="str">
        <f aca="false">IF(AND(K299="S",LEN(B299)&gt;4),-LEFT(B299,4),IF(AND(K299="S",LEN(B299)=4),-LEFT(B299,3),IF(AND(K299="N",LEN(B299)=4),LEFT(B299,3),LEFT(B299,4))))</f>
        <v>0.3</v>
      </c>
      <c r="N299" s="10" t="str">
        <f aca="false">IF(AND(L299="W",LEN(C299)=6),-LEFT(C299,5), IF(AND(L299="W",LEN(C299)=5),-LEFT(C299,4), IF(AND(L299="W",LEN(C299)=4), -LEFT(C299,3), IF(AND(L299="E", LEN(C299)=6),LEFT(C299,5), IF(AND(L299="E",LEN(C299)=5), LEFT(C299,4), IF(AND(L299="E",LEN(C299)=4),LEFT(C299,3) ))))))</f>
        <v>156.2</v>
      </c>
      <c r="O299" s="0" t="n">
        <f aca="false">(F299^2+G299^2+H299^2)^0.5</f>
        <v>22.1110831937289</v>
      </c>
      <c r="P299" s="0" t="n">
        <f aca="false">ATAN((R299^2+S299^2)^0.5/T299)/$AB$1</f>
        <v>66.9881714476363</v>
      </c>
      <c r="Q299" s="0" t="n">
        <f aca="false">ATAN2(R299,S299)/$AB$1+180</f>
        <v>80.7972833948405</v>
      </c>
      <c r="R299" s="0" t="n">
        <f aca="false">-F299*SIN(M299*$AB$1)*COS(N299*$AB$1)-G299*SIN($AB$1*M299)*SIN($AB$1*N299)+H299*COS($AB$1*M299)</f>
        <v>-3.25478656655989</v>
      </c>
      <c r="S299" s="0" t="n">
        <f aca="false">-F299*SIN($AB$1*N299)+G299*COS($AB$1*N299)</f>
        <v>-20.0896237932728</v>
      </c>
      <c r="T299" s="0" t="n">
        <f aca="false">-F299*COS($AB$1*M299)*COS(N299*$AB$1)-G299*COS($AB$1*M299)*SIN($AB$1*N299)-H299*SIN($AB$1*M299)</f>
        <v>8.64369019868875</v>
      </c>
      <c r="W299" s="0" t="n">
        <f aca="false">IF(O299&lt;&gt;0,1,0)</f>
        <v>1</v>
      </c>
    </row>
    <row r="300" customFormat="false" ht="15" hidden="false" customHeight="false" outlineLevel="0" collapsed="false">
      <c r="A300" s="0" t="s">
        <v>1027</v>
      </c>
      <c r="B300" s="0" t="s">
        <v>1028</v>
      </c>
      <c r="C300" s="0" t="s">
        <v>1029</v>
      </c>
      <c r="D300" s="0" t="n">
        <v>50</v>
      </c>
      <c r="I300" s="0" t="s">
        <v>1006</v>
      </c>
      <c r="J300" s="13" t="n">
        <v>0.36</v>
      </c>
      <c r="K300" s="9" t="str">
        <f aca="false">RIGHTB(B300,1)</f>
        <v>S</v>
      </c>
      <c r="L300" s="9" t="str">
        <f aca="false">RIGHTB(C300,1)</f>
        <v>E</v>
      </c>
      <c r="M300" s="10" t="n">
        <f aca="false">IF(AND(K300="S",LEN(B300)&gt;4),-LEFT(B300,4),IF(AND(K300="S",LEN(B300)=4),-LEFT(B300,3),IF(AND(K300="N",LEN(B300)=4),LEFT(B300,3),LEFT(B300,4))))</f>
        <v>-5.4</v>
      </c>
      <c r="N300" s="10" t="str">
        <f aca="false">IF(AND(L300="W",LEN(C300)=6),-LEFT(C300,5), IF(AND(L300="W",LEN(C300)=5),-LEFT(C300,4), IF(AND(L300="W",LEN(C300)=4), -LEFT(C300,3), IF(AND(L300="E", LEN(C300)=6),LEFT(C300,5), IF(AND(L300="E",LEN(C300)=5), LEFT(C300,4), IF(AND(L300="E",LEN(C300)=4),LEFT(C300,3) ))))))</f>
        <v>159.3</v>
      </c>
      <c r="O300" s="0" t="n">
        <f aca="false">(F300^2+G300^2+H300^2)^0.5</f>
        <v>0</v>
      </c>
      <c r="P300" s="0" t="e">
        <f aca="false">ATAN((R300^2+S300^2)^0.5/T300)/$AB$1</f>
        <v>#DIV/0!</v>
      </c>
      <c r="Q300" s="0" t="n">
        <f aca="false">ATAN2(R300,S300)/$AB$1+180</f>
        <v>180</v>
      </c>
      <c r="R300" s="0" t="n">
        <f aca="false">-F300*SIN(M300*$AB$1)*COS(N300*$AB$1)-G300*SIN($AB$1*M300)*SIN($AB$1*N300)+H300*COS($AB$1*M300)</f>
        <v>0</v>
      </c>
      <c r="S300" s="0" t="n">
        <f aca="false">-F300*SIN($AB$1*N300)+G300*COS($AB$1*N300)</f>
        <v>-0</v>
      </c>
      <c r="T300" s="0" t="n">
        <f aca="false">-F300*COS($AB$1*M300)*COS(N300*$AB$1)-G300*COS($AB$1*M300)*SIN($AB$1*N300)-H300*SIN($AB$1*M300)</f>
        <v>0</v>
      </c>
      <c r="W300" s="0" t="n">
        <f aca="false">IF(O300&lt;&gt;0,1,0)</f>
        <v>0</v>
      </c>
    </row>
    <row r="301" customFormat="false" ht="15" hidden="false" customHeight="false" outlineLevel="0" collapsed="false">
      <c r="A301" s="0" t="s">
        <v>1030</v>
      </c>
      <c r="B301" s="0" t="s">
        <v>1031</v>
      </c>
      <c r="C301" s="0" t="s">
        <v>1032</v>
      </c>
      <c r="D301" s="0" t="n">
        <v>32.4</v>
      </c>
      <c r="I301" s="0" t="s">
        <v>1006</v>
      </c>
      <c r="J301" s="13" t="n">
        <v>0.36</v>
      </c>
      <c r="K301" s="9" t="str">
        <f aca="false">RIGHTB(B301,1)</f>
        <v>N</v>
      </c>
      <c r="L301" s="9" t="str">
        <f aca="false">RIGHTB(C301,1)</f>
        <v>E</v>
      </c>
      <c r="M301" s="10" t="str">
        <f aca="false">IF(AND(K301="S",LEN(B301)&gt;4),-LEFT(B301,4),IF(AND(K301="S",LEN(B301)=4),-LEFT(B301,3),IF(AND(K301="N",LEN(B301)=4),LEFT(B301,3),LEFT(B301,4))))</f>
        <v>46.4</v>
      </c>
      <c r="N301" s="10" t="str">
        <f aca="false">IF(AND(L301="W",LEN(C301)=6),-LEFT(C301,5), IF(AND(L301="W",LEN(C301)=5),-LEFT(C301,4), IF(AND(L301="W",LEN(C301)=4), -LEFT(C301,3), IF(AND(L301="E", LEN(C301)=6),LEFT(C301,5), IF(AND(L301="E",LEN(C301)=5), LEFT(C301,4), IF(AND(L301="E",LEN(C301)=4),LEFT(C301,3) ))))))</f>
        <v>171.6</v>
      </c>
      <c r="O301" s="0" t="n">
        <f aca="false">(F301^2+G301^2+H301^2)^0.5</f>
        <v>0</v>
      </c>
      <c r="P301" s="0" t="e">
        <f aca="false">ATAN((R301^2+S301^2)^0.5/T301)/$AB$1</f>
        <v>#DIV/0!</v>
      </c>
      <c r="Q301" s="0" t="n">
        <f aca="false">ATAN2(R301,S301)/$AB$1+180</f>
        <v>180</v>
      </c>
      <c r="R301" s="0" t="n">
        <f aca="false">-F301*SIN(M301*$AB$1)*COS(N301*$AB$1)-G301*SIN($AB$1*M301)*SIN($AB$1*N301)+H301*COS($AB$1*M301)</f>
        <v>0</v>
      </c>
      <c r="S301" s="0" t="n">
        <f aca="false">-F301*SIN($AB$1*N301)+G301*COS($AB$1*N301)</f>
        <v>-0</v>
      </c>
      <c r="T301" s="0" t="n">
        <f aca="false">-F301*COS($AB$1*M301)*COS(N301*$AB$1)-G301*COS($AB$1*M301)*SIN($AB$1*N301)-H301*SIN($AB$1*M301)</f>
        <v>0</v>
      </c>
      <c r="W301" s="0" t="n">
        <f aca="false">IF(O301&lt;&gt;0,1,0)</f>
        <v>0</v>
      </c>
    </row>
    <row r="302" customFormat="false" ht="15" hidden="false" customHeight="false" outlineLevel="0" collapsed="false">
      <c r="A302" s="0" t="s">
        <v>1033</v>
      </c>
      <c r="I302" s="0" t="s">
        <v>1034</v>
      </c>
      <c r="J302" s="13" t="n">
        <v>0.35</v>
      </c>
      <c r="K302" s="9" t="str">
        <f aca="false">RIGHTB(B302,1)</f>
        <v/>
      </c>
      <c r="L302" s="9" t="str">
        <f aca="false">RIGHTB(C302,1)</f>
        <v/>
      </c>
      <c r="M302" s="10" t="str">
        <f aca="false">IF(AND(K302="S",LEN(B302)&gt;4),-LEFT(B302,4),IF(AND(K302="S",LEN(B302)=4),-LEFT(B302,3),IF(AND(K302="N",LEN(B302)=4),LEFT(B302,3),LEFT(B302,4))))</f>
        <v/>
      </c>
      <c r="N302" s="10" t="n">
        <f aca="false">IF(AND(L302="W",LEN(C302)=6),-LEFT(C302,5), IF(AND(L302="W",LEN(C302)=5),-LEFT(C302,4), IF(AND(L302="W",LEN(C302)=4), -LEFT(C302,3), IF(AND(L302="E", LEN(C302)=6),LEFT(C302,5), IF(AND(L302="E",LEN(C302)=5), LEFT(C302,4), IF(AND(L302="E",LEN(C302)=4),LEFT(C302,3) ))))))</f>
        <v>0</v>
      </c>
      <c r="O302" s="0" t="n">
        <f aca="false">(F302^2+G302^2+H302^2)^0.5</f>
        <v>0</v>
      </c>
      <c r="P302" s="0" t="e">
        <f aca="false">ATAN((R302^2+S302^2)^0.5/T302)/$AB$1</f>
        <v>#VALUE!</v>
      </c>
      <c r="Q302" s="0" t="e">
        <f aca="false">ATAN2(R302,S302)/$AB$1+180</f>
        <v>#VALUE!</v>
      </c>
      <c r="R302" s="0" t="e">
        <f aca="false">-F302*SIN(M302*$AB$1)*COS(N302*$AB$1)-G302*SIN($AB$1*M302)*SIN($AB$1*N302)+H302*COS($AB$1*M302)</f>
        <v>#VALUE!</v>
      </c>
      <c r="S302" s="0" t="n">
        <f aca="false">-F302*SIN($AB$1*N302)+G302*COS($AB$1*N302)</f>
        <v>0</v>
      </c>
      <c r="T302" s="0" t="e">
        <f aca="false">-F302*COS($AB$1*M302)*COS(N302*$AB$1)-G302*COS($AB$1*M302)*SIN($AB$1*N302)-H302*SIN($AB$1*M302)</f>
        <v>#VALUE!</v>
      </c>
      <c r="W302" s="0" t="n">
        <f aca="false">IF(O302&lt;&gt;0,1,0)</f>
        <v>0</v>
      </c>
    </row>
    <row r="303" customFormat="false" ht="15" hidden="false" customHeight="false" outlineLevel="0" collapsed="false">
      <c r="A303" s="0" t="s">
        <v>1035</v>
      </c>
      <c r="I303" s="0" t="s">
        <v>1036</v>
      </c>
      <c r="J303" s="13" t="n">
        <v>0.35</v>
      </c>
      <c r="K303" s="9" t="str">
        <f aca="false">RIGHTB(B303,1)</f>
        <v/>
      </c>
      <c r="L303" s="9" t="str">
        <f aca="false">RIGHTB(C303,1)</f>
        <v/>
      </c>
      <c r="M303" s="10" t="str">
        <f aca="false">IF(AND(K303="S",LEN(B303)&gt;4),-LEFT(B303,4),IF(AND(K303="S",LEN(B303)=4),-LEFT(B303,3),IF(AND(K303="N",LEN(B303)=4),LEFT(B303,3),LEFT(B303,4))))</f>
        <v/>
      </c>
      <c r="N303" s="10" t="n">
        <f aca="false">IF(AND(L303="W",LEN(C303)=6),-LEFT(C303,5), IF(AND(L303="W",LEN(C303)=5),-LEFT(C303,4), IF(AND(L303="W",LEN(C303)=4), -LEFT(C303,3), IF(AND(L303="E", LEN(C303)=6),LEFT(C303,5), IF(AND(L303="E",LEN(C303)=5), LEFT(C303,4), IF(AND(L303="E",LEN(C303)=4),LEFT(C303,3) ))))))</f>
        <v>0</v>
      </c>
      <c r="O303" s="0" t="n">
        <f aca="false">(F303^2+G303^2+H303^2)^0.5</f>
        <v>0</v>
      </c>
      <c r="P303" s="0" t="e">
        <f aca="false">ATAN((R303^2+S303^2)^0.5/T303)/$AB$1</f>
        <v>#VALUE!</v>
      </c>
      <c r="Q303" s="0" t="e">
        <f aca="false">ATAN2(R303,S303)/$AB$1+180</f>
        <v>#VALUE!</v>
      </c>
      <c r="R303" s="0" t="e">
        <f aca="false">-F303*SIN(M303*$AB$1)*COS(N303*$AB$1)-G303*SIN($AB$1*M303)*SIN($AB$1*N303)+H303*COS($AB$1*M303)</f>
        <v>#VALUE!</v>
      </c>
      <c r="S303" s="0" t="n">
        <f aca="false">-F303*SIN($AB$1*N303)+G303*COS($AB$1*N303)</f>
        <v>0</v>
      </c>
      <c r="T303" s="0" t="e">
        <f aca="false">-F303*COS($AB$1*M303)*COS(N303*$AB$1)-G303*COS($AB$1*M303)*SIN($AB$1*N303)-H303*SIN($AB$1*M303)</f>
        <v>#VALUE!</v>
      </c>
      <c r="W303" s="0" t="n">
        <f aca="false">IF(O303&lt;&gt;0,1,0)</f>
        <v>0</v>
      </c>
    </row>
    <row r="304" customFormat="false" ht="15" hidden="false" customHeight="false" outlineLevel="0" collapsed="false">
      <c r="A304" s="0" t="s">
        <v>1037</v>
      </c>
      <c r="B304" s="0" t="s">
        <v>313</v>
      </c>
      <c r="C304" s="0" t="s">
        <v>1038</v>
      </c>
      <c r="D304" s="0" t="n">
        <v>35.2</v>
      </c>
      <c r="E304" s="0" t="n">
        <v>21.5</v>
      </c>
      <c r="F304" s="0" t="n">
        <v>20.2</v>
      </c>
      <c r="G304" s="0" t="n">
        <v>-3.3</v>
      </c>
      <c r="H304" s="0" t="n">
        <v>6.6</v>
      </c>
      <c r="I304" s="0" t="s">
        <v>1034</v>
      </c>
      <c r="J304" s="13" t="n">
        <v>0.35</v>
      </c>
      <c r="K304" s="9" t="str">
        <f aca="false">RIGHTB(B304,1)</f>
        <v>S</v>
      </c>
      <c r="L304" s="9" t="str">
        <f aca="false">RIGHTB(C304,1)</f>
        <v>E</v>
      </c>
      <c r="M304" s="10" t="n">
        <f aca="false">IF(AND(K304="S",LEN(B304)&gt;4),-LEFT(B304,4),IF(AND(K304="S",LEN(B304)=4),-LEFT(B304,3),IF(AND(K304="N",LEN(B304)=4),LEFT(B304,3),LEFT(B304,4))))</f>
        <v>-21.3</v>
      </c>
      <c r="N304" s="10" t="str">
        <f aca="false">IF(AND(L304="W",LEN(C304)=6),-LEFT(C304,5), IF(AND(L304="W",LEN(C304)=5),-LEFT(C304,4), IF(AND(L304="W",LEN(C304)=4), -LEFT(C304,3), IF(AND(L304="E", LEN(C304)=6),LEFT(C304,5), IF(AND(L304="E",LEN(C304)=5), LEFT(C304,4), IF(AND(L304="E",LEN(C304)=4),LEFT(C304,3) ))))))</f>
        <v>154.7</v>
      </c>
      <c r="O304" s="0" t="n">
        <f aca="false">(F304^2+G304^2+H304^2)^0.5</f>
        <v>21.5055806710723</v>
      </c>
      <c r="P304" s="0" t="n">
        <f aca="false">ATAN((R304^2+S304^2)^0.5/T304)/$AB$1</f>
        <v>15.4705345136315</v>
      </c>
      <c r="Q304" s="0" t="n">
        <f aca="false">ATAN2(R304,S304)/$AB$1+180</f>
        <v>79.9912527718223</v>
      </c>
      <c r="R304" s="0" t="n">
        <f aca="false">-F304*SIN(M304*$AB$1)*COS(N304*$AB$1)-G304*SIN($AB$1*M304)*SIN($AB$1*N304)+H304*COS($AB$1*M304)</f>
        <v>-0.996987979649387</v>
      </c>
      <c r="S304" s="0" t="n">
        <f aca="false">-F304*SIN($AB$1*N304)+G304*COS($AB$1*N304)</f>
        <v>-5.64915642805892</v>
      </c>
      <c r="T304" s="0" t="n">
        <f aca="false">-F304*COS($AB$1*M304)*COS(N304*$AB$1)-G304*COS($AB$1*M304)*SIN($AB$1*N304)-H304*SIN($AB$1*M304)</f>
        <v>20.7263852762549</v>
      </c>
      <c r="W304" s="0" t="n">
        <f aca="false">IF(O304&lt;&gt;0,1,0)</f>
        <v>1</v>
      </c>
    </row>
    <row r="305" customFormat="false" ht="15" hidden="false" customHeight="false" outlineLevel="0" collapsed="false">
      <c r="A305" s="0" t="s">
        <v>1039</v>
      </c>
      <c r="B305" s="0" t="s">
        <v>1040</v>
      </c>
      <c r="C305" s="0" t="s">
        <v>1041</v>
      </c>
      <c r="D305" s="0" t="n">
        <v>42</v>
      </c>
      <c r="I305" s="0" t="s">
        <v>1034</v>
      </c>
      <c r="J305" s="13" t="n">
        <v>0.35</v>
      </c>
      <c r="K305" s="9" t="str">
        <f aca="false">RIGHTB(B305,1)</f>
        <v>S</v>
      </c>
      <c r="L305" s="9" t="str">
        <f aca="false">RIGHTB(C305,1)</f>
        <v>E</v>
      </c>
      <c r="M305" s="10" t="n">
        <f aca="false">IF(AND(K305="S",LEN(B305)&gt;4),-LEFT(B305,4),IF(AND(K305="S",LEN(B305)=4),-LEFT(B305,3),IF(AND(K305="N",LEN(B305)=4),LEFT(B305,3),LEFT(B305,4))))</f>
        <v>-26.1</v>
      </c>
      <c r="N305" s="10" t="str">
        <f aca="false">IF(AND(L305="W",LEN(C305)=6),-LEFT(C305,5), IF(AND(L305="W",LEN(C305)=5),-LEFT(C305,4), IF(AND(L305="W",LEN(C305)=4), -LEFT(C305,3), IF(AND(L305="E", LEN(C305)=6),LEFT(C305,5), IF(AND(L305="E",LEN(C305)=5), LEFT(C305,4), IF(AND(L305="E",LEN(C305)=4),LEFT(C305,3) ))))))</f>
        <v>100.0</v>
      </c>
      <c r="O305" s="0" t="n">
        <f aca="false">(F305^2+G305^2+H305^2)^0.5</f>
        <v>0</v>
      </c>
      <c r="P305" s="0" t="e">
        <f aca="false">ATAN((R305^2+S305^2)^0.5/T305)/$AB$1</f>
        <v>#DIV/0!</v>
      </c>
      <c r="Q305" s="0" t="n">
        <f aca="false">ATAN2(R305,S305)/$AB$1+180</f>
        <v>180</v>
      </c>
      <c r="R305" s="0" t="n">
        <f aca="false">-F305*SIN(M305*$AB$1)*COS(N305*$AB$1)-G305*SIN($AB$1*M305)*SIN($AB$1*N305)+H305*COS($AB$1*M305)</f>
        <v>0</v>
      </c>
      <c r="S305" s="0" t="n">
        <f aca="false">-F305*SIN($AB$1*N305)+G305*COS($AB$1*N305)</f>
        <v>-0</v>
      </c>
      <c r="T305" s="0" t="n">
        <f aca="false">-F305*COS($AB$1*M305)*COS(N305*$AB$1)-G305*COS($AB$1*M305)*SIN($AB$1*N305)-H305*SIN($AB$1*M305)</f>
        <v>0</v>
      </c>
      <c r="W305" s="0" t="n">
        <f aca="false">IF(O305&lt;&gt;0,1,0)</f>
        <v>0</v>
      </c>
    </row>
    <row r="306" customFormat="false" ht="15" hidden="false" customHeight="false" outlineLevel="0" collapsed="false">
      <c r="A306" s="0" t="s">
        <v>1042</v>
      </c>
      <c r="B306" s="0" t="s">
        <v>1043</v>
      </c>
      <c r="C306" s="0" t="s">
        <v>1044</v>
      </c>
      <c r="D306" s="0" t="n">
        <v>23.3</v>
      </c>
      <c r="E306" s="0" t="n">
        <v>25.3</v>
      </c>
      <c r="F306" s="0" t="n">
        <v>21.3</v>
      </c>
      <c r="G306" s="0" t="n">
        <v>2.2</v>
      </c>
      <c r="H306" s="0" t="n">
        <v>13.4</v>
      </c>
      <c r="I306" s="0" t="s">
        <v>1045</v>
      </c>
      <c r="J306" s="13" t="n">
        <v>0.35</v>
      </c>
      <c r="K306" s="9" t="str">
        <f aca="false">RIGHTB(B306,1)</f>
        <v>S</v>
      </c>
      <c r="L306" s="9" t="str">
        <f aca="false">RIGHTB(C306,1)</f>
        <v>W</v>
      </c>
      <c r="M306" s="10" t="n">
        <f aca="false">IF(AND(K306="S",LEN(B306)&gt;4),-LEFT(B306,4),IF(AND(K306="S",LEN(B306)=4),-LEFT(B306,3),IF(AND(K306="N",LEN(B306)=4),LEFT(B306,3),LEFT(B306,4))))</f>
        <v>-69.5</v>
      </c>
      <c r="N306" s="10" t="n">
        <f aca="false">IF(AND(L306="W",LEN(C306)=6),-LEFT(C306,5), IF(AND(L306="W",LEN(C306)=5),-LEFT(C306,4), IF(AND(L306="W",LEN(C306)=4), -LEFT(C306,3), IF(AND(L306="E", LEN(C306)=6),LEFT(C306,5), IF(AND(L306="E",LEN(C306)=5), LEFT(C306,4), IF(AND(L306="E",LEN(C306)=4),LEFT(C306,3) ))))))</f>
        <v>-179.7</v>
      </c>
      <c r="O306" s="0" t="n">
        <f aca="false">(F306^2+G306^2+H306^2)^0.5</f>
        <v>25.2604433848656</v>
      </c>
      <c r="P306" s="0" t="n">
        <f aca="false">ATAN((R306^2+S306^2)^0.5/T306)/$AB$1</f>
        <v>37.5956551470519</v>
      </c>
      <c r="Q306" s="0" t="n">
        <f aca="false">ATAN2(R306,S306)/$AB$1+180</f>
        <v>7.78847399256023</v>
      </c>
      <c r="R306" s="0" t="n">
        <f aca="false">-F306*SIN(M306*$AB$1)*COS(N306*$AB$1)-G306*SIN($AB$1*M306)*SIN($AB$1*N306)+H306*COS($AB$1*M306)</f>
        <v>-15.268854876362</v>
      </c>
      <c r="S306" s="0" t="n">
        <f aca="false">-F306*SIN($AB$1*N306)+G306*COS($AB$1*N306)</f>
        <v>-2.08844381142469</v>
      </c>
      <c r="T306" s="0" t="n">
        <f aca="false">-F306*COS($AB$1*M306)*COS(N306*$AB$1)-G306*COS($AB$1*M306)*SIN($AB$1*N306)-H306*SIN($AB$1*M306)</f>
        <v>20.0147563865044</v>
      </c>
      <c r="W306" s="0" t="n">
        <f aca="false">IF(O306&lt;&gt;0,1,0)</f>
        <v>1</v>
      </c>
    </row>
    <row r="307" customFormat="false" ht="15" hidden="false" customHeight="false" outlineLevel="0" collapsed="false">
      <c r="A307" s="0" t="s">
        <v>1046</v>
      </c>
      <c r="B307" s="0" t="s">
        <v>1047</v>
      </c>
      <c r="C307" s="0" t="s">
        <v>617</v>
      </c>
      <c r="I307" s="0" t="s">
        <v>1036</v>
      </c>
      <c r="J307" s="13" t="n">
        <v>0.35</v>
      </c>
      <c r="K307" s="9" t="str">
        <f aca="false">RIGHTB(B307,1)</f>
        <v>S</v>
      </c>
      <c r="L307" s="9" t="str">
        <f aca="false">RIGHTB(C307,1)</f>
        <v>W</v>
      </c>
      <c r="M307" s="10" t="n">
        <f aca="false">IF(AND(K307="S",LEN(B307)&gt;4),-LEFT(B307,4),IF(AND(K307="S",LEN(B307)=4),-LEFT(B307,3),IF(AND(K307="N",LEN(B307)=4),LEFT(B307,3),LEFT(B307,4))))</f>
        <v>-34.5</v>
      </c>
      <c r="N307" s="10" t="n">
        <f aca="false">IF(AND(L307="W",LEN(C307)=6),-LEFT(C307,5), IF(AND(L307="W",LEN(C307)=5),-LEFT(C307,4), IF(AND(L307="W",LEN(C307)=4), -LEFT(C307,3), IF(AND(L307="E", LEN(C307)=6),LEFT(C307,5), IF(AND(L307="E",LEN(C307)=5), LEFT(C307,4), IF(AND(L307="E",LEN(C307)=4),LEFT(C307,3) ))))))</f>
        <v>-126.6</v>
      </c>
      <c r="O307" s="0" t="n">
        <f aca="false">(F307^2+G307^2+H307^2)^0.5</f>
        <v>0</v>
      </c>
      <c r="P307" s="0" t="e">
        <f aca="false">ATAN((R307^2+S307^2)^0.5/T307)/$AB$1</f>
        <v>#DIV/0!</v>
      </c>
      <c r="Q307" s="0" t="n">
        <f aca="false">ATAN2(R307,S307)/$AB$1+180</f>
        <v>180</v>
      </c>
      <c r="R307" s="0" t="n">
        <f aca="false">-F307*SIN(M307*$AB$1)*COS(N307*$AB$1)-G307*SIN($AB$1*M307)*SIN($AB$1*N307)+H307*COS($AB$1*M307)</f>
        <v>0</v>
      </c>
      <c r="S307" s="0" t="n">
        <f aca="false">-F307*SIN($AB$1*N307)+G307*COS($AB$1*N307)</f>
        <v>0</v>
      </c>
      <c r="T307" s="0" t="n">
        <f aca="false">-F307*COS($AB$1*M307)*COS(N307*$AB$1)-G307*COS($AB$1*M307)*SIN($AB$1*N307)-H307*SIN($AB$1*M307)</f>
        <v>0</v>
      </c>
      <c r="W307" s="0" t="n">
        <f aca="false">IF(O307&lt;&gt;0,1,0)</f>
        <v>0</v>
      </c>
    </row>
    <row r="308" customFormat="false" ht="15" hidden="false" customHeight="false" outlineLevel="0" collapsed="false">
      <c r="A308" s="0" t="s">
        <v>1048</v>
      </c>
      <c r="B308" s="0" t="s">
        <v>1049</v>
      </c>
      <c r="C308" s="0" t="s">
        <v>1050</v>
      </c>
      <c r="D308" s="0" t="n">
        <v>50</v>
      </c>
      <c r="I308" s="0" t="s">
        <v>1051</v>
      </c>
      <c r="J308" s="13" t="n">
        <v>0.34</v>
      </c>
      <c r="K308" s="9" t="str">
        <f aca="false">RIGHTB(B308,1)</f>
        <v>S</v>
      </c>
      <c r="L308" s="9" t="str">
        <f aca="false">RIGHTB(C308,1)</f>
        <v>E</v>
      </c>
      <c r="M308" s="10" t="n">
        <f aca="false">IF(AND(K308="S",LEN(B308)&gt;4),-LEFT(B308,4),IF(AND(K308="S",LEN(B308)=4),-LEFT(B308,3),IF(AND(K308="N",LEN(B308)=4),LEFT(B308,3),LEFT(B308,4))))</f>
        <v>-0.5</v>
      </c>
      <c r="N308" s="10" t="str">
        <f aca="false">IF(AND(L308="W",LEN(C308)=6),-LEFT(C308,5), IF(AND(L308="W",LEN(C308)=5),-LEFT(C308,4), IF(AND(L308="W",LEN(C308)=4), -LEFT(C308,3), IF(AND(L308="E", LEN(C308)=6),LEFT(C308,5), IF(AND(L308="E",LEN(C308)=5), LEFT(C308,4), IF(AND(L308="E",LEN(C308)=4),LEFT(C308,3) ))))))</f>
        <v>133.2</v>
      </c>
      <c r="O308" s="0" t="n">
        <f aca="false">(F308^2+G308^2+H308^2)^0.5</f>
        <v>0</v>
      </c>
      <c r="P308" s="0" t="e">
        <f aca="false">ATAN((R308^2+S308^2)^0.5/T308)/$AB$1</f>
        <v>#DIV/0!</v>
      </c>
      <c r="Q308" s="0" t="n">
        <f aca="false">ATAN2(R308,S308)/$AB$1+180</f>
        <v>180</v>
      </c>
      <c r="R308" s="0" t="n">
        <f aca="false">-F308*SIN(M308*$AB$1)*COS(N308*$AB$1)-G308*SIN($AB$1*M308)*SIN($AB$1*N308)+H308*COS($AB$1*M308)</f>
        <v>0</v>
      </c>
      <c r="S308" s="0" t="n">
        <f aca="false">-F308*SIN($AB$1*N308)+G308*COS($AB$1*N308)</f>
        <v>-0</v>
      </c>
      <c r="T308" s="0" t="n">
        <f aca="false">-F308*COS($AB$1*M308)*COS(N308*$AB$1)-G308*COS($AB$1*M308)*SIN($AB$1*N308)-H308*SIN($AB$1*M308)</f>
        <v>0</v>
      </c>
      <c r="W308" s="0" t="n">
        <f aca="false">IF(O308&lt;&gt;0,1,0)</f>
        <v>0</v>
      </c>
    </row>
    <row r="309" customFormat="false" ht="15" hidden="false" customHeight="false" outlineLevel="0" collapsed="false">
      <c r="A309" s="0" t="s">
        <v>1052</v>
      </c>
      <c r="I309" s="0" t="s">
        <v>1053</v>
      </c>
      <c r="J309" s="13" t="n">
        <v>0.34</v>
      </c>
      <c r="K309" s="9" t="str">
        <f aca="false">RIGHTB(B309,1)</f>
        <v/>
      </c>
      <c r="L309" s="9" t="str">
        <f aca="false">RIGHTB(C309,1)</f>
        <v/>
      </c>
      <c r="M309" s="10" t="str">
        <f aca="false">IF(AND(K309="S",LEN(B309)&gt;4),-LEFT(B309,4),IF(AND(K309="S",LEN(B309)=4),-LEFT(B309,3),IF(AND(K309="N",LEN(B309)=4),LEFT(B309,3),LEFT(B309,4))))</f>
        <v/>
      </c>
      <c r="N309" s="10" t="n">
        <f aca="false">IF(AND(L309="W",LEN(C309)=6),-LEFT(C309,5), IF(AND(L309="W",LEN(C309)=5),-LEFT(C309,4), IF(AND(L309="W",LEN(C309)=4), -LEFT(C309,3), IF(AND(L309="E", LEN(C309)=6),LEFT(C309,5), IF(AND(L309="E",LEN(C309)=5), LEFT(C309,4), IF(AND(L309="E",LEN(C309)=4),LEFT(C309,3) ))))))</f>
        <v>0</v>
      </c>
      <c r="O309" s="0" t="n">
        <f aca="false">(F309^2+G309^2+H309^2)^0.5</f>
        <v>0</v>
      </c>
      <c r="P309" s="0" t="e">
        <f aca="false">ATAN((R309^2+S309^2)^0.5/T309)/$AB$1</f>
        <v>#VALUE!</v>
      </c>
      <c r="Q309" s="0" t="e">
        <f aca="false">ATAN2(R309,S309)/$AB$1+180</f>
        <v>#VALUE!</v>
      </c>
      <c r="R309" s="0" t="e">
        <f aca="false">-F309*SIN(M309*$AB$1)*COS(N309*$AB$1)-G309*SIN($AB$1*M309)*SIN($AB$1*N309)+H309*COS($AB$1*M309)</f>
        <v>#VALUE!</v>
      </c>
      <c r="S309" s="0" t="n">
        <f aca="false">-F309*SIN($AB$1*N309)+G309*COS($AB$1*N309)</f>
        <v>0</v>
      </c>
      <c r="T309" s="0" t="e">
        <f aca="false">-F309*COS($AB$1*M309)*COS(N309*$AB$1)-G309*COS($AB$1*M309)*SIN($AB$1*N309)-H309*SIN($AB$1*M309)</f>
        <v>#VALUE!</v>
      </c>
      <c r="W309" s="0" t="n">
        <f aca="false">IF(O309&lt;&gt;0,1,0)</f>
        <v>0</v>
      </c>
    </row>
    <row r="310" customFormat="false" ht="15" hidden="false" customHeight="false" outlineLevel="0" collapsed="false">
      <c r="A310" s="0" t="s">
        <v>1054</v>
      </c>
      <c r="B310" s="0" t="s">
        <v>929</v>
      </c>
      <c r="C310" s="0" t="s">
        <v>1055</v>
      </c>
      <c r="D310" s="0" t="n">
        <v>34.5</v>
      </c>
      <c r="E310" s="0" t="n">
        <v>21.5</v>
      </c>
      <c r="F310" s="0" t="n">
        <v>-18.2</v>
      </c>
      <c r="G310" s="0" t="n">
        <v>-11.3</v>
      </c>
      <c r="H310" s="0" t="n">
        <v>-2.1</v>
      </c>
      <c r="I310" s="0" t="s">
        <v>1056</v>
      </c>
      <c r="J310" s="13" t="n">
        <v>0.34</v>
      </c>
      <c r="K310" s="9" t="str">
        <f aca="false">RIGHTB(B310,1)</f>
        <v>N</v>
      </c>
      <c r="L310" s="9" t="str">
        <f aca="false">RIGHTB(C310,1)</f>
        <v>E</v>
      </c>
      <c r="M310" s="10" t="str">
        <f aca="false">IF(AND(K310="S",LEN(B310)&gt;4),-LEFT(B310,4),IF(AND(K310="S",LEN(B310)=4),-LEFT(B310,3),IF(AND(K310="N",LEN(B310)=4),LEFT(B310,3),LEFT(B310,4))))</f>
        <v>45.7</v>
      </c>
      <c r="N310" s="10" t="str">
        <f aca="false">IF(AND(L310="W",LEN(C310)=6),-LEFT(C310,5), IF(AND(L310="W",LEN(C310)=5),-LEFT(C310,4), IF(AND(L310="W",LEN(C310)=4), -LEFT(C310,3), IF(AND(L310="E", LEN(C310)=6),LEFT(C310,5), IF(AND(L310="E",LEN(C310)=5), LEFT(C310,4), IF(AND(L310="E",LEN(C310)=4),LEFT(C310,3) ))))))</f>
        <v>15.1</v>
      </c>
      <c r="O310" s="0" t="n">
        <f aca="false">(F310^2+G310^2+H310^2)^0.5</f>
        <v>21.5253339114635</v>
      </c>
      <c r="P310" s="0" t="n">
        <f aca="false">ATAN((R310^2+S310^2)^0.5/T310)/$AB$1</f>
        <v>42.653374788095</v>
      </c>
      <c r="Q310" s="0" t="n">
        <f aca="false">ATAN2(R310,S310)/$AB$1+180</f>
        <v>154.97883162364</v>
      </c>
      <c r="R310" s="0" t="n">
        <f aca="false">-F310*SIN(M310*$AB$1)*COS(N310*$AB$1)-G310*SIN($AB$1*M310)*SIN($AB$1*N310)+H310*COS($AB$1*M310)</f>
        <v>13.2159810651228</v>
      </c>
      <c r="S310" s="0" t="n">
        <f aca="false">-F310*SIN($AB$1*N310)+G310*COS($AB$1*N310)</f>
        <v>-6.16865867179358</v>
      </c>
      <c r="T310" s="0" t="n">
        <f aca="false">-F310*COS($AB$1*M310)*COS(N310*$AB$1)-G310*COS($AB$1*M310)*SIN($AB$1*N310)-H310*SIN($AB$1*M310)</f>
        <v>15.8311558225299</v>
      </c>
      <c r="W310" s="0" t="n">
        <f aca="false">IF(O310&lt;&gt;0,1,0)</f>
        <v>1</v>
      </c>
    </row>
    <row r="311" customFormat="false" ht="15" hidden="false" customHeight="false" outlineLevel="0" collapsed="false">
      <c r="A311" s="0" t="s">
        <v>1057</v>
      </c>
      <c r="B311" s="0" t="s">
        <v>1058</v>
      </c>
      <c r="C311" s="0" t="s">
        <v>1059</v>
      </c>
      <c r="D311" s="0" t="n">
        <v>28.5</v>
      </c>
      <c r="E311" s="0" t="n">
        <v>17.6</v>
      </c>
      <c r="F311" s="0" t="n">
        <v>10.9</v>
      </c>
      <c r="G311" s="0" t="n">
        <v>-13.8</v>
      </c>
      <c r="H311" s="0" t="n">
        <v>-0.1</v>
      </c>
      <c r="I311" s="0" t="s">
        <v>1053</v>
      </c>
      <c r="J311" s="13" t="n">
        <v>0.34</v>
      </c>
      <c r="K311" s="9" t="str">
        <f aca="false">RIGHTB(B311,1)</f>
        <v>S</v>
      </c>
      <c r="L311" s="9" t="str">
        <f aca="false">RIGHTB(C311,1)</f>
        <v>E</v>
      </c>
      <c r="M311" s="10" t="n">
        <f aca="false">IF(AND(K311="S",LEN(B311)&gt;4),-LEFT(B311,4),IF(AND(K311="S",LEN(B311)=4),-LEFT(B311,3),IF(AND(K311="N",LEN(B311)=4),LEFT(B311,3),LEFT(B311,4))))</f>
        <v>-5.9</v>
      </c>
      <c r="N311" s="10" t="str">
        <f aca="false">IF(AND(L311="W",LEN(C311)=6),-LEFT(C311,5), IF(AND(L311="W",LEN(C311)=5),-LEFT(C311,4), IF(AND(L311="W",LEN(C311)=4), -LEFT(C311,3), IF(AND(L311="E", LEN(C311)=6),LEFT(C311,5), IF(AND(L311="E",LEN(C311)=5), LEFT(C311,4), IF(AND(L311="E",LEN(C311)=4),LEFT(C311,3) ))))))</f>
        <v>160.4</v>
      </c>
      <c r="O311" s="0" t="n">
        <f aca="false">(F311^2+G311^2+H311^2)^0.5</f>
        <v>17.5857897178375</v>
      </c>
      <c r="P311" s="0" t="n">
        <f aca="false">ATAN((R311^2+S311^2)^0.5/T311)/$AB$1</f>
        <v>32.6406612603173</v>
      </c>
      <c r="Q311" s="0" t="n">
        <f aca="false">ATAN2(R311,S311)/$AB$1+180</f>
        <v>279.900323568514</v>
      </c>
      <c r="R311" s="0" t="n">
        <f aca="false">-F311*SIN(M311*$AB$1)*COS(N311*$AB$1)-G311*SIN($AB$1*M311)*SIN($AB$1*N311)+H311*COS($AB$1*M311)</f>
        <v>-1.63083832926229</v>
      </c>
      <c r="S311" s="0" t="n">
        <f aca="false">-F311*SIN($AB$1*N311)+G311*COS($AB$1*N311)</f>
        <v>9.34397073699487</v>
      </c>
      <c r="T311" s="0" t="n">
        <f aca="false">-F311*COS($AB$1*M311)*COS(N311*$AB$1)-G311*COS($AB$1*M311)*SIN($AB$1*N311)-H311*SIN($AB$1*M311)</f>
        <v>14.8084630265937</v>
      </c>
      <c r="W311" s="0" t="n">
        <f aca="false">IF(O311&lt;&gt;0,1,0)</f>
        <v>1</v>
      </c>
    </row>
    <row r="312" customFormat="false" ht="15" hidden="false" customHeight="false" outlineLevel="0" collapsed="false">
      <c r="A312" s="0" t="s">
        <v>1060</v>
      </c>
      <c r="B312" s="0" t="s">
        <v>1061</v>
      </c>
      <c r="C312" s="0" t="s">
        <v>1062</v>
      </c>
      <c r="D312" s="0" t="n">
        <v>38</v>
      </c>
      <c r="E312" s="0" t="n">
        <v>24.4</v>
      </c>
      <c r="F312" s="0" t="n">
        <v>-5.3</v>
      </c>
      <c r="G312" s="0" t="n">
        <v>-2.5</v>
      </c>
      <c r="H312" s="0" t="n">
        <v>23.7</v>
      </c>
      <c r="I312" s="0" t="s">
        <v>1063</v>
      </c>
      <c r="J312" s="13" t="n">
        <v>0.33</v>
      </c>
      <c r="K312" s="9" t="str">
        <f aca="false">RIGHTB(B312,1)</f>
        <v>S</v>
      </c>
      <c r="L312" s="9" t="str">
        <f aca="false">RIGHTB(C312,1)</f>
        <v>W</v>
      </c>
      <c r="M312" s="10" t="n">
        <f aca="false">IF(AND(K312="S",LEN(B312)&gt;4),-LEFT(B312,4),IF(AND(K312="S",LEN(B312)=4),-LEFT(B312,3),IF(AND(K312="N",LEN(B312)=4),LEFT(B312,3),LEFT(B312,4))))</f>
        <v>-83.7</v>
      </c>
      <c r="N312" s="10" t="n">
        <f aca="false">IF(AND(L312="W",LEN(C312)=6),-LEFT(C312,5), IF(AND(L312="W",LEN(C312)=5),-LEFT(C312,4), IF(AND(L312="W",LEN(C312)=4), -LEFT(C312,3), IF(AND(L312="E", LEN(C312)=6),LEFT(C312,5), IF(AND(L312="E",LEN(C312)=5), LEFT(C312,4), IF(AND(L312="E",LEN(C312)=4),LEFT(C312,3) ))))))</f>
        <v>-171.2</v>
      </c>
      <c r="O312" s="0" t="n">
        <f aca="false">(F312^2+G312^2+H312^2)^0.5</f>
        <v>24.4137256476761</v>
      </c>
      <c r="P312" s="0" t="n">
        <f aca="false">ATAN((R312^2+S312^2)^0.5/T312)/$AB$1</f>
        <v>20.0084948909329</v>
      </c>
      <c r="Q312" s="0" t="n">
        <f aca="false">ATAN2(R312,S312)/$AB$1+180</f>
        <v>191.460444814672</v>
      </c>
      <c r="R312" s="0" t="n">
        <f aca="false">-F312*SIN(M312*$AB$1)*COS(N312*$AB$1)-G312*SIN($AB$1*M312)*SIN($AB$1*N312)+H312*COS($AB$1*M312)</f>
        <v>8.18683830298835</v>
      </c>
      <c r="S312" s="0" t="n">
        <f aca="false">-F312*SIN($AB$1*N312)+G312*COS($AB$1*N312)</f>
        <v>1.65974602083101</v>
      </c>
      <c r="T312" s="0" t="n">
        <f aca="false">-F312*COS($AB$1*M312)*COS(N312*$AB$1)-G312*COS($AB$1*M312)*SIN($AB$1*N312)-H312*SIN($AB$1*M312)</f>
        <v>22.9401595841672</v>
      </c>
      <c r="W312" s="0" t="n">
        <f aca="false">IF(O312&lt;&gt;0,1,0)</f>
        <v>1</v>
      </c>
    </row>
    <row r="313" customFormat="false" ht="15" hidden="false" customHeight="false" outlineLevel="0" collapsed="false">
      <c r="A313" s="0" t="s">
        <v>1064</v>
      </c>
      <c r="B313" s="0" t="s">
        <v>1065</v>
      </c>
      <c r="C313" s="0" t="s">
        <v>1066</v>
      </c>
      <c r="D313" s="0" t="n">
        <v>40.4</v>
      </c>
      <c r="E313" s="0" t="n">
        <v>13.9</v>
      </c>
      <c r="F313" s="0" t="n">
        <v>-5.8</v>
      </c>
      <c r="G313" s="0" t="n">
        <v>-10.7</v>
      </c>
      <c r="H313" s="0" t="n">
        <v>-6.7</v>
      </c>
      <c r="I313" s="0" t="s">
        <v>1067</v>
      </c>
      <c r="J313" s="13" t="n">
        <v>0.33</v>
      </c>
      <c r="K313" s="9" t="str">
        <f aca="false">RIGHTB(B313,1)</f>
        <v>N</v>
      </c>
      <c r="L313" s="9" t="str">
        <f aca="false">RIGHTB(C313,1)</f>
        <v>W</v>
      </c>
      <c r="M313" s="10" t="str">
        <f aca="false">IF(AND(K313="S",LEN(B313)&gt;4),-LEFT(B313,4),IF(AND(K313="S",LEN(B313)=4),-LEFT(B313,3),IF(AND(K313="N",LEN(B313)=4),LEFT(B313,3),LEFT(B313,4))))</f>
        <v>74.9</v>
      </c>
      <c r="N313" s="10" t="n">
        <f aca="false">IF(AND(L313="W",LEN(C313)=6),-LEFT(C313,5), IF(AND(L313="W",LEN(C313)=5),-LEFT(C313,4), IF(AND(L313="W",LEN(C313)=4), -LEFT(C313,3), IF(AND(L313="E", LEN(C313)=6),LEFT(C313,5), IF(AND(L313="E",LEN(C313)=5), LEFT(C313,4), IF(AND(L313="E",LEN(C313)=4),LEFT(C313,3) ))))))</f>
        <v>-73.4</v>
      </c>
      <c r="O313" s="0" t="n">
        <f aca="false">(F313^2+G313^2+H313^2)^0.5</f>
        <v>13.8931637865534</v>
      </c>
      <c r="P313" s="0" t="n">
        <f aca="false">ATAN((R313^2+S313^2)^0.5/T313)/$AB$1</f>
        <v>72.277865220015</v>
      </c>
      <c r="Q313" s="0" t="n">
        <f aca="false">ATAN2(R313,S313)/$AB$1+180</f>
        <v>40.6164734284189</v>
      </c>
      <c r="R313" s="0" t="n">
        <f aca="false">-F313*SIN(M313*$AB$1)*COS(N313*$AB$1)-G313*SIN($AB$1*M313)*SIN($AB$1*N313)+H313*COS($AB$1*M313)</f>
        <v>-10.0456053935947</v>
      </c>
      <c r="S313" s="0" t="n">
        <f aca="false">-F313*SIN($AB$1*N313)+G313*COS($AB$1*N313)</f>
        <v>-8.61513646344578</v>
      </c>
      <c r="T313" s="0" t="n">
        <f aca="false">-F313*COS($AB$1*M313)*COS(N313*$AB$1)-G313*COS($AB$1*M313)*SIN($AB$1*N313)-H313*SIN($AB$1*M313)</f>
        <v>4.2290939919075</v>
      </c>
      <c r="W313" s="0" t="n">
        <f aca="false">IF(O313&lt;&gt;0,1,0)</f>
        <v>1</v>
      </c>
    </row>
    <row r="314" customFormat="false" ht="15" hidden="false" customHeight="false" outlineLevel="0" collapsed="false">
      <c r="A314" s="0" t="s">
        <v>1068</v>
      </c>
      <c r="B314" s="0" t="s">
        <v>1069</v>
      </c>
      <c r="C314" s="0" t="s">
        <v>1070</v>
      </c>
      <c r="D314" s="0" t="n">
        <v>38</v>
      </c>
      <c r="I314" s="0" t="s">
        <v>1067</v>
      </c>
      <c r="J314" s="13" t="n">
        <v>0.33</v>
      </c>
      <c r="K314" s="9" t="str">
        <f aca="false">RIGHTB(B314,1)</f>
        <v>N</v>
      </c>
      <c r="L314" s="9" t="str">
        <f aca="false">RIGHTB(C314,1)</f>
        <v>W</v>
      </c>
      <c r="M314" s="10" t="str">
        <f aca="false">IF(AND(K314="S",LEN(B314)&gt;4),-LEFT(B314,4),IF(AND(K314="S",LEN(B314)=4),-LEFT(B314,3),IF(AND(K314="N",LEN(B314)=4),LEFT(B314,3),LEFT(B314,4))))</f>
        <v>14.6</v>
      </c>
      <c r="N314" s="10" t="n">
        <f aca="false">IF(AND(L314="W",LEN(C314)=6),-LEFT(C314,5), IF(AND(L314="W",LEN(C314)=5),-LEFT(C314,4), IF(AND(L314="W",LEN(C314)=4), -LEFT(C314,3), IF(AND(L314="E", LEN(C314)=6),LEFT(C314,5), IF(AND(L314="E",LEN(C314)=5), LEFT(C314,4), IF(AND(L314="E",LEN(C314)=4),LEFT(C314,3) ))))))</f>
        <v>-49.5</v>
      </c>
      <c r="O314" s="0" t="n">
        <f aca="false">(F314^2+G314^2+H314^2)^0.5</f>
        <v>0</v>
      </c>
      <c r="P314" s="0" t="e">
        <f aca="false">ATAN((R314^2+S314^2)^0.5/T314)/$AB$1</f>
        <v>#DIV/0!</v>
      </c>
      <c r="Q314" s="0" t="n">
        <f aca="false">ATAN2(R314,S314)/$AB$1+180</f>
        <v>180</v>
      </c>
      <c r="R314" s="0" t="n">
        <f aca="false">-F314*SIN(M314*$AB$1)*COS(N314*$AB$1)-G314*SIN($AB$1*M314)*SIN($AB$1*N314)+H314*COS($AB$1*M314)</f>
        <v>0</v>
      </c>
      <c r="S314" s="0" t="n">
        <f aca="false">-F314*SIN($AB$1*N314)+G314*COS($AB$1*N314)</f>
        <v>0</v>
      </c>
      <c r="T314" s="0" t="n">
        <f aca="false">-F314*COS($AB$1*M314)*COS(N314*$AB$1)-G314*COS($AB$1*M314)*SIN($AB$1*N314)-H314*SIN($AB$1*M314)</f>
        <v>0</v>
      </c>
      <c r="W314" s="0" t="n">
        <f aca="false">IF(O314&lt;&gt;0,1,0)</f>
        <v>0</v>
      </c>
    </row>
    <row r="315" customFormat="false" ht="15" hidden="false" customHeight="false" outlineLevel="0" collapsed="false">
      <c r="A315" s="0" t="s">
        <v>1071</v>
      </c>
      <c r="B315" s="0" t="s">
        <v>1072</v>
      </c>
      <c r="C315" s="0" t="s">
        <v>1073</v>
      </c>
      <c r="D315" s="8" t="n">
        <v>38</v>
      </c>
      <c r="E315" s="0" t="n">
        <v>15.9</v>
      </c>
      <c r="F315" s="0" t="n">
        <v>-12.9</v>
      </c>
      <c r="G315" s="0" t="n">
        <v>8.1</v>
      </c>
      <c r="H315" s="0" t="n">
        <v>4.6</v>
      </c>
      <c r="I315" s="0" t="s">
        <v>1074</v>
      </c>
      <c r="J315" s="13" t="n">
        <v>0.33</v>
      </c>
      <c r="K315" s="9" t="str">
        <f aca="false">RIGHTB(B315,1)</f>
        <v>S</v>
      </c>
      <c r="L315" s="9" t="str">
        <f aca="false">RIGHTB(C315,1)</f>
        <v>W</v>
      </c>
      <c r="M315" s="10" t="n">
        <f aca="false">IF(AND(K315="S",LEN(B315)&gt;4),-LEFT(B315,4),IF(AND(K315="S",LEN(B315)=4),-LEFT(B315,3),IF(AND(K315="N",LEN(B315)=4),LEFT(B315,3),LEFT(B315,4))))</f>
        <v>-38.6</v>
      </c>
      <c r="N315" s="10" t="n">
        <f aca="false">IF(AND(L315="W",LEN(C315)=6),-LEFT(C315,5), IF(AND(L315="W",LEN(C315)=5),-LEFT(C315,4), IF(AND(L315="W",LEN(C315)=4), -LEFT(C315,3), IF(AND(L315="E", LEN(C315)=6),LEFT(C315,5), IF(AND(L315="E",LEN(C315)=5), LEFT(C315,4), IF(AND(L315="E",LEN(C315)=4),LEFT(C315,3) ))))))</f>
        <v>-33.5</v>
      </c>
      <c r="O315" s="0" t="n">
        <f aca="false">(F315^2+G315^2+H315^2)^0.5</f>
        <v>15.9116309660575</v>
      </c>
      <c r="P315" s="0" t="n">
        <f aca="false">ATAN((R315^2+S315^2)^0.5/T315)/$AB$1</f>
        <v>21.8293337002304</v>
      </c>
      <c r="Q315" s="0" t="n">
        <f aca="false">ATAN2(R315,S315)/$AB$1+180</f>
        <v>3.5418190231689</v>
      </c>
      <c r="R315" s="0" t="n">
        <f aca="false">-F315*SIN(M315*$AB$1)*COS(N315*$AB$1)-G315*SIN($AB$1*M315)*SIN($AB$1*N315)+H315*COS($AB$1*M315)</f>
        <v>-5.90532995922815</v>
      </c>
      <c r="S315" s="0" t="n">
        <f aca="false">-F315*SIN($AB$1*N315)+G315*COS($AB$1*N315)</f>
        <v>-0.36551195152701</v>
      </c>
      <c r="T315" s="0" t="n">
        <f aca="false">-F315*COS($AB$1*M315)*COS(N315*$AB$1)-G315*COS($AB$1*M315)*SIN($AB$1*N315)-H315*SIN($AB$1*M315)</f>
        <v>14.7706966350925</v>
      </c>
      <c r="W315" s="0" t="n">
        <f aca="false">IF(O315&lt;&gt;0,1,0)</f>
        <v>1</v>
      </c>
    </row>
    <row r="316" customFormat="false" ht="15" hidden="false" customHeight="false" outlineLevel="0" collapsed="false">
      <c r="A316" s="0" t="s">
        <v>1075</v>
      </c>
      <c r="B316" s="0" t="s">
        <v>1076</v>
      </c>
      <c r="C316" s="0" t="s">
        <v>1077</v>
      </c>
      <c r="D316" s="0" t="n">
        <v>38</v>
      </c>
      <c r="E316" s="0" t="n">
        <v>27.4</v>
      </c>
      <c r="F316" s="0" t="n">
        <v>5.2</v>
      </c>
      <c r="G316" s="0" t="n">
        <v>12.3</v>
      </c>
      <c r="H316" s="0" t="n">
        <v>23.9</v>
      </c>
      <c r="I316" s="0" t="s">
        <v>1067</v>
      </c>
      <c r="J316" s="13" t="n">
        <v>0.33</v>
      </c>
      <c r="K316" s="9" t="str">
        <f aca="false">RIGHTB(B316,1)</f>
        <v>S</v>
      </c>
      <c r="L316" s="9" t="str">
        <f aca="false">RIGHTB(C316,1)</f>
        <v>W</v>
      </c>
      <c r="M316" s="10" t="n">
        <f aca="false">IF(AND(K316="S",LEN(B316)&gt;4),-LEFT(B316,4),IF(AND(K316="S",LEN(B316)=4),-LEFT(B316,3),IF(AND(K316="N",LEN(B316)=4),LEFT(B316,3),LEFT(B316,4))))</f>
        <v>-10.4</v>
      </c>
      <c r="N316" s="10" t="n">
        <f aca="false">IF(AND(L316="W",LEN(C316)=6),-LEFT(C316,5), IF(AND(L316="W",LEN(C316)=5),-LEFT(C316,4), IF(AND(L316="W",LEN(C316)=4), -LEFT(C316,3), IF(AND(L316="E", LEN(C316)=6),LEFT(C316,5), IF(AND(L316="E",LEN(C316)=5), LEFT(C316,4), IF(AND(L316="E",LEN(C316)=4),LEFT(C316,3) ))))))</f>
        <v>-143.3</v>
      </c>
      <c r="O316" s="0" t="n">
        <f aca="false">(F316^2+G316^2+H316^2)^0.5</f>
        <v>27.3777281745582</v>
      </c>
      <c r="P316" s="0" t="n">
        <f aca="false">ATAN((R316^2+S316^2)^0.5/T316)/$AB$1</f>
        <v>55.1481646749437</v>
      </c>
      <c r="Q316" s="0" t="n">
        <f aca="false">ATAN2(R316,S316)/$AB$1+180</f>
        <v>162.504770423581</v>
      </c>
      <c r="R316" s="0" t="n">
        <f aca="false">-F316*SIN(M316*$AB$1)*COS(N316*$AB$1)-G316*SIN($AB$1*M316)*SIN($AB$1*N316)+H316*COS($AB$1*M316)</f>
        <v>21.4277735089688</v>
      </c>
      <c r="S316" s="0" t="n">
        <f aca="false">-F316*SIN($AB$1*N316)+G316*COS($AB$1*N316)</f>
        <v>-6.75418965910195</v>
      </c>
      <c r="T316" s="0" t="n">
        <f aca="false">-F316*COS($AB$1*M316)*COS(N316*$AB$1)-G316*COS($AB$1*M316)*SIN($AB$1*N316)-H316*SIN($AB$1*M316)</f>
        <v>15.6451732012533</v>
      </c>
      <c r="W316" s="0" t="n">
        <f aca="false">IF(O316&lt;&gt;0,1,0)</f>
        <v>1</v>
      </c>
    </row>
    <row r="317" customFormat="false" ht="15" hidden="false" customHeight="false" outlineLevel="0" collapsed="false">
      <c r="A317" s="0" t="s">
        <v>1078</v>
      </c>
      <c r="B317" s="0" t="s">
        <v>1079</v>
      </c>
      <c r="C317" s="0" t="s">
        <v>1080</v>
      </c>
      <c r="D317" s="0" t="n">
        <v>22.3</v>
      </c>
      <c r="E317" s="0" t="n">
        <v>16.7</v>
      </c>
      <c r="F317" s="0" t="n">
        <v>-10.8</v>
      </c>
      <c r="G317" s="0" t="n">
        <v>1.2</v>
      </c>
      <c r="H317" s="0" t="n">
        <v>-12.7</v>
      </c>
      <c r="I317" s="0" t="s">
        <v>1081</v>
      </c>
      <c r="J317" s="13" t="n">
        <v>0.33</v>
      </c>
      <c r="K317" s="9" t="str">
        <f aca="false">RIGHTB(B317,1)</f>
        <v>N</v>
      </c>
      <c r="L317" s="9" t="str">
        <f aca="false">RIGHTB(C317,1)</f>
        <v>E</v>
      </c>
      <c r="M317" s="10" t="str">
        <f aca="false">IF(AND(K317="S",LEN(B317)&gt;4),-LEFT(B317,4),IF(AND(K317="S",LEN(B317)=4),-LEFT(B317,3),IF(AND(K317="N",LEN(B317)=4),LEFT(B317,3),LEFT(B317,4))))</f>
        <v>59.8</v>
      </c>
      <c r="N317" s="10" t="str">
        <f aca="false">IF(AND(L317="W",LEN(C317)=6),-LEFT(C317,5), IF(AND(L317="W",LEN(C317)=5),-LEFT(C317,4), IF(AND(L317="W",LEN(C317)=4), -LEFT(C317,3), IF(AND(L317="E", LEN(C317)=6),LEFT(C317,5), IF(AND(L317="E",LEN(C317)=5), LEFT(C317,4), IF(AND(L317="E",LEN(C317)=4),LEFT(C317,3) ))))))</f>
        <v>16.8</v>
      </c>
      <c r="O317" s="0" t="n">
        <f aca="false">(F317^2+G317^2+H317^2)^0.5</f>
        <v>16.7143650791767</v>
      </c>
      <c r="P317" s="0" t="n">
        <f aca="false">ATAN((R317^2+S317^2)^0.5/T317)/$AB$1</f>
        <v>16.7811967646163</v>
      </c>
      <c r="Q317" s="0" t="n">
        <f aca="false">ATAN2(R317,S317)/$AB$1+180</f>
        <v>242.240160132219</v>
      </c>
      <c r="R317" s="0" t="n">
        <f aca="false">-F317*SIN(M317*$AB$1)*COS(N317*$AB$1)-G317*SIN($AB$1*M317)*SIN($AB$1*N317)+H317*COS($AB$1*M317)</f>
        <v>2.24766408514279</v>
      </c>
      <c r="S317" s="0" t="n">
        <f aca="false">-F317*SIN($AB$1*N317)+G317*COS($AB$1*N317)</f>
        <v>4.27032680395503</v>
      </c>
      <c r="T317" s="0" t="n">
        <f aca="false">-F317*COS($AB$1*M317)*COS(N317*$AB$1)-G317*COS($AB$1*M317)*SIN($AB$1*N317)-H317*SIN($AB$1*M317)</f>
        <v>16.0025721416209</v>
      </c>
      <c r="W317" s="0" t="n">
        <f aca="false">IF(O317&lt;&gt;0,1,0)</f>
        <v>1</v>
      </c>
    </row>
    <row r="318" customFormat="false" ht="15" hidden="false" customHeight="false" outlineLevel="0" collapsed="false">
      <c r="A318" s="0" t="s">
        <v>1082</v>
      </c>
      <c r="B318" s="0" t="s">
        <v>1083</v>
      </c>
      <c r="C318" s="0" t="s">
        <v>1084</v>
      </c>
      <c r="I318" s="0" t="s">
        <v>1085</v>
      </c>
      <c r="J318" s="13" t="n">
        <v>0.32</v>
      </c>
      <c r="K318" s="9" t="str">
        <f aca="false">RIGHTB(B318,1)</f>
        <v>S</v>
      </c>
      <c r="L318" s="9" t="str">
        <f aca="false">RIGHTB(C318,1)</f>
        <v>E</v>
      </c>
      <c r="M318" s="10" t="n">
        <f aca="false">IF(AND(K318="S",LEN(B318)&gt;4),-LEFT(B318,4),IF(AND(K318="S",LEN(B318)=4),-LEFT(B318,3),IF(AND(K318="N",LEN(B318)=4),LEFT(B318,3),LEFT(B318,4))))</f>
        <v>-17.7</v>
      </c>
      <c r="N318" s="10" t="str">
        <f aca="false">IF(AND(L318="W",LEN(C318)=6),-LEFT(C318,5), IF(AND(L318="W",LEN(C318)=5),-LEFT(C318,4), IF(AND(L318="W",LEN(C318)=4), -LEFT(C318,3), IF(AND(L318="E", LEN(C318)=6),LEFT(C318,5), IF(AND(L318="E",LEN(C318)=5), LEFT(C318,4), IF(AND(L318="E",LEN(C318)=4),LEFT(C318,3) ))))))</f>
        <v>94.1</v>
      </c>
      <c r="O318" s="0" t="n">
        <f aca="false">(F318^2+G318^2+H318^2)^0.5</f>
        <v>0</v>
      </c>
      <c r="P318" s="0" t="e">
        <f aca="false">ATAN((R318^2+S318^2)^0.5/T318)/$AB$1</f>
        <v>#DIV/0!</v>
      </c>
      <c r="Q318" s="0" t="n">
        <f aca="false">ATAN2(R318,S318)/$AB$1+180</f>
        <v>180</v>
      </c>
      <c r="R318" s="0" t="n">
        <f aca="false">-F318*SIN(M318*$AB$1)*COS(N318*$AB$1)-G318*SIN($AB$1*M318)*SIN($AB$1*N318)+H318*COS($AB$1*M318)</f>
        <v>0</v>
      </c>
      <c r="S318" s="0" t="n">
        <f aca="false">-F318*SIN($AB$1*N318)+G318*COS($AB$1*N318)</f>
        <v>-0</v>
      </c>
      <c r="T318" s="0" t="n">
        <f aca="false">-F318*COS($AB$1*M318)*COS(N318*$AB$1)-G318*COS($AB$1*M318)*SIN($AB$1*N318)-H318*SIN($AB$1*M318)</f>
        <v>0</v>
      </c>
      <c r="W318" s="0" t="n">
        <f aca="false">IF(O318&lt;&gt;0,1,0)</f>
        <v>0</v>
      </c>
    </row>
    <row r="319" customFormat="false" ht="15" hidden="false" customHeight="false" outlineLevel="0" collapsed="false">
      <c r="A319" s="0" t="s">
        <v>1086</v>
      </c>
      <c r="B319" s="0" t="s">
        <v>1087</v>
      </c>
      <c r="C319" s="0" t="s">
        <v>1088</v>
      </c>
      <c r="I319" s="0" t="s">
        <v>1089</v>
      </c>
      <c r="J319" s="13" t="n">
        <v>0.32</v>
      </c>
      <c r="K319" s="9" t="str">
        <f aca="false">RIGHTB(B319,1)</f>
        <v>N</v>
      </c>
      <c r="L319" s="9" t="str">
        <f aca="false">RIGHTB(C319,1)</f>
        <v>E</v>
      </c>
      <c r="M319" s="10" t="str">
        <f aca="false">IF(AND(K319="S",LEN(B319)&gt;4),-LEFT(B319,4),IF(AND(K319="S",LEN(B319)=4),-LEFT(B319,3),IF(AND(K319="N",LEN(B319)=4),LEFT(B319,3),LEFT(B319,4))))</f>
        <v>66.0</v>
      </c>
      <c r="N319" s="10" t="str">
        <f aca="false">IF(AND(L319="W",LEN(C319)=6),-LEFT(C319,5), IF(AND(L319="W",LEN(C319)=5),-LEFT(C319,4), IF(AND(L319="W",LEN(C319)=4), -LEFT(C319,3), IF(AND(L319="E", LEN(C319)=6),LEFT(C319,5), IF(AND(L319="E",LEN(C319)=5), LEFT(C319,4), IF(AND(L319="E",LEN(C319)=4),LEFT(C319,3) ))))))</f>
        <v>31.3</v>
      </c>
      <c r="O319" s="0" t="n">
        <f aca="false">(F319^2+G319^2+H319^2)^0.5</f>
        <v>0</v>
      </c>
      <c r="P319" s="0" t="e">
        <f aca="false">ATAN((R319^2+S319^2)^0.5/T319)/$AB$1</f>
        <v>#DIV/0!</v>
      </c>
      <c r="Q319" s="0" t="n">
        <f aca="false">ATAN2(R319,S319)/$AB$1+180</f>
        <v>180</v>
      </c>
      <c r="R319" s="0" t="n">
        <f aca="false">-F319*SIN(M319*$AB$1)*COS(N319*$AB$1)-G319*SIN($AB$1*M319)*SIN($AB$1*N319)+H319*COS($AB$1*M319)</f>
        <v>0</v>
      </c>
      <c r="S319" s="0" t="n">
        <f aca="false">-F319*SIN($AB$1*N319)+G319*COS($AB$1*N319)</f>
        <v>0</v>
      </c>
      <c r="T319" s="0" t="n">
        <f aca="false">-F319*COS($AB$1*M319)*COS(N319*$AB$1)-G319*COS($AB$1*M319)*SIN($AB$1*N319)-H319*SIN($AB$1*M319)</f>
        <v>-0</v>
      </c>
      <c r="W319" s="0" t="n">
        <f aca="false">IF(O319&lt;&gt;0,1,0)</f>
        <v>0</v>
      </c>
    </row>
    <row r="320" customFormat="false" ht="15" hidden="false" customHeight="false" outlineLevel="0" collapsed="false">
      <c r="A320" s="0" t="s">
        <v>1090</v>
      </c>
      <c r="I320" s="0" t="s">
        <v>1089</v>
      </c>
      <c r="J320" s="13" t="n">
        <v>0.32</v>
      </c>
      <c r="K320" s="9" t="str">
        <f aca="false">RIGHTB(B320,1)</f>
        <v/>
      </c>
      <c r="L320" s="9" t="str">
        <f aca="false">RIGHTB(C320,1)</f>
        <v/>
      </c>
      <c r="M320" s="10" t="str">
        <f aca="false">IF(AND(K320="S",LEN(B320)&gt;4),-LEFT(B320,4),IF(AND(K320="S",LEN(B320)=4),-LEFT(B320,3),IF(AND(K320="N",LEN(B320)=4),LEFT(B320,3),LEFT(B320,4))))</f>
        <v/>
      </c>
      <c r="N320" s="10" t="n">
        <f aca="false">IF(AND(L320="W",LEN(C320)=6),-LEFT(C320,5), IF(AND(L320="W",LEN(C320)=5),-LEFT(C320,4), IF(AND(L320="W",LEN(C320)=4), -LEFT(C320,3), IF(AND(L320="E", LEN(C320)=6),LEFT(C320,5), IF(AND(L320="E",LEN(C320)=5), LEFT(C320,4), IF(AND(L320="E",LEN(C320)=4),LEFT(C320,3) ))))))</f>
        <v>0</v>
      </c>
      <c r="O320" s="0" t="n">
        <f aca="false">(F320^2+G320^2+H320^2)^0.5</f>
        <v>0</v>
      </c>
      <c r="P320" s="0" t="e">
        <f aca="false">ATAN((R320^2+S320^2)^0.5/T320)/$AB$1</f>
        <v>#VALUE!</v>
      </c>
      <c r="Q320" s="0" t="e">
        <f aca="false">ATAN2(R320,S320)/$AB$1+180</f>
        <v>#VALUE!</v>
      </c>
      <c r="R320" s="0" t="e">
        <f aca="false">-F320*SIN(M320*$AB$1)*COS(N320*$AB$1)-G320*SIN($AB$1*M320)*SIN($AB$1*N320)+H320*COS($AB$1*M320)</f>
        <v>#VALUE!</v>
      </c>
      <c r="S320" s="0" t="n">
        <f aca="false">-F320*SIN($AB$1*N320)+G320*COS($AB$1*N320)</f>
        <v>0</v>
      </c>
      <c r="T320" s="0" t="e">
        <f aca="false">-F320*COS($AB$1*M320)*COS(N320*$AB$1)-G320*COS($AB$1*M320)*SIN($AB$1*N320)-H320*SIN($AB$1*M320)</f>
        <v>#VALUE!</v>
      </c>
      <c r="W320" s="0" t="n">
        <f aca="false">IF(O320&lt;&gt;0,1,0)</f>
        <v>0</v>
      </c>
    </row>
    <row r="321" customFormat="false" ht="15" hidden="false" customHeight="false" outlineLevel="0" collapsed="false">
      <c r="A321" s="0" t="s">
        <v>1091</v>
      </c>
      <c r="I321" s="0" t="s">
        <v>1085</v>
      </c>
      <c r="J321" s="13" t="n">
        <v>0.32</v>
      </c>
      <c r="K321" s="9" t="str">
        <f aca="false">RIGHTB(B321,1)</f>
        <v/>
      </c>
      <c r="L321" s="9" t="str">
        <f aca="false">RIGHTB(C321,1)</f>
        <v/>
      </c>
      <c r="M321" s="10" t="str">
        <f aca="false">IF(AND(K321="S",LEN(B321)&gt;4),-LEFT(B321,4),IF(AND(K321="S",LEN(B321)=4),-LEFT(B321,3),IF(AND(K321="N",LEN(B321)=4),LEFT(B321,3),LEFT(B321,4))))</f>
        <v/>
      </c>
      <c r="N321" s="10" t="n">
        <f aca="false">IF(AND(L321="W",LEN(C321)=6),-LEFT(C321,5), IF(AND(L321="W",LEN(C321)=5),-LEFT(C321,4), IF(AND(L321="W",LEN(C321)=4), -LEFT(C321,3), IF(AND(L321="E", LEN(C321)=6),LEFT(C321,5), IF(AND(L321="E",LEN(C321)=5), LEFT(C321,4), IF(AND(L321="E",LEN(C321)=4),LEFT(C321,3) ))))))</f>
        <v>0</v>
      </c>
      <c r="O321" s="0" t="n">
        <f aca="false">(F321^2+G321^2+H321^2)^0.5</f>
        <v>0</v>
      </c>
      <c r="P321" s="0" t="e">
        <f aca="false">ATAN((R321^2+S321^2)^0.5/T321)/$AB$1</f>
        <v>#VALUE!</v>
      </c>
      <c r="Q321" s="0" t="e">
        <f aca="false">ATAN2(R321,S321)/$AB$1+180</f>
        <v>#VALUE!</v>
      </c>
      <c r="R321" s="0" t="e">
        <f aca="false">-F321*SIN(M321*$AB$1)*COS(N321*$AB$1)-G321*SIN($AB$1*M321)*SIN($AB$1*N321)+H321*COS($AB$1*M321)</f>
        <v>#VALUE!</v>
      </c>
      <c r="S321" s="0" t="n">
        <f aca="false">-F321*SIN($AB$1*N321)+G321*COS($AB$1*N321)</f>
        <v>0</v>
      </c>
      <c r="T321" s="0" t="e">
        <f aca="false">-F321*COS($AB$1*M321)*COS(N321*$AB$1)-G321*COS($AB$1*M321)*SIN($AB$1*N321)-H321*SIN($AB$1*M321)</f>
        <v>#VALUE!</v>
      </c>
      <c r="W321" s="0" t="n">
        <f aca="false">IF(O321&lt;&gt;0,1,0)</f>
        <v>0</v>
      </c>
    </row>
    <row r="322" customFormat="false" ht="15" hidden="false" customHeight="false" outlineLevel="0" collapsed="false">
      <c r="A322" s="0" t="s">
        <v>1092</v>
      </c>
      <c r="B322" s="0" t="s">
        <v>1093</v>
      </c>
      <c r="C322" s="0" t="s">
        <v>1094</v>
      </c>
      <c r="D322" s="0" t="n">
        <v>37</v>
      </c>
      <c r="I322" s="0" t="s">
        <v>1095</v>
      </c>
      <c r="J322" s="13" t="n">
        <v>0.32</v>
      </c>
      <c r="K322" s="9" t="str">
        <f aca="false">RIGHTB(B322,1)</f>
        <v>S</v>
      </c>
      <c r="L322" s="9" t="str">
        <f aca="false">RIGHTB(C322,1)</f>
        <v>W</v>
      </c>
      <c r="M322" s="10" t="n">
        <f aca="false">IF(AND(K322="S",LEN(B322)&gt;4),-LEFT(B322,4),IF(AND(K322="S",LEN(B322)=4),-LEFT(B322,3),IF(AND(K322="N",LEN(B322)=4),LEFT(B322,3),LEFT(B322,4))))</f>
        <v>-34.2</v>
      </c>
      <c r="N322" s="10" t="n">
        <f aca="false">IF(AND(L322="W",LEN(C322)=6),-LEFT(C322,5), IF(AND(L322="W",LEN(C322)=5),-LEFT(C322,4), IF(AND(L322="W",LEN(C322)=4), -LEFT(C322,3), IF(AND(L322="E", LEN(C322)=6),LEFT(C322,5), IF(AND(L322="E",LEN(C322)=5), LEFT(C322,4), IF(AND(L322="E",LEN(C322)=4),LEFT(C322,3) ))))))</f>
        <v>-95.7</v>
      </c>
      <c r="O322" s="0" t="n">
        <f aca="false">(F322^2+G322^2+H322^2)^0.5</f>
        <v>0</v>
      </c>
      <c r="P322" s="0" t="e">
        <f aca="false">ATAN((R322^2+S322^2)^0.5/T322)/$AB$1</f>
        <v>#DIV/0!</v>
      </c>
      <c r="Q322" s="0" t="n">
        <f aca="false">ATAN2(R322,S322)/$AB$1+180</f>
        <v>180</v>
      </c>
      <c r="R322" s="0" t="n">
        <f aca="false">-F322*SIN(M322*$AB$1)*COS(N322*$AB$1)-G322*SIN($AB$1*M322)*SIN($AB$1*N322)+H322*COS($AB$1*M322)</f>
        <v>0</v>
      </c>
      <c r="S322" s="0" t="n">
        <f aca="false">-F322*SIN($AB$1*N322)+G322*COS($AB$1*N322)</f>
        <v>0</v>
      </c>
      <c r="T322" s="0" t="n">
        <f aca="false">-F322*COS($AB$1*M322)*COS(N322*$AB$1)-G322*COS($AB$1*M322)*SIN($AB$1*N322)-H322*SIN($AB$1*M322)</f>
        <v>0</v>
      </c>
      <c r="W322" s="0" t="n">
        <f aca="false">IF(O322&lt;&gt;0,1,0)</f>
        <v>0</v>
      </c>
    </row>
    <row r="323" customFormat="false" ht="15" hidden="false" customHeight="false" outlineLevel="0" collapsed="false">
      <c r="A323" s="0" t="s">
        <v>1096</v>
      </c>
      <c r="B323" s="0" t="s">
        <v>1097</v>
      </c>
      <c r="C323" s="0" t="s">
        <v>1098</v>
      </c>
      <c r="D323" s="0" t="n">
        <v>48.1</v>
      </c>
      <c r="I323" s="0" t="s">
        <v>1085</v>
      </c>
      <c r="J323" s="13" t="n">
        <v>0.32</v>
      </c>
      <c r="K323" s="9" t="str">
        <f aca="false">RIGHTB(B323,1)</f>
        <v>S</v>
      </c>
      <c r="L323" s="9" t="str">
        <f aca="false">RIGHTB(C323,1)</f>
        <v>E</v>
      </c>
      <c r="M323" s="10" t="n">
        <f aca="false">IF(AND(K323="S",LEN(B323)&gt;4),-LEFT(B323,4),IF(AND(K323="S",LEN(B323)=4),-LEFT(B323,3),IF(AND(K323="N",LEN(B323)=4),LEFT(B323,3),LEFT(B323,4))))</f>
        <v>-32</v>
      </c>
      <c r="N323" s="10" t="str">
        <f aca="false">IF(AND(L323="W",LEN(C323)=6),-LEFT(C323,5), IF(AND(L323="W",LEN(C323)=5),-LEFT(C323,4), IF(AND(L323="W",LEN(C323)=4), -LEFT(C323,3), IF(AND(L323="E", LEN(C323)=6),LEFT(C323,5), IF(AND(L323="E",LEN(C323)=5), LEFT(C323,4), IF(AND(L323="E",LEN(C323)=4),LEFT(C323,3) ))))))</f>
        <v>60.2</v>
      </c>
      <c r="O323" s="0" t="n">
        <f aca="false">(F323^2+G323^2+H323^2)^0.5</f>
        <v>0</v>
      </c>
      <c r="P323" s="0" t="e">
        <f aca="false">ATAN((R323^2+S323^2)^0.5/T323)/$AB$1</f>
        <v>#DIV/0!</v>
      </c>
      <c r="Q323" s="0" t="n">
        <f aca="false">ATAN2(R323,S323)/$AB$1+180</f>
        <v>180</v>
      </c>
      <c r="R323" s="0" t="n">
        <f aca="false">-F323*SIN(M323*$AB$1)*COS(N323*$AB$1)-G323*SIN($AB$1*M323)*SIN($AB$1*N323)+H323*COS($AB$1*M323)</f>
        <v>0</v>
      </c>
      <c r="S323" s="0" t="n">
        <f aca="false">-F323*SIN($AB$1*N323)+G323*COS($AB$1*N323)</f>
        <v>0</v>
      </c>
      <c r="T323" s="0" t="n">
        <f aca="false">-F323*COS($AB$1*M323)*COS(N323*$AB$1)-G323*COS($AB$1*M323)*SIN($AB$1*N323)-H323*SIN($AB$1*M323)</f>
        <v>0</v>
      </c>
      <c r="W323" s="0" t="n">
        <f aca="false">IF(O323&lt;&gt;0,1,0)</f>
        <v>0</v>
      </c>
    </row>
    <row r="324" customFormat="false" ht="15" hidden="false" customHeight="false" outlineLevel="0" collapsed="false">
      <c r="A324" s="0" t="s">
        <v>1099</v>
      </c>
      <c r="B324" s="0" t="s">
        <v>1100</v>
      </c>
      <c r="C324" s="0" t="s">
        <v>1101</v>
      </c>
      <c r="D324" s="0" t="n">
        <v>37</v>
      </c>
      <c r="E324" s="0" t="n">
        <v>19.9</v>
      </c>
      <c r="F324" s="0" t="n">
        <v>-7</v>
      </c>
      <c r="G324" s="0" t="n">
        <v>16.1</v>
      </c>
      <c r="H324" s="0" t="n">
        <v>9.4</v>
      </c>
      <c r="I324" s="0" t="s">
        <v>1102</v>
      </c>
      <c r="J324" s="13" t="n">
        <v>0.32</v>
      </c>
      <c r="K324" s="9" t="str">
        <f aca="false">RIGHTB(B324,1)</f>
        <v>S</v>
      </c>
      <c r="L324" s="9" t="str">
        <f aca="false">RIGHTB(C324,1)</f>
        <v>W</v>
      </c>
      <c r="M324" s="10" t="n">
        <f aca="false">IF(AND(K324="S",LEN(B324)&gt;4),-LEFT(B324,4),IF(AND(K324="S",LEN(B324)=4),-LEFT(B324,3),IF(AND(K324="N",LEN(B324)=4),LEFT(B324,3),LEFT(B324,4))))</f>
        <v>-68.2</v>
      </c>
      <c r="N324" s="10" t="n">
        <f aca="false">IF(AND(L324="W",LEN(C324)=6),-LEFT(C324,5), IF(AND(L324="W",LEN(C324)=5),-LEFT(C324,4), IF(AND(L324="W",LEN(C324)=4), -LEFT(C324,3), IF(AND(L324="E", LEN(C324)=6),LEFT(C324,5), IF(AND(L324="E",LEN(C324)=5), LEFT(C324,4), IF(AND(L324="E",LEN(C324)=4),LEFT(C324,3) ))))))</f>
        <v>-24</v>
      </c>
      <c r="O324" s="0" t="n">
        <f aca="false">(F324^2+G324^2+H324^2)^0.5</f>
        <v>19.9140653810316</v>
      </c>
      <c r="P324" s="0" t="n">
        <f aca="false">ATAN((R324^2+S324^2)^0.5/T324)/$AB$1</f>
        <v>47.1841348256039</v>
      </c>
      <c r="Q324" s="0" t="n">
        <f aca="false">ATAN2(R324,S324)/$AB$1+180</f>
        <v>305.712273214466</v>
      </c>
      <c r="R324" s="0" t="n">
        <f aca="false">-F324*SIN(M324*$AB$1)*COS(N324*$AB$1)-G324*SIN($AB$1*M324)*SIN($AB$1*N324)+H324*COS($AB$1*M324)</f>
        <v>-8.52679266740455</v>
      </c>
      <c r="S324" s="0" t="n">
        <f aca="false">-F324*SIN($AB$1*N324)+G324*COS($AB$1*N324)</f>
        <v>11.8609253666702</v>
      </c>
      <c r="T324" s="0" t="n">
        <f aca="false">-F324*COS($AB$1*M324)*COS(N324*$AB$1)-G324*COS($AB$1*M324)*SIN($AB$1*N324)-H324*SIN($AB$1*M324)</f>
        <v>13.5344839670146</v>
      </c>
      <c r="W324" s="0" t="n">
        <f aca="false">IF(O324&lt;&gt;0,1,0)</f>
        <v>1</v>
      </c>
    </row>
    <row r="325" customFormat="false" ht="15" hidden="false" customHeight="false" outlineLevel="0" collapsed="false">
      <c r="A325" s="0" t="s">
        <v>1103</v>
      </c>
      <c r="B325" s="0" t="s">
        <v>1104</v>
      </c>
      <c r="C325" s="0" t="s">
        <v>1105</v>
      </c>
      <c r="D325" s="0" t="n">
        <v>26.7</v>
      </c>
      <c r="E325" s="0" t="n">
        <v>12.9</v>
      </c>
      <c r="F325" s="0" t="n">
        <v>12.2</v>
      </c>
      <c r="G325" s="0" t="n">
        <v>-4.2</v>
      </c>
      <c r="H325" s="0" t="n">
        <v>0.9</v>
      </c>
      <c r="I325" s="0" t="s">
        <v>1102</v>
      </c>
      <c r="J325" s="13" t="n">
        <v>0.32</v>
      </c>
      <c r="K325" s="9" t="str">
        <f aca="false">RIGHTB(B325,1)</f>
        <v>S</v>
      </c>
      <c r="L325" s="9" t="str">
        <f aca="false">RIGHTB(C325,1)</f>
        <v>E</v>
      </c>
      <c r="M325" s="10" t="n">
        <f aca="false">IF(AND(K325="S",LEN(B325)&gt;4),-LEFT(B325,4),IF(AND(K325="S",LEN(B325)=4),-LEFT(B325,3),IF(AND(K325="N",LEN(B325)=4),LEFT(B325,3),LEFT(B325,4))))</f>
        <v>-48.7</v>
      </c>
      <c r="N325" s="10" t="str">
        <f aca="false">IF(AND(L325="W",LEN(C325)=6),-LEFT(C325,5), IF(AND(L325="W",LEN(C325)=5),-LEFT(C325,4), IF(AND(L325="W",LEN(C325)=4), -LEFT(C325,3), IF(AND(L325="E", LEN(C325)=6),LEFT(C325,5), IF(AND(L325="E",LEN(C325)=5), LEFT(C325,4), IF(AND(L325="E",LEN(C325)=4),LEFT(C325,3) ))))))</f>
        <v>139.1</v>
      </c>
      <c r="O325" s="0" t="n">
        <f aca="false">(F325^2+G325^2+H325^2)^0.5</f>
        <v>12.9340635532689</v>
      </c>
      <c r="P325" s="0" t="n">
        <f aca="false">ATAN((R325^2+S325^2)^0.5/T325)/$AB$1</f>
        <v>48.4594034259655</v>
      </c>
      <c r="Q325" s="0" t="n">
        <f aca="false">ATAN2(R325,S325)/$AB$1+180</f>
        <v>29.8140872299514</v>
      </c>
      <c r="R325" s="0" t="n">
        <f aca="false">-F325*SIN(M325*$AB$1)*COS(N325*$AB$1)-G325*SIN($AB$1*M325)*SIN($AB$1*N325)+H325*COS($AB$1*M325)</f>
        <v>-8.39962465589234</v>
      </c>
      <c r="S325" s="0" t="n">
        <f aca="false">-F325*SIN($AB$1*N325)+G325*COS($AB$1*N325)</f>
        <v>-4.81325335767815</v>
      </c>
      <c r="T325" s="0" t="n">
        <f aca="false">-F325*COS($AB$1*M325)*COS(N325*$AB$1)-G325*COS($AB$1*M325)*SIN($AB$1*N325)-H325*SIN($AB$1*M325)</f>
        <v>8.57723135719944</v>
      </c>
      <c r="W325" s="0" t="n">
        <f aca="false">IF(O325&lt;&gt;0,1,0)</f>
        <v>1</v>
      </c>
    </row>
    <row r="326" customFormat="false" ht="15" hidden="false" customHeight="false" outlineLevel="0" collapsed="false">
      <c r="A326" s="0" t="s">
        <v>1106</v>
      </c>
      <c r="B326" s="0" t="s">
        <v>1107</v>
      </c>
      <c r="C326" s="0" t="s">
        <v>1108</v>
      </c>
      <c r="D326" s="0" t="n">
        <v>32</v>
      </c>
      <c r="I326" s="0" t="s">
        <v>1102</v>
      </c>
      <c r="J326" s="13" t="n">
        <v>0.32</v>
      </c>
      <c r="K326" s="9" t="str">
        <f aca="false">RIGHTB(B326,1)</f>
        <v>S</v>
      </c>
      <c r="L326" s="9" t="str">
        <f aca="false">RIGHTB(C326,1)</f>
        <v>E</v>
      </c>
      <c r="M326" s="10" t="n">
        <f aca="false">IF(AND(K326="S",LEN(B326)&gt;4),-LEFT(B326,4),IF(AND(K326="S",LEN(B326)=4),-LEFT(B326,3),IF(AND(K326="N",LEN(B326)=4),LEFT(B326,3),LEFT(B326,4))))</f>
        <v>-58.8</v>
      </c>
      <c r="N326" s="10" t="str">
        <f aca="false">IF(AND(L326="W",LEN(C326)=6),-LEFT(C326,5), IF(AND(L326="W",LEN(C326)=5),-LEFT(C326,4), IF(AND(L326="W",LEN(C326)=4), -LEFT(C326,3), IF(AND(L326="E", LEN(C326)=6),LEFT(C326,5), IF(AND(L326="E",LEN(C326)=5), LEFT(C326,4), IF(AND(L326="E",LEN(C326)=4),LEFT(C326,3) ))))))</f>
        <v>105.8</v>
      </c>
      <c r="O326" s="0" t="n">
        <f aca="false">(F326^2+G326^2+H326^2)^0.5</f>
        <v>0</v>
      </c>
      <c r="P326" s="0" t="e">
        <f aca="false">ATAN((R326^2+S326^2)^0.5/T326)/$AB$1</f>
        <v>#DIV/0!</v>
      </c>
      <c r="Q326" s="0" t="n">
        <f aca="false">ATAN2(R326,S326)/$AB$1+180</f>
        <v>180</v>
      </c>
      <c r="R326" s="0" t="n">
        <f aca="false">-F326*SIN(M326*$AB$1)*COS(N326*$AB$1)-G326*SIN($AB$1*M326)*SIN($AB$1*N326)+H326*COS($AB$1*M326)</f>
        <v>0</v>
      </c>
      <c r="S326" s="0" t="n">
        <f aca="false">-F326*SIN($AB$1*N326)+G326*COS($AB$1*N326)</f>
        <v>-0</v>
      </c>
      <c r="T326" s="0" t="n">
        <f aca="false">-F326*COS($AB$1*M326)*COS(N326*$AB$1)-G326*COS($AB$1*M326)*SIN($AB$1*N326)-H326*SIN($AB$1*M326)</f>
        <v>0</v>
      </c>
      <c r="W326" s="0" t="n">
        <f aca="false">IF(O326&lt;&gt;0,1,0)</f>
        <v>0</v>
      </c>
    </row>
    <row r="327" customFormat="false" ht="15" hidden="false" customHeight="false" outlineLevel="0" collapsed="false">
      <c r="A327" s="0" t="s">
        <v>1109</v>
      </c>
      <c r="B327" s="0" t="s">
        <v>1110</v>
      </c>
      <c r="C327" s="0" t="s">
        <v>1111</v>
      </c>
      <c r="I327" s="0" t="s">
        <v>1112</v>
      </c>
      <c r="J327" s="13" t="n">
        <v>0.31</v>
      </c>
      <c r="K327" s="9" t="str">
        <f aca="false">RIGHTB(B327,1)</f>
        <v>N</v>
      </c>
      <c r="L327" s="9" t="str">
        <f aca="false">RIGHTB(C327,1)</f>
        <v>W</v>
      </c>
      <c r="M327" s="10" t="str">
        <f aca="false">IF(AND(K327="S",LEN(B327)&gt;4),-LEFT(B327,4),IF(AND(K327="S",LEN(B327)=4),-LEFT(B327,3),IF(AND(K327="N",LEN(B327)=4),LEFT(B327,3),LEFT(B327,4))))</f>
        <v>48.4</v>
      </c>
      <c r="N327" s="10" t="n">
        <f aca="false">IF(AND(L327="W",LEN(C327)=6),-LEFT(C327,5), IF(AND(L327="W",LEN(C327)=5),-LEFT(C327,4), IF(AND(L327="W",LEN(C327)=4), -LEFT(C327,3), IF(AND(L327="E", LEN(C327)=6),LEFT(C327,5), IF(AND(L327="E",LEN(C327)=5), LEFT(C327,4), IF(AND(L327="E",LEN(C327)=4),LEFT(C327,3) ))))))</f>
        <v>-165</v>
      </c>
      <c r="O327" s="0" t="n">
        <f aca="false">(F327^2+G327^2+H327^2)^0.5</f>
        <v>0</v>
      </c>
      <c r="P327" s="0" t="e">
        <f aca="false">ATAN((R327^2+S327^2)^0.5/T327)/$AB$1</f>
        <v>#DIV/0!</v>
      </c>
      <c r="Q327" s="0" t="n">
        <f aca="false">ATAN2(R327,S327)/$AB$1+180</f>
        <v>180</v>
      </c>
      <c r="R327" s="0" t="n">
        <f aca="false">-F327*SIN(M327*$AB$1)*COS(N327*$AB$1)-G327*SIN($AB$1*M327)*SIN($AB$1*N327)+H327*COS($AB$1*M327)</f>
        <v>0</v>
      </c>
      <c r="S327" s="0" t="n">
        <f aca="false">-F327*SIN($AB$1*N327)+G327*COS($AB$1*N327)</f>
        <v>0</v>
      </c>
      <c r="T327" s="0" t="n">
        <f aca="false">-F327*COS($AB$1*M327)*COS(N327*$AB$1)-G327*COS($AB$1*M327)*SIN($AB$1*N327)-H327*SIN($AB$1*M327)</f>
        <v>0</v>
      </c>
      <c r="W327" s="0" t="n">
        <f aca="false">IF(O327&lt;&gt;0,1,0)</f>
        <v>0</v>
      </c>
    </row>
    <row r="328" customFormat="false" ht="15" hidden="false" customHeight="false" outlineLevel="0" collapsed="false">
      <c r="A328" s="0" t="s">
        <v>1113</v>
      </c>
      <c r="I328" s="0" t="s">
        <v>1114</v>
      </c>
      <c r="J328" s="13" t="n">
        <v>0.31</v>
      </c>
      <c r="K328" s="9" t="str">
        <f aca="false">RIGHTB(B328,1)</f>
        <v/>
      </c>
      <c r="L328" s="9" t="str">
        <f aca="false">RIGHTB(C328,1)</f>
        <v/>
      </c>
      <c r="M328" s="10" t="str">
        <f aca="false">IF(AND(K328="S",LEN(B328)&gt;4),-LEFT(B328,4),IF(AND(K328="S",LEN(B328)=4),-LEFT(B328,3),IF(AND(K328="N",LEN(B328)=4),LEFT(B328,3),LEFT(B328,4))))</f>
        <v/>
      </c>
      <c r="N328" s="10" t="n">
        <f aca="false">IF(AND(L328="W",LEN(C328)=6),-LEFT(C328,5), IF(AND(L328="W",LEN(C328)=5),-LEFT(C328,4), IF(AND(L328="W",LEN(C328)=4), -LEFT(C328,3), IF(AND(L328="E", LEN(C328)=6),LEFT(C328,5), IF(AND(L328="E",LEN(C328)=5), LEFT(C328,4), IF(AND(L328="E",LEN(C328)=4),LEFT(C328,3) ))))))</f>
        <v>0</v>
      </c>
      <c r="O328" s="0" t="n">
        <f aca="false">(F328^2+G328^2+H328^2)^0.5</f>
        <v>0</v>
      </c>
      <c r="P328" s="0" t="e">
        <f aca="false">ATAN((R328^2+S328^2)^0.5/T328)/$AB$1</f>
        <v>#VALUE!</v>
      </c>
      <c r="Q328" s="0" t="e">
        <f aca="false">ATAN2(R328,S328)/$AB$1+180</f>
        <v>#VALUE!</v>
      </c>
      <c r="R328" s="0" t="e">
        <f aca="false">-F328*SIN(M328*$AB$1)*COS(N328*$AB$1)-G328*SIN($AB$1*M328)*SIN($AB$1*N328)+H328*COS($AB$1*M328)</f>
        <v>#VALUE!</v>
      </c>
      <c r="S328" s="0" t="n">
        <f aca="false">-F328*SIN($AB$1*N328)+G328*COS($AB$1*N328)</f>
        <v>0</v>
      </c>
      <c r="T328" s="0" t="e">
        <f aca="false">-F328*COS($AB$1*M328)*COS(N328*$AB$1)-G328*COS($AB$1*M328)*SIN($AB$1*N328)-H328*SIN($AB$1*M328)</f>
        <v>#VALUE!</v>
      </c>
      <c r="W328" s="0" t="n">
        <f aca="false">IF(O328&lt;&gt;0,1,0)</f>
        <v>0</v>
      </c>
    </row>
    <row r="329" customFormat="false" ht="15" hidden="false" customHeight="false" outlineLevel="0" collapsed="false">
      <c r="A329" s="0" t="s">
        <v>1115</v>
      </c>
      <c r="I329" s="0" t="s">
        <v>1112</v>
      </c>
      <c r="J329" s="13" t="n">
        <v>0.31</v>
      </c>
      <c r="K329" s="9" t="str">
        <f aca="false">RIGHTB(B329,1)</f>
        <v/>
      </c>
      <c r="L329" s="9" t="str">
        <f aca="false">RIGHTB(C329,1)</f>
        <v/>
      </c>
      <c r="M329" s="10" t="str">
        <f aca="false">IF(AND(K329="S",LEN(B329)&gt;4),-LEFT(B329,4),IF(AND(K329="S",LEN(B329)=4),-LEFT(B329,3),IF(AND(K329="N",LEN(B329)=4),LEFT(B329,3),LEFT(B329,4))))</f>
        <v/>
      </c>
      <c r="N329" s="10" t="n">
        <f aca="false">IF(AND(L329="W",LEN(C329)=6),-LEFT(C329,5), IF(AND(L329="W",LEN(C329)=5),-LEFT(C329,4), IF(AND(L329="W",LEN(C329)=4), -LEFT(C329,3), IF(AND(L329="E", LEN(C329)=6),LEFT(C329,5), IF(AND(L329="E",LEN(C329)=5), LEFT(C329,4), IF(AND(L329="E",LEN(C329)=4),LEFT(C329,3) ))))))</f>
        <v>0</v>
      </c>
      <c r="O329" s="0" t="n">
        <f aca="false">(F329^2+G329^2+H329^2)^0.5</f>
        <v>0</v>
      </c>
      <c r="P329" s="0" t="e">
        <f aca="false">ATAN((R329^2+S329^2)^0.5/T329)/$AB$1</f>
        <v>#VALUE!</v>
      </c>
      <c r="Q329" s="0" t="e">
        <f aca="false">ATAN2(R329,S329)/$AB$1+180</f>
        <v>#VALUE!</v>
      </c>
      <c r="R329" s="0" t="e">
        <f aca="false">-F329*SIN(M329*$AB$1)*COS(N329*$AB$1)-G329*SIN($AB$1*M329)*SIN($AB$1*N329)+H329*COS($AB$1*M329)</f>
        <v>#VALUE!</v>
      </c>
      <c r="S329" s="0" t="n">
        <f aca="false">-F329*SIN($AB$1*N329)+G329*COS($AB$1*N329)</f>
        <v>0</v>
      </c>
      <c r="T329" s="0" t="e">
        <f aca="false">-F329*COS($AB$1*M329)*COS(N329*$AB$1)-G329*COS($AB$1*M329)*SIN($AB$1*N329)-H329*SIN($AB$1*M329)</f>
        <v>#VALUE!</v>
      </c>
      <c r="W329" s="0" t="n">
        <f aca="false">IF(O329&lt;&gt;0,1,0)</f>
        <v>0</v>
      </c>
    </row>
    <row r="330" customFormat="false" ht="15" hidden="false" customHeight="false" outlineLevel="0" collapsed="false">
      <c r="A330" s="0" t="s">
        <v>1116</v>
      </c>
      <c r="B330" s="0" t="s">
        <v>1117</v>
      </c>
      <c r="C330" s="0" t="s">
        <v>572</v>
      </c>
      <c r="I330" s="0" t="s">
        <v>1112</v>
      </c>
      <c r="J330" s="13" t="n">
        <v>0.31</v>
      </c>
      <c r="K330" s="9" t="str">
        <f aca="false">RIGHTB(B330,1)</f>
        <v>N</v>
      </c>
      <c r="L330" s="9" t="str">
        <f aca="false">RIGHTB(C330,1)</f>
        <v>E</v>
      </c>
      <c r="M330" s="10" t="str">
        <f aca="false">IF(AND(K330="S",LEN(B330)&gt;4),-LEFT(B330,4),IF(AND(K330="S",LEN(B330)=4),-LEFT(B330,3),IF(AND(K330="N",LEN(B330)=4),LEFT(B330,3),LEFT(B330,4))))</f>
        <v>21.7</v>
      </c>
      <c r="N330" s="10" t="str">
        <f aca="false">IF(AND(L330="W",LEN(C330)=6),-LEFT(C330,5), IF(AND(L330="W",LEN(C330)=5),-LEFT(C330,4), IF(AND(L330="W",LEN(C330)=4), -LEFT(C330,3), IF(AND(L330="E", LEN(C330)=6),LEFT(C330,5), IF(AND(L330="E",LEN(C330)=5), LEFT(C330,4), IF(AND(L330="E",LEN(C330)=4),LEFT(C330,3) ))))))</f>
        <v>175.3</v>
      </c>
      <c r="O330" s="0" t="n">
        <f aca="false">(F330^2+G330^2+H330^2)^0.5</f>
        <v>0</v>
      </c>
      <c r="P330" s="0" t="e">
        <f aca="false">ATAN((R330^2+S330^2)^0.5/T330)/$AB$1</f>
        <v>#DIV/0!</v>
      </c>
      <c r="Q330" s="0" t="n">
        <f aca="false">ATAN2(R330,S330)/$AB$1+180</f>
        <v>180</v>
      </c>
      <c r="R330" s="0" t="n">
        <f aca="false">-F330*SIN(M330*$AB$1)*COS(N330*$AB$1)-G330*SIN($AB$1*M330)*SIN($AB$1*N330)+H330*COS($AB$1*M330)</f>
        <v>0</v>
      </c>
      <c r="S330" s="0" t="n">
        <f aca="false">-F330*SIN($AB$1*N330)+G330*COS($AB$1*N330)</f>
        <v>-0</v>
      </c>
      <c r="T330" s="0" t="n">
        <f aca="false">-F330*COS($AB$1*M330)*COS(N330*$AB$1)-G330*COS($AB$1*M330)*SIN($AB$1*N330)-H330*SIN($AB$1*M330)</f>
        <v>0</v>
      </c>
      <c r="W330" s="0" t="n">
        <f aca="false">IF(O330&lt;&gt;0,1,0)</f>
        <v>0</v>
      </c>
    </row>
    <row r="331" customFormat="false" ht="15" hidden="false" customHeight="false" outlineLevel="0" collapsed="false">
      <c r="A331" s="0" t="s">
        <v>1118</v>
      </c>
      <c r="B331" s="0" t="s">
        <v>1119</v>
      </c>
      <c r="C331" s="0" t="s">
        <v>1120</v>
      </c>
      <c r="D331" s="0" t="n">
        <v>20.7</v>
      </c>
      <c r="I331" s="0" t="s">
        <v>1121</v>
      </c>
      <c r="J331" s="13" t="n">
        <v>0.31</v>
      </c>
      <c r="K331" s="9" t="str">
        <f aca="false">RIGHTB(B331,1)</f>
        <v>N</v>
      </c>
      <c r="L331" s="9" t="str">
        <f aca="false">RIGHTB(C331,1)</f>
        <v>W</v>
      </c>
      <c r="M331" s="10" t="str">
        <f aca="false">IF(AND(K331="S",LEN(B331)&gt;4),-LEFT(B331,4),IF(AND(K331="S",LEN(B331)=4),-LEFT(B331,3),IF(AND(K331="N",LEN(B331)=4),LEFT(B331,3),LEFT(B331,4))))</f>
        <v>37.9</v>
      </c>
      <c r="N331" s="10" t="n">
        <f aca="false">IF(AND(L331="W",LEN(C331)=6),-LEFT(C331,5), IF(AND(L331="W",LEN(C331)=5),-LEFT(C331,4), IF(AND(L331="W",LEN(C331)=4), -LEFT(C331,3), IF(AND(L331="E", LEN(C331)=6),LEFT(C331,5), IF(AND(L331="E",LEN(C331)=5), LEFT(C331,4), IF(AND(L331="E",LEN(C331)=4),LEFT(C331,3) ))))))</f>
        <v>-178.3</v>
      </c>
      <c r="O331" s="0" t="n">
        <f aca="false">(F331^2+G331^2+H331^2)^0.5</f>
        <v>0</v>
      </c>
      <c r="P331" s="0" t="e">
        <f aca="false">ATAN((R331^2+S331^2)^0.5/T331)/$AB$1</f>
        <v>#DIV/0!</v>
      </c>
      <c r="Q331" s="0" t="n">
        <f aca="false">ATAN2(R331,S331)/$AB$1+180</f>
        <v>180</v>
      </c>
      <c r="R331" s="0" t="n">
        <f aca="false">-F331*SIN(M331*$AB$1)*COS(N331*$AB$1)-G331*SIN($AB$1*M331)*SIN($AB$1*N331)+H331*COS($AB$1*M331)</f>
        <v>0</v>
      </c>
      <c r="S331" s="0" t="n">
        <f aca="false">-F331*SIN($AB$1*N331)+G331*COS($AB$1*N331)</f>
        <v>0</v>
      </c>
      <c r="T331" s="0" t="n">
        <f aca="false">-F331*COS($AB$1*M331)*COS(N331*$AB$1)-G331*COS($AB$1*M331)*SIN($AB$1*N331)-H331*SIN($AB$1*M331)</f>
        <v>0</v>
      </c>
      <c r="W331" s="0" t="n">
        <f aca="false">IF(O331&lt;&gt;0,1,0)</f>
        <v>0</v>
      </c>
    </row>
    <row r="332" customFormat="false" ht="15" hidden="false" customHeight="false" outlineLevel="0" collapsed="false">
      <c r="A332" s="0" t="s">
        <v>1122</v>
      </c>
      <c r="B332" s="0" t="s">
        <v>1123</v>
      </c>
      <c r="C332" s="0" t="s">
        <v>1124</v>
      </c>
      <c r="D332" s="0" t="n">
        <v>20.4</v>
      </c>
      <c r="I332" s="0" t="s">
        <v>1125</v>
      </c>
      <c r="J332" s="13" t="n">
        <v>0.31</v>
      </c>
      <c r="K332" s="9" t="str">
        <f aca="false">RIGHTB(B332,1)</f>
        <v>N</v>
      </c>
      <c r="L332" s="9" t="str">
        <f aca="false">RIGHTB(C332,1)</f>
        <v>E</v>
      </c>
      <c r="M332" s="10" t="str">
        <f aca="false">IF(AND(K332="S",LEN(B332)&gt;4),-LEFT(B332,4),IF(AND(K332="S",LEN(B332)=4),-LEFT(B332,3),IF(AND(K332="N",LEN(B332)=4),LEFT(B332,3),LEFT(B332,4))))</f>
        <v>7.8</v>
      </c>
      <c r="N332" s="10" t="str">
        <f aca="false">IF(AND(L332="W",LEN(C332)=6),-LEFT(C332,5), IF(AND(L332="W",LEN(C332)=5),-LEFT(C332,4), IF(AND(L332="W",LEN(C332)=4), -LEFT(C332,3), IF(AND(L332="E", LEN(C332)=6),LEFT(C332,5), IF(AND(L332="E",LEN(C332)=5), LEFT(C332,4), IF(AND(L332="E",LEN(C332)=4),LEFT(C332,3) ))))))</f>
        <v>2.7</v>
      </c>
      <c r="O332" s="0" t="n">
        <f aca="false">(F332^2+G332^2+H332^2)^0.5</f>
        <v>0</v>
      </c>
      <c r="P332" s="0" t="e">
        <f aca="false">ATAN((R332^2+S332^2)^0.5/T332)/$AB$1</f>
        <v>#DIV/0!</v>
      </c>
      <c r="Q332" s="0" t="n">
        <f aca="false">ATAN2(R332,S332)/$AB$1+180</f>
        <v>180</v>
      </c>
      <c r="R332" s="0" t="n">
        <f aca="false">-F332*SIN(M332*$AB$1)*COS(N332*$AB$1)-G332*SIN($AB$1*M332)*SIN($AB$1*N332)+H332*COS($AB$1*M332)</f>
        <v>0</v>
      </c>
      <c r="S332" s="0" t="n">
        <f aca="false">-F332*SIN($AB$1*N332)+G332*COS($AB$1*N332)</f>
        <v>0</v>
      </c>
      <c r="T332" s="0" t="n">
        <f aca="false">-F332*COS($AB$1*M332)*COS(N332*$AB$1)-G332*COS($AB$1*M332)*SIN($AB$1*N332)-H332*SIN($AB$1*M332)</f>
        <v>-0</v>
      </c>
      <c r="W332" s="0" t="n">
        <f aca="false">IF(O332&lt;&gt;0,1,0)</f>
        <v>0</v>
      </c>
    </row>
    <row r="333" customFormat="false" ht="15" hidden="false" customHeight="false" outlineLevel="0" collapsed="false">
      <c r="A333" s="0" t="s">
        <v>1126</v>
      </c>
      <c r="B333" s="0" t="s">
        <v>351</v>
      </c>
      <c r="C333" s="0" t="s">
        <v>56</v>
      </c>
      <c r="D333" s="0" t="n">
        <v>28</v>
      </c>
      <c r="I333" s="0" t="s">
        <v>1121</v>
      </c>
      <c r="J333" s="13" t="n">
        <v>0.31</v>
      </c>
      <c r="K333" s="9" t="str">
        <f aca="false">RIGHTB(B333,1)</f>
        <v>N</v>
      </c>
      <c r="L333" s="9" t="str">
        <f aca="false">RIGHTB(C333,1)</f>
        <v>E</v>
      </c>
      <c r="M333" s="10" t="str">
        <f aca="false">IF(AND(K333="S",LEN(B333)&gt;4),-LEFT(B333,4),IF(AND(K333="S",LEN(B333)=4),-LEFT(B333,3),IF(AND(K333="N",LEN(B333)=4),LEFT(B333,3),LEFT(B333,4))))</f>
        <v>16.0</v>
      </c>
      <c r="N333" s="10" t="str">
        <f aca="false">IF(AND(L333="W",LEN(C333)=6),-LEFT(C333,5), IF(AND(L333="W",LEN(C333)=5),-LEFT(C333,4), IF(AND(L333="W",LEN(C333)=4), -LEFT(C333,3), IF(AND(L333="E", LEN(C333)=6),LEFT(C333,5), IF(AND(L333="E",LEN(C333)=5), LEFT(C333,4), IF(AND(L333="E",LEN(C333)=4),LEFT(C333,3) ))))))</f>
        <v>124.3</v>
      </c>
      <c r="O333" s="0" t="n">
        <f aca="false">(F333^2+G333^2+H333^2)^0.5</f>
        <v>0</v>
      </c>
      <c r="P333" s="0" t="e">
        <f aca="false">ATAN((R333^2+S333^2)^0.5/T333)/$AB$1</f>
        <v>#DIV/0!</v>
      </c>
      <c r="Q333" s="0" t="n">
        <f aca="false">ATAN2(R333,S333)/$AB$1+180</f>
        <v>180</v>
      </c>
      <c r="R333" s="0" t="n">
        <f aca="false">-F333*SIN(M333*$AB$1)*COS(N333*$AB$1)-G333*SIN($AB$1*M333)*SIN($AB$1*N333)+H333*COS($AB$1*M333)</f>
        <v>0</v>
      </c>
      <c r="S333" s="0" t="n">
        <f aca="false">-F333*SIN($AB$1*N333)+G333*COS($AB$1*N333)</f>
        <v>-0</v>
      </c>
      <c r="T333" s="0" t="n">
        <f aca="false">-F333*COS($AB$1*M333)*COS(N333*$AB$1)-G333*COS($AB$1*M333)*SIN($AB$1*N333)-H333*SIN($AB$1*M333)</f>
        <v>0</v>
      </c>
      <c r="W333" s="0" t="n">
        <f aca="false">IF(O333&lt;&gt;0,1,0)</f>
        <v>0</v>
      </c>
    </row>
    <row r="334" customFormat="false" ht="15" hidden="false" customHeight="false" outlineLevel="0" collapsed="false">
      <c r="A334" s="0" t="s">
        <v>1127</v>
      </c>
      <c r="B334" s="0" t="s">
        <v>59</v>
      </c>
      <c r="C334" s="0" t="s">
        <v>1128</v>
      </c>
      <c r="D334" s="0" t="n">
        <v>33</v>
      </c>
      <c r="I334" s="0" t="s">
        <v>1125</v>
      </c>
      <c r="J334" s="13" t="n">
        <v>0.31</v>
      </c>
      <c r="K334" s="9" t="str">
        <f aca="false">RIGHTB(B334,1)</f>
        <v>N</v>
      </c>
      <c r="L334" s="9" t="str">
        <f aca="false">RIGHTB(C334,1)</f>
        <v>W</v>
      </c>
      <c r="M334" s="10" t="str">
        <f aca="false">IF(AND(K334="S",LEN(B334)&gt;4),-LEFT(B334,4),IF(AND(K334="S",LEN(B334)=4),-LEFT(B334,3),IF(AND(K334="N",LEN(B334)=4),LEFT(B334,3),LEFT(B334,4))))</f>
        <v>26.2</v>
      </c>
      <c r="N334" s="10" t="n">
        <f aca="false">IF(AND(L334="W",LEN(C334)=6),-LEFT(C334,5), IF(AND(L334="W",LEN(C334)=5),-LEFT(C334,4), IF(AND(L334="W",LEN(C334)=4), -LEFT(C334,3), IF(AND(L334="E", LEN(C334)=6),LEFT(C334,5), IF(AND(L334="E",LEN(C334)=5), LEFT(C334,4), IF(AND(L334="E",LEN(C334)=4),LEFT(C334,3) ))))))</f>
        <v>-122.3</v>
      </c>
      <c r="O334" s="0" t="n">
        <f aca="false">(F334^2+G334^2+H334^2)^0.5</f>
        <v>0</v>
      </c>
      <c r="P334" s="0" t="e">
        <f aca="false">ATAN((R334^2+S334^2)^0.5/T334)/$AB$1</f>
        <v>#DIV/0!</v>
      </c>
      <c r="Q334" s="0" t="n">
        <f aca="false">ATAN2(R334,S334)/$AB$1+180</f>
        <v>180</v>
      </c>
      <c r="R334" s="0" t="n">
        <f aca="false">-F334*SIN(M334*$AB$1)*COS(N334*$AB$1)-G334*SIN($AB$1*M334)*SIN($AB$1*N334)+H334*COS($AB$1*M334)</f>
        <v>0</v>
      </c>
      <c r="S334" s="0" t="n">
        <f aca="false">-F334*SIN($AB$1*N334)+G334*COS($AB$1*N334)</f>
        <v>0</v>
      </c>
      <c r="T334" s="0" t="n">
        <f aca="false">-F334*COS($AB$1*M334)*COS(N334*$AB$1)-G334*COS($AB$1*M334)*SIN($AB$1*N334)-H334*SIN($AB$1*M334)</f>
        <v>0</v>
      </c>
      <c r="W334" s="0" t="n">
        <f aca="false">IF(O334&lt;&gt;0,1,0)</f>
        <v>0</v>
      </c>
    </row>
    <row r="335" customFormat="false" ht="15" hidden="false" customHeight="false" outlineLevel="0" collapsed="false">
      <c r="A335" s="0" t="s">
        <v>1129</v>
      </c>
      <c r="I335" s="0" t="s">
        <v>1130</v>
      </c>
      <c r="J335" s="0" t="n">
        <v>0.3</v>
      </c>
      <c r="K335" s="9" t="str">
        <f aca="false">RIGHTB(B335,1)</f>
        <v/>
      </c>
      <c r="L335" s="9" t="str">
        <f aca="false">RIGHTB(C335,1)</f>
        <v/>
      </c>
      <c r="M335" s="10" t="str">
        <f aca="false">IF(AND(K335="S",LEN(B335)&gt;4),-LEFT(B335,4),IF(AND(K335="S",LEN(B335)=4),-LEFT(B335,3),IF(AND(K335="N",LEN(B335)=4),LEFT(B335,3),LEFT(B335,4))))</f>
        <v/>
      </c>
      <c r="N335" s="10" t="n">
        <f aca="false">IF(AND(L335="W",LEN(C335)=6),-LEFT(C335,5), IF(AND(L335="W",LEN(C335)=5),-LEFT(C335,4), IF(AND(L335="W",LEN(C335)=4), -LEFT(C335,3), IF(AND(L335="E", LEN(C335)=6),LEFT(C335,5), IF(AND(L335="E",LEN(C335)=5), LEFT(C335,4), IF(AND(L335="E",LEN(C335)=4),LEFT(C335,3) ))))))</f>
        <v>0</v>
      </c>
      <c r="O335" s="0" t="n">
        <f aca="false">(F335^2+G335^2+H335^2)^0.5</f>
        <v>0</v>
      </c>
      <c r="P335" s="0" t="e">
        <f aca="false">ATAN((R335^2+S335^2)^0.5/T335)/$AB$1</f>
        <v>#VALUE!</v>
      </c>
      <c r="Q335" s="0" t="e">
        <f aca="false">ATAN2(R335,S335)/$AB$1+180</f>
        <v>#VALUE!</v>
      </c>
      <c r="R335" s="0" t="e">
        <f aca="false">-F335*SIN(M335*$AB$1)*COS(N335*$AB$1)-G335*SIN($AB$1*M335)*SIN($AB$1*N335)+H335*COS($AB$1*M335)</f>
        <v>#VALUE!</v>
      </c>
      <c r="S335" s="0" t="n">
        <f aca="false">-F335*SIN($AB$1*N335)+G335*COS($AB$1*N335)</f>
        <v>0</v>
      </c>
      <c r="T335" s="0" t="e">
        <f aca="false">-F335*COS($AB$1*M335)*COS(N335*$AB$1)-G335*COS($AB$1*M335)*SIN($AB$1*N335)-H335*SIN($AB$1*M335)</f>
        <v>#VALUE!</v>
      </c>
      <c r="W335" s="0" t="n">
        <f aca="false">IF(O335&lt;&gt;0,1,0)</f>
        <v>0</v>
      </c>
    </row>
    <row r="336" customFormat="false" ht="15" hidden="false" customHeight="false" outlineLevel="0" collapsed="false">
      <c r="A336" s="0" t="s">
        <v>1131</v>
      </c>
      <c r="I336" s="0" t="s">
        <v>1130</v>
      </c>
      <c r="J336" s="0" t="n">
        <v>0.3</v>
      </c>
      <c r="K336" s="9" t="str">
        <f aca="false">RIGHTB(B336,1)</f>
        <v/>
      </c>
      <c r="L336" s="9" t="str">
        <f aca="false">RIGHTB(C336,1)</f>
        <v/>
      </c>
      <c r="M336" s="10" t="str">
        <f aca="false">IF(AND(K336="S",LEN(B336)&gt;4),-LEFT(B336,4),IF(AND(K336="S",LEN(B336)=4),-LEFT(B336,3),IF(AND(K336="N",LEN(B336)=4),LEFT(B336,3),LEFT(B336,4))))</f>
        <v/>
      </c>
      <c r="N336" s="10" t="n">
        <f aca="false">IF(AND(L336="W",LEN(C336)=6),-LEFT(C336,5), IF(AND(L336="W",LEN(C336)=5),-LEFT(C336,4), IF(AND(L336="W",LEN(C336)=4), -LEFT(C336,3), IF(AND(L336="E", LEN(C336)=6),LEFT(C336,5), IF(AND(L336="E",LEN(C336)=5), LEFT(C336,4), IF(AND(L336="E",LEN(C336)=4),LEFT(C336,3) ))))))</f>
        <v>0</v>
      </c>
      <c r="O336" s="0" t="n">
        <f aca="false">(F336^2+G336^2+H336^2)^0.5</f>
        <v>0</v>
      </c>
      <c r="P336" s="0" t="e">
        <f aca="false">ATAN((R336^2+S336^2)^0.5/T336)/$AB$1</f>
        <v>#VALUE!</v>
      </c>
      <c r="Q336" s="0" t="e">
        <f aca="false">ATAN2(R336,S336)/$AB$1+180</f>
        <v>#VALUE!</v>
      </c>
      <c r="R336" s="0" t="e">
        <f aca="false">-F336*SIN(M336*$AB$1)*COS(N336*$AB$1)-G336*SIN($AB$1*M336)*SIN($AB$1*N336)+H336*COS($AB$1*M336)</f>
        <v>#VALUE!</v>
      </c>
      <c r="S336" s="0" t="n">
        <f aca="false">-F336*SIN($AB$1*N336)+G336*COS($AB$1*N336)</f>
        <v>0</v>
      </c>
      <c r="T336" s="0" t="e">
        <f aca="false">-F336*COS($AB$1*M336)*COS(N336*$AB$1)-G336*COS($AB$1*M336)*SIN($AB$1*N336)-H336*SIN($AB$1*M336)</f>
        <v>#VALUE!</v>
      </c>
      <c r="W336" s="0" t="n">
        <f aca="false">IF(O336&lt;&gt;0,1,0)</f>
        <v>0</v>
      </c>
    </row>
    <row r="337" customFormat="false" ht="15" hidden="false" customHeight="false" outlineLevel="0" collapsed="false">
      <c r="A337" s="0" t="s">
        <v>1132</v>
      </c>
      <c r="B337" s="0" t="s">
        <v>1133</v>
      </c>
      <c r="C337" s="0" t="s">
        <v>1134</v>
      </c>
      <c r="D337" s="0" t="n">
        <v>42.5</v>
      </c>
      <c r="I337" s="0" t="s">
        <v>1135</v>
      </c>
      <c r="J337" s="0" t="n">
        <v>0.3</v>
      </c>
      <c r="K337" s="9" t="str">
        <f aca="false">RIGHTB(B337,1)</f>
        <v>N</v>
      </c>
      <c r="L337" s="9" t="str">
        <f aca="false">RIGHTB(C337,1)</f>
        <v>W</v>
      </c>
      <c r="M337" s="10" t="str">
        <f aca="false">IF(AND(K337="S",LEN(B337)&gt;4),-LEFT(B337,4),IF(AND(K337="S",LEN(B337)=4),-LEFT(B337,3),IF(AND(K337="N",LEN(B337)=4),LEFT(B337,3),LEFT(B337,4))))</f>
        <v>48.0</v>
      </c>
      <c r="N337" s="10" t="n">
        <f aca="false">IF(AND(L337="W",LEN(C337)=6),-LEFT(C337,5), IF(AND(L337="W",LEN(C337)=5),-LEFT(C337,4), IF(AND(L337="W",LEN(C337)=4), -LEFT(C337,3), IF(AND(L337="E", LEN(C337)=6),LEFT(C337,5), IF(AND(L337="E",LEN(C337)=5), LEFT(C337,4), IF(AND(L337="E",LEN(C337)=4),LEFT(C337,3) ))))))</f>
        <v>-161.5</v>
      </c>
      <c r="O337" s="0" t="n">
        <f aca="false">(F337^2+G337^2+H337^2)^0.5</f>
        <v>0</v>
      </c>
      <c r="P337" s="0" t="e">
        <f aca="false">ATAN((R337^2+S337^2)^0.5/T337)/$AB$1</f>
        <v>#DIV/0!</v>
      </c>
      <c r="Q337" s="0" t="n">
        <f aca="false">ATAN2(R337,S337)/$AB$1+180</f>
        <v>180</v>
      </c>
      <c r="R337" s="0" t="n">
        <f aca="false">-F337*SIN(M337*$AB$1)*COS(N337*$AB$1)-G337*SIN($AB$1*M337)*SIN($AB$1*N337)+H337*COS($AB$1*M337)</f>
        <v>0</v>
      </c>
      <c r="S337" s="0" t="n">
        <f aca="false">-F337*SIN($AB$1*N337)+G337*COS($AB$1*N337)</f>
        <v>0</v>
      </c>
      <c r="T337" s="0" t="n">
        <f aca="false">-F337*COS($AB$1*M337)*COS(N337*$AB$1)-G337*COS($AB$1*M337)*SIN($AB$1*N337)-H337*SIN($AB$1*M337)</f>
        <v>0</v>
      </c>
      <c r="W337" s="0" t="n">
        <f aca="false">IF(O337&lt;&gt;0,1,0)</f>
        <v>0</v>
      </c>
    </row>
    <row r="338" customFormat="false" ht="15" hidden="false" customHeight="false" outlineLevel="0" collapsed="false">
      <c r="A338" s="0" t="s">
        <v>1136</v>
      </c>
      <c r="B338" s="0" t="s">
        <v>1137</v>
      </c>
      <c r="C338" s="0" t="s">
        <v>1138</v>
      </c>
      <c r="D338" s="0" t="n">
        <v>38.9</v>
      </c>
      <c r="E338" s="0" t="n">
        <v>19.8</v>
      </c>
      <c r="F338" s="0" t="n">
        <v>-8.8</v>
      </c>
      <c r="G338" s="0" t="n">
        <v>3.4</v>
      </c>
      <c r="H338" s="0" t="n">
        <v>-17.4</v>
      </c>
      <c r="I338" s="0" t="s">
        <v>1135</v>
      </c>
      <c r="J338" s="0" t="n">
        <v>0.3</v>
      </c>
      <c r="K338" s="9" t="str">
        <f aca="false">RIGHTB(B338,1)</f>
        <v>N</v>
      </c>
      <c r="L338" s="9" t="str">
        <f aca="false">RIGHTB(C338,1)</f>
        <v>W</v>
      </c>
      <c r="M338" s="10" t="str">
        <f aca="false">IF(AND(K338="S",LEN(B338)&gt;4),-LEFT(B338,4),IF(AND(K338="S",LEN(B338)=4),-LEFT(B338,3),IF(AND(K338="N",LEN(B338)=4),LEFT(B338,3),LEFT(B338,4))))</f>
        <v>36.9</v>
      </c>
      <c r="N338" s="10" t="n">
        <f aca="false">IF(AND(L338="W",LEN(C338)=6),-LEFT(C338,5), IF(AND(L338="W",LEN(C338)=5),-LEFT(C338,4), IF(AND(L338="W",LEN(C338)=4), -LEFT(C338,3), IF(AND(L338="E", LEN(C338)=6),LEFT(C338,5), IF(AND(L338="E",LEN(C338)=5), LEFT(C338,4), IF(AND(L338="E",LEN(C338)=4),LEFT(C338,3) ))))))</f>
        <v>-143.6</v>
      </c>
      <c r="O338" s="0" t="n">
        <f aca="false">(F338^2+G338^2+H338^2)^0.5</f>
        <v>19.7929280299808</v>
      </c>
      <c r="P338" s="0" t="n">
        <f aca="false">ATAN((R338^2+S338^2)^0.5/T338)/$AB$1</f>
        <v>71.1450264884979</v>
      </c>
      <c r="Q338" s="0" t="n">
        <f aca="false">ATAN2(R338,S338)/$AB$1+180</f>
        <v>25.1443156388487</v>
      </c>
      <c r="R338" s="0" t="n">
        <f aca="false">-F338*SIN(M338*$AB$1)*COS(N338*$AB$1)-G338*SIN($AB$1*M338)*SIN($AB$1*N338)+H338*COS($AB$1*M338)</f>
        <v>-16.9559064054985</v>
      </c>
      <c r="S338" s="0" t="n">
        <f aca="false">-F338*SIN($AB$1*N338)+G338*COS($AB$1*N338)</f>
        <v>-7.95872511348555</v>
      </c>
      <c r="T338" s="0" t="n">
        <f aca="false">-F338*COS($AB$1*M338)*COS(N338*$AB$1)-G338*COS($AB$1*M338)*SIN($AB$1*N338)-H338*SIN($AB$1*M338)</f>
        <v>6.3965563028829</v>
      </c>
      <c r="W338" s="0" t="n">
        <f aca="false">IF(O338&lt;&gt;0,1,0)</f>
        <v>1</v>
      </c>
    </row>
    <row r="339" customFormat="false" ht="15" hidden="false" customHeight="false" outlineLevel="0" collapsed="false">
      <c r="A339" s="0" t="s">
        <v>1139</v>
      </c>
      <c r="B339" s="0" t="s">
        <v>857</v>
      </c>
      <c r="C339" s="0" t="s">
        <v>1140</v>
      </c>
      <c r="I339" s="0" t="s">
        <v>1130</v>
      </c>
      <c r="J339" s="0" t="n">
        <v>0.3</v>
      </c>
      <c r="K339" s="9" t="str">
        <f aca="false">RIGHTB(B339,1)</f>
        <v>N</v>
      </c>
      <c r="L339" s="9" t="str">
        <f aca="false">RIGHTB(C339,1)</f>
        <v>E</v>
      </c>
      <c r="M339" s="10" t="str">
        <f aca="false">IF(AND(K339="S",LEN(B339)&gt;4),-LEFT(B339,4),IF(AND(K339="S",LEN(B339)=4),-LEFT(B339,3),IF(AND(K339="N",LEN(B339)=4),LEFT(B339,3),LEFT(B339,4))))</f>
        <v>9.8</v>
      </c>
      <c r="N339" s="10" t="str">
        <f aca="false">IF(AND(L339="W",LEN(C339)=6),-LEFT(C339,5), IF(AND(L339="W",LEN(C339)=5),-LEFT(C339,4), IF(AND(L339="W",LEN(C339)=4), -LEFT(C339,3), IF(AND(L339="E", LEN(C339)=6),LEFT(C339,5), IF(AND(L339="E",LEN(C339)=5), LEFT(C339,4), IF(AND(L339="E",LEN(C339)=4),LEFT(C339,3) ))))))</f>
        <v>151.8</v>
      </c>
      <c r="O339" s="0" t="n">
        <f aca="false">(F339^2+G339^2+H339^2)^0.5</f>
        <v>0</v>
      </c>
      <c r="P339" s="0" t="e">
        <f aca="false">ATAN((R339^2+S339^2)^0.5/T339)/$AB$1</f>
        <v>#DIV/0!</v>
      </c>
      <c r="Q339" s="0" t="n">
        <f aca="false">ATAN2(R339,S339)/$AB$1+180</f>
        <v>180</v>
      </c>
      <c r="R339" s="0" t="n">
        <f aca="false">-F339*SIN(M339*$AB$1)*COS(N339*$AB$1)-G339*SIN($AB$1*M339)*SIN($AB$1*N339)+H339*COS($AB$1*M339)</f>
        <v>0</v>
      </c>
      <c r="S339" s="0" t="n">
        <f aca="false">-F339*SIN($AB$1*N339)+G339*COS($AB$1*N339)</f>
        <v>-0</v>
      </c>
      <c r="T339" s="0" t="n">
        <f aca="false">-F339*COS($AB$1*M339)*COS(N339*$AB$1)-G339*COS($AB$1*M339)*SIN($AB$1*N339)-H339*SIN($AB$1*M339)</f>
        <v>0</v>
      </c>
      <c r="W339" s="0" t="n">
        <f aca="false">IF(O339&lt;&gt;0,1,0)</f>
        <v>0</v>
      </c>
    </row>
    <row r="340" customFormat="false" ht="15" hidden="false" customHeight="false" outlineLevel="0" collapsed="false">
      <c r="A340" s="0" t="s">
        <v>1141</v>
      </c>
      <c r="B340" s="0" t="s">
        <v>1142</v>
      </c>
      <c r="C340" s="0" t="s">
        <v>1143</v>
      </c>
      <c r="D340" s="0" t="n">
        <v>25</v>
      </c>
      <c r="E340" s="0" t="n">
        <v>11.8</v>
      </c>
      <c r="F340" s="0" t="n">
        <v>0.1</v>
      </c>
      <c r="G340" s="0" t="n">
        <v>-11.8</v>
      </c>
      <c r="H340" s="0" t="n">
        <v>0.3</v>
      </c>
      <c r="I340" s="0" t="s">
        <v>1144</v>
      </c>
      <c r="J340" s="0" t="n">
        <v>0.3</v>
      </c>
      <c r="K340" s="9" t="str">
        <f aca="false">RIGHTB(B340,1)</f>
        <v>N</v>
      </c>
      <c r="L340" s="9" t="str">
        <f aca="false">RIGHTB(C340,1)</f>
        <v>E</v>
      </c>
      <c r="M340" s="10" t="str">
        <f aca="false">IF(AND(K340="S",LEN(B340)&gt;4),-LEFT(B340,4),IF(AND(K340="S",LEN(B340)=4),-LEFT(B340,3),IF(AND(K340="N",LEN(B340)=4),LEFT(B340,3),LEFT(B340,4))))</f>
        <v>2.5</v>
      </c>
      <c r="N340" s="10" t="str">
        <f aca="false">IF(AND(L340="W",LEN(C340)=6),-LEFT(C340,5), IF(AND(L340="W",LEN(C340)=5),-LEFT(C340,4), IF(AND(L340="W",LEN(C340)=4), -LEFT(C340,3), IF(AND(L340="E", LEN(C340)=6),LEFT(C340,5), IF(AND(L340="E",LEN(C340)=5), LEFT(C340,4), IF(AND(L340="E",LEN(C340)=4),LEFT(C340,3) ))))))</f>
        <v>139.8</v>
      </c>
      <c r="O340" s="0" t="n">
        <f aca="false">(F340^2+G340^2+H340^2)^0.5</f>
        <v>11.8042365276201</v>
      </c>
      <c r="P340" s="0" t="n">
        <f aca="false">ATAN((R340^2+S340^2)^0.5/T340)/$AB$1</f>
        <v>49.4608319981257</v>
      </c>
      <c r="Q340" s="0" t="n">
        <f aca="false">ATAN2(R340,S340)/$AB$1+180</f>
        <v>265.939176087389</v>
      </c>
      <c r="R340" s="0" t="n">
        <f aca="false">-F340*SIN(M340*$AB$1)*COS(N340*$AB$1)-G340*SIN($AB$1*M340)*SIN($AB$1*N340)+H340*COS($AB$1*M340)</f>
        <v>0.635268831099749</v>
      </c>
      <c r="S340" s="0" t="n">
        <f aca="false">-F340*SIN($AB$1*N340)+G340*COS($AB$1*N340)</f>
        <v>8.94824736857989</v>
      </c>
      <c r="T340" s="0" t="n">
        <f aca="false">-F340*COS($AB$1*M340)*COS(N340*$AB$1)-G340*COS($AB$1*M340)*SIN($AB$1*N340)-H340*SIN($AB$1*M340)</f>
        <v>7.67237268013854</v>
      </c>
      <c r="W340" s="0" t="n">
        <f aca="false">IF(O340&lt;&gt;0,1,0)</f>
        <v>1</v>
      </c>
    </row>
    <row r="341" customFormat="false" ht="15" hidden="false" customHeight="false" outlineLevel="0" collapsed="false">
      <c r="A341" s="0" t="s">
        <v>1145</v>
      </c>
      <c r="B341" s="0" t="s">
        <v>1146</v>
      </c>
      <c r="C341" s="0" t="s">
        <v>1147</v>
      </c>
      <c r="I341" s="0" t="s">
        <v>1130</v>
      </c>
      <c r="J341" s="0" t="n">
        <v>0.3</v>
      </c>
      <c r="K341" s="9" t="str">
        <f aca="false">RIGHTB(B341,1)</f>
        <v>S</v>
      </c>
      <c r="L341" s="9" t="str">
        <f aca="false">RIGHTB(C341,1)</f>
        <v>E</v>
      </c>
      <c r="M341" s="10" t="n">
        <f aca="false">IF(AND(K341="S",LEN(B341)&gt;4),-LEFT(B341,4),IF(AND(K341="S",LEN(B341)=4),-LEFT(B341,3),IF(AND(K341="N",LEN(B341)=4),LEFT(B341,3),LEFT(B341,4))))</f>
        <v>-43.1</v>
      </c>
      <c r="N341" s="10" t="str">
        <f aca="false">IF(AND(L341="W",LEN(C341)=6),-LEFT(C341,5), IF(AND(L341="W",LEN(C341)=5),-LEFT(C341,4), IF(AND(L341="W",LEN(C341)=4), -LEFT(C341,3), IF(AND(L341="E", LEN(C341)=6),LEFT(C341,5), IF(AND(L341="E",LEN(C341)=5), LEFT(C341,4), IF(AND(L341="E",LEN(C341)=4),LEFT(C341,3) ))))))</f>
        <v>94.9</v>
      </c>
      <c r="O341" s="0" t="n">
        <f aca="false">(F341^2+G341^2+H341^2)^0.5</f>
        <v>0</v>
      </c>
      <c r="P341" s="0" t="e">
        <f aca="false">ATAN((R341^2+S341^2)^0.5/T341)/$AB$1</f>
        <v>#DIV/0!</v>
      </c>
      <c r="Q341" s="0" t="n">
        <f aca="false">ATAN2(R341,S341)/$AB$1+180</f>
        <v>180</v>
      </c>
      <c r="R341" s="0" t="n">
        <f aca="false">-F341*SIN(M341*$AB$1)*COS(N341*$AB$1)-G341*SIN($AB$1*M341)*SIN($AB$1*N341)+H341*COS($AB$1*M341)</f>
        <v>0</v>
      </c>
      <c r="S341" s="0" t="n">
        <f aca="false">-F341*SIN($AB$1*N341)+G341*COS($AB$1*N341)</f>
        <v>-0</v>
      </c>
      <c r="T341" s="0" t="n">
        <f aca="false">-F341*COS($AB$1*M341)*COS(N341*$AB$1)-G341*COS($AB$1*M341)*SIN($AB$1*N341)-H341*SIN($AB$1*M341)</f>
        <v>0</v>
      </c>
      <c r="W341" s="0" t="n">
        <f aca="false">IF(O341&lt;&gt;0,1,0)</f>
        <v>0</v>
      </c>
    </row>
    <row r="342" customFormat="false" ht="15" hidden="false" customHeight="false" outlineLevel="0" collapsed="false">
      <c r="A342" s="0" t="s">
        <v>1148</v>
      </c>
      <c r="B342" s="0" t="s">
        <v>1149</v>
      </c>
      <c r="C342" s="0" t="s">
        <v>1150</v>
      </c>
      <c r="I342" s="0" t="s">
        <v>1151</v>
      </c>
      <c r="J342" s="13" t="n">
        <v>0.29</v>
      </c>
      <c r="K342" s="9" t="str">
        <f aca="false">RIGHTB(B342,1)</f>
        <v>N</v>
      </c>
      <c r="L342" s="9" t="str">
        <f aca="false">RIGHTB(C342,1)</f>
        <v>W</v>
      </c>
      <c r="M342" s="10" t="str">
        <f aca="false">IF(AND(K342="S",LEN(B342)&gt;4),-LEFT(B342,4),IF(AND(K342="S",LEN(B342)=4),-LEFT(B342,3),IF(AND(K342="N",LEN(B342)=4),LEFT(B342,3),LEFT(B342,4))))</f>
        <v>7.6</v>
      </c>
      <c r="N342" s="10" t="n">
        <f aca="false">IF(AND(L342="W",LEN(C342)=6),-LEFT(C342,5), IF(AND(L342="W",LEN(C342)=5),-LEFT(C342,4), IF(AND(L342="W",LEN(C342)=4), -LEFT(C342,3), IF(AND(L342="E", LEN(C342)=6),LEFT(C342,5), IF(AND(L342="E",LEN(C342)=5), LEFT(C342,4), IF(AND(L342="E",LEN(C342)=4),LEFT(C342,3) ))))))</f>
        <v>-28.2</v>
      </c>
      <c r="O342" s="0" t="n">
        <f aca="false">(F342^2+G342^2+H342^2)^0.5</f>
        <v>0</v>
      </c>
      <c r="P342" s="0" t="e">
        <f aca="false">ATAN((R342^2+S342^2)^0.5/T342)/$AB$1</f>
        <v>#DIV/0!</v>
      </c>
      <c r="Q342" s="0" t="n">
        <f aca="false">ATAN2(R342,S342)/$AB$1+180</f>
        <v>180</v>
      </c>
      <c r="R342" s="0" t="n">
        <f aca="false">-F342*SIN(M342*$AB$1)*COS(N342*$AB$1)-G342*SIN($AB$1*M342)*SIN($AB$1*N342)+H342*COS($AB$1*M342)</f>
        <v>0</v>
      </c>
      <c r="S342" s="0" t="n">
        <f aca="false">-F342*SIN($AB$1*N342)+G342*COS($AB$1*N342)</f>
        <v>0</v>
      </c>
      <c r="T342" s="0" t="n">
        <f aca="false">-F342*COS($AB$1*M342)*COS(N342*$AB$1)-G342*COS($AB$1*M342)*SIN($AB$1*N342)-H342*SIN($AB$1*M342)</f>
        <v>0</v>
      </c>
      <c r="W342" s="0" t="n">
        <f aca="false">IF(O342&lt;&gt;0,1,0)</f>
        <v>0</v>
      </c>
    </row>
    <row r="343" customFormat="false" ht="15" hidden="false" customHeight="false" outlineLevel="0" collapsed="false">
      <c r="A343" s="0" t="s">
        <v>1152</v>
      </c>
      <c r="B343" s="0" t="s">
        <v>1013</v>
      </c>
      <c r="C343" s="0" t="s">
        <v>1153</v>
      </c>
      <c r="I343" s="0" t="s">
        <v>1151</v>
      </c>
      <c r="J343" s="13" t="n">
        <v>0.29</v>
      </c>
      <c r="K343" s="9" t="str">
        <f aca="false">RIGHTB(B343,1)</f>
        <v>S</v>
      </c>
      <c r="L343" s="9" t="str">
        <f aca="false">RIGHTB(C343,1)</f>
        <v>W</v>
      </c>
      <c r="M343" s="10" t="n">
        <f aca="false">IF(AND(K343="S",LEN(B343)&gt;4),-LEFT(B343,4),IF(AND(K343="S",LEN(B343)=4),-LEFT(B343,3),IF(AND(K343="N",LEN(B343)=4),LEFT(B343,3),LEFT(B343,4))))</f>
        <v>-29</v>
      </c>
      <c r="N343" s="10" t="n">
        <f aca="false">IF(AND(L343="W",LEN(C343)=6),-LEFT(C343,5), IF(AND(L343="W",LEN(C343)=5),-LEFT(C343,4), IF(AND(L343="W",LEN(C343)=4), -LEFT(C343,3), IF(AND(L343="E", LEN(C343)=6),LEFT(C343,5), IF(AND(L343="E",LEN(C343)=5), LEFT(C343,4), IF(AND(L343="E",LEN(C343)=4),LEFT(C343,3) ))))))</f>
        <v>-94.9</v>
      </c>
      <c r="O343" s="0" t="n">
        <f aca="false">(F343^2+G343^2+H343^2)^0.5</f>
        <v>0</v>
      </c>
      <c r="P343" s="0" t="e">
        <f aca="false">ATAN((R343^2+S343^2)^0.5/T343)/$AB$1</f>
        <v>#DIV/0!</v>
      </c>
      <c r="Q343" s="0" t="n">
        <f aca="false">ATAN2(R343,S343)/$AB$1+180</f>
        <v>180</v>
      </c>
      <c r="R343" s="0" t="n">
        <f aca="false">-F343*SIN(M343*$AB$1)*COS(N343*$AB$1)-G343*SIN($AB$1*M343)*SIN($AB$1*N343)+H343*COS($AB$1*M343)</f>
        <v>0</v>
      </c>
      <c r="S343" s="0" t="n">
        <f aca="false">-F343*SIN($AB$1*N343)+G343*COS($AB$1*N343)</f>
        <v>0</v>
      </c>
      <c r="T343" s="0" t="n">
        <f aca="false">-F343*COS($AB$1*M343)*COS(N343*$AB$1)-G343*COS($AB$1*M343)*SIN($AB$1*N343)-H343*SIN($AB$1*M343)</f>
        <v>0</v>
      </c>
      <c r="W343" s="0" t="n">
        <f aca="false">IF(O343&lt;&gt;0,1,0)</f>
        <v>0</v>
      </c>
    </row>
    <row r="344" customFormat="false" ht="15" hidden="false" customHeight="false" outlineLevel="0" collapsed="false">
      <c r="A344" s="0" t="s">
        <v>1154</v>
      </c>
      <c r="B344" s="0" t="s">
        <v>1155</v>
      </c>
      <c r="C344" s="0" t="s">
        <v>1156</v>
      </c>
      <c r="D344" s="0" t="n">
        <v>71</v>
      </c>
      <c r="I344" s="0" t="s">
        <v>1157</v>
      </c>
      <c r="J344" s="13" t="n">
        <v>0.29</v>
      </c>
      <c r="K344" s="9" t="str">
        <f aca="false">RIGHTB(B344,1)</f>
        <v>N</v>
      </c>
      <c r="L344" s="9" t="str">
        <f aca="false">RIGHTB(C344,1)</f>
        <v>W</v>
      </c>
      <c r="M344" s="10" t="str">
        <f aca="false">IF(AND(K344="S",LEN(B344)&gt;4),-LEFT(B344,4),IF(AND(K344="S",LEN(B344)=4),-LEFT(B344,3),IF(AND(K344="N",LEN(B344)=4),LEFT(B344,3),LEFT(B344,4))))</f>
        <v>9.0</v>
      </c>
      <c r="N344" s="10" t="n">
        <f aca="false">IF(AND(L344="W",LEN(C344)=6),-LEFT(C344,5), IF(AND(L344="W",LEN(C344)=5),-LEFT(C344,4), IF(AND(L344="W",LEN(C344)=4), -LEFT(C344,3), IF(AND(L344="E", LEN(C344)=6),LEFT(C344,5), IF(AND(L344="E",LEN(C344)=5), LEFT(C344,4), IF(AND(L344="E",LEN(C344)=4),LEFT(C344,3) ))))))</f>
        <v>-138</v>
      </c>
      <c r="O344" s="0" t="n">
        <f aca="false">(F344^2+G344^2+H344^2)^0.5</f>
        <v>0</v>
      </c>
      <c r="P344" s="0" t="e">
        <f aca="false">ATAN((R344^2+S344^2)^0.5/T344)/$AB$1</f>
        <v>#DIV/0!</v>
      </c>
      <c r="Q344" s="0" t="n">
        <f aca="false">ATAN2(R344,S344)/$AB$1+180</f>
        <v>180</v>
      </c>
      <c r="R344" s="0" t="n">
        <f aca="false">-F344*SIN(M344*$AB$1)*COS(N344*$AB$1)-G344*SIN($AB$1*M344)*SIN($AB$1*N344)+H344*COS($AB$1*M344)</f>
        <v>0</v>
      </c>
      <c r="S344" s="0" t="n">
        <f aca="false">-F344*SIN($AB$1*N344)+G344*COS($AB$1*N344)</f>
        <v>0</v>
      </c>
      <c r="T344" s="0" t="n">
        <f aca="false">-F344*COS($AB$1*M344)*COS(N344*$AB$1)-G344*COS($AB$1*M344)*SIN($AB$1*N344)-H344*SIN($AB$1*M344)</f>
        <v>0</v>
      </c>
      <c r="W344" s="0" t="n">
        <f aca="false">IF(O344&lt;&gt;0,1,0)</f>
        <v>0</v>
      </c>
    </row>
    <row r="345" customFormat="false" ht="15" hidden="false" customHeight="false" outlineLevel="0" collapsed="false">
      <c r="A345" s="0" t="s">
        <v>1158</v>
      </c>
      <c r="B345" s="0" t="s">
        <v>1159</v>
      </c>
      <c r="C345" s="0" t="s">
        <v>1160</v>
      </c>
      <c r="D345" s="0" t="n">
        <v>20</v>
      </c>
      <c r="E345" s="0" t="n">
        <v>15.2</v>
      </c>
      <c r="F345" s="0" t="n">
        <v>10.9</v>
      </c>
      <c r="G345" s="0" t="n">
        <v>-9.7</v>
      </c>
      <c r="H345" s="0" t="n">
        <v>4.2</v>
      </c>
      <c r="I345" s="0" t="s">
        <v>1151</v>
      </c>
      <c r="J345" s="13" t="n">
        <v>0.29</v>
      </c>
      <c r="K345" s="9" t="str">
        <f aca="false">RIGHTB(B345,1)</f>
        <v>S</v>
      </c>
      <c r="L345" s="9" t="str">
        <f aca="false">RIGHTB(C345,1)</f>
        <v>E</v>
      </c>
      <c r="M345" s="10" t="n">
        <f aca="false">IF(AND(K345="S",LEN(B345)&gt;4),-LEFT(B345,4),IF(AND(K345="S",LEN(B345)=4),-LEFT(B345,3),IF(AND(K345="N",LEN(B345)=4),LEFT(B345,3),LEFT(B345,4))))</f>
        <v>-34.3</v>
      </c>
      <c r="N345" s="10" t="str">
        <f aca="false">IF(AND(L345="W",LEN(C345)=6),-LEFT(C345,5), IF(AND(L345="W",LEN(C345)=5),-LEFT(C345,4), IF(AND(L345="W",LEN(C345)=4), -LEFT(C345,3), IF(AND(L345="E", LEN(C345)=6),LEFT(C345,5), IF(AND(L345="E",LEN(C345)=5), LEFT(C345,4), IF(AND(L345="E",LEN(C345)=4),LEFT(C345,3) ))))))</f>
        <v>134.5</v>
      </c>
      <c r="O345" s="0" t="n">
        <f aca="false">(F345^2+G345^2+H345^2)^0.5</f>
        <v>15.1835437233868</v>
      </c>
      <c r="P345" s="0" t="n">
        <f aca="false">ATAN((R345^2+S345^2)^0.5/T345)/$AB$1</f>
        <v>18.5641305902413</v>
      </c>
      <c r="Q345" s="0" t="n">
        <f aca="false">ATAN2(R345,S345)/$AB$1+180</f>
        <v>11.6437438523504</v>
      </c>
      <c r="R345" s="0" t="n">
        <f aca="false">-F345*SIN(M345*$AB$1)*COS(N345*$AB$1)-G345*SIN($AB$1*M345)*SIN($AB$1*N345)+H345*COS($AB$1*M345)</f>
        <v>-4.73444752501174</v>
      </c>
      <c r="S345" s="0" t="n">
        <f aca="false">-F345*SIN($AB$1*N345)+G345*COS($AB$1*N345)</f>
        <v>-0.975610033048834</v>
      </c>
      <c r="T345" s="0" t="n">
        <f aca="false">-F345*COS($AB$1*M345)*COS(N345*$AB$1)-G345*COS($AB$1*M345)*SIN($AB$1*N345)-H345*SIN($AB$1*M345)</f>
        <v>14.3935121390272</v>
      </c>
      <c r="W345" s="0" t="n">
        <f aca="false">IF(O345&lt;&gt;0,1,0)</f>
        <v>1</v>
      </c>
    </row>
    <row r="346" customFormat="false" ht="15" hidden="false" customHeight="false" outlineLevel="0" collapsed="false">
      <c r="A346" s="0" t="s">
        <v>1161</v>
      </c>
      <c r="B346" s="0" t="s">
        <v>1162</v>
      </c>
      <c r="C346" s="0" t="s">
        <v>1163</v>
      </c>
      <c r="D346" s="0" t="n">
        <v>32.6</v>
      </c>
      <c r="I346" s="0" t="s">
        <v>1164</v>
      </c>
      <c r="J346" s="13" t="n">
        <v>0.29</v>
      </c>
      <c r="K346" s="9" t="str">
        <f aca="false">RIGHTB(B346,1)</f>
        <v>N</v>
      </c>
      <c r="L346" s="9" t="str">
        <f aca="false">RIGHTB(C346,1)</f>
        <v>W</v>
      </c>
      <c r="M346" s="10" t="str">
        <f aca="false">IF(AND(K346="S",LEN(B346)&gt;4),-LEFT(B346,4),IF(AND(K346="S",LEN(B346)=4),-LEFT(B346,3),IF(AND(K346="N",LEN(B346)=4),LEFT(B346,3),LEFT(B346,4))))</f>
        <v>10.8</v>
      </c>
      <c r="N346" s="10" t="n">
        <f aca="false">IF(AND(L346="W",LEN(C346)=6),-LEFT(C346,5), IF(AND(L346="W",LEN(C346)=5),-LEFT(C346,4), IF(AND(L346="W",LEN(C346)=4), -LEFT(C346,3), IF(AND(L346="E", LEN(C346)=6),LEFT(C346,5), IF(AND(L346="E",LEN(C346)=5), LEFT(C346,4), IF(AND(L346="E",LEN(C346)=4),LEFT(C346,3) ))))))</f>
        <v>-37.3</v>
      </c>
      <c r="O346" s="0" t="n">
        <f aca="false">(F346^2+G346^2+H346^2)^0.5</f>
        <v>0</v>
      </c>
      <c r="P346" s="0" t="e">
        <f aca="false">ATAN((R346^2+S346^2)^0.5/T346)/$AB$1</f>
        <v>#DIV/0!</v>
      </c>
      <c r="Q346" s="0" t="n">
        <f aca="false">ATAN2(R346,S346)/$AB$1+180</f>
        <v>180</v>
      </c>
      <c r="R346" s="0" t="n">
        <f aca="false">-F346*SIN(M346*$AB$1)*COS(N346*$AB$1)-G346*SIN($AB$1*M346)*SIN($AB$1*N346)+H346*COS($AB$1*M346)</f>
        <v>0</v>
      </c>
      <c r="S346" s="0" t="n">
        <f aca="false">-F346*SIN($AB$1*N346)+G346*COS($AB$1*N346)</f>
        <v>0</v>
      </c>
      <c r="T346" s="0" t="n">
        <f aca="false">-F346*COS($AB$1*M346)*COS(N346*$AB$1)-G346*COS($AB$1*M346)*SIN($AB$1*N346)-H346*SIN($AB$1*M346)</f>
        <v>0</v>
      </c>
      <c r="W346" s="0" t="n">
        <f aca="false">IF(O346&lt;&gt;0,1,0)</f>
        <v>0</v>
      </c>
    </row>
    <row r="347" customFormat="false" ht="15" hidden="false" customHeight="false" outlineLevel="0" collapsed="false">
      <c r="A347" s="0" t="s">
        <v>1165</v>
      </c>
      <c r="B347" s="0" t="s">
        <v>1166</v>
      </c>
      <c r="C347" s="0" t="s">
        <v>1167</v>
      </c>
      <c r="D347" s="0" t="n">
        <v>14.5</v>
      </c>
      <c r="E347" s="0" t="n">
        <v>15.5</v>
      </c>
      <c r="F347" s="0" t="n">
        <v>-13.2</v>
      </c>
      <c r="G347" s="0" t="n">
        <v>8.1</v>
      </c>
      <c r="H347" s="0" t="n">
        <v>1.2</v>
      </c>
      <c r="I347" s="0" t="s">
        <v>1157</v>
      </c>
      <c r="J347" s="13" t="n">
        <v>0.29</v>
      </c>
      <c r="K347" s="9" t="str">
        <f aca="false">RIGHTB(B347,1)</f>
        <v>N</v>
      </c>
      <c r="L347" s="9" t="str">
        <f aca="false">RIGHTB(C347,1)</f>
        <v>W</v>
      </c>
      <c r="M347" s="10" t="str">
        <f aca="false">IF(AND(K347="S",LEN(B347)&gt;4),-LEFT(B347,4),IF(AND(K347="S",LEN(B347)=4),-LEFT(B347,3),IF(AND(K347="N",LEN(B347)=4),LEFT(B347,3),LEFT(B347,4))))</f>
        <v>19.4</v>
      </c>
      <c r="N347" s="10" t="n">
        <f aca="false">IF(AND(L347="W",LEN(C347)=6),-LEFT(C347,5), IF(AND(L347="W",LEN(C347)=5),-LEFT(C347,4), IF(AND(L347="W",LEN(C347)=4), -LEFT(C347,3), IF(AND(L347="E", LEN(C347)=6),LEFT(C347,5), IF(AND(L347="E",LEN(C347)=5), LEFT(C347,4), IF(AND(L347="E",LEN(C347)=4),LEFT(C347,3) ))))))</f>
        <v>-66</v>
      </c>
      <c r="O347" s="0" t="n">
        <f aca="false">(F347^2+G347^2+H347^2)^0.5</f>
        <v>15.5335121591995</v>
      </c>
      <c r="P347" s="0" t="n">
        <f aca="false">ATAN((R347^2+S347^2)^0.5/T347)/$AB$1</f>
        <v>41.4378043316311</v>
      </c>
      <c r="Q347" s="0" t="n">
        <f aca="false">ATAN2(R347,S347)/$AB$1+180</f>
        <v>121.511332396448</v>
      </c>
      <c r="R347" s="0" t="n">
        <f aca="false">-F347*SIN(M347*$AB$1)*COS(N347*$AB$1)-G347*SIN($AB$1*M347)*SIN($AB$1*N347)+H347*COS($AB$1*M347)</f>
        <v>5.37311373414909</v>
      </c>
      <c r="S347" s="0" t="n">
        <f aca="false">-F347*SIN($AB$1*N347)+G347*COS($AB$1*N347)</f>
        <v>-8.76423323154796</v>
      </c>
      <c r="T347" s="0" t="n">
        <f aca="false">-F347*COS($AB$1*M347)*COS(N347*$AB$1)-G347*COS($AB$1*M347)*SIN($AB$1*N347)-H347*SIN($AB$1*M347)</f>
        <v>11.6450789891236</v>
      </c>
      <c r="W347" s="0" t="n">
        <f aca="false">IF(O347&lt;&gt;0,1,0)</f>
        <v>1</v>
      </c>
    </row>
    <row r="348" customFormat="false" ht="15" hidden="false" customHeight="false" outlineLevel="0" collapsed="false">
      <c r="A348" s="0" t="s">
        <v>1168</v>
      </c>
      <c r="B348" s="0" t="s">
        <v>764</v>
      </c>
      <c r="C348" s="0" t="s">
        <v>1169</v>
      </c>
      <c r="I348" s="0" t="s">
        <v>1170</v>
      </c>
      <c r="J348" s="13" t="n">
        <v>0.28</v>
      </c>
      <c r="K348" s="9" t="str">
        <f aca="false">RIGHTB(B348,1)</f>
        <v>S</v>
      </c>
      <c r="L348" s="9" t="str">
        <f aca="false">RIGHTB(C348,1)</f>
        <v>E</v>
      </c>
      <c r="M348" s="10" t="n">
        <f aca="false">IF(AND(K348="S",LEN(B348)&gt;4),-LEFT(B348,4),IF(AND(K348="S",LEN(B348)=4),-LEFT(B348,3),IF(AND(K348="N",LEN(B348)=4),LEFT(B348,3),LEFT(B348,4))))</f>
        <v>-22.5</v>
      </c>
      <c r="N348" s="10" t="str">
        <f aca="false">IF(AND(L348="W",LEN(C348)=6),-LEFT(C348,5), IF(AND(L348="W",LEN(C348)=5),-LEFT(C348,4), IF(AND(L348="W",LEN(C348)=4), -LEFT(C348,3), IF(AND(L348="E", LEN(C348)=6),LEFT(C348,5), IF(AND(L348="E",LEN(C348)=5), LEFT(C348,4), IF(AND(L348="E",LEN(C348)=4),LEFT(C348,3) ))))))</f>
        <v>6.5</v>
      </c>
      <c r="O348" s="0" t="n">
        <f aca="false">(F348^2+G348^2+H348^2)^0.5</f>
        <v>0</v>
      </c>
      <c r="P348" s="0" t="e">
        <f aca="false">ATAN((R348^2+S348^2)^0.5/T348)/$AB$1</f>
        <v>#DIV/0!</v>
      </c>
      <c r="Q348" s="0" t="n">
        <f aca="false">ATAN2(R348,S348)/$AB$1+180</f>
        <v>180</v>
      </c>
      <c r="R348" s="0" t="n">
        <f aca="false">-F348*SIN(M348*$AB$1)*COS(N348*$AB$1)-G348*SIN($AB$1*M348)*SIN($AB$1*N348)+H348*COS($AB$1*M348)</f>
        <v>0</v>
      </c>
      <c r="S348" s="0" t="n">
        <f aca="false">-F348*SIN($AB$1*N348)+G348*COS($AB$1*N348)</f>
        <v>0</v>
      </c>
      <c r="T348" s="0" t="n">
        <f aca="false">-F348*COS($AB$1*M348)*COS(N348*$AB$1)-G348*COS($AB$1*M348)*SIN($AB$1*N348)-H348*SIN($AB$1*M348)</f>
        <v>0</v>
      </c>
      <c r="W348" s="0" t="n">
        <f aca="false">IF(O348&lt;&gt;0,1,0)</f>
        <v>0</v>
      </c>
    </row>
    <row r="349" customFormat="false" ht="15" hidden="false" customHeight="false" outlineLevel="0" collapsed="false">
      <c r="A349" s="0" t="s">
        <v>1171</v>
      </c>
      <c r="B349" s="0" t="s">
        <v>1172</v>
      </c>
      <c r="C349" s="0" t="s">
        <v>1173</v>
      </c>
      <c r="D349" s="8" t="n">
        <v>32</v>
      </c>
      <c r="I349" s="0" t="s">
        <v>1174</v>
      </c>
      <c r="J349" s="13" t="n">
        <v>0.28</v>
      </c>
      <c r="K349" s="9" t="str">
        <f aca="false">RIGHTB(B349,1)</f>
        <v>N</v>
      </c>
      <c r="L349" s="9" t="str">
        <f aca="false">RIGHTB(C349,1)</f>
        <v>E</v>
      </c>
      <c r="M349" s="10" t="str">
        <f aca="false">IF(AND(K349="S",LEN(B349)&gt;4),-LEFT(B349,4),IF(AND(K349="S",LEN(B349)=4),-LEFT(B349,3),IF(AND(K349="N",LEN(B349)=4),LEFT(B349,3),LEFT(B349,4))))</f>
        <v>32.5</v>
      </c>
      <c r="N349" s="10" t="str">
        <f aca="false">IF(AND(L349="W",LEN(C349)=6),-LEFT(C349,5), IF(AND(L349="W",LEN(C349)=5),-LEFT(C349,4), IF(AND(L349="W",LEN(C349)=4), -LEFT(C349,3), IF(AND(L349="E", LEN(C349)=6),LEFT(C349,5), IF(AND(L349="E",LEN(C349)=5), LEFT(C349,4), IF(AND(L349="E",LEN(C349)=4),LEFT(C349,3) ))))))</f>
        <v>104.6</v>
      </c>
      <c r="O349" s="0" t="n">
        <f aca="false">(F349^2+G349^2+H349^2)^0.5</f>
        <v>0</v>
      </c>
      <c r="P349" s="0" t="e">
        <f aca="false">ATAN((R349^2+S349^2)^0.5/T349)/$AB$1</f>
        <v>#DIV/0!</v>
      </c>
      <c r="Q349" s="0" t="n">
        <f aca="false">ATAN2(R349,S349)/$AB$1+180</f>
        <v>180</v>
      </c>
      <c r="R349" s="0" t="n">
        <f aca="false">-F349*SIN(M349*$AB$1)*COS(N349*$AB$1)-G349*SIN($AB$1*M349)*SIN($AB$1*N349)+H349*COS($AB$1*M349)</f>
        <v>0</v>
      </c>
      <c r="S349" s="0" t="n">
        <f aca="false">-F349*SIN($AB$1*N349)+G349*COS($AB$1*N349)</f>
        <v>-0</v>
      </c>
      <c r="T349" s="0" t="n">
        <f aca="false">-F349*COS($AB$1*M349)*COS(N349*$AB$1)-G349*COS($AB$1*M349)*SIN($AB$1*N349)-H349*SIN($AB$1*M349)</f>
        <v>0</v>
      </c>
      <c r="W349" s="0" t="n">
        <f aca="false">IF(O349&lt;&gt;0,1,0)</f>
        <v>0</v>
      </c>
    </row>
    <row r="350" customFormat="false" ht="15" hidden="false" customHeight="false" outlineLevel="0" collapsed="false">
      <c r="A350" s="0" t="s">
        <v>1175</v>
      </c>
      <c r="B350" s="0" t="s">
        <v>1176</v>
      </c>
      <c r="C350" s="0" t="s">
        <v>1177</v>
      </c>
      <c r="I350" s="0" t="s">
        <v>1174</v>
      </c>
      <c r="J350" s="13" t="n">
        <v>0.28</v>
      </c>
      <c r="K350" s="9" t="str">
        <f aca="false">RIGHTB(B350,1)</f>
        <v>S</v>
      </c>
      <c r="L350" s="9" t="str">
        <f aca="false">RIGHTB(C350,1)</f>
        <v>W</v>
      </c>
      <c r="M350" s="10" t="n">
        <f aca="false">IF(AND(K350="S",LEN(B350)&gt;4),-LEFT(B350,4),IF(AND(K350="S",LEN(B350)=4),-LEFT(B350,3),IF(AND(K350="N",LEN(B350)=4),LEFT(B350,3),LEFT(B350,4))))</f>
        <v>-6.9</v>
      </c>
      <c r="N350" s="10" t="n">
        <f aca="false">IF(AND(L350="W",LEN(C350)=6),-LEFT(C350,5), IF(AND(L350="W",LEN(C350)=5),-LEFT(C350,4), IF(AND(L350="W",LEN(C350)=4), -LEFT(C350,3), IF(AND(L350="E", LEN(C350)=6),LEFT(C350,5), IF(AND(L350="E",LEN(C350)=5), LEFT(C350,4), IF(AND(L350="E",LEN(C350)=4),LEFT(C350,3) ))))))</f>
        <v>-126.2</v>
      </c>
      <c r="O350" s="0" t="n">
        <f aca="false">(F350^2+G350^2+H350^2)^0.5</f>
        <v>0</v>
      </c>
      <c r="P350" s="0" t="e">
        <f aca="false">ATAN((R350^2+S350^2)^0.5/T350)/$AB$1</f>
        <v>#DIV/0!</v>
      </c>
      <c r="Q350" s="0" t="n">
        <f aca="false">ATAN2(R350,S350)/$AB$1+180</f>
        <v>180</v>
      </c>
      <c r="R350" s="0" t="n">
        <f aca="false">-F350*SIN(M350*$AB$1)*COS(N350*$AB$1)-G350*SIN($AB$1*M350)*SIN($AB$1*N350)+H350*COS($AB$1*M350)</f>
        <v>0</v>
      </c>
      <c r="S350" s="0" t="n">
        <f aca="false">-F350*SIN($AB$1*N350)+G350*COS($AB$1*N350)</f>
        <v>0</v>
      </c>
      <c r="T350" s="0" t="n">
        <f aca="false">-F350*COS($AB$1*M350)*COS(N350*$AB$1)-G350*COS($AB$1*M350)*SIN($AB$1*N350)-H350*SIN($AB$1*M350)</f>
        <v>0</v>
      </c>
      <c r="W350" s="0" t="n">
        <f aca="false">IF(O350&lt;&gt;0,1,0)</f>
        <v>0</v>
      </c>
    </row>
    <row r="351" customFormat="false" ht="15" hidden="false" customHeight="false" outlineLevel="0" collapsed="false">
      <c r="A351" s="0" t="s">
        <v>1178</v>
      </c>
      <c r="I351" s="0" t="s">
        <v>1179</v>
      </c>
      <c r="J351" s="13" t="n">
        <v>0.28</v>
      </c>
      <c r="K351" s="9" t="str">
        <f aca="false">RIGHTB(B351,1)</f>
        <v/>
      </c>
      <c r="L351" s="9" t="str">
        <f aca="false">RIGHTB(C351,1)</f>
        <v/>
      </c>
      <c r="M351" s="10" t="str">
        <f aca="false">IF(AND(K351="S",LEN(B351)&gt;4),-LEFT(B351,4),IF(AND(K351="S",LEN(B351)=4),-LEFT(B351,3),IF(AND(K351="N",LEN(B351)=4),LEFT(B351,3),LEFT(B351,4))))</f>
        <v/>
      </c>
      <c r="N351" s="10" t="n">
        <f aca="false">IF(AND(L351="W",LEN(C351)=6),-LEFT(C351,5), IF(AND(L351="W",LEN(C351)=5),-LEFT(C351,4), IF(AND(L351="W",LEN(C351)=4), -LEFT(C351,3), IF(AND(L351="E", LEN(C351)=6),LEFT(C351,5), IF(AND(L351="E",LEN(C351)=5), LEFT(C351,4), IF(AND(L351="E",LEN(C351)=4),LEFT(C351,3) ))))))</f>
        <v>0</v>
      </c>
      <c r="O351" s="0" t="n">
        <f aca="false">(F351^2+G351^2+H351^2)^0.5</f>
        <v>0</v>
      </c>
      <c r="P351" s="0" t="e">
        <f aca="false">ATAN((R351^2+S351^2)^0.5/T351)/$AB$1</f>
        <v>#VALUE!</v>
      </c>
      <c r="Q351" s="0" t="e">
        <f aca="false">ATAN2(R351,S351)/$AB$1+180</f>
        <v>#VALUE!</v>
      </c>
      <c r="R351" s="0" t="e">
        <f aca="false">-F351*SIN(M351*$AB$1)*COS(N351*$AB$1)-G351*SIN($AB$1*M351)*SIN($AB$1*N351)+H351*COS($AB$1*M351)</f>
        <v>#VALUE!</v>
      </c>
      <c r="S351" s="0" t="n">
        <f aca="false">-F351*SIN($AB$1*N351)+G351*COS($AB$1*N351)</f>
        <v>0</v>
      </c>
      <c r="T351" s="0" t="e">
        <f aca="false">-F351*COS($AB$1*M351)*COS(N351*$AB$1)-G351*COS($AB$1*M351)*SIN($AB$1*N351)-H351*SIN($AB$1*M351)</f>
        <v>#VALUE!</v>
      </c>
      <c r="W351" s="0" t="n">
        <f aca="false">IF(O351&lt;&gt;0,1,0)</f>
        <v>0</v>
      </c>
    </row>
    <row r="352" customFormat="false" ht="15" hidden="false" customHeight="false" outlineLevel="0" collapsed="false">
      <c r="A352" s="0" t="s">
        <v>1180</v>
      </c>
      <c r="B352" s="0" t="s">
        <v>1181</v>
      </c>
      <c r="C352" s="0" t="s">
        <v>1182</v>
      </c>
      <c r="I352" s="0" t="s">
        <v>1174</v>
      </c>
      <c r="J352" s="13" t="n">
        <v>0.28</v>
      </c>
      <c r="K352" s="9" t="str">
        <f aca="false">RIGHTB(B352,1)</f>
        <v>S</v>
      </c>
      <c r="L352" s="9" t="str">
        <f aca="false">RIGHTB(C352,1)</f>
        <v>E</v>
      </c>
      <c r="M352" s="10" t="n">
        <f aca="false">IF(AND(K352="S",LEN(B352)&gt;4),-LEFT(B352,4),IF(AND(K352="S",LEN(B352)=4),-LEFT(B352,3),IF(AND(K352="N",LEN(B352)=4),LEFT(B352,3),LEFT(B352,4))))</f>
        <v>-8.5</v>
      </c>
      <c r="N352" s="10" t="str">
        <f aca="false">IF(AND(L352="W",LEN(C352)=6),-LEFT(C352,5), IF(AND(L352="W",LEN(C352)=5),-LEFT(C352,4), IF(AND(L352="W",LEN(C352)=4), -LEFT(C352,3), IF(AND(L352="E", LEN(C352)=6),LEFT(C352,5), IF(AND(L352="E",LEN(C352)=5), LEFT(C352,4), IF(AND(L352="E",LEN(C352)=4),LEFT(C352,3) ))))))</f>
        <v>171.8</v>
      </c>
      <c r="O352" s="0" t="n">
        <f aca="false">(F352^2+G352^2+H352^2)^0.5</f>
        <v>0</v>
      </c>
      <c r="P352" s="0" t="e">
        <f aca="false">ATAN((R352^2+S352^2)^0.5/T352)/$AB$1</f>
        <v>#DIV/0!</v>
      </c>
      <c r="Q352" s="0" t="n">
        <f aca="false">ATAN2(R352,S352)/$AB$1+180</f>
        <v>180</v>
      </c>
      <c r="R352" s="0" t="n">
        <f aca="false">-F352*SIN(M352*$AB$1)*COS(N352*$AB$1)-G352*SIN($AB$1*M352)*SIN($AB$1*N352)+H352*COS($AB$1*M352)</f>
        <v>0</v>
      </c>
      <c r="S352" s="0" t="n">
        <f aca="false">-F352*SIN($AB$1*N352)+G352*COS($AB$1*N352)</f>
        <v>-0</v>
      </c>
      <c r="T352" s="0" t="n">
        <f aca="false">-F352*COS($AB$1*M352)*COS(N352*$AB$1)-G352*COS($AB$1*M352)*SIN($AB$1*N352)-H352*SIN($AB$1*M352)</f>
        <v>0</v>
      </c>
      <c r="W352" s="0" t="n">
        <f aca="false">IF(O352&lt;&gt;0,1,0)</f>
        <v>0</v>
      </c>
    </row>
    <row r="353" customFormat="false" ht="15" hidden="false" customHeight="false" outlineLevel="0" collapsed="false">
      <c r="A353" s="0" t="s">
        <v>1183</v>
      </c>
      <c r="B353" s="0" t="s">
        <v>79</v>
      </c>
      <c r="C353" s="0" t="s">
        <v>1184</v>
      </c>
      <c r="D353" s="0" t="n">
        <v>40.7</v>
      </c>
      <c r="I353" s="0" t="s">
        <v>1170</v>
      </c>
      <c r="J353" s="13" t="n">
        <v>0.28</v>
      </c>
      <c r="K353" s="9" t="str">
        <f aca="false">RIGHTB(B353,1)</f>
        <v>S</v>
      </c>
      <c r="L353" s="9" t="str">
        <f aca="false">RIGHTB(C353,1)</f>
        <v>W</v>
      </c>
      <c r="M353" s="10" t="n">
        <f aca="false">IF(AND(K353="S",LEN(B353)&gt;4),-LEFT(B353,4),IF(AND(K353="S",LEN(B353)=4),-LEFT(B353,3),IF(AND(K353="N",LEN(B353)=4),LEFT(B353,3),LEFT(B353,4))))</f>
        <v>-44</v>
      </c>
      <c r="N353" s="10" t="n">
        <f aca="false">IF(AND(L353="W",LEN(C353)=6),-LEFT(C353,5), IF(AND(L353="W",LEN(C353)=5),-LEFT(C353,4), IF(AND(L353="W",LEN(C353)=4), -LEFT(C353,3), IF(AND(L353="E", LEN(C353)=6),LEFT(C353,5), IF(AND(L353="E",LEN(C353)=5), LEFT(C353,4), IF(AND(L353="E",LEN(C353)=4),LEFT(C353,3) ))))))</f>
        <v>-162</v>
      </c>
      <c r="O353" s="0" t="n">
        <f aca="false">(F353^2+G353^2+H353^2)^0.5</f>
        <v>0</v>
      </c>
      <c r="P353" s="0" t="e">
        <f aca="false">ATAN((R353^2+S353^2)^0.5/T353)/$AB$1</f>
        <v>#DIV/0!</v>
      </c>
      <c r="Q353" s="0" t="n">
        <f aca="false">ATAN2(R353,S353)/$AB$1+180</f>
        <v>180</v>
      </c>
      <c r="R353" s="0" t="n">
        <f aca="false">-F353*SIN(M353*$AB$1)*COS(N353*$AB$1)-G353*SIN($AB$1*M353)*SIN($AB$1*N353)+H353*COS($AB$1*M353)</f>
        <v>0</v>
      </c>
      <c r="S353" s="0" t="n">
        <f aca="false">-F353*SIN($AB$1*N353)+G353*COS($AB$1*N353)</f>
        <v>0</v>
      </c>
      <c r="T353" s="0" t="n">
        <f aca="false">-F353*COS($AB$1*M353)*COS(N353*$AB$1)-G353*COS($AB$1*M353)*SIN($AB$1*N353)-H353*SIN($AB$1*M353)</f>
        <v>0</v>
      </c>
      <c r="W353" s="0" t="n">
        <f aca="false">IF(O353&lt;&gt;0,1,0)</f>
        <v>0</v>
      </c>
    </row>
    <row r="354" customFormat="false" ht="15" hidden="false" customHeight="false" outlineLevel="0" collapsed="false">
      <c r="A354" s="0" t="s">
        <v>1185</v>
      </c>
      <c r="B354" s="0" t="s">
        <v>1186</v>
      </c>
      <c r="C354" s="0" t="s">
        <v>1187</v>
      </c>
      <c r="D354" s="0" t="n">
        <v>42</v>
      </c>
      <c r="I354" s="0" t="s">
        <v>1174</v>
      </c>
      <c r="J354" s="13" t="n">
        <v>0.28</v>
      </c>
      <c r="K354" s="9" t="str">
        <f aca="false">RIGHTB(B354,1)</f>
        <v>N</v>
      </c>
      <c r="L354" s="9" t="str">
        <f aca="false">RIGHTB(C354,1)</f>
        <v>E</v>
      </c>
      <c r="M354" s="10" t="str">
        <f aca="false">IF(AND(K354="S",LEN(B354)&gt;4),-LEFT(B354,4),IF(AND(K354="S",LEN(B354)=4),-LEFT(B354,3),IF(AND(K354="N",LEN(B354)=4),LEFT(B354,3),LEFT(B354,4))))</f>
        <v>14.0</v>
      </c>
      <c r="N354" s="10" t="str">
        <f aca="false">IF(AND(L354="W",LEN(C354)=6),-LEFT(C354,5), IF(AND(L354="W",LEN(C354)=5),-LEFT(C354,4), IF(AND(L354="W",LEN(C354)=4), -LEFT(C354,3), IF(AND(L354="E", LEN(C354)=6),LEFT(C354,5), IF(AND(L354="E",LEN(C354)=5), LEFT(C354,4), IF(AND(L354="E",LEN(C354)=4),LEFT(C354,3) ))))))</f>
        <v>53.1</v>
      </c>
      <c r="O354" s="0" t="n">
        <f aca="false">(F354^2+G354^2+H354^2)^0.5</f>
        <v>0</v>
      </c>
      <c r="P354" s="0" t="e">
        <f aca="false">ATAN((R354^2+S354^2)^0.5/T354)/$AB$1</f>
        <v>#DIV/0!</v>
      </c>
      <c r="Q354" s="0" t="n">
        <f aca="false">ATAN2(R354,S354)/$AB$1+180</f>
        <v>180</v>
      </c>
      <c r="R354" s="0" t="n">
        <f aca="false">-F354*SIN(M354*$AB$1)*COS(N354*$AB$1)-G354*SIN($AB$1*M354)*SIN($AB$1*N354)+H354*COS($AB$1*M354)</f>
        <v>0</v>
      </c>
      <c r="S354" s="0" t="n">
        <f aca="false">-F354*SIN($AB$1*N354)+G354*COS($AB$1*N354)</f>
        <v>0</v>
      </c>
      <c r="T354" s="0" t="n">
        <f aca="false">-F354*COS($AB$1*M354)*COS(N354*$AB$1)-G354*COS($AB$1*M354)*SIN($AB$1*N354)-H354*SIN($AB$1*M354)</f>
        <v>-0</v>
      </c>
      <c r="W354" s="0" t="n">
        <f aca="false">IF(O354&lt;&gt;0,1,0)</f>
        <v>0</v>
      </c>
    </row>
    <row r="355" customFormat="false" ht="15" hidden="false" customHeight="false" outlineLevel="0" collapsed="false">
      <c r="A355" s="0" t="s">
        <v>1188</v>
      </c>
      <c r="B355" s="0" t="s">
        <v>1189</v>
      </c>
      <c r="C355" s="0" t="s">
        <v>1190</v>
      </c>
      <c r="I355" s="0" t="s">
        <v>1179</v>
      </c>
      <c r="J355" s="13" t="n">
        <v>0.28</v>
      </c>
      <c r="K355" s="9" t="str">
        <f aca="false">RIGHTB(B355,1)</f>
        <v>S</v>
      </c>
      <c r="L355" s="9" t="str">
        <f aca="false">RIGHTB(C355,1)</f>
        <v>W</v>
      </c>
      <c r="M355" s="10" t="n">
        <f aca="false">IF(AND(K355="S",LEN(B355)&gt;4),-LEFT(B355,4),IF(AND(K355="S",LEN(B355)=4),-LEFT(B355,3),IF(AND(K355="N",LEN(B355)=4),LEFT(B355,3),LEFT(B355,4))))</f>
        <v>-2.6</v>
      </c>
      <c r="N355" s="10" t="n">
        <f aca="false">IF(AND(L355="W",LEN(C355)=6),-LEFT(C355,5), IF(AND(L355="W",LEN(C355)=5),-LEFT(C355,4), IF(AND(L355="W",LEN(C355)=4), -LEFT(C355,3), IF(AND(L355="E", LEN(C355)=6),LEFT(C355,5), IF(AND(L355="E",LEN(C355)=5), LEFT(C355,4), IF(AND(L355="E",LEN(C355)=4),LEFT(C355,3) ))))))</f>
        <v>-102.2</v>
      </c>
      <c r="O355" s="0" t="n">
        <f aca="false">(F355^2+G355^2+H355^2)^0.5</f>
        <v>0</v>
      </c>
      <c r="P355" s="0" t="e">
        <f aca="false">ATAN((R355^2+S355^2)^0.5/T355)/$AB$1</f>
        <v>#DIV/0!</v>
      </c>
      <c r="Q355" s="0" t="n">
        <f aca="false">ATAN2(R355,S355)/$AB$1+180</f>
        <v>180</v>
      </c>
      <c r="R355" s="0" t="n">
        <f aca="false">-F355*SIN(M355*$AB$1)*COS(N355*$AB$1)-G355*SIN($AB$1*M355)*SIN($AB$1*N355)+H355*COS($AB$1*M355)</f>
        <v>0</v>
      </c>
      <c r="S355" s="0" t="n">
        <f aca="false">-F355*SIN($AB$1*N355)+G355*COS($AB$1*N355)</f>
        <v>0</v>
      </c>
      <c r="T355" s="0" t="n">
        <f aca="false">-F355*COS($AB$1*M355)*COS(N355*$AB$1)-G355*COS($AB$1*M355)*SIN($AB$1*N355)-H355*SIN($AB$1*M355)</f>
        <v>0</v>
      </c>
      <c r="W355" s="0" t="n">
        <f aca="false">IF(O355&lt;&gt;0,1,0)</f>
        <v>0</v>
      </c>
    </row>
    <row r="356" customFormat="false" ht="15" hidden="false" customHeight="false" outlineLevel="0" collapsed="false">
      <c r="A356" s="0" t="s">
        <v>1191</v>
      </c>
      <c r="B356" s="0" t="s">
        <v>1192</v>
      </c>
      <c r="C356" s="0" t="s">
        <v>1193</v>
      </c>
      <c r="D356" s="0" t="n">
        <v>46</v>
      </c>
      <c r="E356" s="0" t="n">
        <v>18.4</v>
      </c>
      <c r="F356" s="0" t="n">
        <v>-6.5</v>
      </c>
      <c r="G356" s="0" t="n">
        <v>-16.5</v>
      </c>
      <c r="H356" s="0" t="n">
        <v>-5</v>
      </c>
      <c r="I356" s="0" t="s">
        <v>1174</v>
      </c>
      <c r="J356" s="13" t="n">
        <v>0.28</v>
      </c>
      <c r="K356" s="15" t="str">
        <f aca="false">RIGHTB(B356,1)</f>
        <v>S</v>
      </c>
      <c r="L356" s="15" t="str">
        <f aca="false">RIGHTB(C356,1)</f>
        <v>E</v>
      </c>
      <c r="M356" s="16" t="n">
        <f aca="false">IF(AND(K356="S",LEN(B356)&gt;4),-LEFT(B356,4),IF(AND(K356="S",LEN(B356)=4),-LEFT(B356,3),IF(AND(K356="N",LEN(B356)=4),LEFT(B356,3),LEFT(B356,4))))</f>
        <v>-9.1</v>
      </c>
      <c r="N356" s="16" t="str">
        <f aca="false">IF(AND(L356="W",LEN(C356)=6),-LEFT(C356,5), IF(AND(L356="W",LEN(C356)=5),-LEFT(C356,4), IF(AND(L356="W",LEN(C356)=4), -LEFT(C356,3), IF(AND(L356="E", LEN(C356)=6),LEFT(C356,5), IF(AND(L356="E",LEN(C356)=5), LEFT(C356,4), IF(AND(L356="E",LEN(C356)=4),LEFT(C356,3) ))))))</f>
        <v>101.8</v>
      </c>
      <c r="O356" s="12" t="n">
        <f aca="false">(F356^2+G356^2+H356^2)^0.5</f>
        <v>18.4255257726883</v>
      </c>
      <c r="P356" s="12" t="n">
        <f aca="false">ATAN((R356^2+S356^2)^0.5/T356)/$AB$1</f>
        <v>41.289129767278</v>
      </c>
      <c r="Q356" s="12" t="n">
        <f aca="false">ATAN2(R356,S356)/$AB$1+180</f>
        <v>306.789538523736</v>
      </c>
      <c r="R356" s="12" t="n">
        <f aca="false">-F356*SIN(M356*$AB$1)*COS(N356*$AB$1)-G356*SIN($AB$1*M356)*SIN($AB$1*N356)+H356*COS($AB$1*M356)</f>
        <v>-7.28130175771921</v>
      </c>
      <c r="S356" s="12" t="n">
        <f aca="false">-F356*SIN($AB$1*N356)+G356*COS($AB$1*N356)</f>
        <v>9.73682288158778</v>
      </c>
      <c r="T356" s="12" t="n">
        <f aca="false">-F356*COS($AB$1*M356)*COS(N356*$AB$1)-G356*COS($AB$1*M356)*SIN($AB$1*N356)-H356*SIN($AB$1*M356)</f>
        <v>13.8447435832385</v>
      </c>
      <c r="U356" s="12" t="s">
        <v>1194</v>
      </c>
      <c r="W356" s="0" t="n">
        <f aca="false">IF(O356&lt;&gt;0,1,0)</f>
        <v>1</v>
      </c>
    </row>
    <row r="357" customFormat="false" ht="15" hidden="false" customHeight="false" outlineLevel="0" collapsed="false">
      <c r="A357" s="0" t="s">
        <v>1195</v>
      </c>
      <c r="B357" s="0" t="s">
        <v>1196</v>
      </c>
      <c r="C357" s="0" t="s">
        <v>1197</v>
      </c>
      <c r="D357" s="0" t="n">
        <v>61</v>
      </c>
      <c r="I357" s="0" t="s">
        <v>1198</v>
      </c>
      <c r="J357" s="13" t="n">
        <v>0.28</v>
      </c>
      <c r="K357" s="9" t="str">
        <f aca="false">RIGHTB(B357,1)</f>
        <v>N</v>
      </c>
      <c r="L357" s="9" t="str">
        <f aca="false">RIGHTB(C357,1)</f>
        <v>W</v>
      </c>
      <c r="M357" s="10" t="str">
        <f aca="false">IF(AND(K357="S",LEN(B357)&gt;4),-LEFT(B357,4),IF(AND(K357="S",LEN(B357)=4),-LEFT(B357,3),IF(AND(K357="N",LEN(B357)=4),LEFT(B357,3),LEFT(B357,4))))</f>
        <v>4.6</v>
      </c>
      <c r="N357" s="10" t="n">
        <f aca="false">IF(AND(L357="W",LEN(C357)=6),-LEFT(C357,5), IF(AND(L357="W",LEN(C357)=5),-LEFT(C357,4), IF(AND(L357="W",LEN(C357)=4), -LEFT(C357,3), IF(AND(L357="E", LEN(C357)=6),LEFT(C357,5), IF(AND(L357="E",LEN(C357)=5), LEFT(C357,4), IF(AND(L357="E",LEN(C357)=4),LEFT(C357,3) ))))))</f>
        <v>-39.1</v>
      </c>
      <c r="O357" s="0" t="n">
        <f aca="false">(F357^2+G357^2+H357^2)^0.5</f>
        <v>0</v>
      </c>
      <c r="P357" s="0" t="e">
        <f aca="false">ATAN((R357^2+S357^2)^0.5/T357)/$AB$1</f>
        <v>#DIV/0!</v>
      </c>
      <c r="Q357" s="0" t="n">
        <f aca="false">ATAN2(R357,S357)/$AB$1+180</f>
        <v>180</v>
      </c>
      <c r="R357" s="0" t="n">
        <f aca="false">-F357*SIN(M357*$AB$1)*COS(N357*$AB$1)-G357*SIN($AB$1*M357)*SIN($AB$1*N357)+H357*COS($AB$1*M357)</f>
        <v>0</v>
      </c>
      <c r="S357" s="0" t="n">
        <f aca="false">-F357*SIN($AB$1*N357)+G357*COS($AB$1*N357)</f>
        <v>0</v>
      </c>
      <c r="T357" s="0" t="n">
        <f aca="false">-F357*COS($AB$1*M357)*COS(N357*$AB$1)-G357*COS($AB$1*M357)*SIN($AB$1*N357)-H357*SIN($AB$1*M357)</f>
        <v>0</v>
      </c>
      <c r="W357" s="0" t="n">
        <f aca="false">IF(O357&lt;&gt;0,1,0)</f>
        <v>0</v>
      </c>
    </row>
    <row r="358" customFormat="false" ht="15" hidden="false" customHeight="false" outlineLevel="0" collapsed="false">
      <c r="A358" s="0" t="s">
        <v>1199</v>
      </c>
      <c r="B358" s="0" t="s">
        <v>1200</v>
      </c>
      <c r="C358" s="0" t="s">
        <v>1201</v>
      </c>
      <c r="D358" s="8" t="n">
        <v>56</v>
      </c>
      <c r="I358" s="0" t="s">
        <v>1198</v>
      </c>
      <c r="J358" s="13" t="n">
        <v>0.28</v>
      </c>
      <c r="K358" s="9" t="str">
        <f aca="false">RIGHTB(B358,1)</f>
        <v>S</v>
      </c>
      <c r="L358" s="9" t="str">
        <f aca="false">RIGHTB(C358,1)</f>
        <v>W</v>
      </c>
      <c r="M358" s="10" t="n">
        <f aca="false">IF(AND(K358="S",LEN(B358)&gt;4),-LEFT(B358,4),IF(AND(K358="S",LEN(B358)=4),-LEFT(B358,3),IF(AND(K358="N",LEN(B358)=4),LEFT(B358,3),LEFT(B358,4))))</f>
        <v>-31.9</v>
      </c>
      <c r="N358" s="10" t="n">
        <f aca="false">IF(AND(L358="W",LEN(C358)=6),-LEFT(C358,5), IF(AND(L358="W",LEN(C358)=5),-LEFT(C358,4), IF(AND(L358="W",LEN(C358)=4), -LEFT(C358,3), IF(AND(L358="E", LEN(C358)=6),LEFT(C358,5), IF(AND(L358="E",LEN(C358)=5), LEFT(C358,4), IF(AND(L358="E",LEN(C358)=4),LEFT(C358,3) ))))))</f>
        <v>-12.9</v>
      </c>
      <c r="O358" s="0" t="n">
        <f aca="false">(F358^2+G358^2+H358^2)^0.5</f>
        <v>0</v>
      </c>
      <c r="P358" s="0" t="e">
        <f aca="false">ATAN((R358^2+S358^2)^0.5/T358)/$AB$1</f>
        <v>#DIV/0!</v>
      </c>
      <c r="Q358" s="0" t="n">
        <f aca="false">ATAN2(R358,S358)/$AB$1+180</f>
        <v>180</v>
      </c>
      <c r="R358" s="0" t="n">
        <f aca="false">-F358*SIN(M358*$AB$1)*COS(N358*$AB$1)-G358*SIN($AB$1*M358)*SIN($AB$1*N358)+H358*COS($AB$1*M358)</f>
        <v>0</v>
      </c>
      <c r="S358" s="0" t="n">
        <f aca="false">-F358*SIN($AB$1*N358)+G358*COS($AB$1*N358)</f>
        <v>0</v>
      </c>
      <c r="T358" s="0" t="n">
        <f aca="false">-F358*COS($AB$1*M358)*COS(N358*$AB$1)-G358*COS($AB$1*M358)*SIN($AB$1*N358)-H358*SIN($AB$1*M358)</f>
        <v>0</v>
      </c>
      <c r="W358" s="0" t="n">
        <f aca="false">IF(O358&lt;&gt;0,1,0)</f>
        <v>0</v>
      </c>
    </row>
    <row r="359" customFormat="false" ht="15" hidden="false" customHeight="false" outlineLevel="0" collapsed="false">
      <c r="A359" s="0" t="s">
        <v>1202</v>
      </c>
      <c r="B359" s="0" t="s">
        <v>1203</v>
      </c>
      <c r="C359" s="0" t="s">
        <v>1204</v>
      </c>
      <c r="I359" s="0" t="s">
        <v>1205</v>
      </c>
      <c r="J359" s="13" t="n">
        <v>0.27</v>
      </c>
      <c r="K359" s="9" t="str">
        <f aca="false">RIGHTB(B359,1)</f>
        <v>S</v>
      </c>
      <c r="L359" s="9" t="str">
        <f aca="false">RIGHTB(C359,1)</f>
        <v>W</v>
      </c>
      <c r="M359" s="10" t="n">
        <f aca="false">IF(AND(K359="S",LEN(B359)&gt;4),-LEFT(B359,4),IF(AND(K359="S",LEN(B359)=4),-LEFT(B359,3),IF(AND(K359="N",LEN(B359)=4),LEFT(B359,3),LEFT(B359,4))))</f>
        <v>-45.2</v>
      </c>
      <c r="N359" s="10" t="n">
        <f aca="false">IF(AND(L359="W",LEN(C359)=6),-LEFT(C359,5), IF(AND(L359="W",LEN(C359)=5),-LEFT(C359,4), IF(AND(L359="W",LEN(C359)=4), -LEFT(C359,3), IF(AND(L359="E", LEN(C359)=6),LEFT(C359,5), IF(AND(L359="E",LEN(C359)=5), LEFT(C359,4), IF(AND(L359="E",LEN(C359)=4),LEFT(C359,3) ))))))</f>
        <v>-1.9</v>
      </c>
      <c r="O359" s="0" t="n">
        <f aca="false">(F359^2+G359^2+H359^2)^0.5</f>
        <v>0</v>
      </c>
      <c r="P359" s="0" t="e">
        <f aca="false">ATAN((R359^2+S359^2)^0.5/T359)/$AB$1</f>
        <v>#DIV/0!</v>
      </c>
      <c r="Q359" s="0" t="n">
        <f aca="false">ATAN2(R359,S359)/$AB$1+180</f>
        <v>180</v>
      </c>
      <c r="R359" s="0" t="n">
        <f aca="false">-F359*SIN(M359*$AB$1)*COS(N359*$AB$1)-G359*SIN($AB$1*M359)*SIN($AB$1*N359)+H359*COS($AB$1*M359)</f>
        <v>0</v>
      </c>
      <c r="S359" s="0" t="n">
        <f aca="false">-F359*SIN($AB$1*N359)+G359*COS($AB$1*N359)</f>
        <v>0</v>
      </c>
      <c r="T359" s="0" t="n">
        <f aca="false">-F359*COS($AB$1*M359)*COS(N359*$AB$1)-G359*COS($AB$1*M359)*SIN($AB$1*N359)-H359*SIN($AB$1*M359)</f>
        <v>0</v>
      </c>
    </row>
    <row r="360" customFormat="false" ht="15" hidden="false" customHeight="false" outlineLevel="0" collapsed="false">
      <c r="A360" s="0" t="s">
        <v>1206</v>
      </c>
      <c r="B360" s="0" t="s">
        <v>1207</v>
      </c>
      <c r="C360" s="0" t="s">
        <v>1208</v>
      </c>
      <c r="I360" s="0" t="s">
        <v>1209</v>
      </c>
      <c r="J360" s="13" t="n">
        <v>0.27</v>
      </c>
      <c r="K360" s="9" t="str">
        <f aca="false">RIGHTB(B360,1)</f>
        <v>N</v>
      </c>
      <c r="L360" s="9" t="str">
        <f aca="false">RIGHTB(C360,1)</f>
        <v>W</v>
      </c>
      <c r="M360" s="10" t="str">
        <f aca="false">IF(AND(K360="S",LEN(B360)&gt;4),-LEFT(B360,4),IF(AND(K360="S",LEN(B360)=4),-LEFT(B360,3),IF(AND(K360="N",LEN(B360)=4),LEFT(B360,3),LEFT(B360,4))))</f>
        <v>13.7</v>
      </c>
      <c r="N360" s="10" t="n">
        <f aca="false">IF(AND(L360="W",LEN(C360)=6),-LEFT(C360,5), IF(AND(L360="W",LEN(C360)=5),-LEFT(C360,4), IF(AND(L360="W",LEN(C360)=4), -LEFT(C360,3), IF(AND(L360="E", LEN(C360)=6),LEFT(C360,5), IF(AND(L360="E",LEN(C360)=5), LEFT(C360,4), IF(AND(L360="E",LEN(C360)=4),LEFT(C360,3) ))))))</f>
        <v>-70.8</v>
      </c>
      <c r="O360" s="0" t="n">
        <f aca="false">(F360^2+G360^2+H360^2)^0.5</f>
        <v>0</v>
      </c>
      <c r="P360" s="0" t="e">
        <f aca="false">ATAN((R360^2+S360^2)^0.5/T360)/$AB$1</f>
        <v>#DIV/0!</v>
      </c>
      <c r="Q360" s="0" t="n">
        <f aca="false">ATAN2(R360,S360)/$AB$1+180</f>
        <v>180</v>
      </c>
      <c r="R360" s="0" t="n">
        <f aca="false">-F360*SIN(M360*$AB$1)*COS(N360*$AB$1)-G360*SIN($AB$1*M360)*SIN($AB$1*N360)+H360*COS($AB$1*M360)</f>
        <v>0</v>
      </c>
      <c r="S360" s="0" t="n">
        <f aca="false">-F360*SIN($AB$1*N360)+G360*COS($AB$1*N360)</f>
        <v>0</v>
      </c>
      <c r="T360" s="0" t="n">
        <f aca="false">-F360*COS($AB$1*M360)*COS(N360*$AB$1)-G360*COS($AB$1*M360)*SIN($AB$1*N360)-H360*SIN($AB$1*M360)</f>
        <v>0</v>
      </c>
    </row>
    <row r="361" customFormat="false" ht="15" hidden="false" customHeight="false" outlineLevel="0" collapsed="false">
      <c r="A361" s="0" t="s">
        <v>1210</v>
      </c>
      <c r="B361" s="0" t="s">
        <v>1211</v>
      </c>
      <c r="C361" s="0" t="s">
        <v>1212</v>
      </c>
      <c r="I361" s="0" t="s">
        <v>1213</v>
      </c>
      <c r="J361" s="13" t="n">
        <v>0.27</v>
      </c>
      <c r="K361" s="9" t="str">
        <f aca="false">RIGHTB(B361,1)</f>
        <v>S</v>
      </c>
      <c r="L361" s="9" t="str">
        <f aca="false">RIGHTB(C361,1)</f>
        <v>W</v>
      </c>
      <c r="M361" s="10" t="n">
        <f aca="false">IF(AND(K361="S",LEN(B361)&gt;4),-LEFT(B361,4),IF(AND(K361="S",LEN(B361)=4),-LEFT(B361,3),IF(AND(K361="N",LEN(B361)=4),LEFT(B361,3),LEFT(B361,4))))</f>
        <v>-2.3</v>
      </c>
      <c r="N361" s="10" t="n">
        <f aca="false">IF(AND(L361="W",LEN(C361)=6),-LEFT(C361,5), IF(AND(L361="W",LEN(C361)=5),-LEFT(C361,4), IF(AND(L361="W",LEN(C361)=4), -LEFT(C361,3), IF(AND(L361="E", LEN(C361)=6),LEFT(C361,5), IF(AND(L361="E",LEN(C361)=5), LEFT(C361,4), IF(AND(L361="E",LEN(C361)=4),LEFT(C361,3) ))))))</f>
        <v>-77.4</v>
      </c>
      <c r="O361" s="0" t="n">
        <f aca="false">(F361^2+G361^2+H361^2)^0.5</f>
        <v>0</v>
      </c>
      <c r="P361" s="0" t="e">
        <f aca="false">ATAN((R361^2+S361^2)^0.5/T361)/$AB$1</f>
        <v>#DIV/0!</v>
      </c>
      <c r="Q361" s="0" t="n">
        <f aca="false">ATAN2(R361,S361)/$AB$1+180</f>
        <v>180</v>
      </c>
      <c r="R361" s="0" t="n">
        <f aca="false">-F361*SIN(M361*$AB$1)*COS(N361*$AB$1)-G361*SIN($AB$1*M361)*SIN($AB$1*N361)+H361*COS($AB$1*M361)</f>
        <v>0</v>
      </c>
      <c r="S361" s="0" t="n">
        <f aca="false">-F361*SIN($AB$1*N361)+G361*COS($AB$1*N361)</f>
        <v>0</v>
      </c>
      <c r="T361" s="0" t="n">
        <f aca="false">-F361*COS($AB$1*M361)*COS(N361*$AB$1)-G361*COS($AB$1*M361)*SIN($AB$1*N361)-H361*SIN($AB$1*M361)</f>
        <v>0</v>
      </c>
      <c r="W361" s="0" t="n">
        <f aca="false">IF(O361&lt;&gt;0,1,0)</f>
        <v>0</v>
      </c>
    </row>
    <row r="362" customFormat="false" ht="15" hidden="false" customHeight="false" outlineLevel="0" collapsed="false">
      <c r="A362" s="0" t="s">
        <v>1214</v>
      </c>
      <c r="I362" s="0" t="s">
        <v>1209</v>
      </c>
      <c r="J362" s="13" t="n">
        <v>0.27</v>
      </c>
      <c r="K362" s="9" t="str">
        <f aca="false">RIGHTB(B362,1)</f>
        <v/>
      </c>
      <c r="L362" s="9" t="str">
        <f aca="false">RIGHTB(C362,1)</f>
        <v/>
      </c>
      <c r="M362" s="10" t="str">
        <f aca="false">IF(AND(K362="S",LEN(B362)&gt;4),-LEFT(B362,4),IF(AND(K362="S",LEN(B362)=4),-LEFT(B362,3),IF(AND(K362="N",LEN(B362)=4),LEFT(B362,3),LEFT(B362,4))))</f>
        <v/>
      </c>
      <c r="N362" s="10" t="n">
        <f aca="false">IF(AND(L362="W",LEN(C362)=6),-LEFT(C362,5), IF(AND(L362="W",LEN(C362)=5),-LEFT(C362,4), IF(AND(L362="W",LEN(C362)=4), -LEFT(C362,3), IF(AND(L362="E", LEN(C362)=6),LEFT(C362,5), IF(AND(L362="E",LEN(C362)=5), LEFT(C362,4), IF(AND(L362="E",LEN(C362)=4),LEFT(C362,3) ))))))</f>
        <v>0</v>
      </c>
      <c r="O362" s="0" t="n">
        <f aca="false">(F362^2+G362^2+H362^2)^0.5</f>
        <v>0</v>
      </c>
      <c r="P362" s="0" t="e">
        <f aca="false">ATAN((R362^2+S362^2)^0.5/T362)/$AB$1</f>
        <v>#VALUE!</v>
      </c>
      <c r="Q362" s="0" t="e">
        <f aca="false">ATAN2(R362,S362)/$AB$1+180</f>
        <v>#VALUE!</v>
      </c>
      <c r="R362" s="0" t="e">
        <f aca="false">-F362*SIN(M362*$AB$1)*COS(N362*$AB$1)-G362*SIN($AB$1*M362)*SIN($AB$1*N362)+H362*COS($AB$1*M362)</f>
        <v>#VALUE!</v>
      </c>
      <c r="S362" s="0" t="n">
        <f aca="false">-F362*SIN($AB$1*N362)+G362*COS($AB$1*N362)</f>
        <v>0</v>
      </c>
      <c r="T362" s="0" t="e">
        <f aca="false">-F362*COS($AB$1*M362)*COS(N362*$AB$1)-G362*COS($AB$1*M362)*SIN($AB$1*N362)-H362*SIN($AB$1*M362)</f>
        <v>#VALUE!</v>
      </c>
      <c r="W362" s="0" t="n">
        <f aca="false">IF(O362&lt;&gt;0,1,0)</f>
        <v>0</v>
      </c>
    </row>
    <row r="363" customFormat="false" ht="15" hidden="false" customHeight="false" outlineLevel="0" collapsed="false">
      <c r="A363" s="0" t="s">
        <v>1215</v>
      </c>
      <c r="B363" s="0" t="s">
        <v>795</v>
      </c>
      <c r="C363" s="0" t="s">
        <v>1216</v>
      </c>
      <c r="I363" s="0" t="s">
        <v>1213</v>
      </c>
      <c r="J363" s="13" t="n">
        <v>0.27</v>
      </c>
      <c r="K363" s="9" t="str">
        <f aca="false">RIGHTB(B363,1)</f>
        <v>S</v>
      </c>
      <c r="L363" s="9" t="str">
        <f aca="false">RIGHTB(C363,1)</f>
        <v>W</v>
      </c>
      <c r="M363" s="10" t="n">
        <f aca="false">IF(AND(K363="S",LEN(B363)&gt;4),-LEFT(B363,4),IF(AND(K363="S",LEN(B363)=4),-LEFT(B363,3),IF(AND(K363="N",LEN(B363)=4),LEFT(B363,3),LEFT(B363,4))))</f>
        <v>-3.2</v>
      </c>
      <c r="N363" s="10" t="n">
        <f aca="false">IF(AND(L363="W",LEN(C363)=6),-LEFT(C363,5), IF(AND(L363="W",LEN(C363)=5),-LEFT(C363,4), IF(AND(L363="W",LEN(C363)=4), -LEFT(C363,3), IF(AND(L363="E", LEN(C363)=6),LEFT(C363,5), IF(AND(L363="E",LEN(C363)=5), LEFT(C363,4), IF(AND(L363="E",LEN(C363)=4),LEFT(C363,3) ))))))</f>
        <v>-133.8</v>
      </c>
      <c r="O363" s="0" t="n">
        <f aca="false">(F363^2+G363^2+H363^2)^0.5</f>
        <v>0</v>
      </c>
      <c r="P363" s="0" t="e">
        <f aca="false">ATAN((R363^2+S363^2)^0.5/T363)/$AB$1</f>
        <v>#DIV/0!</v>
      </c>
      <c r="Q363" s="0" t="n">
        <f aca="false">ATAN2(R363,S363)/$AB$1+180</f>
        <v>180</v>
      </c>
      <c r="R363" s="0" t="n">
        <f aca="false">-F363*SIN(M363*$AB$1)*COS(N363*$AB$1)-G363*SIN($AB$1*M363)*SIN($AB$1*N363)+H363*COS($AB$1*M363)</f>
        <v>0</v>
      </c>
      <c r="S363" s="0" t="n">
        <f aca="false">-F363*SIN($AB$1*N363)+G363*COS($AB$1*N363)</f>
        <v>0</v>
      </c>
      <c r="T363" s="0" t="n">
        <f aca="false">-F363*COS($AB$1*M363)*COS(N363*$AB$1)-G363*COS($AB$1*M363)*SIN($AB$1*N363)-H363*SIN($AB$1*M363)</f>
        <v>0</v>
      </c>
      <c r="W363" s="0" t="n">
        <f aca="false">IF(O363&lt;&gt;0,1,0)</f>
        <v>0</v>
      </c>
    </row>
    <row r="364" customFormat="false" ht="15" hidden="false" customHeight="false" outlineLevel="0" collapsed="false">
      <c r="A364" s="0" t="s">
        <v>1217</v>
      </c>
      <c r="I364" s="0" t="s">
        <v>1213</v>
      </c>
      <c r="J364" s="13" t="n">
        <v>0.27</v>
      </c>
      <c r="K364" s="9" t="str">
        <f aca="false">RIGHTB(B364,1)</f>
        <v/>
      </c>
      <c r="L364" s="9" t="str">
        <f aca="false">RIGHTB(C364,1)</f>
        <v/>
      </c>
      <c r="M364" s="10" t="str">
        <f aca="false">IF(AND(K364="S",LEN(B364)&gt;4),-LEFT(B364,4),IF(AND(K364="S",LEN(B364)=4),-LEFT(B364,3),IF(AND(K364="N",LEN(B364)=4),LEFT(B364,3),LEFT(B364,4))))</f>
        <v/>
      </c>
      <c r="N364" s="10" t="n">
        <f aca="false">IF(AND(L364="W",LEN(C364)=6),-LEFT(C364,5), IF(AND(L364="W",LEN(C364)=5),-LEFT(C364,4), IF(AND(L364="W",LEN(C364)=4), -LEFT(C364,3), IF(AND(L364="E", LEN(C364)=6),LEFT(C364,5), IF(AND(L364="E",LEN(C364)=5), LEFT(C364,4), IF(AND(L364="E",LEN(C364)=4),LEFT(C364,3) ))))))</f>
        <v>0</v>
      </c>
      <c r="O364" s="0" t="n">
        <f aca="false">(F364^2+G364^2+H364^2)^0.5</f>
        <v>0</v>
      </c>
      <c r="P364" s="0" t="e">
        <f aca="false">ATAN((R364^2+S364^2)^0.5/T364)/$AB$1</f>
        <v>#VALUE!</v>
      </c>
      <c r="Q364" s="0" t="e">
        <f aca="false">ATAN2(R364,S364)/$AB$1+180</f>
        <v>#VALUE!</v>
      </c>
      <c r="R364" s="0" t="e">
        <f aca="false">-F364*SIN(M364*$AB$1)*COS(N364*$AB$1)-G364*SIN($AB$1*M364)*SIN($AB$1*N364)+H364*COS($AB$1*M364)</f>
        <v>#VALUE!</v>
      </c>
      <c r="S364" s="0" t="n">
        <f aca="false">-F364*SIN($AB$1*N364)+G364*COS($AB$1*N364)</f>
        <v>0</v>
      </c>
      <c r="T364" s="0" t="e">
        <f aca="false">-F364*COS($AB$1*M364)*COS(N364*$AB$1)-G364*COS($AB$1*M364)*SIN($AB$1*N364)-H364*SIN($AB$1*M364)</f>
        <v>#VALUE!</v>
      </c>
      <c r="W364" s="0" t="n">
        <f aca="false">IF(O364&lt;&gt;0,1,0)</f>
        <v>0</v>
      </c>
    </row>
    <row r="365" customFormat="false" ht="15" hidden="false" customHeight="false" outlineLevel="0" collapsed="false">
      <c r="A365" s="0" t="s">
        <v>1218</v>
      </c>
      <c r="B365" s="0" t="s">
        <v>1219</v>
      </c>
      <c r="C365" s="0" t="s">
        <v>1220</v>
      </c>
      <c r="D365" s="0" t="n">
        <v>32.2</v>
      </c>
      <c r="E365" s="0" t="n">
        <v>17</v>
      </c>
      <c r="F365" s="0" t="n">
        <v>-12.1</v>
      </c>
      <c r="G365" s="0" t="n">
        <v>-9.6</v>
      </c>
      <c r="H365" s="0" t="n">
        <v>7.2</v>
      </c>
      <c r="I365" s="0" t="s">
        <v>1221</v>
      </c>
      <c r="J365" s="13" t="n">
        <v>0.27</v>
      </c>
      <c r="K365" s="9" t="str">
        <f aca="false">RIGHTB(B365,1)</f>
        <v>S</v>
      </c>
      <c r="L365" s="9" t="str">
        <f aca="false">RIGHTB(C365,1)</f>
        <v>E</v>
      </c>
      <c r="M365" s="10" t="n">
        <f aca="false">IF(AND(K365="S",LEN(B365)&gt;4),-LEFT(B365,4),IF(AND(K365="S",LEN(B365)=4),-LEFT(B365,3),IF(AND(K365="N",LEN(B365)=4),LEFT(B365,3),LEFT(B365,4))))</f>
        <v>-33.8</v>
      </c>
      <c r="N365" s="10" t="str">
        <f aca="false">IF(AND(L365="W",LEN(C365)=6),-LEFT(C365,5), IF(AND(L365="W",LEN(C365)=5),-LEFT(C365,4), IF(AND(L365="W",LEN(C365)=4), -LEFT(C365,3), IF(AND(L365="E", LEN(C365)=6),LEFT(C365,5), IF(AND(L365="E",LEN(C365)=5), LEFT(C365,4), IF(AND(L365="E",LEN(C365)=4),LEFT(C365,3) ))))))</f>
        <v>117.4</v>
      </c>
      <c r="O365" s="0" t="n">
        <f aca="false">(F365^2+G365^2+H365^2)^0.5</f>
        <v>17.041420128616</v>
      </c>
      <c r="P365" s="0" t="n">
        <f aca="false">ATAN((R365^2+S365^2)^0.5/T365)/$AB$1</f>
        <v>67.7214680868843</v>
      </c>
      <c r="Q365" s="0" t="n">
        <f aca="false">ATAN2(R365,S365)/$AB$1+180</f>
        <v>254.027058874872</v>
      </c>
      <c r="R365" s="0" t="n">
        <f aca="false">-F365*SIN(M365*$AB$1)*COS(N365*$AB$1)-G365*SIN($AB$1*M365)*SIN($AB$1*N365)+H365*COS($AB$1*M365)</f>
        <v>4.3394514221955</v>
      </c>
      <c r="S365" s="0" t="n">
        <f aca="false">-F365*SIN($AB$1*N365)+G365*COS($AB$1*N365)</f>
        <v>15.1604840939024</v>
      </c>
      <c r="T365" s="0" t="n">
        <f aca="false">-F365*COS($AB$1*M365)*COS(N365*$AB$1)-G365*COS($AB$1*M365)*SIN($AB$1*N365)-H365*SIN($AB$1*M365)</f>
        <v>6.46056370550883</v>
      </c>
      <c r="W365" s="0" t="n">
        <f aca="false">IF(O365&lt;&gt;0,1,0)</f>
        <v>1</v>
      </c>
    </row>
    <row r="366" customFormat="false" ht="15" hidden="false" customHeight="false" outlineLevel="0" collapsed="false">
      <c r="A366" s="0" t="s">
        <v>1222</v>
      </c>
      <c r="B366" s="0" t="s">
        <v>1223</v>
      </c>
      <c r="C366" s="0" t="s">
        <v>1224</v>
      </c>
      <c r="D366" s="0" t="n">
        <v>37</v>
      </c>
      <c r="I366" s="0" t="s">
        <v>1213</v>
      </c>
      <c r="J366" s="13" t="n">
        <v>0.27</v>
      </c>
      <c r="K366" s="9" t="str">
        <f aca="false">RIGHTB(B366,1)</f>
        <v>S</v>
      </c>
      <c r="L366" s="9" t="str">
        <f aca="false">RIGHTB(C366,1)</f>
        <v>W</v>
      </c>
      <c r="M366" s="10" t="n">
        <f aca="false">IF(AND(K366="S",LEN(B366)&gt;4),-LEFT(B366,4),IF(AND(K366="S",LEN(B366)=4),-LEFT(B366,3),IF(AND(K366="N",LEN(B366)=4),LEFT(B366,3),LEFT(B366,4))))</f>
        <v>-36</v>
      </c>
      <c r="N366" s="10" t="n">
        <f aca="false">IF(AND(L366="W",LEN(C366)=6),-LEFT(C366,5), IF(AND(L366="W",LEN(C366)=5),-LEFT(C366,4), IF(AND(L366="W",LEN(C366)=4), -LEFT(C366,3), IF(AND(L366="E", LEN(C366)=6),LEFT(C366,5), IF(AND(L366="E",LEN(C366)=5), LEFT(C366,4), IF(AND(L366="E",LEN(C366)=4),LEFT(C366,3) ))))))</f>
        <v>-67.6</v>
      </c>
      <c r="O366" s="0" t="n">
        <f aca="false">(F366^2+G366^2+H366^2)^0.5</f>
        <v>0</v>
      </c>
      <c r="P366" s="0" t="e">
        <f aca="false">ATAN((R366^2+S366^2)^0.5/T366)/$AB$1</f>
        <v>#DIV/0!</v>
      </c>
      <c r="Q366" s="0" t="n">
        <f aca="false">ATAN2(R366,S366)/$AB$1+180</f>
        <v>180</v>
      </c>
      <c r="R366" s="0" t="n">
        <f aca="false">-F366*SIN(M366*$AB$1)*COS(N366*$AB$1)-G366*SIN($AB$1*M366)*SIN($AB$1*N366)+H366*COS($AB$1*M366)</f>
        <v>0</v>
      </c>
      <c r="S366" s="0" t="n">
        <f aca="false">-F366*SIN($AB$1*N366)+G366*COS($AB$1*N366)</f>
        <v>0</v>
      </c>
      <c r="T366" s="0" t="n">
        <f aca="false">-F366*COS($AB$1*M366)*COS(N366*$AB$1)-G366*COS($AB$1*M366)*SIN($AB$1*N366)-H366*SIN($AB$1*M366)</f>
        <v>0</v>
      </c>
      <c r="W366" s="0" t="n">
        <f aca="false">IF(O366&lt;&gt;0,1,0)</f>
        <v>0</v>
      </c>
    </row>
    <row r="367" customFormat="false" ht="15" hidden="false" customHeight="false" outlineLevel="0" collapsed="false">
      <c r="A367" s="0" t="s">
        <v>1225</v>
      </c>
      <c r="B367" s="0" t="s">
        <v>1226</v>
      </c>
      <c r="C367" s="0" t="s">
        <v>1227</v>
      </c>
      <c r="D367" s="0" t="n">
        <v>37</v>
      </c>
      <c r="I367" s="0" t="s">
        <v>1209</v>
      </c>
      <c r="J367" s="13" t="n">
        <v>0.27</v>
      </c>
      <c r="K367" s="9" t="str">
        <f aca="false">RIGHTB(B367,1)</f>
        <v>S</v>
      </c>
      <c r="L367" s="9" t="str">
        <f aca="false">RIGHTB(C367,1)</f>
        <v>W</v>
      </c>
      <c r="M367" s="10" t="n">
        <f aca="false">IF(AND(K367="S",LEN(B367)&gt;4),-LEFT(B367,4),IF(AND(K367="S",LEN(B367)=4),-LEFT(B367,3),IF(AND(K367="N",LEN(B367)=4),LEFT(B367,3),LEFT(B367,4))))</f>
        <v>-56.3</v>
      </c>
      <c r="N367" s="10" t="n">
        <f aca="false">IF(AND(L367="W",LEN(C367)=6),-LEFT(C367,5), IF(AND(L367="W",LEN(C367)=5),-LEFT(C367,4), IF(AND(L367="W",LEN(C367)=4), -LEFT(C367,3), IF(AND(L367="E", LEN(C367)=6),LEFT(C367,5), IF(AND(L367="E",LEN(C367)=5), LEFT(C367,4), IF(AND(L367="E",LEN(C367)=4),LEFT(C367,3) ))))))</f>
        <v>-16.7</v>
      </c>
      <c r="O367" s="0" t="n">
        <f aca="false">(F367^2+G367^2+H367^2)^0.5</f>
        <v>0</v>
      </c>
      <c r="P367" s="0" t="e">
        <f aca="false">ATAN((R367^2+S367^2)^0.5/T367)/$AB$1</f>
        <v>#DIV/0!</v>
      </c>
      <c r="Q367" s="0" t="n">
        <f aca="false">ATAN2(R367,S367)/$AB$1+180</f>
        <v>180</v>
      </c>
      <c r="R367" s="0" t="n">
        <f aca="false">-F367*SIN(M367*$AB$1)*COS(N367*$AB$1)-G367*SIN($AB$1*M367)*SIN($AB$1*N367)+H367*COS($AB$1*M367)</f>
        <v>0</v>
      </c>
      <c r="S367" s="0" t="n">
        <f aca="false">-F367*SIN($AB$1*N367)+G367*COS($AB$1*N367)</f>
        <v>0</v>
      </c>
      <c r="T367" s="0" t="n">
        <f aca="false">-F367*COS($AB$1*M367)*COS(N367*$AB$1)-G367*COS($AB$1*M367)*SIN($AB$1*N367)-H367*SIN($AB$1*M367)</f>
        <v>0</v>
      </c>
      <c r="W367" s="0" t="n">
        <f aca="false">IF(O367&lt;&gt;0,1,0)</f>
        <v>0</v>
      </c>
    </row>
    <row r="368" customFormat="false" ht="15" hidden="false" customHeight="false" outlineLevel="0" collapsed="false">
      <c r="A368" s="0" t="s">
        <v>1228</v>
      </c>
      <c r="B368" s="0" t="s">
        <v>1229</v>
      </c>
      <c r="C368" s="0" t="s">
        <v>1230</v>
      </c>
      <c r="D368" s="0" t="n">
        <v>37.4</v>
      </c>
      <c r="E368" s="0" t="n">
        <v>21.3</v>
      </c>
      <c r="F368" s="0" t="n">
        <v>-15.3</v>
      </c>
      <c r="G368" s="0" t="n">
        <v>12.8</v>
      </c>
      <c r="H368" s="0" t="n">
        <v>7.4</v>
      </c>
      <c r="I368" s="0" t="s">
        <v>1221</v>
      </c>
      <c r="J368" s="13" t="n">
        <v>0.27</v>
      </c>
      <c r="K368" s="9" t="str">
        <f aca="false">RIGHTB(B368,1)</f>
        <v>N</v>
      </c>
      <c r="L368" s="9" t="str">
        <f aca="false">RIGHTB(C368,1)</f>
        <v>W</v>
      </c>
      <c r="M368" s="10" t="str">
        <f aca="false">IF(AND(K368="S",LEN(B368)&gt;4),-LEFT(B368,4),IF(AND(K368="S",LEN(B368)=4),-LEFT(B368,3),IF(AND(K368="N",LEN(B368)=4),LEFT(B368,3),LEFT(B368,4))))</f>
        <v>37.7</v>
      </c>
      <c r="N368" s="10" t="n">
        <f aca="false">IF(AND(L368="W",LEN(C368)=6),-LEFT(C368,5), IF(AND(L368="W",LEN(C368)=5),-LEFT(C368,4), IF(AND(L368="W",LEN(C368)=4), -LEFT(C368,3), IF(AND(L368="E", LEN(C368)=6),LEFT(C368,5), IF(AND(L368="E",LEN(C368)=5), LEFT(C368,4), IF(AND(L368="E",LEN(C368)=4),LEFT(C368,3) ))))))</f>
        <v>-39.6</v>
      </c>
      <c r="O368" s="0" t="n">
        <f aca="false">(F368^2+G368^2+H368^2)^0.5</f>
        <v>21.276512872179</v>
      </c>
      <c r="P368" s="0" t="n">
        <f aca="false">ATAN((R368^2+S368^2)^0.5/T368)/$AB$1</f>
        <v>58.0536562938605</v>
      </c>
      <c r="Q368" s="0" t="n">
        <f aca="false">ATAN2(R368,S368)/$AB$1+180</f>
        <v>180.349039002156</v>
      </c>
      <c r="R368" s="0" t="n">
        <f aca="false">-F368*SIN(M368*$AB$1)*COS(N368*$AB$1)-G368*SIN($AB$1*M368)*SIN($AB$1*N368)+H368*COS($AB$1*M368)</f>
        <v>18.053721964429</v>
      </c>
      <c r="S368" s="0" t="n">
        <f aca="false">-F368*SIN($AB$1*N368)+G368*COS($AB$1*N368)</f>
        <v>0.10998246476921</v>
      </c>
      <c r="T368" s="0" t="n">
        <f aca="false">-F368*COS($AB$1*M368)*COS(N368*$AB$1)-G368*COS($AB$1*M368)*SIN($AB$1*N368)-H368*SIN($AB$1*M368)</f>
        <v>11.2579317411564</v>
      </c>
      <c r="W368" s="0" t="n">
        <f aca="false">IF(O368&lt;&gt;0,1,0)</f>
        <v>1</v>
      </c>
    </row>
    <row r="369" customFormat="false" ht="15" hidden="false" customHeight="false" outlineLevel="0" collapsed="false">
      <c r="A369" s="0" t="s">
        <v>1231</v>
      </c>
      <c r="B369" s="0" t="s">
        <v>1232</v>
      </c>
      <c r="C369" s="0" t="s">
        <v>1233</v>
      </c>
      <c r="D369" s="0" t="n">
        <v>31.5</v>
      </c>
      <c r="I369" s="0" t="s">
        <v>1209</v>
      </c>
      <c r="J369" s="13" t="n">
        <v>0.27</v>
      </c>
      <c r="K369" s="9" t="str">
        <f aca="false">RIGHTB(B369,1)</f>
        <v>N</v>
      </c>
      <c r="L369" s="9" t="str">
        <f aca="false">RIGHTB(C369,1)</f>
        <v>W</v>
      </c>
      <c r="M369" s="10" t="str">
        <f aca="false">IF(AND(K369="S",LEN(B369)&gt;4),-LEFT(B369,4),IF(AND(K369="S",LEN(B369)=4),-LEFT(B369,3),IF(AND(K369="N",LEN(B369)=4),LEFT(B369,3),LEFT(B369,4))))</f>
        <v>72.4</v>
      </c>
      <c r="N369" s="10" t="n">
        <f aca="false">IF(AND(L369="W",LEN(C369)=6),-LEFT(C369,5), IF(AND(L369="W",LEN(C369)=5),-LEFT(C369,4), IF(AND(L369="W",LEN(C369)=4), -LEFT(C369,3), IF(AND(L369="E", LEN(C369)=6),LEFT(C369,5), IF(AND(L369="E",LEN(C369)=5), LEFT(C369,4), IF(AND(L369="E",LEN(C369)=4),LEFT(C369,3) ))))))</f>
        <v>-78.7</v>
      </c>
      <c r="O369" s="0" t="n">
        <f aca="false">(F369^2+G369^2+H369^2)^0.5</f>
        <v>0</v>
      </c>
      <c r="P369" s="0" t="e">
        <f aca="false">ATAN((R369^2+S369^2)^0.5/T369)/$AB$1</f>
        <v>#DIV/0!</v>
      </c>
      <c r="Q369" s="0" t="n">
        <f aca="false">ATAN2(R369,S369)/$AB$1+180</f>
        <v>180</v>
      </c>
      <c r="R369" s="0" t="n">
        <f aca="false">-F369*SIN(M369*$AB$1)*COS(N369*$AB$1)-G369*SIN($AB$1*M369)*SIN($AB$1*N369)+H369*COS($AB$1*M369)</f>
        <v>0</v>
      </c>
      <c r="S369" s="0" t="n">
        <f aca="false">-F369*SIN($AB$1*N369)+G369*COS($AB$1*N369)</f>
        <v>0</v>
      </c>
      <c r="T369" s="0" t="n">
        <f aca="false">-F369*COS($AB$1*M369)*COS(N369*$AB$1)-G369*COS($AB$1*M369)*SIN($AB$1*N369)-H369*SIN($AB$1*M369)</f>
        <v>0</v>
      </c>
      <c r="W369" s="0" t="n">
        <f aca="false">IF(O369&lt;&gt;0,1,0)</f>
        <v>0</v>
      </c>
    </row>
    <row r="370" customFormat="false" ht="15" hidden="false" customHeight="false" outlineLevel="0" collapsed="false">
      <c r="A370" s="0" t="s">
        <v>1234</v>
      </c>
      <c r="B370" s="0" t="s">
        <v>1235</v>
      </c>
      <c r="C370" s="0" t="s">
        <v>148</v>
      </c>
      <c r="D370" s="0" t="n">
        <v>31.8</v>
      </c>
      <c r="E370" s="0" t="n">
        <v>16.5</v>
      </c>
      <c r="F370" s="0" t="n">
        <v>9.9</v>
      </c>
      <c r="G370" s="0" t="n">
        <v>7.6</v>
      </c>
      <c r="H370" s="0" t="n">
        <v>10.8</v>
      </c>
      <c r="I370" s="0" t="s">
        <v>1213</v>
      </c>
      <c r="J370" s="13" t="n">
        <v>0.27</v>
      </c>
      <c r="K370" s="9" t="str">
        <f aca="false">RIGHTB(B370,1)</f>
        <v>S</v>
      </c>
      <c r="L370" s="9" t="str">
        <f aca="false">RIGHTB(C370,1)</f>
        <v>W</v>
      </c>
      <c r="M370" s="10" t="n">
        <f aca="false">IF(AND(K370="S",LEN(B370)&gt;4),-LEFT(B370,4),IF(AND(K370="S",LEN(B370)=4),-LEFT(B370,3),IF(AND(K370="N",LEN(B370)=4),LEFT(B370,3),LEFT(B370,4))))</f>
        <v>-47.5</v>
      </c>
      <c r="N370" s="10" t="n">
        <f aca="false">IF(AND(L370="W",LEN(C370)=6),-LEFT(C370,5), IF(AND(L370="W",LEN(C370)=5),-LEFT(C370,4), IF(AND(L370="W",LEN(C370)=4), -LEFT(C370,3), IF(AND(L370="E", LEN(C370)=6),LEFT(C370,5), IF(AND(L370="E",LEN(C370)=5), LEFT(C370,4), IF(AND(L370="E",LEN(C370)=4),LEFT(C370,3) ))))))</f>
        <v>-174.4</v>
      </c>
      <c r="O370" s="0" t="n">
        <f aca="false">(F370^2+G370^2+H370^2)^0.5</f>
        <v>16.5048477727</v>
      </c>
      <c r="P370" s="0" t="n">
        <f aca="false">ATAN((R370^2+S370^2)^0.5/T370)/$AB$1</f>
        <v>23.6378799915713</v>
      </c>
      <c r="Q370" s="0" t="n">
        <f aca="false">ATAN2(R370,S370)/$AB$1+180</f>
        <v>85.5399103378882</v>
      </c>
      <c r="R370" s="0" t="n">
        <f aca="false">-F370*SIN(M370*$AB$1)*COS(N370*$AB$1)-G370*SIN($AB$1*M370)*SIN($AB$1*N370)+H370*COS($AB$1*M370)</f>
        <v>-0.514622986348591</v>
      </c>
      <c r="S370" s="0" t="n">
        <f aca="false">-F370*SIN($AB$1*N370)+G370*COS($AB$1*N370)</f>
        <v>-6.59765753132463</v>
      </c>
      <c r="T370" s="0" t="n">
        <f aca="false">-F370*COS($AB$1*M370)*COS(N370*$AB$1)-G370*COS($AB$1*M370)*SIN($AB$1*N370)-H370*SIN($AB$1*M370)</f>
        <v>15.1200554986176</v>
      </c>
      <c r="W370" s="0" t="n">
        <f aca="false">IF(O370&lt;&gt;0,1,0)</f>
        <v>1</v>
      </c>
    </row>
    <row r="371" customFormat="false" ht="15" hidden="false" customHeight="false" outlineLevel="0" collapsed="false">
      <c r="A371" s="11" t="s">
        <v>1236</v>
      </c>
      <c r="B371" s="11" t="s">
        <v>1237</v>
      </c>
      <c r="C371" s="11" t="s">
        <v>1238</v>
      </c>
      <c r="D371" s="11" t="n">
        <v>32.2</v>
      </c>
      <c r="E371" s="11" t="n">
        <v>16</v>
      </c>
      <c r="F371" s="11" t="n">
        <v>-0.9</v>
      </c>
      <c r="G371" s="11" t="n">
        <v>15.6</v>
      </c>
      <c r="H371" s="11" t="n">
        <v>-3.6</v>
      </c>
      <c r="I371" s="11" t="s">
        <v>1209</v>
      </c>
      <c r="J371" s="14" t="n">
        <v>0.27</v>
      </c>
      <c r="K371" s="9" t="str">
        <f aca="false">RIGHTB(B371,1)</f>
        <v>S</v>
      </c>
      <c r="L371" s="9" t="str">
        <f aca="false">RIGHTB(C371,1)</f>
        <v>W</v>
      </c>
      <c r="M371" s="10" t="n">
        <f aca="false">IF(AND(K371="S",LEN(B371)&gt;4),-LEFT(B371,4),IF(AND(K371="S",LEN(B371)=4),-LEFT(B371,3),IF(AND(K371="N",LEN(B371)=4),LEFT(B371,3),LEFT(B371,4))))</f>
        <v>-43</v>
      </c>
      <c r="N371" s="10" t="n">
        <f aca="false">IF(AND(L371="W",LEN(C371)=6),-LEFT(C371,5), IF(AND(L371="W",LEN(C371)=5),-LEFT(C371,4), IF(AND(L371="W",LEN(C371)=4), -LEFT(C371,3), IF(AND(L371="E", LEN(C371)=6),LEFT(C371,5), IF(AND(L371="E",LEN(C371)=5), LEFT(C371,4), IF(AND(L371="E",LEN(C371)=4),LEFT(C371,3) ))))))</f>
        <v>-59.6</v>
      </c>
      <c r="O371" s="0" t="n">
        <f aca="false">(F371^2+G371^2+H371^2)^0.5</f>
        <v>16.0352736178713</v>
      </c>
      <c r="P371" s="0" t="n">
        <f aca="false">ATAN((R371^2+S371^2)^0.5/T371)/$AB$1</f>
        <v>61.2270927300595</v>
      </c>
      <c r="Q371" s="0" t="n">
        <f aca="false">ATAN2(R371,S371)/$AB$1+180</f>
        <v>329.574840644519</v>
      </c>
      <c r="R371" s="0" t="n">
        <f aca="false">-F371*SIN(M371*$AB$1)*COS(N371*$AB$1)-G371*SIN($AB$1*M371)*SIN($AB$1*N371)+H371*COS($AB$1*M371)</f>
        <v>-12.1199094667804</v>
      </c>
      <c r="S371" s="0" t="n">
        <f aca="false">-F371*SIN($AB$1*N371)+G371*COS($AB$1*N371)</f>
        <v>7.11786441841721</v>
      </c>
      <c r="T371" s="0" t="n">
        <f aca="false">-F371*COS($AB$1*M371)*COS(N371*$AB$1)-G371*COS($AB$1*M371)*SIN($AB$1*N371)-H371*SIN($AB$1*M371)</f>
        <v>7.7184066126421</v>
      </c>
      <c r="W371" s="0" t="n">
        <f aca="false">IF(O371&lt;&gt;0,1,0)</f>
        <v>1</v>
      </c>
    </row>
    <row r="372" customFormat="false" ht="15" hidden="false" customHeight="false" outlineLevel="0" collapsed="false">
      <c r="A372" s="11" t="s">
        <v>1239</v>
      </c>
      <c r="B372" s="11" t="s">
        <v>1240</v>
      </c>
      <c r="C372" s="11" t="s">
        <v>1241</v>
      </c>
      <c r="D372" s="11" t="n">
        <v>33.6</v>
      </c>
      <c r="E372" s="11" t="n">
        <v>15.2</v>
      </c>
      <c r="F372" s="11" t="n">
        <v>-2.1</v>
      </c>
      <c r="G372" s="11" t="n">
        <v>-2.2</v>
      </c>
      <c r="H372" s="11" t="n">
        <v>14.9</v>
      </c>
      <c r="I372" s="11" t="s">
        <v>1205</v>
      </c>
      <c r="J372" s="14" t="n">
        <v>0.27</v>
      </c>
      <c r="K372" s="9" t="str">
        <f aca="false">RIGHTB(B372,1)</f>
        <v>S</v>
      </c>
      <c r="L372" s="9" t="str">
        <f aca="false">RIGHTB(C372,1)</f>
        <v>E</v>
      </c>
      <c r="M372" s="10" t="n">
        <f aca="false">IF(AND(K372="S",LEN(B372)&gt;4),-LEFT(B372,4),IF(AND(K372="S",LEN(B372)=4),-LEFT(B372,3),IF(AND(K372="N",LEN(B372)=4),LEFT(B372,3),LEFT(B372,4))))</f>
        <v>-40.5</v>
      </c>
      <c r="N372" s="10" t="str">
        <f aca="false">IF(AND(L372="W",LEN(C372)=6),-LEFT(C372,5), IF(AND(L372="W",LEN(C372)=5),-LEFT(C372,4), IF(AND(L372="W",LEN(C372)=4), -LEFT(C372,3), IF(AND(L372="E", LEN(C372)=6),LEFT(C372,5), IF(AND(L372="E",LEN(C372)=5), LEFT(C372,4), IF(AND(L372="E",LEN(C372)=4),LEFT(C372,3) ))))))</f>
        <v>76.6</v>
      </c>
      <c r="O372" s="0" t="n">
        <f aca="false">(F372^2+G372^2+H372^2)^0.5</f>
        <v>15.2072351201657</v>
      </c>
      <c r="P372" s="0" t="n">
        <f aca="false">ATAN((R372^2+S372^2)^0.5/T372)/$AB$1</f>
        <v>39.8545609472268</v>
      </c>
      <c r="Q372" s="0" t="n">
        <f aca="false">ATAN2(R372,S372)/$AB$1+180</f>
        <v>189.050388051372</v>
      </c>
      <c r="R372" s="0" t="n">
        <f aca="false">-F372*SIN(M372*$AB$1)*COS(N372*$AB$1)-G372*SIN($AB$1*M372)*SIN($AB$1*N372)+H372*COS($AB$1*M372)</f>
        <v>9.6240933477729</v>
      </c>
      <c r="S372" s="0" t="n">
        <f aca="false">-F372*SIN($AB$1*N372)+G372*COS($AB$1*N372)</f>
        <v>1.53298395645221</v>
      </c>
      <c r="T372" s="0" t="n">
        <f aca="false">-F372*COS($AB$1*M372)*COS(N372*$AB$1)-G372*COS($AB$1*M372)*SIN($AB$1*N372)-H372*SIN($AB$1*M372)</f>
        <v>11.6741932236285</v>
      </c>
      <c r="W372" s="0" t="n">
        <f aca="false">IF(O372&lt;&gt;0,1,0)</f>
        <v>1</v>
      </c>
    </row>
    <row r="373" customFormat="false" ht="15" hidden="false" customHeight="false" outlineLevel="0" collapsed="false">
      <c r="A373" s="0" t="s">
        <v>1242</v>
      </c>
      <c r="I373" s="0" t="s">
        <v>1243</v>
      </c>
      <c r="J373" s="13" t="n">
        <v>0.26</v>
      </c>
      <c r="K373" s="9" t="str">
        <f aca="false">RIGHTB(B373,1)</f>
        <v/>
      </c>
      <c r="L373" s="9" t="str">
        <f aca="false">RIGHTB(C373,1)</f>
        <v/>
      </c>
      <c r="M373" s="10" t="str">
        <f aca="false">IF(AND(K373="S",LEN(B373)&gt;4),-LEFT(B373,4),IF(AND(K373="S",LEN(B373)=4),-LEFT(B373,3),IF(AND(K373="N",LEN(B373)=4),LEFT(B373,3),LEFT(B373,4))))</f>
        <v/>
      </c>
      <c r="N373" s="10" t="n">
        <f aca="false">IF(AND(L373="W",LEN(C373)=6),-LEFT(C373,5), IF(AND(L373="W",LEN(C373)=5),-LEFT(C373,4), IF(AND(L373="W",LEN(C373)=4), -LEFT(C373,3), IF(AND(L373="E", LEN(C373)=6),LEFT(C373,5), IF(AND(L373="E",LEN(C373)=5), LEFT(C373,4), IF(AND(L373="E",LEN(C373)=4),LEFT(C373,3) ))))))</f>
        <v>0</v>
      </c>
      <c r="O373" s="0" t="n">
        <f aca="false">(F373^2+G373^2+H373^2)^0.5</f>
        <v>0</v>
      </c>
      <c r="P373" s="0" t="e">
        <f aca="false">ATAN((R373^2+S373^2)^0.5/T373)/$AB$1</f>
        <v>#VALUE!</v>
      </c>
      <c r="Q373" s="0" t="e">
        <f aca="false">ATAN2(R373,S373)/$AB$1+180</f>
        <v>#VALUE!</v>
      </c>
      <c r="R373" s="0" t="e">
        <f aca="false">-F373*SIN(M373*$AB$1)*COS(N373*$AB$1)-G373*SIN($AB$1*M373)*SIN($AB$1*N373)+H373*COS($AB$1*M373)</f>
        <v>#VALUE!</v>
      </c>
      <c r="S373" s="0" t="n">
        <f aca="false">-F373*SIN($AB$1*N373)+G373*COS($AB$1*N373)</f>
        <v>0</v>
      </c>
      <c r="T373" s="0" t="e">
        <f aca="false">-F373*COS($AB$1*M373)*COS(N373*$AB$1)-G373*COS($AB$1*M373)*SIN($AB$1*N373)-H373*SIN($AB$1*M373)</f>
        <v>#VALUE!</v>
      </c>
      <c r="W373" s="0" t="n">
        <f aca="false">IF(O373&lt;&gt;0,1,0)</f>
        <v>0</v>
      </c>
    </row>
    <row r="374" customFormat="false" ht="15" hidden="false" customHeight="false" outlineLevel="0" collapsed="false">
      <c r="A374" s="0" t="s">
        <v>1244</v>
      </c>
      <c r="I374" s="0" t="s">
        <v>1245</v>
      </c>
      <c r="J374" s="13" t="n">
        <v>0.26</v>
      </c>
      <c r="K374" s="9" t="str">
        <f aca="false">RIGHTB(B374,1)</f>
        <v/>
      </c>
      <c r="L374" s="9" t="str">
        <f aca="false">RIGHTB(C374,1)</f>
        <v/>
      </c>
      <c r="M374" s="10" t="str">
        <f aca="false">IF(AND(K374="S",LEN(B374)&gt;4),-LEFT(B374,4),IF(AND(K374="S",LEN(B374)=4),-LEFT(B374,3),IF(AND(K374="N",LEN(B374)=4),LEFT(B374,3),LEFT(B374,4))))</f>
        <v/>
      </c>
      <c r="N374" s="10" t="n">
        <f aca="false">IF(AND(L374="W",LEN(C374)=6),-LEFT(C374,5), IF(AND(L374="W",LEN(C374)=5),-LEFT(C374,4), IF(AND(L374="W",LEN(C374)=4), -LEFT(C374,3), IF(AND(L374="E", LEN(C374)=6),LEFT(C374,5), IF(AND(L374="E",LEN(C374)=5), LEFT(C374,4), IF(AND(L374="E",LEN(C374)=4),LEFT(C374,3) ))))))</f>
        <v>0</v>
      </c>
      <c r="O374" s="0" t="n">
        <f aca="false">(F374^2+G374^2+H374^2)^0.5</f>
        <v>0</v>
      </c>
      <c r="P374" s="0" t="e">
        <f aca="false">ATAN((R374^2+S374^2)^0.5/T374)/$AB$1</f>
        <v>#VALUE!</v>
      </c>
      <c r="Q374" s="0" t="e">
        <f aca="false">ATAN2(R374,S374)/$AB$1+180</f>
        <v>#VALUE!</v>
      </c>
      <c r="R374" s="0" t="e">
        <f aca="false">-F374*SIN(M374*$AB$1)*COS(N374*$AB$1)-G374*SIN($AB$1*M374)*SIN($AB$1*N374)+H374*COS($AB$1*M374)</f>
        <v>#VALUE!</v>
      </c>
      <c r="S374" s="0" t="n">
        <f aca="false">-F374*SIN($AB$1*N374)+G374*COS($AB$1*N374)</f>
        <v>0</v>
      </c>
      <c r="T374" s="0" t="e">
        <f aca="false">-F374*COS($AB$1*M374)*COS(N374*$AB$1)-G374*COS($AB$1*M374)*SIN($AB$1*N374)-H374*SIN($AB$1*M374)</f>
        <v>#VALUE!</v>
      </c>
      <c r="W374" s="0" t="n">
        <f aca="false">IF(O374&lt;&gt;0,1,0)</f>
        <v>0</v>
      </c>
    </row>
    <row r="375" customFormat="false" ht="15" hidden="false" customHeight="false" outlineLevel="0" collapsed="false">
      <c r="A375" s="0" t="s">
        <v>1246</v>
      </c>
      <c r="B375" s="0" t="s">
        <v>1247</v>
      </c>
      <c r="C375" s="0" t="s">
        <v>1248</v>
      </c>
      <c r="D375" s="0" t="n">
        <v>29.6</v>
      </c>
      <c r="E375" s="0" t="n">
        <v>12.4</v>
      </c>
      <c r="F375" s="0" t="n">
        <v>0.1</v>
      </c>
      <c r="G375" s="0" t="n">
        <v>2</v>
      </c>
      <c r="H375" s="0" t="n">
        <v>12.2</v>
      </c>
      <c r="I375" s="0" t="s">
        <v>1249</v>
      </c>
      <c r="J375" s="13" t="n">
        <v>0.26</v>
      </c>
      <c r="K375" s="9" t="str">
        <f aca="false">RIGHTB(B375,1)</f>
        <v>S</v>
      </c>
      <c r="L375" s="9" t="str">
        <f aca="false">RIGHTB(C375,1)</f>
        <v>W</v>
      </c>
      <c r="M375" s="10" t="n">
        <f aca="false">IF(AND(K375="S",LEN(B375)&gt;4),-LEFT(B375,4),IF(AND(K375="S",LEN(B375)=4),-LEFT(B375,3),IF(AND(K375="N",LEN(B375)=4),LEFT(B375,3),LEFT(B375,4))))</f>
        <v>-78.3</v>
      </c>
      <c r="N375" s="10" t="n">
        <f aca="false">IF(AND(L375="W",LEN(C375)=6),-LEFT(C375,5), IF(AND(L375="W",LEN(C375)=5),-LEFT(C375,4), IF(AND(L375="W",LEN(C375)=4), -LEFT(C375,3), IF(AND(L375="E", LEN(C375)=6),LEFT(C375,5), IF(AND(L375="E",LEN(C375)=5), LEFT(C375,4), IF(AND(L375="E",LEN(C375)=4),LEFT(C375,3) ))))))</f>
        <v>-5</v>
      </c>
      <c r="O375" s="0" t="n">
        <f aca="false">(F375^2+G375^2+H375^2)^0.5</f>
        <v>12.363251999373</v>
      </c>
      <c r="P375" s="0" t="n">
        <f aca="false">ATAN((R375^2+S375^2)^0.5/T375)/$AB$1</f>
        <v>14.6434630096685</v>
      </c>
      <c r="Q375" s="0" t="n">
        <f aca="false">ATAN2(R375,S375)/$AB$1+180</f>
        <v>219.810982302691</v>
      </c>
      <c r="R375" s="0" t="n">
        <f aca="false">-F375*SIN(M375*$AB$1)*COS(N375*$AB$1)-G375*SIN($AB$1*M375)*SIN($AB$1*N375)+H375*COS($AB$1*M375)</f>
        <v>2.40086487829037</v>
      </c>
      <c r="S375" s="0" t="n">
        <f aca="false">-F375*SIN($AB$1*N375)+G375*COS($AB$1*N375)</f>
        <v>2.00110497045844</v>
      </c>
      <c r="T375" s="0" t="n">
        <f aca="false">-F375*COS($AB$1*M375)*COS(N375*$AB$1)-G375*COS($AB$1*M375)*SIN($AB$1*N375)-H375*SIN($AB$1*M375)</f>
        <v>11.9616648813365</v>
      </c>
      <c r="W375" s="0" t="n">
        <f aca="false">IF(O375&lt;&gt;0,1,0)</f>
        <v>1</v>
      </c>
    </row>
    <row r="376" customFormat="false" ht="15" hidden="false" customHeight="false" outlineLevel="0" collapsed="false">
      <c r="A376" s="0" t="s">
        <v>1250</v>
      </c>
      <c r="I376" s="0" t="s">
        <v>1249</v>
      </c>
      <c r="J376" s="13" t="n">
        <v>0.26</v>
      </c>
      <c r="K376" s="9" t="str">
        <f aca="false">RIGHTB(B376,1)</f>
        <v/>
      </c>
      <c r="L376" s="9" t="str">
        <f aca="false">RIGHTB(C376,1)</f>
        <v/>
      </c>
      <c r="M376" s="10" t="str">
        <f aca="false">IF(AND(K376="S",LEN(B376)&gt;4),-LEFT(B376,4),IF(AND(K376="S",LEN(B376)=4),-LEFT(B376,3),IF(AND(K376="N",LEN(B376)=4),LEFT(B376,3),LEFT(B376,4))))</f>
        <v/>
      </c>
      <c r="N376" s="10" t="n">
        <f aca="false">IF(AND(L376="W",LEN(C376)=6),-LEFT(C376,5), IF(AND(L376="W",LEN(C376)=5),-LEFT(C376,4), IF(AND(L376="W",LEN(C376)=4), -LEFT(C376,3), IF(AND(L376="E", LEN(C376)=6),LEFT(C376,5), IF(AND(L376="E",LEN(C376)=5), LEFT(C376,4), IF(AND(L376="E",LEN(C376)=4),LEFT(C376,3) ))))))</f>
        <v>0</v>
      </c>
      <c r="O376" s="0" t="n">
        <f aca="false">(F376^2+G376^2+H376^2)^0.5</f>
        <v>0</v>
      </c>
      <c r="P376" s="0" t="e">
        <f aca="false">ATAN((R376^2+S376^2)^0.5/T376)/$AB$1</f>
        <v>#VALUE!</v>
      </c>
      <c r="Q376" s="0" t="e">
        <f aca="false">ATAN2(R376,S376)/$AB$1+180</f>
        <v>#VALUE!</v>
      </c>
      <c r="R376" s="0" t="e">
        <f aca="false">-F376*SIN(M376*$AB$1)*COS(N376*$AB$1)-G376*SIN($AB$1*M376)*SIN($AB$1*N376)+H376*COS($AB$1*M376)</f>
        <v>#VALUE!</v>
      </c>
      <c r="S376" s="0" t="n">
        <f aca="false">-F376*SIN($AB$1*N376)+G376*COS($AB$1*N376)</f>
        <v>0</v>
      </c>
      <c r="T376" s="0" t="e">
        <f aca="false">-F376*COS($AB$1*M376)*COS(N376*$AB$1)-G376*COS($AB$1*M376)*SIN($AB$1*N376)-H376*SIN($AB$1*M376)</f>
        <v>#VALUE!</v>
      </c>
      <c r="W376" s="0" t="n">
        <f aca="false">IF(O376&lt;&gt;0,1,0)</f>
        <v>0</v>
      </c>
    </row>
    <row r="377" customFormat="false" ht="15" hidden="false" customHeight="false" outlineLevel="0" collapsed="false">
      <c r="A377" s="0" t="s">
        <v>1251</v>
      </c>
      <c r="I377" s="0" t="s">
        <v>1245</v>
      </c>
      <c r="J377" s="13" t="n">
        <v>0.26</v>
      </c>
      <c r="K377" s="9" t="str">
        <f aca="false">RIGHTB(B377,1)</f>
        <v/>
      </c>
      <c r="L377" s="9" t="str">
        <f aca="false">RIGHTB(C377,1)</f>
        <v/>
      </c>
      <c r="M377" s="10" t="str">
        <f aca="false">IF(AND(K377="S",LEN(B377)&gt;4),-LEFT(B377,4),IF(AND(K377="S",LEN(B377)=4),-LEFT(B377,3),IF(AND(K377="N",LEN(B377)=4),LEFT(B377,3),LEFT(B377,4))))</f>
        <v/>
      </c>
      <c r="N377" s="10" t="n">
        <f aca="false">IF(AND(L377="W",LEN(C377)=6),-LEFT(C377,5), IF(AND(L377="W",LEN(C377)=5),-LEFT(C377,4), IF(AND(L377="W",LEN(C377)=4), -LEFT(C377,3), IF(AND(L377="E", LEN(C377)=6),LEFT(C377,5), IF(AND(L377="E",LEN(C377)=5), LEFT(C377,4), IF(AND(L377="E",LEN(C377)=4),LEFT(C377,3) ))))))</f>
        <v>0</v>
      </c>
      <c r="O377" s="0" t="n">
        <f aca="false">(F377^2+G377^2+H377^2)^0.5</f>
        <v>0</v>
      </c>
      <c r="P377" s="0" t="e">
        <f aca="false">ATAN((R377^2+S377^2)^0.5/T377)/$AB$1</f>
        <v>#VALUE!</v>
      </c>
      <c r="Q377" s="0" t="e">
        <f aca="false">ATAN2(R377,S377)/$AB$1+180</f>
        <v>#VALUE!</v>
      </c>
      <c r="R377" s="0" t="e">
        <f aca="false">-F377*SIN(M377*$AB$1)*COS(N377*$AB$1)-G377*SIN($AB$1*M377)*SIN($AB$1*N377)+H377*COS($AB$1*M377)</f>
        <v>#VALUE!</v>
      </c>
      <c r="S377" s="0" t="n">
        <f aca="false">-F377*SIN($AB$1*N377)+G377*COS($AB$1*N377)</f>
        <v>0</v>
      </c>
      <c r="T377" s="0" t="e">
        <f aca="false">-F377*COS($AB$1*M377)*COS(N377*$AB$1)-G377*COS($AB$1*M377)*SIN($AB$1*N377)-H377*SIN($AB$1*M377)</f>
        <v>#VALUE!</v>
      </c>
      <c r="W377" s="0" t="n">
        <f aca="false">IF(O377&lt;&gt;0,1,0)</f>
        <v>0</v>
      </c>
    </row>
    <row r="378" customFormat="false" ht="15" hidden="false" customHeight="false" outlineLevel="0" collapsed="false">
      <c r="A378" s="0" t="s">
        <v>1252</v>
      </c>
      <c r="B378" s="0" t="s">
        <v>347</v>
      </c>
      <c r="C378" s="0" t="s">
        <v>1253</v>
      </c>
      <c r="I378" s="0" t="s">
        <v>1249</v>
      </c>
      <c r="J378" s="13" t="n">
        <v>0.26</v>
      </c>
      <c r="K378" s="9" t="str">
        <f aca="false">RIGHTB(B378,1)</f>
        <v>N</v>
      </c>
      <c r="L378" s="9" t="str">
        <f aca="false">RIGHTB(C378,1)</f>
        <v>E</v>
      </c>
      <c r="M378" s="10" t="str">
        <f aca="false">IF(AND(K378="S",LEN(B378)&gt;4),-LEFT(B378,4),IF(AND(K378="S",LEN(B378)=4),-LEFT(B378,3),IF(AND(K378="N",LEN(B378)=4),LEFT(B378,3),LEFT(B378,4))))</f>
        <v>32.2</v>
      </c>
      <c r="N378" s="10" t="str">
        <f aca="false">IF(AND(L378="W",LEN(C378)=6),-LEFT(C378,5), IF(AND(L378="W",LEN(C378)=5),-LEFT(C378,4), IF(AND(L378="W",LEN(C378)=4), -LEFT(C378,3), IF(AND(L378="E", LEN(C378)=6),LEFT(C378,5), IF(AND(L378="E",LEN(C378)=5), LEFT(C378,4), IF(AND(L378="E",LEN(C378)=4),LEFT(C378,3) ))))))</f>
        <v>88.5</v>
      </c>
      <c r="O378" s="0" t="n">
        <f aca="false">(F378^2+G378^2+H378^2)^0.5</f>
        <v>0</v>
      </c>
      <c r="P378" s="0" t="e">
        <f aca="false">ATAN((R378^2+S378^2)^0.5/T378)/$AB$1</f>
        <v>#DIV/0!</v>
      </c>
      <c r="Q378" s="0" t="n">
        <f aca="false">ATAN2(R378,S378)/$AB$1+180</f>
        <v>180</v>
      </c>
      <c r="R378" s="0" t="n">
        <f aca="false">-F378*SIN(M378*$AB$1)*COS(N378*$AB$1)-G378*SIN($AB$1*M378)*SIN($AB$1*N378)+H378*COS($AB$1*M378)</f>
        <v>0</v>
      </c>
      <c r="S378" s="0" t="n">
        <f aca="false">-F378*SIN($AB$1*N378)+G378*COS($AB$1*N378)</f>
        <v>0</v>
      </c>
      <c r="T378" s="0" t="n">
        <f aca="false">-F378*COS($AB$1*M378)*COS(N378*$AB$1)-G378*COS($AB$1*M378)*SIN($AB$1*N378)-H378*SIN($AB$1*M378)</f>
        <v>-0</v>
      </c>
      <c r="W378" s="0" t="n">
        <f aca="false">IF(O378&lt;&gt;0,1,0)</f>
        <v>0</v>
      </c>
    </row>
    <row r="379" customFormat="false" ht="15" hidden="false" customHeight="false" outlineLevel="0" collapsed="false">
      <c r="A379" s="0" t="s">
        <v>1254</v>
      </c>
      <c r="B379" s="0" t="s">
        <v>1255</v>
      </c>
      <c r="C379" s="0" t="s">
        <v>1256</v>
      </c>
      <c r="D379" s="0" t="n">
        <v>42.2</v>
      </c>
      <c r="E379" s="0" t="n">
        <v>12.1</v>
      </c>
      <c r="F379" s="0" t="n">
        <v>6.4</v>
      </c>
      <c r="G379" s="0" t="n">
        <v>-10</v>
      </c>
      <c r="H379" s="0" t="n">
        <v>2.5</v>
      </c>
      <c r="I379" s="0" t="s">
        <v>1245</v>
      </c>
      <c r="J379" s="13" t="n">
        <v>0.26</v>
      </c>
      <c r="K379" s="9" t="str">
        <f aca="false">RIGHTB(B379,1)</f>
        <v>N</v>
      </c>
      <c r="L379" s="9" t="str">
        <f aca="false">RIGHTB(C379,1)</f>
        <v>E</v>
      </c>
      <c r="M379" s="10" t="str">
        <f aca="false">IF(AND(K379="S",LEN(B379)&gt;4),-LEFT(B379,4),IF(AND(K379="S",LEN(B379)=4),-LEFT(B379,3),IF(AND(K379="N",LEN(B379)=4),LEFT(B379,3),LEFT(B379,4))))</f>
        <v>5.9</v>
      </c>
      <c r="N379" s="10" t="str">
        <f aca="false">IF(AND(L379="W",LEN(C379)=6),-LEFT(C379,5), IF(AND(L379="W",LEN(C379)=5),-LEFT(C379,4), IF(AND(L379="W",LEN(C379)=4), -LEFT(C379,3), IF(AND(L379="E", LEN(C379)=6),LEFT(C379,5), IF(AND(L379="E",LEN(C379)=5), LEFT(C379,4), IF(AND(L379="E",LEN(C379)=4),LEFT(C379,3) ))))))</f>
        <v>143.0</v>
      </c>
      <c r="O379" s="0" t="n">
        <f aca="false">(F379^2+G379^2+H379^2)^0.5</f>
        <v>12.1330128162794</v>
      </c>
      <c r="P379" s="0" t="n">
        <f aca="false">ATAN((R379^2+S379^2)^0.5/T379)/$AB$1</f>
        <v>26.9699440420261</v>
      </c>
      <c r="Q379" s="0" t="n">
        <f aca="false">ATAN2(R379,S379)/$AB$1+180</f>
        <v>228.713132663928</v>
      </c>
      <c r="R379" s="0" t="n">
        <f aca="false">-F379*SIN(M379*$AB$1)*COS(N379*$AB$1)-G379*SIN($AB$1*M379)*SIN($AB$1*N379)+H379*COS($AB$1*M379)</f>
        <v>3.63077810015146</v>
      </c>
      <c r="S379" s="0" t="n">
        <f aca="false">-F379*SIN($AB$1*N379)+G379*COS($AB$1*N379)</f>
        <v>4.1347389515059</v>
      </c>
      <c r="T379" s="0" t="n">
        <f aca="false">-F379*COS($AB$1*M379)*COS(N379*$AB$1)-G379*COS($AB$1*M379)*SIN($AB$1*N379)-H379*SIN($AB$1*M379)</f>
        <v>10.8134815943044</v>
      </c>
      <c r="W379" s="0" t="n">
        <f aca="false">IF(O379&lt;&gt;0,1,0)</f>
        <v>1</v>
      </c>
    </row>
    <row r="380" customFormat="false" ht="15" hidden="false" customHeight="false" outlineLevel="0" collapsed="false">
      <c r="A380" s="0" t="s">
        <v>1257</v>
      </c>
      <c r="B380" s="0" t="s">
        <v>1258</v>
      </c>
      <c r="C380" s="0" t="s">
        <v>1259</v>
      </c>
      <c r="E380" s="0" t="n">
        <v>11.1</v>
      </c>
      <c r="F380" s="0" t="n">
        <v>-5.6</v>
      </c>
      <c r="G380" s="0" t="n">
        <v>-7.9</v>
      </c>
      <c r="H380" s="0" t="n">
        <v>5.5</v>
      </c>
      <c r="I380" s="0" t="s">
        <v>1245</v>
      </c>
      <c r="J380" s="13" t="n">
        <v>0.26</v>
      </c>
      <c r="K380" s="9" t="str">
        <f aca="false">RIGHTB(B380,1)</f>
        <v>S</v>
      </c>
      <c r="L380" s="9" t="str">
        <f aca="false">RIGHTB(C380,1)</f>
        <v>E</v>
      </c>
      <c r="M380" s="10" t="n">
        <f aca="false">IF(AND(K380="S",LEN(B380)&gt;4),-LEFT(B380,4),IF(AND(K380="S",LEN(B380)=4),-LEFT(B380,3),IF(AND(K380="N",LEN(B380)=4),LEFT(B380,3),LEFT(B380,4))))</f>
        <v>-67.3</v>
      </c>
      <c r="N380" s="10" t="str">
        <f aca="false">IF(AND(L380="W",LEN(C380)=6),-LEFT(C380,5), IF(AND(L380="W",LEN(C380)=5),-LEFT(C380,4), IF(AND(L380="W",LEN(C380)=4), -LEFT(C380,3), IF(AND(L380="E", LEN(C380)=6),LEFT(C380,5), IF(AND(L380="E",LEN(C380)=5), LEFT(C380,4), IF(AND(L380="E",LEN(C380)=4),LEFT(C380,3) ))))))</f>
        <v>75.1</v>
      </c>
      <c r="O380" s="0" t="n">
        <f aca="false">(F380^2+G380^2+H380^2)^0.5</f>
        <v>11.1364267159624</v>
      </c>
      <c r="P380" s="0" t="n">
        <f aca="false">ATAN((R380^2+S380^2)^0.5/T380)/$AB$1</f>
        <v>39.6401132514008</v>
      </c>
      <c r="Q380" s="0" t="n">
        <f aca="false">ATAN2(R380,S380)/$AB$1+180</f>
        <v>331.588792994787</v>
      </c>
      <c r="R380" s="0" t="n">
        <f aca="false">-F380*SIN(M380*$AB$1)*COS(N380*$AB$1)-G380*SIN($AB$1*M380)*SIN($AB$1*N380)+H380*COS($AB$1*M380)</f>
        <v>-6.24891768426787</v>
      </c>
      <c r="S380" s="0" t="n">
        <f aca="false">-F380*SIN($AB$1*N380)+G380*COS($AB$1*N380)</f>
        <v>3.38035697793738</v>
      </c>
      <c r="T380" s="0" t="n">
        <f aca="false">-F380*COS($AB$1*M380)*COS(N380*$AB$1)-G380*COS($AB$1*M380)*SIN($AB$1*N380)-H380*SIN($AB$1*M380)</f>
        <v>8.57579235271904</v>
      </c>
      <c r="W380" s="0" t="n">
        <f aca="false">IF(O380&lt;&gt;0,1,0)</f>
        <v>1</v>
      </c>
    </row>
    <row r="381" customFormat="false" ht="15" hidden="false" customHeight="false" outlineLevel="0" collapsed="false">
      <c r="A381" s="0" t="s">
        <v>1260</v>
      </c>
      <c r="B381" s="0" t="s">
        <v>1261</v>
      </c>
      <c r="C381" s="0" t="s">
        <v>1262</v>
      </c>
      <c r="I381" s="0" t="s">
        <v>1245</v>
      </c>
      <c r="J381" s="13" t="n">
        <v>0.26</v>
      </c>
      <c r="K381" s="9" t="str">
        <f aca="false">RIGHTB(B381,1)</f>
        <v>N</v>
      </c>
      <c r="L381" s="9" t="str">
        <f aca="false">RIGHTB(C381,1)</f>
        <v>E</v>
      </c>
      <c r="M381" s="10" t="str">
        <f aca="false">IF(AND(K381="S",LEN(B381)&gt;4),-LEFT(B381,4),IF(AND(K381="S",LEN(B381)=4),-LEFT(B381,3),IF(AND(K381="N",LEN(B381)=4),LEFT(B381,3),LEFT(B381,4))))</f>
        <v>15.9</v>
      </c>
      <c r="N381" s="10" t="str">
        <f aca="false">IF(AND(L381="W",LEN(C381)=6),-LEFT(C381,5), IF(AND(L381="W",LEN(C381)=5),-LEFT(C381,4), IF(AND(L381="W",LEN(C381)=4), -LEFT(C381,3), IF(AND(L381="E", LEN(C381)=6),LEFT(C381,5), IF(AND(L381="E",LEN(C381)=5), LEFT(C381,4), IF(AND(L381="E",LEN(C381)=4),LEFT(C381,3) ))))))</f>
        <v>174.2</v>
      </c>
      <c r="O381" s="0" t="n">
        <f aca="false">(F381^2+G381^2+H381^2)^0.5</f>
        <v>0</v>
      </c>
      <c r="P381" s="0" t="e">
        <f aca="false">ATAN((R381^2+S381^2)^0.5/T381)/$AB$1</f>
        <v>#DIV/0!</v>
      </c>
      <c r="Q381" s="0" t="n">
        <f aca="false">ATAN2(R381,S381)/$AB$1+180</f>
        <v>180</v>
      </c>
      <c r="R381" s="0" t="n">
        <f aca="false">-F381*SIN(M381*$AB$1)*COS(N381*$AB$1)-G381*SIN($AB$1*M381)*SIN($AB$1*N381)+H381*COS($AB$1*M381)</f>
        <v>0</v>
      </c>
      <c r="S381" s="0" t="n">
        <f aca="false">-F381*SIN($AB$1*N381)+G381*COS($AB$1*N381)</f>
        <v>-0</v>
      </c>
      <c r="T381" s="0" t="n">
        <f aca="false">-F381*COS($AB$1*M381)*COS(N381*$AB$1)-G381*COS($AB$1*M381)*SIN($AB$1*N381)-H381*SIN($AB$1*M381)</f>
        <v>0</v>
      </c>
      <c r="W381" s="0" t="n">
        <f aca="false">IF(O381&lt;&gt;0,1,0)</f>
        <v>0</v>
      </c>
    </row>
    <row r="382" customFormat="false" ht="15" hidden="false" customHeight="false" outlineLevel="0" collapsed="false">
      <c r="A382" s="0" t="s">
        <v>1263</v>
      </c>
      <c r="I382" s="0" t="s">
        <v>1264</v>
      </c>
      <c r="J382" s="13" t="n">
        <v>0.25</v>
      </c>
      <c r="K382" s="9" t="str">
        <f aca="false">RIGHTB(B382,1)</f>
        <v/>
      </c>
      <c r="L382" s="9" t="str">
        <f aca="false">RIGHTB(C382,1)</f>
        <v/>
      </c>
      <c r="M382" s="10" t="str">
        <f aca="false">IF(AND(K382="S",LEN(B382)&gt;4),-LEFT(B382,4),IF(AND(K382="S",LEN(B382)=4),-LEFT(B382,3),IF(AND(K382="N",LEN(B382)=4),LEFT(B382,3),LEFT(B382,4))))</f>
        <v/>
      </c>
      <c r="N382" s="10" t="n">
        <f aca="false">IF(AND(L382="W",LEN(C382)=6),-LEFT(C382,5), IF(AND(L382="W",LEN(C382)=5),-LEFT(C382,4), IF(AND(L382="W",LEN(C382)=4), -LEFT(C382,3), IF(AND(L382="E", LEN(C382)=6),LEFT(C382,5), IF(AND(L382="E",LEN(C382)=5), LEFT(C382,4), IF(AND(L382="E",LEN(C382)=4),LEFT(C382,3) ))))))</f>
        <v>0</v>
      </c>
      <c r="O382" s="0" t="n">
        <f aca="false">(F382^2+G382^2+H382^2)^0.5</f>
        <v>0</v>
      </c>
      <c r="P382" s="0" t="e">
        <f aca="false">ATAN((R382^2+S382^2)^0.5/T382)/$AB$1</f>
        <v>#VALUE!</v>
      </c>
      <c r="Q382" s="0" t="e">
        <f aca="false">ATAN2(R382,S382)/$AB$1+180</f>
        <v>#VALUE!</v>
      </c>
      <c r="R382" s="0" t="e">
        <f aca="false">-F382*SIN(M382*$AB$1)*COS(N382*$AB$1)-G382*SIN($AB$1*M382)*SIN($AB$1*N382)+H382*COS($AB$1*M382)</f>
        <v>#VALUE!</v>
      </c>
      <c r="S382" s="0" t="n">
        <f aca="false">-F382*SIN($AB$1*N382)+G382*COS($AB$1*N382)</f>
        <v>0</v>
      </c>
      <c r="T382" s="0" t="e">
        <f aca="false">-F382*COS($AB$1*M382)*COS(N382*$AB$1)-G382*COS($AB$1*M382)*SIN($AB$1*N382)-H382*SIN($AB$1*M382)</f>
        <v>#VALUE!</v>
      </c>
      <c r="W382" s="0" t="n">
        <f aca="false">IF(O382&lt;&gt;0,1,0)</f>
        <v>0</v>
      </c>
    </row>
    <row r="383" customFormat="false" ht="15" hidden="false" customHeight="false" outlineLevel="0" collapsed="false">
      <c r="A383" s="0" t="s">
        <v>1265</v>
      </c>
      <c r="B383" s="0" t="s">
        <v>896</v>
      </c>
      <c r="C383" s="0" t="s">
        <v>1266</v>
      </c>
      <c r="I383" s="0" t="s">
        <v>1267</v>
      </c>
      <c r="J383" s="13" t="n">
        <v>0.25</v>
      </c>
      <c r="K383" s="9" t="str">
        <f aca="false">RIGHTB(B383,1)</f>
        <v>S</v>
      </c>
      <c r="L383" s="9" t="str">
        <f aca="false">RIGHTB(C383,1)</f>
        <v>W</v>
      </c>
      <c r="M383" s="10" t="n">
        <f aca="false">IF(AND(K383="S",LEN(B383)&gt;4),-LEFT(B383,4),IF(AND(K383="S",LEN(B383)=4),-LEFT(B383,3),IF(AND(K383="N",LEN(B383)=4),LEFT(B383,3),LEFT(B383,4))))</f>
        <v>-31.7</v>
      </c>
      <c r="N383" s="10" t="n">
        <f aca="false">IF(AND(L383="W",LEN(C383)=6),-LEFT(C383,5), IF(AND(L383="W",LEN(C383)=5),-LEFT(C383,4), IF(AND(L383="W",LEN(C383)=4), -LEFT(C383,3), IF(AND(L383="E", LEN(C383)=6),LEFT(C383,5), IF(AND(L383="E",LEN(C383)=5), LEFT(C383,4), IF(AND(L383="E",LEN(C383)=4),LEFT(C383,3) ))))))</f>
        <v>-5.5</v>
      </c>
      <c r="O383" s="0" t="n">
        <f aca="false">(F383^2+G383^2+H383^2)^0.5</f>
        <v>0</v>
      </c>
      <c r="P383" s="0" t="e">
        <f aca="false">ATAN((R383^2+S383^2)^0.5/T383)/$AB$1</f>
        <v>#DIV/0!</v>
      </c>
      <c r="Q383" s="0" t="n">
        <f aca="false">ATAN2(R383,S383)/$AB$1+180</f>
        <v>180</v>
      </c>
      <c r="R383" s="0" t="n">
        <f aca="false">-F383*SIN(M383*$AB$1)*COS(N383*$AB$1)-G383*SIN($AB$1*M383)*SIN($AB$1*N383)+H383*COS($AB$1*M383)</f>
        <v>0</v>
      </c>
      <c r="S383" s="0" t="n">
        <f aca="false">-F383*SIN($AB$1*N383)+G383*COS($AB$1*N383)</f>
        <v>0</v>
      </c>
      <c r="T383" s="0" t="n">
        <f aca="false">-F383*COS($AB$1*M383)*COS(N383*$AB$1)-G383*COS($AB$1*M383)*SIN($AB$1*N383)-H383*SIN($AB$1*M383)</f>
        <v>0</v>
      </c>
      <c r="W383" s="0" t="n">
        <f aca="false">IF(O383&lt;&gt;0,1,0)</f>
        <v>0</v>
      </c>
    </row>
    <row r="384" customFormat="false" ht="15" hidden="false" customHeight="false" outlineLevel="0" collapsed="false">
      <c r="A384" s="0" t="s">
        <v>1268</v>
      </c>
      <c r="B384" s="0" t="s">
        <v>1269</v>
      </c>
      <c r="C384" s="0" t="s">
        <v>1270</v>
      </c>
      <c r="I384" s="0" t="s">
        <v>1271</v>
      </c>
      <c r="J384" s="13" t="n">
        <v>0.25</v>
      </c>
      <c r="K384" s="9" t="str">
        <f aca="false">RIGHTB(B384,1)</f>
        <v>N</v>
      </c>
      <c r="L384" s="9" t="str">
        <f aca="false">RIGHTB(C384,1)</f>
        <v>E</v>
      </c>
      <c r="M384" s="10" t="str">
        <f aca="false">IF(AND(K384="S",LEN(B384)&gt;4),-LEFT(B384,4),IF(AND(K384="S",LEN(B384)=4),-LEFT(B384,3),IF(AND(K384="N",LEN(B384)=4),LEFT(B384,3),LEFT(B384,4))))</f>
        <v>37.5</v>
      </c>
      <c r="N384" s="10" t="str">
        <f aca="false">IF(AND(L384="W",LEN(C384)=6),-LEFT(C384,5), IF(AND(L384="W",LEN(C384)=5),-LEFT(C384,4), IF(AND(L384="W",LEN(C384)=4), -LEFT(C384,3), IF(AND(L384="E", LEN(C384)=6),LEFT(C384,5), IF(AND(L384="E",LEN(C384)=5), LEFT(C384,4), IF(AND(L384="E",LEN(C384)=4),LEFT(C384,3) ))))))</f>
        <v>154.0</v>
      </c>
      <c r="O384" s="0" t="n">
        <f aca="false">(F384^2+G384^2+H384^2)^0.5</f>
        <v>0</v>
      </c>
      <c r="P384" s="0" t="e">
        <f aca="false">ATAN((R384^2+S384^2)^0.5/T384)/$AB$1</f>
        <v>#DIV/0!</v>
      </c>
      <c r="Q384" s="0" t="n">
        <f aca="false">ATAN2(R384,S384)/$AB$1+180</f>
        <v>180</v>
      </c>
      <c r="R384" s="0" t="n">
        <f aca="false">-F384*SIN(M384*$AB$1)*COS(N384*$AB$1)-G384*SIN($AB$1*M384)*SIN($AB$1*N384)+H384*COS($AB$1*M384)</f>
        <v>0</v>
      </c>
      <c r="S384" s="0" t="n">
        <f aca="false">-F384*SIN($AB$1*N384)+G384*COS($AB$1*N384)</f>
        <v>-0</v>
      </c>
      <c r="T384" s="0" t="n">
        <f aca="false">-F384*COS($AB$1*M384)*COS(N384*$AB$1)-G384*COS($AB$1*M384)*SIN($AB$1*N384)-H384*SIN($AB$1*M384)</f>
        <v>0</v>
      </c>
      <c r="W384" s="0" t="n">
        <f aca="false">IF(O384&lt;&gt;0,1,0)</f>
        <v>0</v>
      </c>
    </row>
    <row r="385" customFormat="false" ht="15" hidden="false" customHeight="false" outlineLevel="0" collapsed="false">
      <c r="A385" s="0" t="s">
        <v>1272</v>
      </c>
      <c r="I385" s="0" t="s">
        <v>1273</v>
      </c>
      <c r="J385" s="13" t="n">
        <v>0.25</v>
      </c>
      <c r="K385" s="9" t="str">
        <f aca="false">RIGHTB(B385,1)</f>
        <v/>
      </c>
      <c r="L385" s="9" t="str">
        <f aca="false">RIGHTB(C385,1)</f>
        <v/>
      </c>
      <c r="M385" s="10" t="str">
        <f aca="false">IF(AND(K385="S",LEN(B385)&gt;4),-LEFT(B385,4),IF(AND(K385="S",LEN(B385)=4),-LEFT(B385,3),IF(AND(K385="N",LEN(B385)=4),LEFT(B385,3),LEFT(B385,4))))</f>
        <v/>
      </c>
      <c r="N385" s="10" t="n">
        <f aca="false">IF(AND(L385="W",LEN(C385)=6),-LEFT(C385,5), IF(AND(L385="W",LEN(C385)=5),-LEFT(C385,4), IF(AND(L385="W",LEN(C385)=4), -LEFT(C385,3), IF(AND(L385="E", LEN(C385)=6),LEFT(C385,5), IF(AND(L385="E",LEN(C385)=5), LEFT(C385,4), IF(AND(L385="E",LEN(C385)=4),LEFT(C385,3) ))))))</f>
        <v>0</v>
      </c>
      <c r="O385" s="0" t="n">
        <f aca="false">(F385^2+G385^2+H385^2)^0.5</f>
        <v>0</v>
      </c>
      <c r="P385" s="0" t="e">
        <f aca="false">ATAN((R385^2+S385^2)^0.5/T385)/$AB$1</f>
        <v>#VALUE!</v>
      </c>
      <c r="Q385" s="0" t="e">
        <f aca="false">ATAN2(R385,S385)/$AB$1+180</f>
        <v>#VALUE!</v>
      </c>
      <c r="R385" s="0" t="e">
        <f aca="false">-F385*SIN(M385*$AB$1)*COS(N385*$AB$1)-G385*SIN($AB$1*M385)*SIN($AB$1*N385)+H385*COS($AB$1*M385)</f>
        <v>#VALUE!</v>
      </c>
      <c r="S385" s="0" t="n">
        <f aca="false">-F385*SIN($AB$1*N385)+G385*COS($AB$1*N385)</f>
        <v>0</v>
      </c>
      <c r="T385" s="0" t="e">
        <f aca="false">-F385*COS($AB$1*M385)*COS(N385*$AB$1)-G385*COS($AB$1*M385)*SIN($AB$1*N385)-H385*SIN($AB$1*M385)</f>
        <v>#VALUE!</v>
      </c>
      <c r="W385" s="0" t="n">
        <f aca="false">IF(O385&lt;&gt;0,1,0)</f>
        <v>0</v>
      </c>
    </row>
    <row r="386" customFormat="false" ht="15" hidden="false" customHeight="false" outlineLevel="0" collapsed="false">
      <c r="A386" s="0" t="s">
        <v>1274</v>
      </c>
      <c r="I386" s="0" t="s">
        <v>1273</v>
      </c>
      <c r="J386" s="13" t="n">
        <v>0.25</v>
      </c>
      <c r="K386" s="9" t="str">
        <f aca="false">RIGHTB(B386,1)</f>
        <v/>
      </c>
      <c r="L386" s="9" t="str">
        <f aca="false">RIGHTB(C386,1)</f>
        <v/>
      </c>
      <c r="M386" s="10" t="str">
        <f aca="false">IF(AND(K386="S",LEN(B386)&gt;4),-LEFT(B386,4),IF(AND(K386="S",LEN(B386)=4),-LEFT(B386,3),IF(AND(K386="N",LEN(B386)=4),LEFT(B386,3),LEFT(B386,4))))</f>
        <v/>
      </c>
      <c r="N386" s="10" t="n">
        <f aca="false">IF(AND(L386="W",LEN(C386)=6),-LEFT(C386,5), IF(AND(L386="W",LEN(C386)=5),-LEFT(C386,4), IF(AND(L386="W",LEN(C386)=4), -LEFT(C386,3), IF(AND(L386="E", LEN(C386)=6),LEFT(C386,5), IF(AND(L386="E",LEN(C386)=5), LEFT(C386,4), IF(AND(L386="E",LEN(C386)=4),LEFT(C386,3) ))))))</f>
        <v>0</v>
      </c>
      <c r="O386" s="0" t="n">
        <f aca="false">(F386^2+G386^2+H386^2)^0.5</f>
        <v>0</v>
      </c>
      <c r="P386" s="0" t="e">
        <f aca="false">ATAN((R386^2+S386^2)^0.5/T386)/$AB$1</f>
        <v>#VALUE!</v>
      </c>
      <c r="Q386" s="0" t="e">
        <f aca="false">ATAN2(R386,S386)/$AB$1+180</f>
        <v>#VALUE!</v>
      </c>
      <c r="R386" s="0" t="e">
        <f aca="false">-F386*SIN(M386*$AB$1)*COS(N386*$AB$1)-G386*SIN($AB$1*M386)*SIN($AB$1*N386)+H386*COS($AB$1*M386)</f>
        <v>#VALUE!</v>
      </c>
      <c r="S386" s="0" t="n">
        <f aca="false">-F386*SIN($AB$1*N386)+G386*COS($AB$1*N386)</f>
        <v>0</v>
      </c>
      <c r="T386" s="0" t="e">
        <f aca="false">-F386*COS($AB$1*M386)*COS(N386*$AB$1)-G386*COS($AB$1*M386)*SIN($AB$1*N386)-H386*SIN($AB$1*M386)</f>
        <v>#VALUE!</v>
      </c>
      <c r="W386" s="0" t="n">
        <f aca="false">IF(O386&lt;&gt;0,1,0)</f>
        <v>0</v>
      </c>
    </row>
    <row r="387" customFormat="false" ht="15" hidden="false" customHeight="false" outlineLevel="0" collapsed="false">
      <c r="A387" s="0" t="s">
        <v>1275</v>
      </c>
      <c r="B387" s="0" t="s">
        <v>1276</v>
      </c>
      <c r="C387" s="0" t="s">
        <v>1277</v>
      </c>
      <c r="D387" s="0" t="n">
        <v>29.6</v>
      </c>
      <c r="E387" s="0" t="n">
        <v>26.2</v>
      </c>
      <c r="F387" s="0" t="n">
        <v>-1.5</v>
      </c>
      <c r="G387" s="0" t="n">
        <v>25.3</v>
      </c>
      <c r="H387" s="0" t="n">
        <v>6.7</v>
      </c>
      <c r="I387" s="0" t="s">
        <v>1271</v>
      </c>
      <c r="J387" s="13" t="n">
        <v>0.25</v>
      </c>
      <c r="K387" s="9" t="str">
        <f aca="false">RIGHTB(B387,1)</f>
        <v>S</v>
      </c>
      <c r="L387" s="9" t="str">
        <f aca="false">RIGHTB(C387,1)</f>
        <v>W</v>
      </c>
      <c r="M387" s="10" t="n">
        <f aca="false">IF(AND(K387="S",LEN(B387)&gt;4),-LEFT(B387,4),IF(AND(K387="S",LEN(B387)=4),-LEFT(B387,3),IF(AND(K387="N",LEN(B387)=4),LEFT(B387,3),LEFT(B387,4))))</f>
        <v>-31</v>
      </c>
      <c r="N387" s="10" t="n">
        <f aca="false">IF(AND(L387="W",LEN(C387)=6),-LEFT(C387,5), IF(AND(L387="W",LEN(C387)=5),-LEFT(C387,4), IF(AND(L387="W",LEN(C387)=4), -LEFT(C387,3), IF(AND(L387="E", LEN(C387)=6),LEFT(C387,5), IF(AND(L387="E",LEN(C387)=5), LEFT(C387,4), IF(AND(L387="E",LEN(C387)=4),LEFT(C387,3) ))))))</f>
        <v>-90.3</v>
      </c>
      <c r="O387" s="0" t="n">
        <f aca="false">(F387^2+G387^2+H387^2)^0.5</f>
        <v>26.215072000664</v>
      </c>
      <c r="P387" s="0" t="n">
        <f aca="false">ATAN((R387^2+S387^2)^0.5/T387)/$AB$1</f>
        <v>16.5420415690064</v>
      </c>
      <c r="Q387" s="0" t="n">
        <f aca="false">ATAN2(R387,S387)/$AB$1+180</f>
        <v>12.6333900633758</v>
      </c>
      <c r="R387" s="0" t="n">
        <f aca="false">-F387*SIN(M387*$AB$1)*COS(N387*$AB$1)-G387*SIN($AB$1*M387)*SIN($AB$1*N387)+H387*COS($AB$1*M387)</f>
        <v>-7.28321868070466</v>
      </c>
      <c r="S387" s="0" t="n">
        <f aca="false">-F387*SIN($AB$1*N387)+G387*COS($AB$1*N387)</f>
        <v>-1.63244932216675</v>
      </c>
      <c r="T387" s="0" t="n">
        <f aca="false">-F387*COS($AB$1*M387)*COS(N387*$AB$1)-G387*COS($AB$1*M387)*SIN($AB$1*N387)-H387*SIN($AB$1*M387)</f>
        <v>25.1300583934776</v>
      </c>
      <c r="W387" s="0" t="n">
        <f aca="false">IF(O387&lt;&gt;0,1,0)</f>
        <v>1</v>
      </c>
    </row>
    <row r="388" customFormat="false" ht="15" hidden="false" customHeight="false" outlineLevel="0" collapsed="false">
      <c r="A388" s="0" t="s">
        <v>1278</v>
      </c>
      <c r="B388" s="0" t="s">
        <v>1279</v>
      </c>
      <c r="C388" s="0" t="s">
        <v>1280</v>
      </c>
      <c r="I388" s="0" t="s">
        <v>1271</v>
      </c>
      <c r="J388" s="13" t="n">
        <v>0.25</v>
      </c>
      <c r="K388" s="9" t="str">
        <f aca="false">RIGHTB(B388,1)</f>
        <v>N</v>
      </c>
      <c r="L388" s="9" t="str">
        <f aca="false">RIGHTB(C388,1)</f>
        <v>E</v>
      </c>
      <c r="M388" s="10" t="str">
        <f aca="false">IF(AND(K388="S",LEN(B388)&gt;4),-LEFT(B388,4),IF(AND(K388="S",LEN(B388)=4),-LEFT(B388,3),IF(AND(K388="N",LEN(B388)=4),LEFT(B388,3),LEFT(B388,4))))</f>
        <v>13.5</v>
      </c>
      <c r="N388" s="10" t="str">
        <f aca="false">IF(AND(L388="W",LEN(C388)=6),-LEFT(C388,5), IF(AND(L388="W",LEN(C388)=5),-LEFT(C388,4), IF(AND(L388="W",LEN(C388)=4), -LEFT(C388,3), IF(AND(L388="E", LEN(C388)=6),LEFT(C388,5), IF(AND(L388="E",LEN(C388)=5), LEFT(C388,4), IF(AND(L388="E",LEN(C388)=4),LEFT(C388,3) ))))))</f>
        <v>73.1</v>
      </c>
      <c r="O388" s="0" t="n">
        <f aca="false">(F388^2+G388^2+H388^2)^0.5</f>
        <v>0</v>
      </c>
      <c r="P388" s="0" t="e">
        <f aca="false">ATAN((R388^2+S388^2)^0.5/T388)/$AB$1</f>
        <v>#DIV/0!</v>
      </c>
      <c r="Q388" s="0" t="n">
        <f aca="false">ATAN2(R388,S388)/$AB$1+180</f>
        <v>180</v>
      </c>
      <c r="R388" s="0" t="n">
        <f aca="false">-F388*SIN(M388*$AB$1)*COS(N388*$AB$1)-G388*SIN($AB$1*M388)*SIN($AB$1*N388)+H388*COS($AB$1*M388)</f>
        <v>0</v>
      </c>
      <c r="S388" s="0" t="n">
        <f aca="false">-F388*SIN($AB$1*N388)+G388*COS($AB$1*N388)</f>
        <v>0</v>
      </c>
      <c r="T388" s="0" t="n">
        <f aca="false">-F388*COS($AB$1*M388)*COS(N388*$AB$1)-G388*COS($AB$1*M388)*SIN($AB$1*N388)-H388*SIN($AB$1*M388)</f>
        <v>-0</v>
      </c>
      <c r="W388" s="0" t="n">
        <f aca="false">IF(O388&lt;&gt;0,1,0)</f>
        <v>0</v>
      </c>
    </row>
    <row r="389" customFormat="false" ht="15" hidden="false" customHeight="false" outlineLevel="0" collapsed="false">
      <c r="A389" s="0" t="s">
        <v>1281</v>
      </c>
      <c r="B389" s="0" t="s">
        <v>87</v>
      </c>
      <c r="C389" s="0" t="s">
        <v>1282</v>
      </c>
      <c r="I389" s="0" t="s">
        <v>1264</v>
      </c>
      <c r="J389" s="13" t="n">
        <v>0.25</v>
      </c>
      <c r="K389" s="9" t="str">
        <f aca="false">RIGHTB(B389,1)</f>
        <v>N</v>
      </c>
      <c r="L389" s="9" t="str">
        <f aca="false">RIGHTB(C389,1)</f>
        <v>W</v>
      </c>
      <c r="M389" s="10" t="str">
        <f aca="false">IF(AND(K389="S",LEN(B389)&gt;4),-LEFT(B389,4),IF(AND(K389="S",LEN(B389)=4),-LEFT(B389,3),IF(AND(K389="N",LEN(B389)=4),LEFT(B389,3),LEFT(B389,4))))</f>
        <v>28.0</v>
      </c>
      <c r="N389" s="10" t="n">
        <f aca="false">IF(AND(L389="W",LEN(C389)=6),-LEFT(C389,5), IF(AND(L389="W",LEN(C389)=5),-LEFT(C389,4), IF(AND(L389="W",LEN(C389)=4), -LEFT(C389,3), IF(AND(L389="E", LEN(C389)=6),LEFT(C389,5), IF(AND(L389="E",LEN(C389)=5), LEFT(C389,4), IF(AND(L389="E",LEN(C389)=4),LEFT(C389,3) ))))))</f>
        <v>-41.5</v>
      </c>
      <c r="O389" s="0" t="n">
        <f aca="false">(F389^2+G389^2+H389^2)^0.5</f>
        <v>0</v>
      </c>
      <c r="P389" s="0" t="e">
        <f aca="false">ATAN((R389^2+S389^2)^0.5/T389)/$AB$1</f>
        <v>#DIV/0!</v>
      </c>
      <c r="Q389" s="0" t="n">
        <f aca="false">ATAN2(R389,S389)/$AB$1+180</f>
        <v>180</v>
      </c>
      <c r="R389" s="0" t="n">
        <f aca="false">-F389*SIN(M389*$AB$1)*COS(N389*$AB$1)-G389*SIN($AB$1*M389)*SIN($AB$1*N389)+H389*COS($AB$1*M389)</f>
        <v>0</v>
      </c>
      <c r="S389" s="0" t="n">
        <f aca="false">-F389*SIN($AB$1*N389)+G389*COS($AB$1*N389)</f>
        <v>0</v>
      </c>
      <c r="T389" s="0" t="n">
        <f aca="false">-F389*COS($AB$1*M389)*COS(N389*$AB$1)-G389*COS($AB$1*M389)*SIN($AB$1*N389)-H389*SIN($AB$1*M389)</f>
        <v>0</v>
      </c>
      <c r="W389" s="0" t="n">
        <f aca="false">IF(O389&lt;&gt;0,1,0)</f>
        <v>0</v>
      </c>
    </row>
    <row r="390" customFormat="false" ht="15" hidden="false" customHeight="false" outlineLevel="0" collapsed="false">
      <c r="A390" s="0" t="s">
        <v>1283</v>
      </c>
      <c r="I390" s="0" t="s">
        <v>1264</v>
      </c>
      <c r="J390" s="13" t="n">
        <v>0.25</v>
      </c>
      <c r="K390" s="9" t="str">
        <f aca="false">RIGHTB(B390,1)</f>
        <v/>
      </c>
      <c r="L390" s="9" t="str">
        <f aca="false">RIGHTB(C390,1)</f>
        <v/>
      </c>
      <c r="M390" s="10" t="str">
        <f aca="false">IF(AND(K390="S",LEN(B390)&gt;4),-LEFT(B390,4),IF(AND(K390="S",LEN(B390)=4),-LEFT(B390,3),IF(AND(K390="N",LEN(B390)=4),LEFT(B390,3),LEFT(B390,4))))</f>
        <v/>
      </c>
      <c r="N390" s="10" t="n">
        <f aca="false">IF(AND(L390="W",LEN(C390)=6),-LEFT(C390,5), IF(AND(L390="W",LEN(C390)=5),-LEFT(C390,4), IF(AND(L390="W",LEN(C390)=4), -LEFT(C390,3), IF(AND(L390="E", LEN(C390)=6),LEFT(C390,5), IF(AND(L390="E",LEN(C390)=5), LEFT(C390,4), IF(AND(L390="E",LEN(C390)=4),LEFT(C390,3) ))))))</f>
        <v>0</v>
      </c>
      <c r="O390" s="0" t="n">
        <f aca="false">(F390^2+G390^2+H390^2)^0.5</f>
        <v>0</v>
      </c>
      <c r="P390" s="0" t="e">
        <f aca="false">ATAN((R390^2+S390^2)^0.5/T390)/$AB$1</f>
        <v>#VALUE!</v>
      </c>
      <c r="Q390" s="0" t="e">
        <f aca="false">ATAN2(R390,S390)/$AB$1+180</f>
        <v>#VALUE!</v>
      </c>
      <c r="R390" s="0" t="e">
        <f aca="false">-F390*SIN(M390*$AB$1)*COS(N390*$AB$1)-G390*SIN($AB$1*M390)*SIN($AB$1*N390)+H390*COS($AB$1*M390)</f>
        <v>#VALUE!</v>
      </c>
      <c r="S390" s="0" t="n">
        <f aca="false">-F390*SIN($AB$1*N390)+G390*COS($AB$1*N390)</f>
        <v>0</v>
      </c>
      <c r="T390" s="0" t="e">
        <f aca="false">-F390*COS($AB$1*M390)*COS(N390*$AB$1)-G390*COS($AB$1*M390)*SIN($AB$1*N390)-H390*SIN($AB$1*M390)</f>
        <v>#VALUE!</v>
      </c>
      <c r="W390" s="0" t="n">
        <f aca="false">IF(O390&lt;&gt;0,1,0)</f>
        <v>0</v>
      </c>
    </row>
    <row r="391" customFormat="false" ht="15" hidden="false" customHeight="false" outlineLevel="0" collapsed="false">
      <c r="A391" s="0" t="s">
        <v>1284</v>
      </c>
      <c r="B391" s="0" t="s">
        <v>194</v>
      </c>
      <c r="C391" s="0" t="s">
        <v>1285</v>
      </c>
      <c r="I391" s="0" t="s">
        <v>1264</v>
      </c>
      <c r="J391" s="13" t="n">
        <v>0.25</v>
      </c>
      <c r="K391" s="9" t="str">
        <f aca="false">RIGHTB(B391,1)</f>
        <v>N</v>
      </c>
      <c r="L391" s="9" t="str">
        <f aca="false">RIGHTB(C391,1)</f>
        <v>W</v>
      </c>
      <c r="M391" s="10" t="str">
        <f aca="false">IF(AND(K391="S",LEN(B391)&gt;4),-LEFT(B391,4),IF(AND(K391="S",LEN(B391)=4),-LEFT(B391,3),IF(AND(K391="N",LEN(B391)=4),LEFT(B391,3),LEFT(B391,4))))</f>
        <v>52.8</v>
      </c>
      <c r="N391" s="10" t="n">
        <f aca="false">IF(AND(L391="W",LEN(C391)=6),-LEFT(C391,5), IF(AND(L391="W",LEN(C391)=5),-LEFT(C391,4), IF(AND(L391="W",LEN(C391)=4), -LEFT(C391,3), IF(AND(L391="E", LEN(C391)=6),LEFT(C391,5), IF(AND(L391="E",LEN(C391)=5), LEFT(C391,4), IF(AND(L391="E",LEN(C391)=4),LEFT(C391,3) ))))))</f>
        <v>-146.5</v>
      </c>
      <c r="O391" s="0" t="n">
        <f aca="false">(F391^2+G391^2+H391^2)^0.5</f>
        <v>0</v>
      </c>
      <c r="P391" s="0" t="e">
        <f aca="false">ATAN((R391^2+S391^2)^0.5/T391)/$AB$1</f>
        <v>#DIV/0!</v>
      </c>
      <c r="Q391" s="0" t="n">
        <f aca="false">ATAN2(R391,S391)/$AB$1+180</f>
        <v>180</v>
      </c>
      <c r="R391" s="0" t="n">
        <f aca="false">-F391*SIN(M391*$AB$1)*COS(N391*$AB$1)-G391*SIN($AB$1*M391)*SIN($AB$1*N391)+H391*COS($AB$1*M391)</f>
        <v>0</v>
      </c>
      <c r="S391" s="0" t="n">
        <f aca="false">-F391*SIN($AB$1*N391)+G391*COS($AB$1*N391)</f>
        <v>0</v>
      </c>
      <c r="T391" s="0" t="n">
        <f aca="false">-F391*COS($AB$1*M391)*COS(N391*$AB$1)-G391*COS($AB$1*M391)*SIN($AB$1*N391)-H391*SIN($AB$1*M391)</f>
        <v>0</v>
      </c>
      <c r="W391" s="0" t="n">
        <f aca="false">IF(O391&lt;&gt;0,1,0)</f>
        <v>0</v>
      </c>
    </row>
    <row r="392" customFormat="false" ht="15" hidden="false" customHeight="false" outlineLevel="0" collapsed="false">
      <c r="A392" s="0" t="s">
        <v>1286</v>
      </c>
      <c r="B392" s="0" t="s">
        <v>1287</v>
      </c>
      <c r="C392" s="0" t="s">
        <v>1288</v>
      </c>
      <c r="D392" s="0" t="n">
        <v>50</v>
      </c>
      <c r="I392" s="0" t="s">
        <v>1267</v>
      </c>
      <c r="J392" s="13" t="n">
        <v>0.25</v>
      </c>
      <c r="K392" s="9" t="str">
        <f aca="false">RIGHTB(B392,1)</f>
        <v>N</v>
      </c>
      <c r="L392" s="9" t="str">
        <f aca="false">RIGHTB(C392,1)</f>
        <v>E</v>
      </c>
      <c r="M392" s="10" t="str">
        <f aca="false">IF(AND(K392="S",LEN(B392)&gt;4),-LEFT(B392,4),IF(AND(K392="S",LEN(B392)=4),-LEFT(B392,3),IF(AND(K392="N",LEN(B392)=4),LEFT(B392,3),LEFT(B392,4))))</f>
        <v>1.9</v>
      </c>
      <c r="N392" s="10" t="str">
        <f aca="false">IF(AND(L392="W",LEN(C392)=6),-LEFT(C392,5), IF(AND(L392="W",LEN(C392)=5),-LEFT(C392,4), IF(AND(L392="W",LEN(C392)=4), -LEFT(C392,3), IF(AND(L392="E", LEN(C392)=6),LEFT(C392,5), IF(AND(L392="E",LEN(C392)=5), LEFT(C392,4), IF(AND(L392="E",LEN(C392)=4),LEFT(C392,3) ))))))</f>
        <v>143.3</v>
      </c>
      <c r="O392" s="0" t="n">
        <f aca="false">(F392^2+G392^2+H392^2)^0.5</f>
        <v>0</v>
      </c>
      <c r="P392" s="0" t="e">
        <f aca="false">ATAN((R392^2+S392^2)^0.5/T392)/$AB$1</f>
        <v>#DIV/0!</v>
      </c>
      <c r="Q392" s="0" t="n">
        <f aca="false">ATAN2(R392,S392)/$AB$1+180</f>
        <v>180</v>
      </c>
      <c r="R392" s="0" t="n">
        <f aca="false">-F392*SIN(M392*$AB$1)*COS(N392*$AB$1)-G392*SIN($AB$1*M392)*SIN($AB$1*N392)+H392*COS($AB$1*M392)</f>
        <v>0</v>
      </c>
      <c r="S392" s="0" t="n">
        <f aca="false">-F392*SIN($AB$1*N392)+G392*COS($AB$1*N392)</f>
        <v>-0</v>
      </c>
      <c r="T392" s="0" t="n">
        <f aca="false">-F392*COS($AB$1*M392)*COS(N392*$AB$1)-G392*COS($AB$1*M392)*SIN($AB$1*N392)-H392*SIN($AB$1*M392)</f>
        <v>0</v>
      </c>
      <c r="W392" s="0" t="n">
        <f aca="false">IF(O392&lt;&gt;0,1,0)</f>
        <v>0</v>
      </c>
    </row>
    <row r="393" customFormat="false" ht="15" hidden="false" customHeight="false" outlineLevel="0" collapsed="false">
      <c r="A393" s="0" t="s">
        <v>1289</v>
      </c>
      <c r="B393" s="0" t="s">
        <v>1290</v>
      </c>
      <c r="C393" s="0" t="s">
        <v>1291</v>
      </c>
      <c r="D393" s="0" t="n">
        <v>48</v>
      </c>
      <c r="I393" s="0" t="s">
        <v>1264</v>
      </c>
      <c r="J393" s="13" t="n">
        <v>0.25</v>
      </c>
      <c r="K393" s="9" t="str">
        <f aca="false">RIGHTB(B393,1)</f>
        <v>N</v>
      </c>
      <c r="L393" s="9" t="str">
        <f aca="false">RIGHTB(C393,1)</f>
        <v>W</v>
      </c>
      <c r="M393" s="10" t="str">
        <f aca="false">IF(AND(K393="S",LEN(B393)&gt;4),-LEFT(B393,4),IF(AND(K393="S",LEN(B393)=4),-LEFT(B393,3),IF(AND(K393="N",LEN(B393)=4),LEFT(B393,3),LEFT(B393,4))))</f>
        <v>30.0</v>
      </c>
      <c r="N393" s="10" t="n">
        <f aca="false">IF(AND(L393="W",LEN(C393)=6),-LEFT(C393,5), IF(AND(L393="W",LEN(C393)=5),-LEFT(C393,4), IF(AND(L393="W",LEN(C393)=4), -LEFT(C393,3), IF(AND(L393="E", LEN(C393)=6),LEFT(C393,5), IF(AND(L393="E",LEN(C393)=5), LEFT(C393,4), IF(AND(L393="E",LEN(C393)=4),LEFT(C393,3) ))))))</f>
        <v>-71.9</v>
      </c>
      <c r="O393" s="0" t="n">
        <f aca="false">(F393^2+G393^2+H393^2)^0.5</f>
        <v>0</v>
      </c>
      <c r="P393" s="0" t="e">
        <f aca="false">ATAN((R393^2+S393^2)^0.5/T393)/$AB$1</f>
        <v>#DIV/0!</v>
      </c>
      <c r="Q393" s="0" t="n">
        <f aca="false">ATAN2(R393,S393)/$AB$1+180</f>
        <v>180</v>
      </c>
      <c r="R393" s="0" t="n">
        <f aca="false">-F393*SIN(M393*$AB$1)*COS(N393*$AB$1)-G393*SIN($AB$1*M393)*SIN($AB$1*N393)+H393*COS($AB$1*M393)</f>
        <v>0</v>
      </c>
      <c r="S393" s="0" t="n">
        <f aca="false">-F393*SIN($AB$1*N393)+G393*COS($AB$1*N393)</f>
        <v>0</v>
      </c>
      <c r="T393" s="0" t="n">
        <f aca="false">-F393*COS($AB$1*M393)*COS(N393*$AB$1)-G393*COS($AB$1*M393)*SIN($AB$1*N393)-H393*SIN($AB$1*M393)</f>
        <v>0</v>
      </c>
      <c r="W393" s="0" t="n">
        <f aca="false">IF(O393&lt;&gt;0,1,0)</f>
        <v>0</v>
      </c>
    </row>
    <row r="394" customFormat="false" ht="15" hidden="false" customHeight="false" outlineLevel="0" collapsed="false">
      <c r="A394" s="0" t="s">
        <v>1292</v>
      </c>
      <c r="B394" s="0" t="s">
        <v>1293</v>
      </c>
      <c r="C394" s="0" t="s">
        <v>1294</v>
      </c>
      <c r="D394" s="0" t="n">
        <v>32</v>
      </c>
      <c r="E394" s="0" t="n">
        <v>13.4</v>
      </c>
      <c r="F394" s="0" t="n">
        <v>-3.3</v>
      </c>
      <c r="G394" s="0" t="n">
        <v>-12.8</v>
      </c>
      <c r="H394" s="0" t="n">
        <v>-1.9</v>
      </c>
      <c r="I394" s="0" t="s">
        <v>1295</v>
      </c>
      <c r="J394" s="13" t="n">
        <v>0.24</v>
      </c>
      <c r="K394" s="9" t="str">
        <f aca="false">RIGHTB(B394,1)</f>
        <v>N</v>
      </c>
      <c r="L394" s="9" t="str">
        <f aca="false">RIGHTB(C394,1)</f>
        <v>E</v>
      </c>
      <c r="M394" s="10" t="str">
        <f aca="false">IF(AND(K394="S",LEN(B394)&gt;4),-LEFT(B394,4),IF(AND(K394="S",LEN(B394)=4),-LEFT(B394,3),IF(AND(K394="N",LEN(B394)=4),LEFT(B394,3),LEFT(B394,4))))</f>
        <v>45.4</v>
      </c>
      <c r="N394" s="10" t="str">
        <f aca="false">IF(AND(L394="W",LEN(C394)=6),-LEFT(C394,5), IF(AND(L394="W",LEN(C394)=5),-LEFT(C394,4), IF(AND(L394="W",LEN(C394)=4), -LEFT(C394,3), IF(AND(L394="E", LEN(C394)=6),LEFT(C394,5), IF(AND(L394="E",LEN(C394)=5), LEFT(C394,4), IF(AND(L394="E",LEN(C394)=4),LEFT(C394,3) ))))))</f>
        <v>53.5</v>
      </c>
      <c r="O394" s="0" t="n">
        <f aca="false">(F394^2+G394^2+H394^2)^0.5</f>
        <v>13.3544000239621</v>
      </c>
      <c r="P394" s="0" t="n">
        <f aca="false">ATAN((R394^2+S394^2)^0.5/T394)/$AB$1</f>
        <v>41.7971502884489</v>
      </c>
      <c r="Q394" s="0" t="n">
        <f aca="false">ATAN2(R394,S394)/$AB$1+180</f>
        <v>146.125495002237</v>
      </c>
      <c r="R394" s="0" t="n">
        <f aca="false">-F394*SIN(M394*$AB$1)*COS(N394*$AB$1)-G394*SIN($AB$1*M394)*SIN($AB$1*N394)+H394*COS($AB$1*M394)</f>
        <v>7.38985382651448</v>
      </c>
      <c r="S394" s="0" t="n">
        <f aca="false">-F394*SIN($AB$1*N394)+G394*COS($AB$1*N394)</f>
        <v>-4.96100403070735</v>
      </c>
      <c r="T394" s="0" t="n">
        <f aca="false">-F394*COS($AB$1*M394)*COS(N394*$AB$1)-G394*COS($AB$1*M394)*SIN($AB$1*N394)-H394*SIN($AB$1*M394)</f>
        <v>9.95582741062011</v>
      </c>
      <c r="W394" s="0" t="n">
        <f aca="false">IF(O394&lt;&gt;0,1,0)</f>
        <v>1</v>
      </c>
    </row>
    <row r="395" customFormat="false" ht="15" hidden="false" customHeight="false" outlineLevel="0" collapsed="false">
      <c r="A395" s="0" t="s">
        <v>1296</v>
      </c>
      <c r="I395" s="0" t="s">
        <v>1297</v>
      </c>
      <c r="J395" s="13" t="n">
        <v>0.24</v>
      </c>
      <c r="K395" s="9" t="str">
        <f aca="false">RIGHTB(B395,1)</f>
        <v/>
      </c>
      <c r="L395" s="9" t="str">
        <f aca="false">RIGHTB(C395,1)</f>
        <v/>
      </c>
      <c r="M395" s="10" t="str">
        <f aca="false">IF(AND(K395="S",LEN(B395)&gt;4),-LEFT(B395,4),IF(AND(K395="S",LEN(B395)=4),-LEFT(B395,3),IF(AND(K395="N",LEN(B395)=4),LEFT(B395,3),LEFT(B395,4))))</f>
        <v/>
      </c>
      <c r="N395" s="10" t="n">
        <f aca="false">IF(AND(L395="W",LEN(C395)=6),-LEFT(C395,5), IF(AND(L395="W",LEN(C395)=5),-LEFT(C395,4), IF(AND(L395="W",LEN(C395)=4), -LEFT(C395,3), IF(AND(L395="E", LEN(C395)=6),LEFT(C395,5), IF(AND(L395="E",LEN(C395)=5), LEFT(C395,4), IF(AND(L395="E",LEN(C395)=4),LEFT(C395,3) ))))))</f>
        <v>0</v>
      </c>
      <c r="O395" s="0" t="n">
        <f aca="false">(F395^2+G395^2+H395^2)^0.5</f>
        <v>0</v>
      </c>
      <c r="P395" s="0" t="e">
        <f aca="false">ATAN((R395^2+S395^2)^0.5/T395)/$AB$1</f>
        <v>#VALUE!</v>
      </c>
      <c r="Q395" s="0" t="e">
        <f aca="false">ATAN2(R395,S395)/$AB$1+180</f>
        <v>#VALUE!</v>
      </c>
      <c r="R395" s="0" t="e">
        <f aca="false">-F395*SIN(M395*$AB$1)*COS(N395*$AB$1)-G395*SIN($AB$1*M395)*SIN($AB$1*N395)+H395*COS($AB$1*M395)</f>
        <v>#VALUE!</v>
      </c>
      <c r="S395" s="0" t="n">
        <f aca="false">-F395*SIN($AB$1*N395)+G395*COS($AB$1*N395)</f>
        <v>0</v>
      </c>
      <c r="T395" s="0" t="e">
        <f aca="false">-F395*COS($AB$1*M395)*COS(N395*$AB$1)-G395*COS($AB$1*M395)*SIN($AB$1*N395)-H395*SIN($AB$1*M395)</f>
        <v>#VALUE!</v>
      </c>
      <c r="W395" s="0" t="n">
        <f aca="false">IF(O395&lt;&gt;0,1,0)</f>
        <v>0</v>
      </c>
    </row>
    <row r="396" customFormat="false" ht="15" hidden="false" customHeight="false" outlineLevel="0" collapsed="false">
      <c r="A396" s="0" t="s">
        <v>1298</v>
      </c>
      <c r="B396" s="0" t="s">
        <v>1299</v>
      </c>
      <c r="C396" s="0" t="s">
        <v>1300</v>
      </c>
      <c r="D396" s="0" t="n">
        <v>37</v>
      </c>
      <c r="E396" s="0" t="n">
        <v>16.2</v>
      </c>
      <c r="F396" s="0" t="n">
        <v>-5.2</v>
      </c>
      <c r="G396" s="0" t="n">
        <v>-15.1</v>
      </c>
      <c r="H396" s="0" t="n">
        <v>2.6</v>
      </c>
      <c r="I396" s="0" t="s">
        <v>1301</v>
      </c>
      <c r="J396" s="13" t="n">
        <v>0.24</v>
      </c>
      <c r="K396" s="9" t="str">
        <f aca="false">RIGHTB(B396,1)</f>
        <v>N</v>
      </c>
      <c r="L396" s="9" t="str">
        <f aca="false">RIGHTB(C396,1)</f>
        <v>E</v>
      </c>
      <c r="M396" s="10" t="str">
        <f aca="false">IF(AND(K396="S",LEN(B396)&gt;4),-LEFT(B396,4),IF(AND(K396="S",LEN(B396)=4),-LEFT(B396,3),IF(AND(K396="N",LEN(B396)=4),LEFT(B396,3),LEFT(B396,4))))</f>
        <v>2.9</v>
      </c>
      <c r="N396" s="10" t="str">
        <f aca="false">IF(AND(L396="W",LEN(C396)=6),-LEFT(C396,5), IF(AND(L396="W",LEN(C396)=5),-LEFT(C396,4), IF(AND(L396="W",LEN(C396)=4), -LEFT(C396,3), IF(AND(L396="E", LEN(C396)=6),LEFT(C396,5), IF(AND(L396="E",LEN(C396)=5), LEFT(C396,4), IF(AND(L396="E",LEN(C396)=4),LEFT(C396,3) ))))))</f>
        <v>64.4</v>
      </c>
      <c r="O396" s="0" t="n">
        <f aca="false">(F396^2+G396^2+H396^2)^0.5</f>
        <v>16.1805438721942</v>
      </c>
      <c r="P396" s="0" t="n">
        <f aca="false">ATAN((R396^2+S396^2)^0.5/T396)/$AB$1</f>
        <v>13.8122003221253</v>
      </c>
      <c r="Q396" s="0" t="n">
        <f aca="false">ATAN2(R396,S396)/$AB$1+180</f>
        <v>151.639539748248</v>
      </c>
      <c r="R396" s="0" t="n">
        <f aca="false">-F396*SIN(M396*$AB$1)*COS(N396*$AB$1)-G396*SIN($AB$1*M396)*SIN($AB$1*N396)+H396*COS($AB$1*M396)</f>
        <v>3.39930288872974</v>
      </c>
      <c r="S396" s="0" t="n">
        <f aca="false">-F396*SIN($AB$1*N396)+G396*COS($AB$1*N396)</f>
        <v>-1.834965670113</v>
      </c>
      <c r="T396" s="0" t="n">
        <f aca="false">-F396*COS($AB$1*M396)*COS(N396*$AB$1)-G396*COS($AB$1*M396)*SIN($AB$1*N396)-H396*SIN($AB$1*M396)</f>
        <v>15.7126586184573</v>
      </c>
      <c r="W396" s="0" t="n">
        <f aca="false">IF(O396&lt;&gt;0,1,0)</f>
        <v>1</v>
      </c>
    </row>
    <row r="397" customFormat="false" ht="15" hidden="false" customHeight="false" outlineLevel="0" collapsed="false">
      <c r="A397" s="0" t="s">
        <v>1302</v>
      </c>
      <c r="B397" s="0" t="s">
        <v>1303</v>
      </c>
      <c r="C397" s="0" t="s">
        <v>1304</v>
      </c>
      <c r="D397" s="0" t="n">
        <v>26.3</v>
      </c>
      <c r="I397" s="0" t="s">
        <v>1301</v>
      </c>
      <c r="J397" s="13" t="n">
        <v>0.24</v>
      </c>
      <c r="K397" s="9" t="str">
        <f aca="false">RIGHTB(B397,1)</f>
        <v>N</v>
      </c>
      <c r="L397" s="9" t="str">
        <f aca="false">RIGHTB(C397,1)</f>
        <v>E</v>
      </c>
      <c r="M397" s="10" t="str">
        <f aca="false">IF(AND(K397="S",LEN(B397)&gt;4),-LEFT(B397,4),IF(AND(K397="S",LEN(B397)=4),-LEFT(B397,3),IF(AND(K397="N",LEN(B397)=4),LEFT(B397,3),LEFT(B397,4))))</f>
        <v>76.6</v>
      </c>
      <c r="N397" s="10" t="str">
        <f aca="false">IF(AND(L397="W",LEN(C397)=6),-LEFT(C397,5), IF(AND(L397="W",LEN(C397)=5),-LEFT(C397,4), IF(AND(L397="W",LEN(C397)=4), -LEFT(C397,3), IF(AND(L397="E", LEN(C397)=6),LEFT(C397,5), IF(AND(L397="E",LEN(C397)=5), LEFT(C397,4), IF(AND(L397="E",LEN(C397)=4),LEFT(C397,3) ))))))</f>
        <v>96.3</v>
      </c>
      <c r="O397" s="0" t="n">
        <f aca="false">(F397^2+G397^2+H397^2)^0.5</f>
        <v>0</v>
      </c>
      <c r="P397" s="0" t="e">
        <f aca="false">ATAN((R397^2+S397^2)^0.5/T397)/$AB$1</f>
        <v>#DIV/0!</v>
      </c>
      <c r="Q397" s="0" t="n">
        <f aca="false">ATAN2(R397,S397)/$AB$1+180</f>
        <v>180</v>
      </c>
      <c r="R397" s="0" t="n">
        <f aca="false">-F397*SIN(M397*$AB$1)*COS(N397*$AB$1)-G397*SIN($AB$1*M397)*SIN($AB$1*N397)+H397*COS($AB$1*M397)</f>
        <v>0</v>
      </c>
      <c r="S397" s="0" t="n">
        <f aca="false">-F397*SIN($AB$1*N397)+G397*COS($AB$1*N397)</f>
        <v>-0</v>
      </c>
      <c r="T397" s="0" t="n">
        <f aca="false">-F397*COS($AB$1*M397)*COS(N397*$AB$1)-G397*COS($AB$1*M397)*SIN($AB$1*N397)-H397*SIN($AB$1*M397)</f>
        <v>0</v>
      </c>
      <c r="W397" s="0" t="n">
        <f aca="false">IF(O397&lt;&gt;0,1,0)</f>
        <v>0</v>
      </c>
    </row>
    <row r="398" customFormat="false" ht="15" hidden="false" customHeight="false" outlineLevel="0" collapsed="false">
      <c r="A398" s="0" t="s">
        <v>1305</v>
      </c>
      <c r="B398" s="0" t="s">
        <v>1306</v>
      </c>
      <c r="C398" s="0" t="s">
        <v>1307</v>
      </c>
      <c r="D398" s="0" t="n">
        <v>37</v>
      </c>
      <c r="I398" s="0" t="s">
        <v>1301</v>
      </c>
      <c r="J398" s="13" t="n">
        <v>0.24</v>
      </c>
      <c r="K398" s="9" t="str">
        <f aca="false">RIGHTB(B398,1)</f>
        <v>S</v>
      </c>
      <c r="L398" s="9" t="str">
        <f aca="false">RIGHTB(C398,1)</f>
        <v>E</v>
      </c>
      <c r="M398" s="10" t="n">
        <f aca="false">IF(AND(K398="S",LEN(B398)&gt;4),-LEFT(B398,4),IF(AND(K398="S",LEN(B398)=4),-LEFT(B398,3),IF(AND(K398="N",LEN(B398)=4),LEFT(B398,3),LEFT(B398,4))))</f>
        <v>-41.4</v>
      </c>
      <c r="N398" s="10" t="str">
        <f aca="false">IF(AND(L398="W",LEN(C398)=6),-LEFT(C398,5), IF(AND(L398="W",LEN(C398)=5),-LEFT(C398,4), IF(AND(L398="W",LEN(C398)=4), -LEFT(C398,3), IF(AND(L398="E", LEN(C398)=6),LEFT(C398,5), IF(AND(L398="E",LEN(C398)=5), LEFT(C398,4), IF(AND(L398="E",LEN(C398)=4),LEFT(C398,3) ))))))</f>
        <v>33.0</v>
      </c>
      <c r="O398" s="0" t="n">
        <f aca="false">(F398^2+G398^2+H398^2)^0.5</f>
        <v>0</v>
      </c>
      <c r="P398" s="0" t="e">
        <f aca="false">ATAN((R398^2+S398^2)^0.5/T398)/$AB$1</f>
        <v>#DIV/0!</v>
      </c>
      <c r="Q398" s="0" t="n">
        <f aca="false">ATAN2(R398,S398)/$AB$1+180</f>
        <v>180</v>
      </c>
      <c r="R398" s="0" t="n">
        <f aca="false">-F398*SIN(M398*$AB$1)*COS(N398*$AB$1)-G398*SIN($AB$1*M398)*SIN($AB$1*N398)+H398*COS($AB$1*M398)</f>
        <v>0</v>
      </c>
      <c r="S398" s="0" t="n">
        <f aca="false">-F398*SIN($AB$1*N398)+G398*COS($AB$1*N398)</f>
        <v>0</v>
      </c>
      <c r="T398" s="0" t="n">
        <f aca="false">-F398*COS($AB$1*M398)*COS(N398*$AB$1)-G398*COS($AB$1*M398)*SIN($AB$1*N398)-H398*SIN($AB$1*M398)</f>
        <v>0</v>
      </c>
      <c r="W398" s="0" t="n">
        <f aca="false">IF(O398&lt;&gt;0,1,0)</f>
        <v>0</v>
      </c>
    </row>
    <row r="399" customFormat="false" ht="15" hidden="false" customHeight="false" outlineLevel="0" collapsed="false">
      <c r="A399" s="0" t="s">
        <v>1308</v>
      </c>
      <c r="B399" s="0" t="s">
        <v>1309</v>
      </c>
      <c r="C399" s="0" t="s">
        <v>1310</v>
      </c>
      <c r="D399" s="0" t="n">
        <v>54</v>
      </c>
      <c r="E399" s="0" t="n">
        <v>18.3</v>
      </c>
      <c r="F399" s="0" t="n">
        <v>3.5</v>
      </c>
      <c r="G399" s="0" t="n">
        <v>-16.2</v>
      </c>
      <c r="H399" s="0" t="n">
        <v>7.7</v>
      </c>
      <c r="I399" s="0" t="s">
        <v>1295</v>
      </c>
      <c r="J399" s="13" t="n">
        <v>0.24</v>
      </c>
      <c r="K399" s="9" t="str">
        <f aca="false">RIGHTB(B399,1)</f>
        <v>S</v>
      </c>
      <c r="L399" s="9" t="str">
        <f aca="false">RIGHTB(C399,1)</f>
        <v>E</v>
      </c>
      <c r="M399" s="10" t="n">
        <f aca="false">IF(AND(K399="S",LEN(B399)&gt;4),-LEFT(B399,4),IF(AND(K399="S",LEN(B399)=4),-LEFT(B399,3),IF(AND(K399="N",LEN(B399)=4),LEFT(B399,3),LEFT(B399,4))))</f>
        <v>-3.5</v>
      </c>
      <c r="N399" s="10" t="str">
        <f aca="false">IF(AND(L399="W",LEN(C399)=6),-LEFT(C399,5), IF(AND(L399="W",LEN(C399)=5),-LEFT(C399,4), IF(AND(L399="W",LEN(C399)=4), -LEFT(C399,3), IF(AND(L399="E", LEN(C399)=6),LEFT(C399,5), IF(AND(L399="E",LEN(C399)=5), LEFT(C399,4), IF(AND(L399="E",LEN(C399)=4),LEFT(C399,3) ))))))</f>
        <v>44.6</v>
      </c>
      <c r="O399" s="0" t="n">
        <f aca="false">(F399^2+G399^2+H399^2)^0.5</f>
        <v>18.2751196986504</v>
      </c>
      <c r="P399" s="0" t="n">
        <f aca="false">ATAN((R399^2+S399^2)^0.5/T399)/$AB$1</f>
        <v>59.2778982242433</v>
      </c>
      <c r="Q399" s="0" t="n">
        <f aca="false">ATAN2(R399,S399)/$AB$1+180</f>
        <v>117.04515005506</v>
      </c>
      <c r="R399" s="0" t="n">
        <f aca="false">-F399*SIN(M399*$AB$1)*COS(N399*$AB$1)-G399*SIN($AB$1*M399)*SIN($AB$1*N399)+H399*COS($AB$1*M399)</f>
        <v>7.14335669532075</v>
      </c>
      <c r="S399" s="0" t="n">
        <f aca="false">-F399*SIN($AB$1*N399)+G399*COS($AB$1*N399)</f>
        <v>-13.9923576307348</v>
      </c>
      <c r="T399" s="0" t="n">
        <f aca="false">-F399*COS($AB$1*M399)*COS(N399*$AB$1)-G399*COS($AB$1*M399)*SIN($AB$1*N399)-H399*SIN($AB$1*M399)</f>
        <v>9.33629386089752</v>
      </c>
      <c r="W399" s="0" t="n">
        <f aca="false">IF(O399&lt;&gt;0,1,0)</f>
        <v>1</v>
      </c>
    </row>
    <row r="400" customFormat="false" ht="15" hidden="false" customHeight="false" outlineLevel="0" collapsed="false">
      <c r="A400" s="0" t="s">
        <v>1311</v>
      </c>
      <c r="B400" s="0" t="s">
        <v>1312</v>
      </c>
      <c r="C400" s="0" t="s">
        <v>1313</v>
      </c>
      <c r="D400" s="8" t="n">
        <v>37</v>
      </c>
      <c r="I400" s="0" t="s">
        <v>1295</v>
      </c>
      <c r="J400" s="13" t="n">
        <v>0.24</v>
      </c>
      <c r="K400" s="9" t="str">
        <f aca="false">RIGHTB(B400,1)</f>
        <v>S</v>
      </c>
      <c r="L400" s="9" t="str">
        <f aca="false">RIGHTB(C400,1)</f>
        <v>W</v>
      </c>
      <c r="M400" s="10" t="n">
        <f aca="false">IF(AND(K400="S",LEN(B400)&gt;4),-LEFT(B400,4),IF(AND(K400="S",LEN(B400)=4),-LEFT(B400,3),IF(AND(K400="N",LEN(B400)=4),LEFT(B400,3),LEFT(B400,4))))</f>
        <v>-39.6</v>
      </c>
      <c r="N400" s="10" t="n">
        <f aca="false">IF(AND(L400="W",LEN(C400)=6),-LEFT(C400,5), IF(AND(L400="W",LEN(C400)=5),-LEFT(C400,4), IF(AND(L400="W",LEN(C400)=4), -LEFT(C400,3), IF(AND(L400="E", LEN(C400)=6),LEFT(C400,5), IF(AND(L400="E",LEN(C400)=5), LEFT(C400,4), IF(AND(L400="E",LEN(C400)=4),LEFT(C400,3) ))))))</f>
        <v>-16.3</v>
      </c>
      <c r="O400" s="0" t="n">
        <f aca="false">(F400^2+G400^2+H400^2)^0.5</f>
        <v>0</v>
      </c>
      <c r="P400" s="0" t="e">
        <f aca="false">ATAN((R400^2+S400^2)^0.5/T400)/$AB$1</f>
        <v>#DIV/0!</v>
      </c>
      <c r="Q400" s="0" t="n">
        <f aca="false">ATAN2(R400,S400)/$AB$1+180</f>
        <v>180</v>
      </c>
      <c r="R400" s="0" t="n">
        <f aca="false">-F400*SIN(M400*$AB$1)*COS(N400*$AB$1)-G400*SIN($AB$1*M400)*SIN($AB$1*N400)+H400*COS($AB$1*M400)</f>
        <v>0</v>
      </c>
      <c r="S400" s="0" t="n">
        <f aca="false">-F400*SIN($AB$1*N400)+G400*COS($AB$1*N400)</f>
        <v>0</v>
      </c>
      <c r="T400" s="0" t="n">
        <f aca="false">-F400*COS($AB$1*M400)*COS(N400*$AB$1)-G400*COS($AB$1*M400)*SIN($AB$1*N400)-H400*SIN($AB$1*M400)</f>
        <v>0</v>
      </c>
      <c r="W400" s="0" t="n">
        <f aca="false">IF(O400&lt;&gt;0,1,0)</f>
        <v>0</v>
      </c>
    </row>
    <row r="401" customFormat="false" ht="15" hidden="false" customHeight="false" outlineLevel="0" collapsed="false">
      <c r="A401" s="0" t="s">
        <v>1314</v>
      </c>
      <c r="B401" s="0" t="s">
        <v>1315</v>
      </c>
      <c r="C401" s="0" t="s">
        <v>1316</v>
      </c>
      <c r="D401" s="0" t="n">
        <v>30</v>
      </c>
      <c r="E401" s="0" t="n">
        <v>14.3</v>
      </c>
      <c r="F401" s="0" t="n">
        <v>-14.2</v>
      </c>
      <c r="G401" s="0" t="n">
        <v>1.9</v>
      </c>
      <c r="H401" s="0" t="s">
        <v>1317</v>
      </c>
      <c r="I401" s="0" t="s">
        <v>1297</v>
      </c>
      <c r="J401" s="13" t="n">
        <v>0.24</v>
      </c>
      <c r="K401" s="9" t="str">
        <f aca="false">RIGHTB(B401,1)</f>
        <v>N</v>
      </c>
      <c r="L401" s="9" t="str">
        <f aca="false">RIGHTB(C401,1)</f>
        <v>W</v>
      </c>
      <c r="M401" s="10" t="str">
        <f aca="false">IF(AND(K401="S",LEN(B401)&gt;4),-LEFT(B401,4),IF(AND(K401="S",LEN(B401)=4),-LEFT(B401,3),IF(AND(K401="N",LEN(B401)=4),LEFT(B401,3),LEFT(B401,4))))</f>
        <v>38.8</v>
      </c>
      <c r="N401" s="10" t="n">
        <f aca="false">IF(AND(L401="W",LEN(C401)=6),-LEFT(C401,5), IF(AND(L401="W",LEN(C401)=5),-LEFT(C401,4), IF(AND(L401="W",LEN(C401)=4), -LEFT(C401,3), IF(AND(L401="E", LEN(C401)=6),LEFT(C401,5), IF(AND(L401="E",LEN(C401)=5), LEFT(C401,4), IF(AND(L401="E",LEN(C401)=4),LEFT(C401,3) ))))))</f>
        <v>-51.3</v>
      </c>
      <c r="O401" s="0" t="n">
        <f aca="false">(F401^2+G401^2+H401^2)^0.5</f>
        <v>14.3391073641284</v>
      </c>
      <c r="P401" s="0" t="n">
        <f aca="false">ATAN((R401^2+S401^2)^0.5/T401)/$AB$1</f>
        <v>53.8884346826971</v>
      </c>
      <c r="Q401" s="0" t="n">
        <f aca="false">ATAN2(R401,S401)/$AB$1+180</f>
        <v>121.338316707769</v>
      </c>
      <c r="R401" s="0" t="n">
        <f aca="false">-F401*SIN(M401*$AB$1)*COS(N401*$AB$1)-G401*SIN($AB$1*M401)*SIN($AB$1*N401)+H401*COS($AB$1*M401)</f>
        <v>6.02480441687155</v>
      </c>
      <c r="S401" s="0" t="n">
        <f aca="false">-F401*SIN($AB$1*N401)+G401*COS($AB$1*N401)</f>
        <v>-9.89415073690129</v>
      </c>
      <c r="T401" s="0" t="n">
        <f aca="false">-F401*COS($AB$1*M401)*COS(N401*$AB$1)-G401*COS($AB$1*M401)*SIN($AB$1*N401)-H401*SIN($AB$1*M401)</f>
        <v>8.45088829259509</v>
      </c>
      <c r="W401" s="0" t="n">
        <f aca="false">IF(O401&lt;&gt;0,1,0)</f>
        <v>1</v>
      </c>
    </row>
    <row r="402" customFormat="false" ht="15" hidden="false" customHeight="false" outlineLevel="0" collapsed="false">
      <c r="A402" s="0" t="s">
        <v>1318</v>
      </c>
      <c r="B402" s="0" t="s">
        <v>1287</v>
      </c>
      <c r="C402" s="0" t="s">
        <v>1319</v>
      </c>
      <c r="D402" s="0" t="n">
        <v>56.7</v>
      </c>
      <c r="E402" s="0" t="n">
        <v>18.2</v>
      </c>
      <c r="F402" s="0" t="n">
        <v>-12.4</v>
      </c>
      <c r="G402" s="0" t="n">
        <v>11.4</v>
      </c>
      <c r="H402" s="0" t="n">
        <v>6.9</v>
      </c>
      <c r="I402" s="0" t="s">
        <v>1295</v>
      </c>
      <c r="J402" s="13" t="n">
        <v>0.24</v>
      </c>
      <c r="K402" s="9" t="str">
        <f aca="false">RIGHTB(B402,1)</f>
        <v>N</v>
      </c>
      <c r="L402" s="9" t="str">
        <f aca="false">RIGHTB(C402,1)</f>
        <v>W</v>
      </c>
      <c r="M402" s="10" t="str">
        <f aca="false">IF(AND(K402="S",LEN(B402)&gt;4),-LEFT(B402,4),IF(AND(K402="S",LEN(B402)=4),-LEFT(B402,3),IF(AND(K402="N",LEN(B402)=4),LEFT(B402,3),LEFT(B402,4))))</f>
        <v>1.9</v>
      </c>
      <c r="N402" s="10" t="n">
        <f aca="false">IF(AND(L402="W",LEN(C402)=6),-LEFT(C402,5), IF(AND(L402="W",LEN(C402)=5),-LEFT(C402,4), IF(AND(L402="W",LEN(C402)=4), -LEFT(C402,3), IF(AND(L402="E", LEN(C402)=6),LEFT(C402,5), IF(AND(L402="E",LEN(C402)=5), LEFT(C402,4), IF(AND(L402="E",LEN(C402)=4),LEFT(C402,3) ))))))</f>
        <v>-20.6</v>
      </c>
      <c r="O402" s="0" t="n">
        <f aca="false">(F402^2+G402^2+H402^2)^0.5</f>
        <v>18.202472359545</v>
      </c>
      <c r="P402" s="0" t="n">
        <f aca="false">ATAN((R402^2+S402^2)^0.5/T402)/$AB$1</f>
        <v>32.3299090198059</v>
      </c>
      <c r="Q402" s="0" t="n">
        <f aca="false">ATAN2(R402,S402)/$AB$1+180</f>
        <v>220.392870738733</v>
      </c>
      <c r="R402" s="0" t="n">
        <f aca="false">-F402*SIN(M402*$AB$1)*COS(N402*$AB$1)-G402*SIN($AB$1*M402)*SIN($AB$1*N402)+H402*COS($AB$1*M402)</f>
        <v>7.41402847685179</v>
      </c>
      <c r="S402" s="0" t="n">
        <f aca="false">-F402*SIN($AB$1*N402)+G402*COS($AB$1*N402)</f>
        <v>6.30824226736649</v>
      </c>
      <c r="T402" s="0" t="n">
        <f aca="false">-F402*COS($AB$1*M402)*COS(N402*$AB$1)-G402*COS($AB$1*M402)*SIN($AB$1*N402)-H402*SIN($AB$1*M402)</f>
        <v>15.3807757034761</v>
      </c>
      <c r="W402" s="0" t="n">
        <f aca="false">IF(O402&lt;&gt;0,1,0)</f>
        <v>1</v>
      </c>
    </row>
    <row r="403" customFormat="false" ht="15" hidden="false" customHeight="false" outlineLevel="0" collapsed="false">
      <c r="A403" s="0" t="s">
        <v>1320</v>
      </c>
      <c r="B403" s="0" t="s">
        <v>1321</v>
      </c>
      <c r="C403" s="0" t="s">
        <v>1322</v>
      </c>
      <c r="D403" s="0" t="n">
        <v>30</v>
      </c>
      <c r="E403" s="0" t="n">
        <v>17.1</v>
      </c>
      <c r="F403" s="0" t="n">
        <v>6</v>
      </c>
      <c r="G403" s="0" t="n">
        <v>-10.6</v>
      </c>
      <c r="H403" s="0" t="n">
        <v>12</v>
      </c>
      <c r="I403" s="0" t="s">
        <v>1323</v>
      </c>
      <c r="J403" s="13" t="n">
        <v>0.23</v>
      </c>
      <c r="K403" s="9" t="str">
        <f aca="false">RIGHTB(B403,1)</f>
        <v>S</v>
      </c>
      <c r="L403" s="9" t="str">
        <f aca="false">RIGHTB(C403,1)</f>
        <v>E</v>
      </c>
      <c r="M403" s="10" t="n">
        <f aca="false">IF(AND(K403="S",LEN(B403)&gt;4),-LEFT(B403,4),IF(AND(K403="S",LEN(B403)=4),-LEFT(B403,3),IF(AND(K403="N",LEN(B403)=4),LEFT(B403,3),LEFT(B403,4))))</f>
        <v>-35.1</v>
      </c>
      <c r="N403" s="10" t="str">
        <f aca="false">IF(AND(L403="W",LEN(C403)=6),-LEFT(C403,5), IF(AND(L403="W",LEN(C403)=5),-LEFT(C403,4), IF(AND(L403="W",LEN(C403)=4), -LEFT(C403,3), IF(AND(L403="E", LEN(C403)=6),LEFT(C403,5), IF(AND(L403="E",LEN(C403)=5), LEFT(C403,4), IF(AND(L403="E",LEN(C403)=4),LEFT(C403,3) ))))))</f>
        <v>33.4</v>
      </c>
      <c r="O403" s="0" t="n">
        <f aca="false">(F403^2+G403^2+H403^2)^0.5</f>
        <v>17.0985379491932</v>
      </c>
      <c r="P403" s="0" t="n">
        <f aca="false">ATAN((R403^2+S403^2)^0.5/T403)/$AB$1</f>
        <v>63.7000291202445</v>
      </c>
      <c r="Q403" s="0" t="n">
        <f aca="false">ATAN2(R403,S403)/$AB$1+180</f>
        <v>127.553588672077</v>
      </c>
      <c r="R403" s="0" t="n">
        <f aca="false">-F403*SIN(M403*$AB$1)*COS(N403*$AB$1)-G403*SIN($AB$1*M403)*SIN($AB$1*N403)+H403*COS($AB$1*M403)</f>
        <v>9.3428372885568</v>
      </c>
      <c r="S403" s="0" t="n">
        <f aca="false">-F403*SIN($AB$1*N403)+G403*COS($AB$1*N403)</f>
        <v>-12.1522717911158</v>
      </c>
      <c r="T403" s="0" t="n">
        <f aca="false">-F403*COS($AB$1*M403)*COS(N403*$AB$1)-G403*COS($AB$1*M403)*SIN($AB$1*N403)-H403*SIN($AB$1*M403)</f>
        <v>7.5758617803127</v>
      </c>
      <c r="W403" s="0" t="n">
        <f aca="false">IF(O403&lt;&gt;0,1,0)</f>
        <v>1</v>
      </c>
    </row>
    <row r="404" customFormat="false" ht="15" hidden="false" customHeight="false" outlineLevel="0" collapsed="false">
      <c r="A404" s="0" t="s">
        <v>1324</v>
      </c>
      <c r="B404" s="0" t="s">
        <v>363</v>
      </c>
      <c r="C404" s="0" t="s">
        <v>1325</v>
      </c>
      <c r="I404" s="0" t="s">
        <v>1323</v>
      </c>
      <c r="J404" s="13" t="n">
        <v>0.23</v>
      </c>
      <c r="K404" s="9" t="str">
        <f aca="false">RIGHTB(B404,1)</f>
        <v>S</v>
      </c>
      <c r="L404" s="9" t="str">
        <f aca="false">RIGHTB(C404,1)</f>
        <v>E</v>
      </c>
      <c r="M404" s="10" t="n">
        <f aca="false">IF(AND(K404="S",LEN(B404)&gt;4),-LEFT(B404,4),IF(AND(K404="S",LEN(B404)=4),-LEFT(B404,3),IF(AND(K404="N",LEN(B404)=4),LEFT(B404,3),LEFT(B404,4))))</f>
        <v>-8.1</v>
      </c>
      <c r="N404" s="10" t="str">
        <f aca="false">IF(AND(L404="W",LEN(C404)=6),-LEFT(C404,5), IF(AND(L404="W",LEN(C404)=5),-LEFT(C404,4), IF(AND(L404="W",LEN(C404)=4), -LEFT(C404,3), IF(AND(L404="E", LEN(C404)=6),LEFT(C404,5), IF(AND(L404="E",LEN(C404)=5), LEFT(C404,4), IF(AND(L404="E",LEN(C404)=4),LEFT(C404,3) ))))))</f>
        <v>75.4</v>
      </c>
      <c r="O404" s="0" t="n">
        <f aca="false">(F404^2+G404^2+H404^2)^0.5</f>
        <v>0</v>
      </c>
      <c r="P404" s="0" t="e">
        <f aca="false">ATAN((R404^2+S404^2)^0.5/T404)/$AB$1</f>
        <v>#DIV/0!</v>
      </c>
      <c r="Q404" s="0" t="n">
        <f aca="false">ATAN2(R404,S404)/$AB$1+180</f>
        <v>180</v>
      </c>
      <c r="R404" s="0" t="n">
        <f aca="false">-F404*SIN(M404*$AB$1)*COS(N404*$AB$1)-G404*SIN($AB$1*M404)*SIN($AB$1*N404)+H404*COS($AB$1*M404)</f>
        <v>0</v>
      </c>
      <c r="S404" s="0" t="n">
        <f aca="false">-F404*SIN($AB$1*N404)+G404*COS($AB$1*N404)</f>
        <v>0</v>
      </c>
      <c r="T404" s="0" t="n">
        <f aca="false">-F404*COS($AB$1*M404)*COS(N404*$AB$1)-G404*COS($AB$1*M404)*SIN($AB$1*N404)-H404*SIN($AB$1*M404)</f>
        <v>0</v>
      </c>
      <c r="W404" s="0" t="n">
        <f aca="false">IF(O404&lt;&gt;0,1,0)</f>
        <v>0</v>
      </c>
    </row>
    <row r="405" customFormat="false" ht="15" hidden="false" customHeight="false" outlineLevel="0" collapsed="false">
      <c r="A405" s="0" t="s">
        <v>1326</v>
      </c>
      <c r="I405" s="0" t="s">
        <v>1327</v>
      </c>
      <c r="J405" s="13" t="n">
        <v>0.23</v>
      </c>
      <c r="K405" s="9" t="str">
        <f aca="false">RIGHTB(B405,1)</f>
        <v/>
      </c>
      <c r="L405" s="9" t="str">
        <f aca="false">RIGHTB(C405,1)</f>
        <v/>
      </c>
      <c r="M405" s="10" t="str">
        <f aca="false">IF(AND(K405="S",LEN(B405)&gt;4),-LEFT(B405,4),IF(AND(K405="S",LEN(B405)=4),-LEFT(B405,3),IF(AND(K405="N",LEN(B405)=4),LEFT(B405,3),LEFT(B405,4))))</f>
        <v/>
      </c>
      <c r="N405" s="10" t="n">
        <f aca="false">IF(AND(L405="W",LEN(C405)=6),-LEFT(C405,5), IF(AND(L405="W",LEN(C405)=5),-LEFT(C405,4), IF(AND(L405="W",LEN(C405)=4), -LEFT(C405,3), IF(AND(L405="E", LEN(C405)=6),LEFT(C405,5), IF(AND(L405="E",LEN(C405)=5), LEFT(C405,4), IF(AND(L405="E",LEN(C405)=4),LEFT(C405,3) ))))))</f>
        <v>0</v>
      </c>
      <c r="O405" s="0" t="n">
        <f aca="false">(F405^2+G405^2+H405^2)^0.5</f>
        <v>0</v>
      </c>
      <c r="P405" s="0" t="e">
        <f aca="false">ATAN((R405^2+S405^2)^0.5/T405)/$AB$1</f>
        <v>#VALUE!</v>
      </c>
      <c r="Q405" s="0" t="e">
        <f aca="false">ATAN2(R405,S405)/$AB$1+180</f>
        <v>#VALUE!</v>
      </c>
      <c r="R405" s="0" t="e">
        <f aca="false">-F405*SIN(M405*$AB$1)*COS(N405*$AB$1)-G405*SIN($AB$1*M405)*SIN($AB$1*N405)+H405*COS($AB$1*M405)</f>
        <v>#VALUE!</v>
      </c>
      <c r="S405" s="0" t="n">
        <f aca="false">-F405*SIN($AB$1*N405)+G405*COS($AB$1*N405)</f>
        <v>0</v>
      </c>
      <c r="T405" s="0" t="e">
        <f aca="false">-F405*COS($AB$1*M405)*COS(N405*$AB$1)-G405*COS($AB$1*M405)*SIN($AB$1*N405)-H405*SIN($AB$1*M405)</f>
        <v>#VALUE!</v>
      </c>
      <c r="W405" s="0" t="n">
        <f aca="false">IF(O405&lt;&gt;0,1,0)</f>
        <v>0</v>
      </c>
    </row>
    <row r="406" customFormat="false" ht="15" hidden="false" customHeight="false" outlineLevel="0" collapsed="false">
      <c r="A406" s="0" t="s">
        <v>1328</v>
      </c>
      <c r="B406" s="0" t="s">
        <v>1329</v>
      </c>
      <c r="C406" s="0" t="s">
        <v>1330</v>
      </c>
      <c r="I406" s="0" t="s">
        <v>1331</v>
      </c>
      <c r="J406" s="13" t="n">
        <v>0.23</v>
      </c>
      <c r="K406" s="9" t="str">
        <f aca="false">RIGHTB(B406,1)</f>
        <v>S</v>
      </c>
      <c r="L406" s="9" t="str">
        <f aca="false">RIGHTB(C406,1)</f>
        <v>E</v>
      </c>
      <c r="M406" s="10" t="n">
        <f aca="false">IF(AND(K406="S",LEN(B406)&gt;4),-LEFT(B406,4),IF(AND(K406="S",LEN(B406)=4),-LEFT(B406,3),IF(AND(K406="N",LEN(B406)=4),LEFT(B406,3),LEFT(B406,4))))</f>
        <v>-51.4</v>
      </c>
      <c r="N406" s="10" t="str">
        <f aca="false">IF(AND(L406="W",LEN(C406)=6),-LEFT(C406,5), IF(AND(L406="W",LEN(C406)=5),-LEFT(C406,4), IF(AND(L406="W",LEN(C406)=4), -LEFT(C406,3), IF(AND(L406="E", LEN(C406)=6),LEFT(C406,5), IF(AND(L406="E",LEN(C406)=5), LEFT(C406,4), IF(AND(L406="E",LEN(C406)=4),LEFT(C406,3) ))))))</f>
        <v>151.7</v>
      </c>
      <c r="O406" s="0" t="n">
        <f aca="false">(F406^2+G406^2+H406^2)^0.5</f>
        <v>0</v>
      </c>
      <c r="P406" s="0" t="e">
        <f aca="false">ATAN((R406^2+S406^2)^0.5/T406)/$AB$1</f>
        <v>#DIV/0!</v>
      </c>
      <c r="Q406" s="0" t="n">
        <f aca="false">ATAN2(R406,S406)/$AB$1+180</f>
        <v>180</v>
      </c>
      <c r="R406" s="0" t="n">
        <f aca="false">-F406*SIN(M406*$AB$1)*COS(N406*$AB$1)-G406*SIN($AB$1*M406)*SIN($AB$1*N406)+H406*COS($AB$1*M406)</f>
        <v>0</v>
      </c>
      <c r="S406" s="0" t="n">
        <f aca="false">-F406*SIN($AB$1*N406)+G406*COS($AB$1*N406)</f>
        <v>-0</v>
      </c>
      <c r="T406" s="0" t="n">
        <f aca="false">-F406*COS($AB$1*M406)*COS(N406*$AB$1)-G406*COS($AB$1*M406)*SIN($AB$1*N406)-H406*SIN($AB$1*M406)</f>
        <v>0</v>
      </c>
      <c r="W406" s="0" t="n">
        <f aca="false">IF(O406&lt;&gt;0,1,0)</f>
        <v>0</v>
      </c>
    </row>
    <row r="407" customFormat="false" ht="15" hidden="false" customHeight="false" outlineLevel="0" collapsed="false">
      <c r="A407" s="0" t="s">
        <v>1332</v>
      </c>
      <c r="B407" s="0" t="s">
        <v>1276</v>
      </c>
      <c r="C407" s="0" t="s">
        <v>540</v>
      </c>
      <c r="D407" s="0" t="n">
        <v>30.7</v>
      </c>
      <c r="E407" s="0" t="n">
        <v>13.8</v>
      </c>
      <c r="F407" s="0" t="n">
        <v>13.5</v>
      </c>
      <c r="G407" s="0" t="n">
        <v>-2.7</v>
      </c>
      <c r="H407" s="0" t="n">
        <v>-0.7</v>
      </c>
      <c r="I407" s="0" t="s">
        <v>1331</v>
      </c>
      <c r="J407" s="13" t="n">
        <v>0.23</v>
      </c>
      <c r="K407" s="9" t="str">
        <f aca="false">RIGHTB(B407,1)</f>
        <v>S</v>
      </c>
      <c r="L407" s="9" t="str">
        <f aca="false">RIGHTB(C407,1)</f>
        <v>E</v>
      </c>
      <c r="M407" s="10" t="n">
        <f aca="false">IF(AND(K407="S",LEN(B407)&gt;4),-LEFT(B407,4),IF(AND(K407="S",LEN(B407)=4),-LEFT(B407,3),IF(AND(K407="N",LEN(B407)=4),LEFT(B407,3),LEFT(B407,4))))</f>
        <v>-31</v>
      </c>
      <c r="N407" s="10" t="str">
        <f aca="false">IF(AND(L407="W",LEN(C407)=6),-LEFT(C407,5), IF(AND(L407="W",LEN(C407)=5),-LEFT(C407,4), IF(AND(L407="W",LEN(C407)=4), -LEFT(C407,3), IF(AND(L407="E", LEN(C407)=6),LEFT(C407,5), IF(AND(L407="E",LEN(C407)=5), LEFT(C407,4), IF(AND(L407="E",LEN(C407)=4),LEFT(C407,3) ))))))</f>
        <v>145.9</v>
      </c>
      <c r="O407" s="0" t="n">
        <f aca="false">(F407^2+G407^2+H407^2)^0.5</f>
        <v>13.7851369235129</v>
      </c>
      <c r="P407" s="0" t="n">
        <f aca="false">ATAN((R407^2+S407^2)^0.5/T407)/$AB$1</f>
        <v>40.2638970374328</v>
      </c>
      <c r="Q407" s="0" t="n">
        <f aca="false">ATAN2(R407,S407)/$AB$1+180</f>
        <v>36.7669762469392</v>
      </c>
      <c r="R407" s="0" t="n">
        <f aca="false">-F407*SIN(M407*$AB$1)*COS(N407*$AB$1)-G407*SIN($AB$1*M407)*SIN($AB$1*N407)+H407*COS($AB$1*M407)</f>
        <v>-7.13715837584333</v>
      </c>
      <c r="S407" s="0" t="n">
        <f aca="false">-F407*SIN($AB$1*N407)+G407*COS($AB$1*N407)</f>
        <v>-5.33286352404682</v>
      </c>
      <c r="T407" s="0" t="n">
        <f aca="false">-F407*COS($AB$1*M407)*COS(N407*$AB$1)-G407*COS($AB$1*M407)*SIN($AB$1*N407)-H407*SIN($AB$1*M407)</f>
        <v>10.5191034290961</v>
      </c>
      <c r="W407" s="0" t="n">
        <f aca="false">IF(O407&lt;&gt;0,1,0)</f>
        <v>1</v>
      </c>
    </row>
    <row r="408" customFormat="false" ht="15" hidden="false" customHeight="false" outlineLevel="0" collapsed="false">
      <c r="A408" s="0" t="s">
        <v>1333</v>
      </c>
      <c r="I408" s="0" t="s">
        <v>1323</v>
      </c>
      <c r="J408" s="13" t="n">
        <v>0.23</v>
      </c>
      <c r="K408" s="9" t="str">
        <f aca="false">RIGHTB(B408,1)</f>
        <v/>
      </c>
      <c r="L408" s="9" t="str">
        <f aca="false">RIGHTB(C408,1)</f>
        <v/>
      </c>
      <c r="M408" s="10" t="str">
        <f aca="false">IF(AND(K408="S",LEN(B408)&gt;4),-LEFT(B408,4),IF(AND(K408="S",LEN(B408)=4),-LEFT(B408,3),IF(AND(K408="N",LEN(B408)=4),LEFT(B408,3),LEFT(B408,4))))</f>
        <v/>
      </c>
      <c r="N408" s="10" t="n">
        <f aca="false">IF(AND(L408="W",LEN(C408)=6),-LEFT(C408,5), IF(AND(L408="W",LEN(C408)=5),-LEFT(C408,4), IF(AND(L408="W",LEN(C408)=4), -LEFT(C408,3), IF(AND(L408="E", LEN(C408)=6),LEFT(C408,5), IF(AND(L408="E",LEN(C408)=5), LEFT(C408,4), IF(AND(L408="E",LEN(C408)=4),LEFT(C408,3) ))))))</f>
        <v>0</v>
      </c>
      <c r="O408" s="0" t="n">
        <f aca="false">(F408^2+G408^2+H408^2)^0.5</f>
        <v>0</v>
      </c>
      <c r="P408" s="0" t="e">
        <f aca="false">ATAN((R408^2+S408^2)^0.5/T408)/$AB$1</f>
        <v>#VALUE!</v>
      </c>
      <c r="Q408" s="0" t="e">
        <f aca="false">ATAN2(R408,S408)/$AB$1+180</f>
        <v>#VALUE!</v>
      </c>
      <c r="R408" s="0" t="e">
        <f aca="false">-F408*SIN(M408*$AB$1)*COS(N408*$AB$1)-G408*SIN($AB$1*M408)*SIN($AB$1*N408)+H408*COS($AB$1*M408)</f>
        <v>#VALUE!</v>
      </c>
      <c r="S408" s="0" t="n">
        <f aca="false">-F408*SIN($AB$1*N408)+G408*COS($AB$1*N408)</f>
        <v>0</v>
      </c>
      <c r="T408" s="0" t="e">
        <f aca="false">-F408*COS($AB$1*M408)*COS(N408*$AB$1)-G408*COS($AB$1*M408)*SIN($AB$1*N408)-H408*SIN($AB$1*M408)</f>
        <v>#VALUE!</v>
      </c>
      <c r="W408" s="0" t="n">
        <f aca="false">IF(O408&lt;&gt;0,1,0)</f>
        <v>0</v>
      </c>
    </row>
    <row r="409" customFormat="false" ht="15" hidden="false" customHeight="false" outlineLevel="0" collapsed="false">
      <c r="A409" s="0" t="s">
        <v>1334</v>
      </c>
      <c r="I409" s="0" t="s">
        <v>1331</v>
      </c>
      <c r="J409" s="13" t="n">
        <v>0.23</v>
      </c>
      <c r="K409" s="9" t="str">
        <f aca="false">RIGHTB(B409,1)</f>
        <v/>
      </c>
      <c r="L409" s="9" t="str">
        <f aca="false">RIGHTB(C409,1)</f>
        <v/>
      </c>
      <c r="M409" s="10" t="str">
        <f aca="false">IF(AND(K409="S",LEN(B409)&gt;4),-LEFT(B409,4),IF(AND(K409="S",LEN(B409)=4),-LEFT(B409,3),IF(AND(K409="N",LEN(B409)=4),LEFT(B409,3),LEFT(B409,4))))</f>
        <v/>
      </c>
      <c r="N409" s="10" t="n">
        <f aca="false">IF(AND(L409="W",LEN(C409)=6),-LEFT(C409,5), IF(AND(L409="W",LEN(C409)=5),-LEFT(C409,4), IF(AND(L409="W",LEN(C409)=4), -LEFT(C409,3), IF(AND(L409="E", LEN(C409)=6),LEFT(C409,5), IF(AND(L409="E",LEN(C409)=5), LEFT(C409,4), IF(AND(L409="E",LEN(C409)=4),LEFT(C409,3) ))))))</f>
        <v>0</v>
      </c>
      <c r="O409" s="0" t="n">
        <f aca="false">(F409^2+G409^2+H409^2)^0.5</f>
        <v>0</v>
      </c>
      <c r="P409" s="0" t="e">
        <f aca="false">ATAN((R409^2+S409^2)^0.5/T409)/$AB$1</f>
        <v>#VALUE!</v>
      </c>
      <c r="Q409" s="0" t="e">
        <f aca="false">ATAN2(R409,S409)/$AB$1+180</f>
        <v>#VALUE!</v>
      </c>
      <c r="R409" s="0" t="e">
        <f aca="false">-F409*SIN(M409*$AB$1)*COS(N409*$AB$1)-G409*SIN($AB$1*M409)*SIN($AB$1*N409)+H409*COS($AB$1*M409)</f>
        <v>#VALUE!</v>
      </c>
      <c r="S409" s="0" t="n">
        <f aca="false">-F409*SIN($AB$1*N409)+G409*COS($AB$1*N409)</f>
        <v>0</v>
      </c>
      <c r="T409" s="0" t="e">
        <f aca="false">-F409*COS($AB$1*M409)*COS(N409*$AB$1)-G409*COS($AB$1*M409)*SIN($AB$1*N409)-H409*SIN($AB$1*M409)</f>
        <v>#VALUE!</v>
      </c>
      <c r="W409" s="0" t="n">
        <f aca="false">IF(O409&lt;&gt;0,1,0)</f>
        <v>0</v>
      </c>
    </row>
    <row r="410" customFormat="false" ht="15" hidden="false" customHeight="false" outlineLevel="0" collapsed="false">
      <c r="A410" s="0" t="s">
        <v>1335</v>
      </c>
      <c r="B410" s="0" t="s">
        <v>563</v>
      </c>
      <c r="C410" s="0" t="s">
        <v>1336</v>
      </c>
      <c r="D410" s="0" t="n">
        <v>61</v>
      </c>
      <c r="I410" s="0" t="s">
        <v>1327</v>
      </c>
      <c r="J410" s="13" t="n">
        <v>0.23</v>
      </c>
      <c r="K410" s="9" t="str">
        <f aca="false">RIGHTB(B410,1)</f>
        <v>N</v>
      </c>
      <c r="L410" s="9" t="str">
        <f aca="false">RIGHTB(C410,1)</f>
        <v>W</v>
      </c>
      <c r="M410" s="10" t="str">
        <f aca="false">IF(AND(K410="S",LEN(B410)&gt;4),-LEFT(B410,4),IF(AND(K410="S",LEN(B410)=4),-LEFT(B410,3),IF(AND(K410="N",LEN(B410)=4),LEFT(B410,3),LEFT(B410,4))))</f>
        <v>18.9</v>
      </c>
      <c r="N410" s="10" t="n">
        <f aca="false">IF(AND(L410="W",LEN(C410)=6),-LEFT(C410,5), IF(AND(L410="W",LEN(C410)=5),-LEFT(C410,4), IF(AND(L410="W",LEN(C410)=4), -LEFT(C410,3), IF(AND(L410="E", LEN(C410)=6),LEFT(C410,5), IF(AND(L410="E",LEN(C410)=5), LEFT(C410,4), IF(AND(L410="E",LEN(C410)=4),LEFT(C410,3) ))))))</f>
        <v>-44.6</v>
      </c>
      <c r="O410" s="0" t="n">
        <f aca="false">(F410^2+G410^2+H410^2)^0.5</f>
        <v>0</v>
      </c>
      <c r="P410" s="0" t="e">
        <f aca="false">ATAN((R410^2+S410^2)^0.5/T410)/$AB$1</f>
        <v>#DIV/0!</v>
      </c>
      <c r="Q410" s="0" t="n">
        <f aca="false">ATAN2(R410,S410)/$AB$1+180</f>
        <v>180</v>
      </c>
      <c r="R410" s="0" t="n">
        <f aca="false">-F410*SIN(M410*$AB$1)*COS(N410*$AB$1)-G410*SIN($AB$1*M410)*SIN($AB$1*N410)+H410*COS($AB$1*M410)</f>
        <v>0</v>
      </c>
      <c r="S410" s="0" t="n">
        <f aca="false">-F410*SIN($AB$1*N410)+G410*COS($AB$1*N410)</f>
        <v>0</v>
      </c>
      <c r="T410" s="0" t="n">
        <f aca="false">-F410*COS($AB$1*M410)*COS(N410*$AB$1)-G410*COS($AB$1*M410)*SIN($AB$1*N410)-H410*SIN($AB$1*M410)</f>
        <v>0</v>
      </c>
      <c r="W410" s="0" t="n">
        <f aca="false">IF(O410&lt;&gt;0,1,0)</f>
        <v>0</v>
      </c>
    </row>
    <row r="411" customFormat="false" ht="15" hidden="false" customHeight="false" outlineLevel="0" collapsed="false">
      <c r="A411" s="0" t="s">
        <v>1337</v>
      </c>
      <c r="B411" s="0" t="s">
        <v>1338</v>
      </c>
      <c r="C411" s="0" t="s">
        <v>1339</v>
      </c>
      <c r="D411" s="0" t="n">
        <v>59.3</v>
      </c>
      <c r="E411" s="0" t="n">
        <v>12.4</v>
      </c>
      <c r="F411" s="0" t="n">
        <v>-5</v>
      </c>
      <c r="G411" s="0" t="n">
        <v>-11</v>
      </c>
      <c r="H411" s="0" t="n">
        <v>-2.7</v>
      </c>
      <c r="I411" s="0" t="s">
        <v>1340</v>
      </c>
      <c r="J411" s="13" t="n">
        <v>0.23</v>
      </c>
      <c r="K411" s="9" t="str">
        <f aca="false">RIGHTB(B411,1)</f>
        <v>N</v>
      </c>
      <c r="L411" s="9" t="str">
        <f aca="false">RIGHTB(C411,1)</f>
        <v>E</v>
      </c>
      <c r="M411" s="10" t="str">
        <f aca="false">IF(AND(K411="S",LEN(B411)&gt;4),-LEFT(B411,4),IF(AND(K411="S",LEN(B411)=4),-LEFT(B411,3),IF(AND(K411="N",LEN(B411)=4),LEFT(B411,3),LEFT(B411,4))))</f>
        <v>44.7</v>
      </c>
      <c r="N411" s="10" t="str">
        <f aca="false">IF(AND(L411="W",LEN(C411)=6),-LEFT(C411,5), IF(AND(L411="W",LEN(C411)=5),-LEFT(C411,4), IF(AND(L411="W",LEN(C411)=4), -LEFT(C411,3), IF(AND(L411="E", LEN(C411)=6),LEFT(C411,5), IF(AND(L411="E",LEN(C411)=5), LEFT(C411,4), IF(AND(L411="E",LEN(C411)=4),LEFT(C411,3) ))))))</f>
        <v>35.3</v>
      </c>
      <c r="O411" s="0" t="n">
        <f aca="false">(F411^2+G411^2+H411^2)^0.5</f>
        <v>12.3810338825156</v>
      </c>
      <c r="P411" s="0" t="n">
        <f aca="false">ATAN((R411^2+S411^2)^0.5/T411)/$AB$1</f>
        <v>41.1845980668875</v>
      </c>
      <c r="Q411" s="0" t="n">
        <f aca="false">ATAN2(R411,S411)/$AB$1+180</f>
        <v>131.688701091593</v>
      </c>
      <c r="R411" s="0" t="n">
        <f aca="false">-F411*SIN(M411*$AB$1)*COS(N411*$AB$1)-G411*SIN($AB$1*M411)*SIN($AB$1*N411)+H411*COS($AB$1*M411)</f>
        <v>5.42225762006452</v>
      </c>
      <c r="S411" s="0" t="n">
        <f aca="false">-F411*SIN($AB$1*N411)+G411*COS($AB$1*N411)</f>
        <v>-6.08822536914803</v>
      </c>
      <c r="T411" s="0" t="n">
        <f aca="false">-F411*COS($AB$1*M411)*COS(N411*$AB$1)-G411*COS($AB$1*M411)*SIN($AB$1*N411)-H411*SIN($AB$1*M411)</f>
        <v>9.31786639505604</v>
      </c>
      <c r="W411" s="0" t="n">
        <f aca="false">IF(O411&lt;&gt;0,1,0)</f>
        <v>1</v>
      </c>
    </row>
    <row r="412" customFormat="false" ht="15" hidden="false" customHeight="false" outlineLevel="0" collapsed="false">
      <c r="A412" s="0" t="s">
        <v>1341</v>
      </c>
      <c r="B412" s="0" t="s">
        <v>575</v>
      </c>
      <c r="C412" s="0" t="s">
        <v>1342</v>
      </c>
      <c r="I412" s="0" t="s">
        <v>1331</v>
      </c>
      <c r="J412" s="13" t="n">
        <v>0.23</v>
      </c>
      <c r="K412" s="9" t="str">
        <f aca="false">RIGHTB(B412,1)</f>
        <v>S</v>
      </c>
      <c r="L412" s="9" t="str">
        <f aca="false">RIGHTB(C412,1)</f>
        <v>W</v>
      </c>
      <c r="M412" s="10" t="n">
        <f aca="false">IF(AND(K412="S",LEN(B412)&gt;4),-LEFT(B412,4),IF(AND(K412="S",LEN(B412)=4),-LEFT(B412,3),IF(AND(K412="N",LEN(B412)=4),LEFT(B412,3),LEFT(B412,4))))</f>
        <v>-49.2</v>
      </c>
      <c r="N412" s="10" t="n">
        <f aca="false">IF(AND(L412="W",LEN(C412)=6),-LEFT(C412,5), IF(AND(L412="W",LEN(C412)=5),-LEFT(C412,4), IF(AND(L412="W",LEN(C412)=4), -LEFT(C412,3), IF(AND(L412="E", LEN(C412)=6),LEFT(C412,5), IF(AND(L412="E",LEN(C412)=5), LEFT(C412,4), IF(AND(L412="E",LEN(C412)=4),LEFT(C412,3) ))))))</f>
        <v>-172.2</v>
      </c>
      <c r="O412" s="0" t="n">
        <f aca="false">(F412^2+G412^2+H412^2)^0.5</f>
        <v>0</v>
      </c>
      <c r="P412" s="0" t="e">
        <f aca="false">ATAN((R412^2+S412^2)^0.5/T412)/$AB$1</f>
        <v>#DIV/0!</v>
      </c>
      <c r="Q412" s="0" t="n">
        <f aca="false">ATAN2(R412,S412)/$AB$1+180</f>
        <v>180</v>
      </c>
      <c r="R412" s="0" t="n">
        <f aca="false">-F412*SIN(M412*$AB$1)*COS(N412*$AB$1)-G412*SIN($AB$1*M412)*SIN($AB$1*N412)+H412*COS($AB$1*M412)</f>
        <v>0</v>
      </c>
      <c r="S412" s="0" t="n">
        <f aca="false">-F412*SIN($AB$1*N412)+G412*COS($AB$1*N412)</f>
        <v>0</v>
      </c>
      <c r="T412" s="0" t="n">
        <f aca="false">-F412*COS($AB$1*M412)*COS(N412*$AB$1)-G412*COS($AB$1*M412)*SIN($AB$1*N412)-H412*SIN($AB$1*M412)</f>
        <v>0</v>
      </c>
      <c r="W412" s="0" t="n">
        <f aca="false">IF(O412&lt;&gt;0,1,0)</f>
        <v>0</v>
      </c>
    </row>
    <row r="413" customFormat="false" ht="15" hidden="false" customHeight="false" outlineLevel="0" collapsed="false">
      <c r="A413" s="0" t="s">
        <v>1343</v>
      </c>
      <c r="B413" s="0" t="s">
        <v>1344</v>
      </c>
      <c r="C413" s="0" t="s">
        <v>1345</v>
      </c>
      <c r="D413" s="0" t="n">
        <v>39</v>
      </c>
      <c r="I413" s="0" t="s">
        <v>1327</v>
      </c>
      <c r="J413" s="13" t="n">
        <v>0.23</v>
      </c>
      <c r="K413" s="9" t="str">
        <f aca="false">RIGHTB(B413,1)</f>
        <v>S</v>
      </c>
      <c r="L413" s="9" t="str">
        <f aca="false">RIGHTB(C413,1)</f>
        <v>W</v>
      </c>
      <c r="M413" s="10" t="n">
        <f aca="false">IF(AND(K413="S",LEN(B413)&gt;4),-LEFT(B413,4),IF(AND(K413="S",LEN(B413)=4),-LEFT(B413,3),IF(AND(K413="N",LEN(B413)=4),LEFT(B413,3),LEFT(B413,4))))</f>
        <v>-4.6</v>
      </c>
      <c r="N413" s="10" t="n">
        <f aca="false">IF(AND(L413="W",LEN(C413)=6),-LEFT(C413,5), IF(AND(L413="W",LEN(C413)=5),-LEFT(C413,4), IF(AND(L413="W",LEN(C413)=4), -LEFT(C413,3), IF(AND(L413="E", LEN(C413)=6),LEFT(C413,5), IF(AND(L413="E",LEN(C413)=5), LEFT(C413,4), IF(AND(L413="E",LEN(C413)=4),LEFT(C413,3) ))))))</f>
        <v>-66.3</v>
      </c>
      <c r="O413" s="0" t="n">
        <f aca="false">(F413^2+G413^2+H413^2)^0.5</f>
        <v>0</v>
      </c>
      <c r="P413" s="0" t="e">
        <f aca="false">ATAN((R413^2+S413^2)^0.5/T413)/$AB$1</f>
        <v>#DIV/0!</v>
      </c>
      <c r="Q413" s="0" t="n">
        <f aca="false">ATAN2(R413,S413)/$AB$1+180</f>
        <v>180</v>
      </c>
      <c r="R413" s="0" t="n">
        <f aca="false">-F413*SIN(M413*$AB$1)*COS(N413*$AB$1)-G413*SIN($AB$1*M413)*SIN($AB$1*N413)+H413*COS($AB$1*M413)</f>
        <v>0</v>
      </c>
      <c r="S413" s="0" t="n">
        <f aca="false">-F413*SIN($AB$1*N413)+G413*COS($AB$1*N413)</f>
        <v>0</v>
      </c>
      <c r="T413" s="0" t="n">
        <f aca="false">-F413*COS($AB$1*M413)*COS(N413*$AB$1)-G413*COS($AB$1*M413)*SIN($AB$1*N413)-H413*SIN($AB$1*M413)</f>
        <v>0</v>
      </c>
      <c r="W413" s="0" t="n">
        <f aca="false">IF(O413&lt;&gt;0,1,0)</f>
        <v>0</v>
      </c>
    </row>
    <row r="414" customFormat="false" ht="15" hidden="false" customHeight="false" outlineLevel="0" collapsed="false">
      <c r="A414" s="0" t="s">
        <v>1346</v>
      </c>
      <c r="B414" s="0" t="s">
        <v>1347</v>
      </c>
      <c r="C414" s="0" t="s">
        <v>1348</v>
      </c>
      <c r="D414" s="0" t="n">
        <v>35.2</v>
      </c>
      <c r="E414" s="0" t="n">
        <v>19.9</v>
      </c>
      <c r="F414" s="0" t="n">
        <v>5.5</v>
      </c>
      <c r="G414" s="0" t="n">
        <v>-10.5</v>
      </c>
      <c r="H414" s="0" t="n">
        <v>-16</v>
      </c>
      <c r="I414" s="0" t="s">
        <v>1327</v>
      </c>
      <c r="J414" s="13" t="n">
        <v>0.23</v>
      </c>
      <c r="K414" s="9" t="str">
        <f aca="false">RIGHTB(B414,1)</f>
        <v>N</v>
      </c>
      <c r="L414" s="9" t="str">
        <f aca="false">RIGHTB(C414,1)</f>
        <v>E</v>
      </c>
      <c r="M414" s="10" t="str">
        <f aca="false">IF(AND(K414="S",LEN(B414)&gt;4),-LEFT(B414,4),IF(AND(K414="S",LEN(B414)=4),-LEFT(B414,3),IF(AND(K414="N",LEN(B414)=4),LEFT(B414,3),LEFT(B414,4))))</f>
        <v>8.0</v>
      </c>
      <c r="N414" s="10" t="str">
        <f aca="false">IF(AND(L414="W",LEN(C414)=6),-LEFT(C414,5), IF(AND(L414="W",LEN(C414)=5),-LEFT(C414,4), IF(AND(L414="W",LEN(C414)=4), -LEFT(C414,3), IF(AND(L414="E", LEN(C414)=6),LEFT(C414,5), IF(AND(L414="E",LEN(C414)=5), LEFT(C414,4), IF(AND(L414="E",LEN(C414)=4),LEFT(C414,3) ))))))</f>
        <v>119.1</v>
      </c>
      <c r="O414" s="0" t="n">
        <f aca="false">(F414^2+G414^2+H414^2)^0.5</f>
        <v>19.9123077517399</v>
      </c>
      <c r="P414" s="0" t="n">
        <f aca="false">ATAN((R414^2+S414^2)^0.5/T414)/$AB$1</f>
        <v>45.4831203757087</v>
      </c>
      <c r="Q414" s="0" t="n">
        <f aca="false">ATAN2(R414,S414)/$AB$1+180</f>
        <v>358.786169869288</v>
      </c>
      <c r="R414" s="0" t="n">
        <f aca="false">-F414*SIN(M414*$AB$1)*COS(N414*$AB$1)-G414*SIN($AB$1*M414)*SIN($AB$1*N414)+H414*COS($AB$1*M414)</f>
        <v>-14.1951639903852</v>
      </c>
      <c r="S414" s="0" t="n">
        <f aca="false">-F414*SIN($AB$1*N414)+G414*COS($AB$1*N414)</f>
        <v>0.300774267047575</v>
      </c>
      <c r="T414" s="0" t="n">
        <f aca="false">-F414*COS($AB$1*M414)*COS(N414*$AB$1)-G414*COS($AB$1*M414)*SIN($AB$1*N414)-H414*SIN($AB$1*M414)</f>
        <v>13.960904488118</v>
      </c>
      <c r="W414" s="0" t="n">
        <f aca="false">IF(O414&lt;&gt;0,1,0)</f>
        <v>1</v>
      </c>
    </row>
    <row r="415" customFormat="false" ht="15" hidden="false" customHeight="false" outlineLevel="0" collapsed="false">
      <c r="A415" s="0" t="s">
        <v>1349</v>
      </c>
      <c r="B415" s="0" t="s">
        <v>1040</v>
      </c>
      <c r="C415" s="0" t="s">
        <v>1350</v>
      </c>
      <c r="D415" s="0" t="n">
        <v>37</v>
      </c>
      <c r="I415" s="0" t="s">
        <v>1327</v>
      </c>
      <c r="J415" s="13" t="n">
        <v>0.23</v>
      </c>
      <c r="K415" s="9" t="str">
        <f aca="false">RIGHTB(B415,1)</f>
        <v>S</v>
      </c>
      <c r="L415" s="9" t="str">
        <f aca="false">RIGHTB(C415,1)</f>
        <v>E</v>
      </c>
      <c r="M415" s="10" t="n">
        <f aca="false">IF(AND(K415="S",LEN(B415)&gt;4),-LEFT(B415,4),IF(AND(K415="S",LEN(B415)=4),-LEFT(B415,3),IF(AND(K415="N",LEN(B415)=4),LEFT(B415,3),LEFT(B415,4))))</f>
        <v>-26.1</v>
      </c>
      <c r="N415" s="10" t="str">
        <f aca="false">IF(AND(L415="W",LEN(C415)=6),-LEFT(C415,5), IF(AND(L415="W",LEN(C415)=5),-LEFT(C415,4), IF(AND(L415="W",LEN(C415)=4), -LEFT(C415,3), IF(AND(L415="E", LEN(C415)=6),LEFT(C415,5), IF(AND(L415="E",LEN(C415)=5), LEFT(C415,4), IF(AND(L415="E",LEN(C415)=4),LEFT(C415,3) ))))))</f>
        <v>174.9</v>
      </c>
      <c r="O415" s="0" t="n">
        <f aca="false">(F415^2+G415^2+H415^2)^0.5</f>
        <v>0</v>
      </c>
      <c r="P415" s="0" t="e">
        <f aca="false">ATAN((R415^2+S415^2)^0.5/T415)/$AB$1</f>
        <v>#DIV/0!</v>
      </c>
      <c r="Q415" s="0" t="n">
        <f aca="false">ATAN2(R415,S415)/$AB$1+180</f>
        <v>180</v>
      </c>
      <c r="R415" s="0" t="n">
        <f aca="false">-F415*SIN(M415*$AB$1)*COS(N415*$AB$1)-G415*SIN($AB$1*M415)*SIN($AB$1*N415)+H415*COS($AB$1*M415)</f>
        <v>0</v>
      </c>
      <c r="S415" s="0" t="n">
        <f aca="false">-F415*SIN($AB$1*N415)+G415*COS($AB$1*N415)</f>
        <v>-0</v>
      </c>
      <c r="T415" s="0" t="n">
        <f aca="false">-F415*COS($AB$1*M415)*COS(N415*$AB$1)-G415*COS($AB$1*M415)*SIN($AB$1*N415)-H415*SIN($AB$1*M415)</f>
        <v>0</v>
      </c>
      <c r="W415" s="0" t="n">
        <f aca="false">IF(O415&lt;&gt;0,1,0)</f>
        <v>0</v>
      </c>
    </row>
    <row r="416" customFormat="false" ht="15" hidden="false" customHeight="false" outlineLevel="0" collapsed="false">
      <c r="A416" s="0" t="s">
        <v>1351</v>
      </c>
      <c r="B416" s="0" t="s">
        <v>1352</v>
      </c>
      <c r="C416" s="0" t="s">
        <v>1353</v>
      </c>
      <c r="D416" s="0" t="n">
        <v>35</v>
      </c>
      <c r="E416" s="0" t="n">
        <v>13.7</v>
      </c>
      <c r="F416" s="0" t="n">
        <v>-10</v>
      </c>
      <c r="G416" s="0" t="n">
        <v>-6.5</v>
      </c>
      <c r="H416" s="0" t="n">
        <v>-6.8</v>
      </c>
      <c r="I416" s="0" t="s">
        <v>1331</v>
      </c>
      <c r="J416" s="13" t="n">
        <v>0.23</v>
      </c>
      <c r="K416" s="9" t="str">
        <f aca="false">RIGHTB(B416,1)</f>
        <v>N</v>
      </c>
      <c r="L416" s="9" t="str">
        <f aca="false">RIGHTB(C416,1)</f>
        <v>E</v>
      </c>
      <c r="M416" s="10" t="str">
        <f aca="false">IF(AND(K416="S",LEN(B416)&gt;4),-LEFT(B416,4),IF(AND(K416="S",LEN(B416)=4),-LEFT(B416,3),IF(AND(K416="N",LEN(B416)=4),LEFT(B416,3),LEFT(B416,4))))</f>
        <v>23.1</v>
      </c>
      <c r="N416" s="10" t="str">
        <f aca="false">IF(AND(L416="W",LEN(C416)=6),-LEFT(C416,5), IF(AND(L416="W",LEN(C416)=5),-LEFT(C416,4), IF(AND(L416="W",LEN(C416)=4), -LEFT(C416,3), IF(AND(L416="E", LEN(C416)=6),LEFT(C416,5), IF(AND(L416="E",LEN(C416)=5), LEFT(C416,4), IF(AND(L416="E",LEN(C416)=4),LEFT(C416,3) ))))))</f>
        <v>60.7</v>
      </c>
      <c r="O416" s="0" t="n">
        <f aca="false">(F416^2+G416^2+H416^2)^0.5</f>
        <v>13.7291660343955</v>
      </c>
      <c r="P416" s="0" t="n">
        <f aca="false">ATAN((R416^2+S416^2)^0.5/T416)/$AB$1</f>
        <v>25.5817267136651</v>
      </c>
      <c r="Q416" s="0" t="n">
        <f aca="false">ATAN2(R416,S416)/$AB$1+180</f>
        <v>290.858515606501</v>
      </c>
      <c r="R416" s="0" t="n">
        <f aca="false">-F416*SIN(M416*$AB$1)*COS(N416*$AB$1)-G416*SIN($AB$1*M416)*SIN($AB$1*N416)+H416*COS($AB$1*M416)</f>
        <v>-2.11081374664967</v>
      </c>
      <c r="S416" s="0" t="n">
        <f aca="false">-F416*SIN($AB$1*N416)+G416*COS($AB$1*N416)</f>
        <v>5.53970678763388</v>
      </c>
      <c r="T416" s="0" t="n">
        <f aca="false">-F416*COS($AB$1*M416)*COS(N416*$AB$1)-G416*COS($AB$1*M416)*SIN($AB$1*N416)-H416*SIN($AB$1*M416)</f>
        <v>12.3832998039294</v>
      </c>
      <c r="W416" s="0" t="n">
        <f aca="false">IF(O416&lt;&gt;0,1,0)</f>
        <v>1</v>
      </c>
    </row>
    <row r="417" customFormat="false" ht="15" hidden="false" customHeight="false" outlineLevel="0" collapsed="false">
      <c r="A417" s="0" t="s">
        <v>1354</v>
      </c>
      <c r="B417" s="0" t="s">
        <v>119</v>
      </c>
      <c r="C417" s="0" t="s">
        <v>1355</v>
      </c>
      <c r="D417" s="8" t="n">
        <v>30</v>
      </c>
      <c r="E417" s="0" t="n">
        <v>20.9</v>
      </c>
      <c r="F417" s="0" t="n">
        <v>-9.1</v>
      </c>
      <c r="G417" s="0" t="n">
        <v>-2.5</v>
      </c>
      <c r="H417" s="0" t="n">
        <v>18.6</v>
      </c>
      <c r="I417" s="0" t="s">
        <v>1327</v>
      </c>
      <c r="J417" s="13" t="n">
        <v>0.23</v>
      </c>
      <c r="K417" s="9" t="str">
        <f aca="false">RIGHTB(B417,1)</f>
        <v>N</v>
      </c>
      <c r="L417" s="9" t="str">
        <f aca="false">RIGHTB(C417,1)</f>
        <v>E</v>
      </c>
      <c r="M417" s="10" t="str">
        <f aca="false">IF(AND(K417="S",LEN(B417)&gt;4),-LEFT(B417,4),IF(AND(K417="S",LEN(B417)=4),-LEFT(B417,3),IF(AND(K417="N",LEN(B417)=4),LEFT(B417,3),LEFT(B417,4))))</f>
        <v>7.5</v>
      </c>
      <c r="N417" s="10" t="str">
        <f aca="false">IF(AND(L417="W",LEN(C417)=6),-LEFT(C417,5), IF(AND(L417="W",LEN(C417)=5),-LEFT(C417,4), IF(AND(L417="W",LEN(C417)=4), -LEFT(C417,3), IF(AND(L417="E", LEN(C417)=6),LEFT(C417,5), IF(AND(L417="E",LEN(C417)=5), LEFT(C417,4), IF(AND(L417="E",LEN(C417)=4),LEFT(C417,3) ))))))</f>
        <v>3.6</v>
      </c>
      <c r="O417" s="0" t="n">
        <f aca="false">(F417^2+G417^2+H417^2)^0.5</f>
        <v>20.8571330724047</v>
      </c>
      <c r="P417" s="0" t="n">
        <f aca="false">ATAN((R417^2+S417^2)^0.5/T417)/$AB$1</f>
        <v>71.1690841403166</v>
      </c>
      <c r="Q417" s="0" t="n">
        <f aca="false">ATAN2(R417,S417)/$AB$1+180</f>
        <v>174.407837579211</v>
      </c>
      <c r="R417" s="0" t="n">
        <f aca="false">-F417*SIN(M417*$AB$1)*COS(N417*$AB$1)-G417*SIN($AB$1*M417)*SIN($AB$1*N417)+H417*COS($AB$1*M417)</f>
        <v>19.6468084603012</v>
      </c>
      <c r="S417" s="0" t="n">
        <f aca="false">-F417*SIN($AB$1*N417)+G417*COS($AB$1*N417)</f>
        <v>-1.92367309337052</v>
      </c>
      <c r="T417" s="0" t="n">
        <f aca="false">-F417*COS($AB$1*M417)*COS(N417*$AB$1)-G417*COS($AB$1*M417)*SIN($AB$1*N417)-H417*SIN($AB$1*M417)</f>
        <v>6.73219125946966</v>
      </c>
      <c r="W417" s="0" t="n">
        <f aca="false">IF(O417&lt;&gt;0,1,0)</f>
        <v>1</v>
      </c>
    </row>
    <row r="418" customFormat="false" ht="15" hidden="false" customHeight="false" outlineLevel="0" collapsed="false">
      <c r="A418" s="0" t="s">
        <v>1356</v>
      </c>
      <c r="B418" s="0" t="s">
        <v>1357</v>
      </c>
      <c r="C418" s="0" t="s">
        <v>1358</v>
      </c>
      <c r="I418" s="0" t="s">
        <v>1331</v>
      </c>
      <c r="J418" s="13" t="n">
        <v>0.23</v>
      </c>
      <c r="K418" s="9" t="str">
        <f aca="false">RIGHTB(B418,1)</f>
        <v>N</v>
      </c>
      <c r="L418" s="9" t="str">
        <f aca="false">RIGHTB(C418,1)</f>
        <v>W</v>
      </c>
      <c r="M418" s="10" t="str">
        <f aca="false">IF(AND(K418="S",LEN(B418)&gt;4),-LEFT(B418,4),IF(AND(K418="S",LEN(B418)=4),-LEFT(B418,3),IF(AND(K418="N",LEN(B418)=4),LEFT(B418,3),LEFT(B418,4))))</f>
        <v>32N</v>
      </c>
      <c r="N418" s="10" t="n">
        <f aca="false">IF(AND(L418="W",LEN(C418)=6),-LEFT(C418,5), IF(AND(L418="W",LEN(C418)=5),-LEFT(C418,4), IF(AND(L418="W",LEN(C418)=4), -LEFT(C418,3), IF(AND(L418="E", LEN(C418)=6),LEFT(C418,5), IF(AND(L418="E",LEN(C418)=5), LEFT(C418,4), IF(AND(L418="E",LEN(C418)=4),LEFT(C418,3) ))))))</f>
        <v>-60.7</v>
      </c>
      <c r="O418" s="0" t="n">
        <f aca="false">(F418^2+G418^2+H418^2)^0.5</f>
        <v>0</v>
      </c>
      <c r="P418" s="0" t="e">
        <f aca="false">ATAN((R418^2+S418^2)^0.5/T418)/$AB$1</f>
        <v>#VALUE!</v>
      </c>
      <c r="Q418" s="0" t="e">
        <f aca="false">ATAN2(R418,S418)/$AB$1+180</f>
        <v>#VALUE!</v>
      </c>
      <c r="R418" s="0" t="e">
        <f aca="false">-F418*SIN(M418*$AB$1)*COS(N418*$AB$1)-G418*SIN($AB$1*M418)*SIN($AB$1*N418)+H418*COS($AB$1*M418)</f>
        <v>#VALUE!</v>
      </c>
      <c r="S418" s="0" t="n">
        <f aca="false">-F418*SIN($AB$1*N418)+G418*COS($AB$1*N418)</f>
        <v>0</v>
      </c>
      <c r="T418" s="0" t="e">
        <f aca="false">-F418*COS($AB$1*M418)*COS(N418*$AB$1)-G418*COS($AB$1*M418)*SIN($AB$1*N418)-H418*SIN($AB$1*M418)</f>
        <v>#VALUE!</v>
      </c>
      <c r="W418" s="0" t="n">
        <f aca="false">IF(O418&lt;&gt;0,1,0)</f>
        <v>0</v>
      </c>
    </row>
    <row r="419" customFormat="false" ht="15" hidden="false" customHeight="false" outlineLevel="0" collapsed="false">
      <c r="A419" s="0" t="s">
        <v>1359</v>
      </c>
      <c r="B419" s="0" t="s">
        <v>1104</v>
      </c>
      <c r="C419" s="0" t="s">
        <v>1360</v>
      </c>
      <c r="D419" s="0" t="n">
        <v>29.4</v>
      </c>
      <c r="E419" s="0" t="n">
        <v>18.3</v>
      </c>
      <c r="F419" s="0" t="n">
        <v>-5</v>
      </c>
      <c r="G419" s="0" t="n">
        <v>-13</v>
      </c>
      <c r="H419" s="0" t="n">
        <v>-11.9</v>
      </c>
      <c r="I419" s="0" t="s">
        <v>1340</v>
      </c>
      <c r="J419" s="13" t="n">
        <v>0.23</v>
      </c>
      <c r="K419" s="9" t="str">
        <f aca="false">RIGHTB(B419,1)</f>
        <v>S</v>
      </c>
      <c r="L419" s="9" t="str">
        <f aca="false">RIGHTB(C419,1)</f>
        <v>E</v>
      </c>
      <c r="M419" s="10" t="n">
        <f aca="false">IF(AND(K419="S",LEN(B419)&gt;4),-LEFT(B419,4),IF(AND(K419="S",LEN(B419)=4),-LEFT(B419,3),IF(AND(K419="N",LEN(B419)=4),LEFT(B419,3),LEFT(B419,4))))</f>
        <v>-48.7</v>
      </c>
      <c r="N419" s="10" t="str">
        <f aca="false">IF(AND(L419="W",LEN(C419)=6),-LEFT(C419,5), IF(AND(L419="W",LEN(C419)=5),-LEFT(C419,4), IF(AND(L419="W",LEN(C419)=4), -LEFT(C419,3), IF(AND(L419="E", LEN(C419)=6),LEFT(C419,5), IF(AND(L419="E",LEN(C419)=5), LEFT(C419,4), IF(AND(L419="E",LEN(C419)=4),LEFT(C419,3) ))))))</f>
        <v>74.0</v>
      </c>
      <c r="O419" s="0" t="n">
        <f aca="false">(F419^2+G419^2+H419^2)^0.5</f>
        <v>18.3196615689264</v>
      </c>
      <c r="P419" s="0" t="n">
        <f aca="false">ATAN((R419^2+S419^2)^0.5/T419)/$AB$1</f>
        <v>89.3206519462672</v>
      </c>
      <c r="Q419" s="0" t="n">
        <f aca="false">ATAN2(R419,S419)/$AB$1+180</f>
        <v>356.171810194337</v>
      </c>
      <c r="R419" s="0" t="n">
        <f aca="false">-F419*SIN(M419*$AB$1)*COS(N419*$AB$1)-G419*SIN($AB$1*M419)*SIN($AB$1*N419)+H419*COS($AB$1*M419)</f>
        <v>-18.2775008010589</v>
      </c>
      <c r="S419" s="0" t="n">
        <f aca="false">-F419*SIN($AB$1*N419)+G419*COS($AB$1*N419)</f>
        <v>1.22302285355843</v>
      </c>
      <c r="T419" s="0" t="n">
        <f aca="false">-F419*COS($AB$1*M419)*COS(N419*$AB$1)-G419*COS($AB$1*M419)*SIN($AB$1*N419)-H419*SIN($AB$1*M419)</f>
        <v>0.217208579401097</v>
      </c>
      <c r="W419" s="0" t="n">
        <f aca="false">IF(O419&lt;&gt;0,1,0)</f>
        <v>1</v>
      </c>
    </row>
    <row r="420" customFormat="false" ht="15" hidden="false" customHeight="false" outlineLevel="0" collapsed="false">
      <c r="A420" s="0" t="s">
        <v>1361</v>
      </c>
      <c r="B420" s="0" t="s">
        <v>1321</v>
      </c>
      <c r="C420" s="0" t="s">
        <v>1362</v>
      </c>
      <c r="D420" s="0" t="n">
        <v>38</v>
      </c>
      <c r="E420" s="0" t="n">
        <v>11.1</v>
      </c>
      <c r="F420" s="0" t="n">
        <v>0.5</v>
      </c>
      <c r="G420" s="0" t="n">
        <v>6</v>
      </c>
      <c r="H420" s="0" t="n">
        <v>9.3</v>
      </c>
      <c r="I420" s="0" t="s">
        <v>1323</v>
      </c>
      <c r="J420" s="13" t="n">
        <v>0.23</v>
      </c>
      <c r="K420" s="9" t="str">
        <f aca="false">RIGHTB(B420,1)</f>
        <v>S</v>
      </c>
      <c r="L420" s="9" t="str">
        <f aca="false">RIGHTB(C420,1)</f>
        <v>W</v>
      </c>
      <c r="M420" s="10" t="n">
        <f aca="false">IF(AND(K420="S",LEN(B420)&gt;4),-LEFT(B420,4),IF(AND(K420="S",LEN(B420)=4),-LEFT(B420,3),IF(AND(K420="N",LEN(B420)=4),LEFT(B420,3),LEFT(B420,4))))</f>
        <v>-35.1</v>
      </c>
      <c r="N420" s="10" t="n">
        <f aca="false">IF(AND(L420="W",LEN(C420)=6),-LEFT(C420,5), IF(AND(L420="W",LEN(C420)=5),-LEFT(C420,4), IF(AND(L420="W",LEN(C420)=4), -LEFT(C420,3), IF(AND(L420="E", LEN(C420)=6),LEFT(C420,5), IF(AND(L420="E",LEN(C420)=5), LEFT(C420,4), IF(AND(L420="E",LEN(C420)=4),LEFT(C420,3) ))))))</f>
        <v>-34.2</v>
      </c>
      <c r="O420" s="0" t="n">
        <f aca="false">(F420^2+G420^2+H420^2)^0.5</f>
        <v>11.0788086002061</v>
      </c>
      <c r="P420" s="0" t="n">
        <f aca="false">ATAN((R420^2+S420^2)^0.5/T420)/$AB$1</f>
        <v>45.4769267126724</v>
      </c>
      <c r="Q420" s="0" t="n">
        <f aca="false">ATAN2(R420,S420)/$AB$1+180</f>
        <v>221.59301524741</v>
      </c>
      <c r="R420" s="0" t="n">
        <f aca="false">-F420*SIN(M420*$AB$1)*COS(N420*$AB$1)-G420*SIN($AB$1*M420)*SIN($AB$1*N420)+H420*COS($AB$1*M420)</f>
        <v>5.90737484316839</v>
      </c>
      <c r="S420" s="0" t="n">
        <f aca="false">-F420*SIN($AB$1*N420)+G420*COS($AB$1*N420)</f>
        <v>5.24352513462392</v>
      </c>
      <c r="T420" s="0" t="n">
        <f aca="false">-F420*COS($AB$1*M420)*COS(N420*$AB$1)-G420*COS($AB$1*M420)*SIN($AB$1*N420)-H420*SIN($AB$1*M420)</f>
        <v>7.76842111531478</v>
      </c>
      <c r="W420" s="0" t="n">
        <f aca="false">IF(O420&lt;&gt;0,1,0)</f>
        <v>1</v>
      </c>
    </row>
    <row r="421" customFormat="false" ht="15" hidden="false" customHeight="false" outlineLevel="0" collapsed="false">
      <c r="A421" s="0" t="s">
        <v>1363</v>
      </c>
      <c r="B421" s="0" t="s">
        <v>1364</v>
      </c>
      <c r="C421" s="0" t="s">
        <v>1365</v>
      </c>
      <c r="D421" s="0" t="n">
        <v>19.1</v>
      </c>
      <c r="I421" s="0" t="s">
        <v>1340</v>
      </c>
      <c r="J421" s="13" t="n">
        <v>0.23</v>
      </c>
      <c r="K421" s="9" t="str">
        <f aca="false">RIGHTB(B421,1)</f>
        <v>N</v>
      </c>
      <c r="L421" s="9" t="str">
        <f aca="false">RIGHTB(C421,1)</f>
        <v>W</v>
      </c>
      <c r="M421" s="10" t="str">
        <f aca="false">IF(AND(K421="S",LEN(B421)&gt;4),-LEFT(B421,4),IF(AND(K421="S",LEN(B421)=4),-LEFT(B421,3),IF(AND(K421="N",LEN(B421)=4),LEFT(B421,3),LEFT(B421,4))))</f>
        <v>38.5</v>
      </c>
      <c r="N421" s="10" t="n">
        <f aca="false">IF(AND(L421="W",LEN(C421)=6),-LEFT(C421,5), IF(AND(L421="W",LEN(C421)=5),-LEFT(C421,4), IF(AND(L421="W",LEN(C421)=4), -LEFT(C421,3), IF(AND(L421="E", LEN(C421)=6),LEFT(C421,5), IF(AND(L421="E",LEN(C421)=5), LEFT(C421,4), IF(AND(L421="E",LEN(C421)=4),LEFT(C421,3) ))))))</f>
        <v>-47.6</v>
      </c>
      <c r="O421" s="0" t="n">
        <f aca="false">(F421^2+G421^2+H421^2)^0.5</f>
        <v>0</v>
      </c>
      <c r="P421" s="0" t="e">
        <f aca="false">ATAN((R421^2+S421^2)^0.5/T421)/$AB$1</f>
        <v>#DIV/0!</v>
      </c>
      <c r="Q421" s="0" t="n">
        <f aca="false">ATAN2(R421,S421)/$AB$1+180</f>
        <v>180</v>
      </c>
      <c r="R421" s="0" t="n">
        <f aca="false">-F421*SIN(M421*$AB$1)*COS(N421*$AB$1)-G421*SIN($AB$1*M421)*SIN($AB$1*N421)+H421*COS($AB$1*M421)</f>
        <v>0</v>
      </c>
      <c r="S421" s="0" t="n">
        <f aca="false">-F421*SIN($AB$1*N421)+G421*COS($AB$1*N421)</f>
        <v>0</v>
      </c>
      <c r="T421" s="0" t="n">
        <f aca="false">-F421*COS($AB$1*M421)*COS(N421*$AB$1)-G421*COS($AB$1*M421)*SIN($AB$1*N421)-H421*SIN($AB$1*M421)</f>
        <v>0</v>
      </c>
      <c r="W421" s="0" t="n">
        <f aca="false">IF(O421&lt;&gt;0,1,0)</f>
        <v>0</v>
      </c>
    </row>
    <row r="422" customFormat="false" ht="15" hidden="false" customHeight="false" outlineLevel="0" collapsed="false">
      <c r="A422" s="0" t="s">
        <v>1366</v>
      </c>
      <c r="B422" s="0" t="s">
        <v>1367</v>
      </c>
      <c r="C422" s="0" t="s">
        <v>1016</v>
      </c>
      <c r="I422" s="0" t="s">
        <v>1368</v>
      </c>
      <c r="J422" s="13" t="n">
        <v>0.22</v>
      </c>
      <c r="K422" s="9" t="str">
        <f aca="false">RIGHTB(B422,1)</f>
        <v>N</v>
      </c>
      <c r="L422" s="9" t="str">
        <f aca="false">RIGHTB(C422,1)</f>
        <v>E</v>
      </c>
      <c r="M422" s="10" t="str">
        <f aca="false">IF(AND(K422="S",LEN(B422)&gt;4),-LEFT(B422,4),IF(AND(K422="S",LEN(B422)=4),-LEFT(B422,3),IF(AND(K422="N",LEN(B422)=4),LEFT(B422,3),LEFT(B422,4))))</f>
        <v>51.5</v>
      </c>
      <c r="N422" s="10" t="str">
        <f aca="false">IF(AND(L422="W",LEN(C422)=6),-LEFT(C422,5), IF(AND(L422="W",LEN(C422)=5),-LEFT(C422,4), IF(AND(L422="W",LEN(C422)=4), -LEFT(C422,3), IF(AND(L422="E", LEN(C422)=6),LEFT(C422,5), IF(AND(L422="E",LEN(C422)=5), LEFT(C422,4), IF(AND(L422="E",LEN(C422)=4),LEFT(C422,3) ))))))</f>
        <v>115.4</v>
      </c>
      <c r="O422" s="0" t="n">
        <f aca="false">(F422^2+G422^2+H422^2)^0.5</f>
        <v>0</v>
      </c>
      <c r="P422" s="0" t="e">
        <f aca="false">ATAN((R422^2+S422^2)^0.5/T422)/$AB$1</f>
        <v>#DIV/0!</v>
      </c>
      <c r="Q422" s="0" t="n">
        <f aca="false">ATAN2(R422,S422)/$AB$1+180</f>
        <v>180</v>
      </c>
      <c r="R422" s="0" t="n">
        <f aca="false">-F422*SIN(M422*$AB$1)*COS(N422*$AB$1)-G422*SIN($AB$1*M422)*SIN($AB$1*N422)+H422*COS($AB$1*M422)</f>
        <v>0</v>
      </c>
      <c r="S422" s="0" t="n">
        <f aca="false">-F422*SIN($AB$1*N422)+G422*COS($AB$1*N422)</f>
        <v>-0</v>
      </c>
      <c r="T422" s="0" t="n">
        <f aca="false">-F422*COS($AB$1*M422)*COS(N422*$AB$1)-G422*COS($AB$1*M422)*SIN($AB$1*N422)-H422*SIN($AB$1*M422)</f>
        <v>0</v>
      </c>
      <c r="W422" s="0" t="n">
        <f aca="false">IF(O422&lt;&gt;0,1,0)</f>
        <v>0</v>
      </c>
    </row>
    <row r="423" customFormat="false" ht="15" hidden="false" customHeight="false" outlineLevel="0" collapsed="false">
      <c r="A423" s="0" t="s">
        <v>1369</v>
      </c>
      <c r="I423" s="0" t="s">
        <v>1370</v>
      </c>
      <c r="J423" s="13" t="n">
        <v>0.22</v>
      </c>
      <c r="K423" s="9" t="str">
        <f aca="false">RIGHTB(B423,1)</f>
        <v/>
      </c>
      <c r="L423" s="9" t="str">
        <f aca="false">RIGHTB(C423,1)</f>
        <v/>
      </c>
      <c r="M423" s="10" t="str">
        <f aca="false">IF(AND(K423="S",LEN(B423)&gt;4),-LEFT(B423,4),IF(AND(K423="S",LEN(B423)=4),-LEFT(B423,3),IF(AND(K423="N",LEN(B423)=4),LEFT(B423,3),LEFT(B423,4))))</f>
        <v/>
      </c>
      <c r="N423" s="10" t="n">
        <f aca="false">IF(AND(L423="W",LEN(C423)=6),-LEFT(C423,5), IF(AND(L423="W",LEN(C423)=5),-LEFT(C423,4), IF(AND(L423="W",LEN(C423)=4), -LEFT(C423,3), IF(AND(L423="E", LEN(C423)=6),LEFT(C423,5), IF(AND(L423="E",LEN(C423)=5), LEFT(C423,4), IF(AND(L423="E",LEN(C423)=4),LEFT(C423,3) ))))))</f>
        <v>0</v>
      </c>
      <c r="O423" s="0" t="n">
        <f aca="false">(F423^2+G423^2+H423^2)^0.5</f>
        <v>0</v>
      </c>
      <c r="P423" s="0" t="e">
        <f aca="false">ATAN((R423^2+S423^2)^0.5/T423)/$AB$1</f>
        <v>#VALUE!</v>
      </c>
      <c r="Q423" s="0" t="e">
        <f aca="false">ATAN2(R423,S423)/$AB$1+180</f>
        <v>#VALUE!</v>
      </c>
      <c r="R423" s="0" t="e">
        <f aca="false">-F423*SIN(M423*$AB$1)*COS(N423*$AB$1)-G423*SIN($AB$1*M423)*SIN($AB$1*N423)+H423*COS($AB$1*M423)</f>
        <v>#VALUE!</v>
      </c>
      <c r="S423" s="0" t="n">
        <f aca="false">-F423*SIN($AB$1*N423)+G423*COS($AB$1*N423)</f>
        <v>0</v>
      </c>
      <c r="T423" s="0" t="e">
        <f aca="false">-F423*COS($AB$1*M423)*COS(N423*$AB$1)-G423*COS($AB$1*M423)*SIN($AB$1*N423)-H423*SIN($AB$1*M423)</f>
        <v>#VALUE!</v>
      </c>
      <c r="W423" s="0" t="n">
        <f aca="false">IF(O423&lt;&gt;0,1,0)</f>
        <v>0</v>
      </c>
    </row>
    <row r="424" customFormat="false" ht="15" hidden="false" customHeight="false" outlineLevel="0" collapsed="false">
      <c r="A424" s="0" t="s">
        <v>1371</v>
      </c>
      <c r="I424" s="0" t="s">
        <v>1370</v>
      </c>
      <c r="J424" s="13" t="n">
        <v>0.22</v>
      </c>
      <c r="K424" s="9" t="str">
        <f aca="false">RIGHTB(B424,1)</f>
        <v/>
      </c>
      <c r="L424" s="9" t="str">
        <f aca="false">RIGHTB(C424,1)</f>
        <v/>
      </c>
      <c r="M424" s="10" t="str">
        <f aca="false">IF(AND(K424="S",LEN(B424)&gt;4),-LEFT(B424,4),IF(AND(K424="S",LEN(B424)=4),-LEFT(B424,3),IF(AND(K424="N",LEN(B424)=4),LEFT(B424,3),LEFT(B424,4))))</f>
        <v/>
      </c>
      <c r="N424" s="10" t="n">
        <f aca="false">IF(AND(L424="W",LEN(C424)=6),-LEFT(C424,5), IF(AND(L424="W",LEN(C424)=5),-LEFT(C424,4), IF(AND(L424="W",LEN(C424)=4), -LEFT(C424,3), IF(AND(L424="E", LEN(C424)=6),LEFT(C424,5), IF(AND(L424="E",LEN(C424)=5), LEFT(C424,4), IF(AND(L424="E",LEN(C424)=4),LEFT(C424,3) ))))))</f>
        <v>0</v>
      </c>
      <c r="O424" s="0" t="n">
        <f aca="false">(F424^2+G424^2+H424^2)^0.5</f>
        <v>0</v>
      </c>
      <c r="P424" s="0" t="e">
        <f aca="false">ATAN((R424^2+S424^2)^0.5/T424)/$AB$1</f>
        <v>#VALUE!</v>
      </c>
      <c r="Q424" s="0" t="e">
        <f aca="false">ATAN2(R424,S424)/$AB$1+180</f>
        <v>#VALUE!</v>
      </c>
      <c r="R424" s="0" t="e">
        <f aca="false">-F424*SIN(M424*$AB$1)*COS(N424*$AB$1)-G424*SIN($AB$1*M424)*SIN($AB$1*N424)+H424*COS($AB$1*M424)</f>
        <v>#VALUE!</v>
      </c>
      <c r="S424" s="0" t="n">
        <f aca="false">-F424*SIN($AB$1*N424)+G424*COS($AB$1*N424)</f>
        <v>0</v>
      </c>
      <c r="T424" s="0" t="e">
        <f aca="false">-F424*COS($AB$1*M424)*COS(N424*$AB$1)-G424*COS($AB$1*M424)*SIN($AB$1*N424)-H424*SIN($AB$1*M424)</f>
        <v>#VALUE!</v>
      </c>
      <c r="W424" s="0" t="n">
        <f aca="false">IF(O424&lt;&gt;0,1,0)</f>
        <v>0</v>
      </c>
    </row>
    <row r="425" customFormat="false" ht="15" hidden="false" customHeight="false" outlineLevel="0" collapsed="false">
      <c r="A425" s="0" t="s">
        <v>1372</v>
      </c>
      <c r="B425" s="0" t="s">
        <v>571</v>
      </c>
      <c r="C425" s="0" t="s">
        <v>1373</v>
      </c>
      <c r="I425" s="0" t="s">
        <v>1374</v>
      </c>
      <c r="J425" s="13" t="n">
        <v>0.22</v>
      </c>
      <c r="K425" s="9" t="str">
        <f aca="false">RIGHTB(B425,1)</f>
        <v>S</v>
      </c>
      <c r="L425" s="9" t="str">
        <f aca="false">RIGHTB(C425,1)</f>
        <v>W</v>
      </c>
      <c r="M425" s="10" t="n">
        <f aca="false">IF(AND(K425="S",LEN(B425)&gt;4),-LEFT(B425,4),IF(AND(K425="S",LEN(B425)=4),-LEFT(B425,3),IF(AND(K425="N",LEN(B425)=4),LEFT(B425,3),LEFT(B425,4))))</f>
        <v>-52</v>
      </c>
      <c r="N425" s="10" t="n">
        <f aca="false">IF(AND(L425="W",LEN(C425)=6),-LEFT(C425,5), IF(AND(L425="W",LEN(C425)=5),-LEFT(C425,4), IF(AND(L425="W",LEN(C425)=4), -LEFT(C425,3), IF(AND(L425="E", LEN(C425)=6),LEFT(C425,5), IF(AND(L425="E",LEN(C425)=5), LEFT(C425,4), IF(AND(L425="E",LEN(C425)=4),LEFT(C425,3) ))))))</f>
        <v>-22.2</v>
      </c>
      <c r="O425" s="0" t="n">
        <f aca="false">(F425^2+G425^2+H425^2)^0.5</f>
        <v>0</v>
      </c>
      <c r="P425" s="0" t="e">
        <f aca="false">ATAN((R425^2+S425^2)^0.5/T425)/$AB$1</f>
        <v>#DIV/0!</v>
      </c>
      <c r="Q425" s="0" t="n">
        <f aca="false">ATAN2(R425,S425)/$AB$1+180</f>
        <v>180</v>
      </c>
      <c r="R425" s="0" t="n">
        <f aca="false">-F425*SIN(M425*$AB$1)*COS(N425*$AB$1)-G425*SIN($AB$1*M425)*SIN($AB$1*N425)+H425*COS($AB$1*M425)</f>
        <v>0</v>
      </c>
      <c r="S425" s="0" t="n">
        <f aca="false">-F425*SIN($AB$1*N425)+G425*COS($AB$1*N425)</f>
        <v>0</v>
      </c>
      <c r="T425" s="0" t="n">
        <f aca="false">-F425*COS($AB$1*M425)*COS(N425*$AB$1)-G425*COS($AB$1*M425)*SIN($AB$1*N425)-H425*SIN($AB$1*M425)</f>
        <v>0</v>
      </c>
      <c r="W425" s="0" t="n">
        <f aca="false">IF(O425&lt;&gt;0,1,0)</f>
        <v>0</v>
      </c>
    </row>
    <row r="426" customFormat="false" ht="15" hidden="false" customHeight="false" outlineLevel="0" collapsed="false">
      <c r="A426" s="0" t="s">
        <v>1375</v>
      </c>
      <c r="B426" s="0" t="s">
        <v>1376</v>
      </c>
      <c r="C426" s="0" t="s">
        <v>1377</v>
      </c>
      <c r="I426" s="0" t="s">
        <v>1368</v>
      </c>
      <c r="J426" s="13" t="n">
        <v>0.22</v>
      </c>
      <c r="K426" s="9" t="str">
        <f aca="false">RIGHTB(B426,1)</f>
        <v>N</v>
      </c>
      <c r="L426" s="9" t="str">
        <f aca="false">RIGHTB(C426,1)</f>
        <v>E</v>
      </c>
      <c r="M426" s="10" t="str">
        <f aca="false">IF(AND(K426="S",LEN(B426)&gt;4),-LEFT(B426,4),IF(AND(K426="S",LEN(B426)=4),-LEFT(B426,3),IF(AND(K426="N",LEN(B426)=4),LEFT(B426,3),LEFT(B426,4))))</f>
        <v>60.7</v>
      </c>
      <c r="N426" s="10" t="str">
        <f aca="false">IF(AND(L426="W",LEN(C426)=6),-LEFT(C426,5), IF(AND(L426="W",LEN(C426)=5),-LEFT(C426,4), IF(AND(L426="W",LEN(C426)=4), -LEFT(C426,3), IF(AND(L426="E", LEN(C426)=6),LEFT(C426,5), IF(AND(L426="E",LEN(C426)=5), LEFT(C426,4), IF(AND(L426="E",LEN(C426)=4),LEFT(C426,3) ))))))</f>
        <v>116.6</v>
      </c>
      <c r="O426" s="0" t="n">
        <f aca="false">(F426^2+G426^2+H426^2)^0.5</f>
        <v>0</v>
      </c>
      <c r="P426" s="0" t="e">
        <f aca="false">ATAN((R426^2+S426^2)^0.5/T426)/$AB$1</f>
        <v>#DIV/0!</v>
      </c>
      <c r="Q426" s="0" t="n">
        <f aca="false">ATAN2(R426,S426)/$AB$1+180</f>
        <v>180</v>
      </c>
      <c r="R426" s="0" t="n">
        <f aca="false">-F426*SIN(M426*$AB$1)*COS(N426*$AB$1)-G426*SIN($AB$1*M426)*SIN($AB$1*N426)+H426*COS($AB$1*M426)</f>
        <v>0</v>
      </c>
      <c r="S426" s="0" t="n">
        <f aca="false">-F426*SIN($AB$1*N426)+G426*COS($AB$1*N426)</f>
        <v>-0</v>
      </c>
      <c r="T426" s="0" t="n">
        <f aca="false">-F426*COS($AB$1*M426)*COS(N426*$AB$1)-G426*COS($AB$1*M426)*SIN($AB$1*N426)-H426*SIN($AB$1*M426)</f>
        <v>0</v>
      </c>
      <c r="W426" s="0" t="n">
        <f aca="false">IF(O426&lt;&gt;0,1,0)</f>
        <v>0</v>
      </c>
    </row>
    <row r="427" customFormat="false" ht="15" hidden="false" customHeight="false" outlineLevel="0" collapsed="false">
      <c r="A427" s="0" t="s">
        <v>1378</v>
      </c>
      <c r="B427" s="0" t="s">
        <v>1083</v>
      </c>
      <c r="C427" s="0" t="s">
        <v>1379</v>
      </c>
      <c r="I427" s="0" t="s">
        <v>1368</v>
      </c>
      <c r="J427" s="13" t="n">
        <v>0.22</v>
      </c>
      <c r="K427" s="9" t="str">
        <f aca="false">RIGHTB(B427,1)</f>
        <v>S</v>
      </c>
      <c r="L427" s="9" t="str">
        <f aca="false">RIGHTB(C427,1)</f>
        <v>E</v>
      </c>
      <c r="M427" s="10" t="n">
        <f aca="false">IF(AND(K427="S",LEN(B427)&gt;4),-LEFT(B427,4),IF(AND(K427="S",LEN(B427)=4),-LEFT(B427,3),IF(AND(K427="N",LEN(B427)=4),LEFT(B427,3),LEFT(B427,4))))</f>
        <v>-17.7</v>
      </c>
      <c r="N427" s="10" t="str">
        <f aca="false">IF(AND(L427="W",LEN(C427)=6),-LEFT(C427,5), IF(AND(L427="W",LEN(C427)=5),-LEFT(C427,4), IF(AND(L427="W",LEN(C427)=4), -LEFT(C427,3), IF(AND(L427="E", LEN(C427)=6),LEFT(C427,5), IF(AND(L427="E",LEN(C427)=5), LEFT(C427,4), IF(AND(L427="E",LEN(C427)=4),LEFT(C427,3) ))))))</f>
        <v>138.7</v>
      </c>
      <c r="O427" s="0" t="n">
        <f aca="false">(F427^2+G427^2+H427^2)^0.5</f>
        <v>0</v>
      </c>
      <c r="P427" s="0" t="e">
        <f aca="false">ATAN((R427^2+S427^2)^0.5/T427)/$AB$1</f>
        <v>#DIV/0!</v>
      </c>
      <c r="Q427" s="0" t="n">
        <f aca="false">ATAN2(R427,S427)/$AB$1+180</f>
        <v>180</v>
      </c>
      <c r="R427" s="0" t="n">
        <f aca="false">-F427*SIN(M427*$AB$1)*COS(N427*$AB$1)-G427*SIN($AB$1*M427)*SIN($AB$1*N427)+H427*COS($AB$1*M427)</f>
        <v>0</v>
      </c>
      <c r="S427" s="0" t="n">
        <f aca="false">-F427*SIN($AB$1*N427)+G427*COS($AB$1*N427)</f>
        <v>-0</v>
      </c>
      <c r="T427" s="0" t="n">
        <f aca="false">-F427*COS($AB$1*M427)*COS(N427*$AB$1)-G427*COS($AB$1*M427)*SIN($AB$1*N427)-H427*SIN($AB$1*M427)</f>
        <v>0</v>
      </c>
      <c r="W427" s="0" t="n">
        <f aca="false">IF(O427&lt;&gt;0,1,0)</f>
        <v>0</v>
      </c>
    </row>
    <row r="428" customFormat="false" ht="15" hidden="false" customHeight="false" outlineLevel="0" collapsed="false">
      <c r="A428" s="0" t="s">
        <v>1380</v>
      </c>
      <c r="B428" s="0" t="s">
        <v>1381</v>
      </c>
      <c r="C428" s="0" t="s">
        <v>1382</v>
      </c>
      <c r="I428" s="0" t="s">
        <v>1370</v>
      </c>
      <c r="J428" s="13" t="n">
        <v>0.22</v>
      </c>
      <c r="K428" s="9" t="str">
        <f aca="false">RIGHTB(B428,1)</f>
        <v>N</v>
      </c>
      <c r="L428" s="9" t="str">
        <f aca="false">RIGHTB(C428,1)</f>
        <v>E</v>
      </c>
      <c r="M428" s="10" t="str">
        <f aca="false">IF(AND(K428="S",LEN(B428)&gt;4),-LEFT(B428,4),IF(AND(K428="S",LEN(B428)=4),-LEFT(B428,3),IF(AND(K428="N",LEN(B428)=4),LEFT(B428,3),LEFT(B428,4))))</f>
        <v>5.2</v>
      </c>
      <c r="N428" s="10" t="str">
        <f aca="false">IF(AND(L428="W",LEN(C428)=6),-LEFT(C428,5), IF(AND(L428="W",LEN(C428)=5),-LEFT(C428,4), IF(AND(L428="W",LEN(C428)=4), -LEFT(C428,3), IF(AND(L428="E", LEN(C428)=6),LEFT(C428,5), IF(AND(L428="E",LEN(C428)=5), LEFT(C428,4), IF(AND(L428="E",LEN(C428)=4),LEFT(C428,3) ))))))</f>
        <v>166.2</v>
      </c>
      <c r="O428" s="0" t="n">
        <f aca="false">(F428^2+G428^2+H428^2)^0.5</f>
        <v>0</v>
      </c>
      <c r="P428" s="0" t="e">
        <f aca="false">ATAN((R428^2+S428^2)^0.5/T428)/$AB$1</f>
        <v>#DIV/0!</v>
      </c>
      <c r="Q428" s="0" t="n">
        <f aca="false">ATAN2(R428,S428)/$AB$1+180</f>
        <v>180</v>
      </c>
      <c r="R428" s="0" t="n">
        <f aca="false">-F428*SIN(M428*$AB$1)*COS(N428*$AB$1)-G428*SIN($AB$1*M428)*SIN($AB$1*N428)+H428*COS($AB$1*M428)</f>
        <v>0</v>
      </c>
      <c r="S428" s="0" t="n">
        <f aca="false">-F428*SIN($AB$1*N428)+G428*COS($AB$1*N428)</f>
        <v>-0</v>
      </c>
      <c r="T428" s="0" t="n">
        <f aca="false">-F428*COS($AB$1*M428)*COS(N428*$AB$1)-G428*COS($AB$1*M428)*SIN($AB$1*N428)-H428*SIN($AB$1*M428)</f>
        <v>0</v>
      </c>
      <c r="W428" s="0" t="n">
        <f aca="false">IF(O428&lt;&gt;0,1,0)</f>
        <v>0</v>
      </c>
    </row>
    <row r="429" customFormat="false" ht="15" hidden="false" customHeight="false" outlineLevel="0" collapsed="false">
      <c r="A429" s="0" t="s">
        <v>1383</v>
      </c>
      <c r="B429" s="0" t="s">
        <v>809</v>
      </c>
      <c r="C429" s="0" t="s">
        <v>1384</v>
      </c>
      <c r="I429" s="0" t="s">
        <v>1385</v>
      </c>
      <c r="J429" s="13" t="n">
        <v>0.22</v>
      </c>
      <c r="K429" s="9" t="str">
        <f aca="false">RIGHTB(B429,1)</f>
        <v>N</v>
      </c>
      <c r="L429" s="9" t="str">
        <f aca="false">RIGHTB(C429,1)</f>
        <v>W</v>
      </c>
      <c r="M429" s="10" t="str">
        <f aca="false">IF(AND(K429="S",LEN(B429)&gt;4),-LEFT(B429,4),IF(AND(K429="S",LEN(B429)=4),-LEFT(B429,3),IF(AND(K429="N",LEN(B429)=4),LEFT(B429,3),LEFT(B429,4))))</f>
        <v>3.7</v>
      </c>
      <c r="N429" s="10" t="n">
        <f aca="false">IF(AND(L429="W",LEN(C429)=6),-LEFT(C429,5), IF(AND(L429="W",LEN(C429)=5),-LEFT(C429,4), IF(AND(L429="W",LEN(C429)=4), -LEFT(C429,3), IF(AND(L429="E", LEN(C429)=6),LEFT(C429,5), IF(AND(L429="E",LEN(C429)=5), LEFT(C429,4), IF(AND(L429="E",LEN(C429)=4),LEFT(C429,3) ))))))</f>
        <v>-150.9</v>
      </c>
      <c r="O429" s="0" t="n">
        <f aca="false">(F429^2+G429^2+H429^2)^0.5</f>
        <v>0</v>
      </c>
      <c r="P429" s="0" t="e">
        <f aca="false">ATAN((R429^2+S429^2)^0.5/T429)/$AB$1</f>
        <v>#DIV/0!</v>
      </c>
      <c r="Q429" s="0" t="n">
        <f aca="false">ATAN2(R429,S429)/$AB$1+180</f>
        <v>180</v>
      </c>
      <c r="R429" s="0" t="n">
        <f aca="false">-F429*SIN(M429*$AB$1)*COS(N429*$AB$1)-G429*SIN($AB$1*M429)*SIN($AB$1*N429)+H429*COS($AB$1*M429)</f>
        <v>0</v>
      </c>
      <c r="S429" s="0" t="n">
        <f aca="false">-F429*SIN($AB$1*N429)+G429*COS($AB$1*N429)</f>
        <v>0</v>
      </c>
      <c r="T429" s="0" t="n">
        <f aca="false">-F429*COS($AB$1*M429)*COS(N429*$AB$1)-G429*COS($AB$1*M429)*SIN($AB$1*N429)-H429*SIN($AB$1*M429)</f>
        <v>0</v>
      </c>
      <c r="W429" s="0" t="n">
        <f aca="false">IF(O429&lt;&gt;0,1,0)</f>
        <v>0</v>
      </c>
    </row>
    <row r="430" customFormat="false" ht="15" hidden="false" customHeight="false" outlineLevel="0" collapsed="false">
      <c r="A430" s="0" t="s">
        <v>1386</v>
      </c>
      <c r="B430" s="0" t="s">
        <v>1387</v>
      </c>
      <c r="C430" s="0" t="s">
        <v>1388</v>
      </c>
      <c r="D430" s="0" t="n">
        <v>26.5</v>
      </c>
      <c r="I430" s="0" t="s">
        <v>1385</v>
      </c>
      <c r="J430" s="13" t="n">
        <v>0.22</v>
      </c>
      <c r="K430" s="9" t="str">
        <f aca="false">RIGHTB(B430,1)</f>
        <v>N</v>
      </c>
      <c r="L430" s="9" t="str">
        <f aca="false">RIGHTB(C430,1)</f>
        <v>W</v>
      </c>
      <c r="M430" s="10" t="str">
        <f aca="false">IF(AND(K430="S",LEN(B430)&gt;4),-LEFT(B430,4),IF(AND(K430="S",LEN(B430)=4),-LEFT(B430,3),IF(AND(K430="N",LEN(B430)=4),LEFT(B430,3),LEFT(B430,4))))</f>
        <v>4.9</v>
      </c>
      <c r="N430" s="10" t="n">
        <f aca="false">IF(AND(L430="W",LEN(C430)=6),-LEFT(C430,5), IF(AND(L430="W",LEN(C430)=5),-LEFT(C430,4), IF(AND(L430="W",LEN(C430)=4), -LEFT(C430,3), IF(AND(L430="E", LEN(C430)=6),LEFT(C430,5), IF(AND(L430="E",LEN(C430)=5), LEFT(C430,4), IF(AND(L430="E",LEN(C430)=4),LEFT(C430,3) ))))))</f>
        <v>-176</v>
      </c>
      <c r="O430" s="0" t="n">
        <f aca="false">(F430^2+G430^2+H430^2)^0.5</f>
        <v>0</v>
      </c>
      <c r="P430" s="0" t="e">
        <f aca="false">ATAN((R430^2+S430^2)^0.5/T430)/$AB$1</f>
        <v>#DIV/0!</v>
      </c>
      <c r="Q430" s="0" t="n">
        <f aca="false">ATAN2(R430,S430)/$AB$1+180</f>
        <v>180</v>
      </c>
      <c r="R430" s="0" t="n">
        <f aca="false">-F430*SIN(M430*$AB$1)*COS(N430*$AB$1)-G430*SIN($AB$1*M430)*SIN($AB$1*N430)+H430*COS($AB$1*M430)</f>
        <v>0</v>
      </c>
      <c r="S430" s="0" t="n">
        <f aca="false">-F430*SIN($AB$1*N430)+G430*COS($AB$1*N430)</f>
        <v>0</v>
      </c>
      <c r="T430" s="0" t="n">
        <f aca="false">-F430*COS($AB$1*M430)*COS(N430*$AB$1)-G430*COS($AB$1*M430)*SIN($AB$1*N430)-H430*SIN($AB$1*M430)</f>
        <v>0</v>
      </c>
      <c r="W430" s="0" t="n">
        <f aca="false">IF(O430&lt;&gt;0,1,0)</f>
        <v>0</v>
      </c>
    </row>
    <row r="431" customFormat="false" ht="15" hidden="false" customHeight="false" outlineLevel="0" collapsed="false">
      <c r="A431" s="0" t="s">
        <v>1389</v>
      </c>
      <c r="I431" s="0" t="s">
        <v>1368</v>
      </c>
      <c r="J431" s="13" t="n">
        <v>0.22</v>
      </c>
      <c r="K431" s="9" t="str">
        <f aca="false">RIGHTB(B431,1)</f>
        <v/>
      </c>
      <c r="L431" s="9" t="str">
        <f aca="false">RIGHTB(C431,1)</f>
        <v/>
      </c>
      <c r="M431" s="10" t="str">
        <f aca="false">IF(AND(K431="S",LEN(B431)&gt;4),-LEFT(B431,4),IF(AND(K431="S",LEN(B431)=4),-LEFT(B431,3),IF(AND(K431="N",LEN(B431)=4),LEFT(B431,3),LEFT(B431,4))))</f>
        <v/>
      </c>
      <c r="N431" s="10" t="n">
        <f aca="false">IF(AND(L431="W",LEN(C431)=6),-LEFT(C431,5), IF(AND(L431="W",LEN(C431)=5),-LEFT(C431,4), IF(AND(L431="W",LEN(C431)=4), -LEFT(C431,3), IF(AND(L431="E", LEN(C431)=6),LEFT(C431,5), IF(AND(L431="E",LEN(C431)=5), LEFT(C431,4), IF(AND(L431="E",LEN(C431)=4),LEFT(C431,3) ))))))</f>
        <v>0</v>
      </c>
      <c r="O431" s="0" t="n">
        <f aca="false">(F431^2+G431^2+H431^2)^0.5</f>
        <v>0</v>
      </c>
      <c r="P431" s="0" t="e">
        <f aca="false">ATAN((R431^2+S431^2)^0.5/T431)/$AB$1</f>
        <v>#VALUE!</v>
      </c>
      <c r="Q431" s="0" t="e">
        <f aca="false">ATAN2(R431,S431)/$AB$1+180</f>
        <v>#VALUE!</v>
      </c>
      <c r="R431" s="0" t="e">
        <f aca="false">-F431*SIN(M431*$AB$1)*COS(N431*$AB$1)-G431*SIN($AB$1*M431)*SIN($AB$1*N431)+H431*COS($AB$1*M431)</f>
        <v>#VALUE!</v>
      </c>
      <c r="S431" s="0" t="n">
        <f aca="false">-F431*SIN($AB$1*N431)+G431*COS($AB$1*N431)</f>
        <v>0</v>
      </c>
      <c r="T431" s="0" t="e">
        <f aca="false">-F431*COS($AB$1*M431)*COS(N431*$AB$1)-G431*COS($AB$1*M431)*SIN($AB$1*N431)-H431*SIN($AB$1*M431)</f>
        <v>#VALUE!</v>
      </c>
      <c r="W431" s="0" t="n">
        <f aca="false">IF(O431&lt;&gt;0,1,0)</f>
        <v>0</v>
      </c>
    </row>
    <row r="432" customFormat="false" ht="15" hidden="false" customHeight="false" outlineLevel="0" collapsed="false">
      <c r="A432" s="0" t="s">
        <v>1390</v>
      </c>
      <c r="I432" s="0" t="s">
        <v>1385</v>
      </c>
      <c r="J432" s="13" t="n">
        <v>0.22</v>
      </c>
      <c r="K432" s="9" t="str">
        <f aca="false">RIGHTB(B432,1)</f>
        <v/>
      </c>
      <c r="L432" s="9" t="str">
        <f aca="false">RIGHTB(C432,1)</f>
        <v/>
      </c>
      <c r="M432" s="10" t="str">
        <f aca="false">IF(AND(K432="S",LEN(B432)&gt;4),-LEFT(B432,4),IF(AND(K432="S",LEN(B432)=4),-LEFT(B432,3),IF(AND(K432="N",LEN(B432)=4),LEFT(B432,3),LEFT(B432,4))))</f>
        <v/>
      </c>
      <c r="N432" s="10" t="n">
        <f aca="false">IF(AND(L432="W",LEN(C432)=6),-LEFT(C432,5), IF(AND(L432="W",LEN(C432)=5),-LEFT(C432,4), IF(AND(L432="W",LEN(C432)=4), -LEFT(C432,3), IF(AND(L432="E", LEN(C432)=6),LEFT(C432,5), IF(AND(L432="E",LEN(C432)=5), LEFT(C432,4), IF(AND(L432="E",LEN(C432)=4),LEFT(C432,3) ))))))</f>
        <v>0</v>
      </c>
      <c r="O432" s="0" t="n">
        <f aca="false">(F432^2+G432^2+H432^2)^0.5</f>
        <v>0</v>
      </c>
      <c r="P432" s="0" t="e">
        <f aca="false">ATAN((R432^2+S432^2)^0.5/T432)/$AB$1</f>
        <v>#VALUE!</v>
      </c>
      <c r="Q432" s="0" t="e">
        <f aca="false">ATAN2(R432,S432)/$AB$1+180</f>
        <v>#VALUE!</v>
      </c>
      <c r="R432" s="0" t="e">
        <f aca="false">-F432*SIN(M432*$AB$1)*COS(N432*$AB$1)-G432*SIN($AB$1*M432)*SIN($AB$1*N432)+H432*COS($AB$1*M432)</f>
        <v>#VALUE!</v>
      </c>
      <c r="S432" s="0" t="n">
        <f aca="false">-F432*SIN($AB$1*N432)+G432*COS($AB$1*N432)</f>
        <v>0</v>
      </c>
      <c r="T432" s="0" t="e">
        <f aca="false">-F432*COS($AB$1*M432)*COS(N432*$AB$1)-G432*COS($AB$1*M432)*SIN($AB$1*N432)-H432*SIN($AB$1*M432)</f>
        <v>#VALUE!</v>
      </c>
      <c r="W432" s="0" t="n">
        <f aca="false">IF(O432&lt;&gt;0,1,0)</f>
        <v>0</v>
      </c>
    </row>
    <row r="433" customFormat="false" ht="15" hidden="false" customHeight="false" outlineLevel="0" collapsed="false">
      <c r="A433" s="0" t="s">
        <v>1391</v>
      </c>
      <c r="B433" s="0" t="s">
        <v>1247</v>
      </c>
      <c r="C433" s="0" t="s">
        <v>1392</v>
      </c>
      <c r="D433" s="0" t="n">
        <v>27.8</v>
      </c>
      <c r="I433" s="0" t="s">
        <v>1385</v>
      </c>
      <c r="J433" s="13" t="n">
        <v>0.22</v>
      </c>
      <c r="K433" s="9" t="str">
        <f aca="false">RIGHTB(B433,1)</f>
        <v>S</v>
      </c>
      <c r="L433" s="9" t="str">
        <f aca="false">RIGHTB(C433,1)</f>
        <v>E</v>
      </c>
      <c r="M433" s="10" t="n">
        <f aca="false">IF(AND(K433="S",LEN(B433)&gt;4),-LEFT(B433,4),IF(AND(K433="S",LEN(B433)=4),-LEFT(B433,3),IF(AND(K433="N",LEN(B433)=4),LEFT(B433,3),LEFT(B433,4))))</f>
        <v>-78.3</v>
      </c>
      <c r="N433" s="10" t="str">
        <f aca="false">IF(AND(L433="W",LEN(C433)=6),-LEFT(C433,5), IF(AND(L433="W",LEN(C433)=5),-LEFT(C433,4), IF(AND(L433="W",LEN(C433)=4), -LEFT(C433,3), IF(AND(L433="E", LEN(C433)=6),LEFT(C433,5), IF(AND(L433="E",LEN(C433)=5), LEFT(C433,4), IF(AND(L433="E",LEN(C433)=4),LEFT(C433,3) ))))))</f>
        <v>70.2</v>
      </c>
      <c r="O433" s="0" t="n">
        <f aca="false">(F433^2+G433^2+H433^2)^0.5</f>
        <v>0</v>
      </c>
      <c r="P433" s="0" t="e">
        <f aca="false">ATAN((R433^2+S433^2)^0.5/T433)/$AB$1</f>
        <v>#DIV/0!</v>
      </c>
      <c r="Q433" s="0" t="n">
        <f aca="false">ATAN2(R433,S433)/$AB$1+180</f>
        <v>180</v>
      </c>
      <c r="R433" s="0" t="n">
        <f aca="false">-F433*SIN(M433*$AB$1)*COS(N433*$AB$1)-G433*SIN($AB$1*M433)*SIN($AB$1*N433)+H433*COS($AB$1*M433)</f>
        <v>0</v>
      </c>
      <c r="S433" s="0" t="n">
        <f aca="false">-F433*SIN($AB$1*N433)+G433*COS($AB$1*N433)</f>
        <v>0</v>
      </c>
      <c r="T433" s="0" t="n">
        <f aca="false">-F433*COS($AB$1*M433)*COS(N433*$AB$1)-G433*COS($AB$1*M433)*SIN($AB$1*N433)-H433*SIN($AB$1*M433)</f>
        <v>0</v>
      </c>
      <c r="W433" s="0" t="n">
        <f aca="false">IF(O433&lt;&gt;0,1,0)</f>
        <v>0</v>
      </c>
    </row>
    <row r="434" customFormat="false" ht="15" hidden="false" customHeight="false" outlineLevel="0" collapsed="false">
      <c r="A434" s="0" t="s">
        <v>1393</v>
      </c>
      <c r="B434" s="0" t="s">
        <v>1394</v>
      </c>
      <c r="C434" s="0" t="s">
        <v>1395</v>
      </c>
      <c r="I434" s="0" t="s">
        <v>1370</v>
      </c>
      <c r="J434" s="13" t="n">
        <v>0.22</v>
      </c>
      <c r="K434" s="9" t="str">
        <f aca="false">RIGHTB(B434,1)</f>
        <v>N</v>
      </c>
      <c r="L434" s="9" t="str">
        <f aca="false">RIGHTB(C434,1)</f>
        <v>W</v>
      </c>
      <c r="M434" s="10" t="str">
        <f aca="false">IF(AND(K434="S",LEN(B434)&gt;4),-LEFT(B434,4),IF(AND(K434="S",LEN(B434)=4),-LEFT(B434,3),IF(AND(K434="N",LEN(B434)=4),LEFT(B434,3),LEFT(B434,4))))</f>
        <v>74.5</v>
      </c>
      <c r="N434" s="10" t="n">
        <f aca="false">IF(AND(L434="W",LEN(C434)=6),-LEFT(C434,5), IF(AND(L434="W",LEN(C434)=5),-LEFT(C434,4), IF(AND(L434="W",LEN(C434)=4), -LEFT(C434,3), IF(AND(L434="E", LEN(C434)=6),LEFT(C434,5), IF(AND(L434="E",LEN(C434)=5), LEFT(C434,4), IF(AND(L434="E",LEN(C434)=4),LEFT(C434,3) ))))))</f>
        <v>-77.7</v>
      </c>
      <c r="O434" s="0" t="n">
        <f aca="false">(F434^2+G434^2+H434^2)^0.5</f>
        <v>0</v>
      </c>
      <c r="P434" s="0" t="e">
        <f aca="false">ATAN((R434^2+S434^2)^0.5/T434)/$AB$1</f>
        <v>#DIV/0!</v>
      </c>
      <c r="Q434" s="0" t="n">
        <f aca="false">ATAN2(R434,S434)/$AB$1+180</f>
        <v>180</v>
      </c>
      <c r="R434" s="0" t="n">
        <f aca="false">-F434*SIN(M434*$AB$1)*COS(N434*$AB$1)-G434*SIN($AB$1*M434)*SIN($AB$1*N434)+H434*COS($AB$1*M434)</f>
        <v>0</v>
      </c>
      <c r="S434" s="0" t="n">
        <f aca="false">-F434*SIN($AB$1*N434)+G434*COS($AB$1*N434)</f>
        <v>0</v>
      </c>
      <c r="T434" s="0" t="n">
        <f aca="false">-F434*COS($AB$1*M434)*COS(N434*$AB$1)-G434*COS($AB$1*M434)*SIN($AB$1*N434)-H434*SIN($AB$1*M434)</f>
        <v>0</v>
      </c>
      <c r="W434" s="0" t="n">
        <f aca="false">IF(O434&lt;&gt;0,1,0)</f>
        <v>0</v>
      </c>
    </row>
    <row r="435" customFormat="false" ht="15" hidden="false" customHeight="false" outlineLevel="0" collapsed="false">
      <c r="A435" s="0" t="s">
        <v>1396</v>
      </c>
      <c r="B435" s="0" t="s">
        <v>1397</v>
      </c>
      <c r="C435" s="0" t="s">
        <v>1398</v>
      </c>
      <c r="D435" s="0" t="n">
        <v>38.7</v>
      </c>
      <c r="E435" s="0" t="n">
        <v>28.9</v>
      </c>
      <c r="F435" s="0" t="n">
        <v>-8</v>
      </c>
      <c r="G435" s="0" t="n">
        <v>-23.7</v>
      </c>
      <c r="H435" s="0" t="n">
        <v>-14.5</v>
      </c>
      <c r="I435" s="0" t="s">
        <v>1370</v>
      </c>
      <c r="J435" s="13" t="n">
        <v>0.22</v>
      </c>
      <c r="K435" s="9" t="str">
        <f aca="false">RIGHTB(B435,1)</f>
        <v>S</v>
      </c>
      <c r="L435" s="9" t="str">
        <f aca="false">RIGHTB(C435,1)</f>
        <v>E</v>
      </c>
      <c r="M435" s="10" t="n">
        <f aca="false">IF(AND(K435="S",LEN(B435)&gt;4),-LEFT(B435,4),IF(AND(K435="S",LEN(B435)=4),-LEFT(B435,3),IF(AND(K435="N",LEN(B435)=4),LEFT(B435,3),LEFT(B435,4))))</f>
        <v>-18.3</v>
      </c>
      <c r="N435" s="10" t="str">
        <f aca="false">IF(AND(L435="W",LEN(C435)=6),-LEFT(C435,5), IF(AND(L435="W",LEN(C435)=5),-LEFT(C435,4), IF(AND(L435="W",LEN(C435)=4), -LEFT(C435,3), IF(AND(L435="E", LEN(C435)=6),LEFT(C435,5), IF(AND(L435="E",LEN(C435)=5), LEFT(C435,4), IF(AND(L435="E",LEN(C435)=4),LEFT(C435,3) ))))))</f>
        <v>64.2</v>
      </c>
      <c r="O435" s="0" t="n">
        <f aca="false">(F435^2+G435^2+H435^2)^0.5</f>
        <v>28.9126269992887</v>
      </c>
      <c r="P435" s="0" t="n">
        <f aca="false">ATAN((R435^2+S435^2)^0.5/T435)/$AB$1</f>
        <v>48.8872752267229</v>
      </c>
      <c r="Q435" s="0" t="n">
        <f aca="false">ATAN2(R435,S435)/$AB$1+180</f>
        <v>8.21462016348551</v>
      </c>
      <c r="R435" s="0" t="n">
        <f aca="false">-F435*SIN(M435*$AB$1)*COS(N435*$AB$1)-G435*SIN($AB$1*M435)*SIN($AB$1*N435)+H435*COS($AB$1*M435)</f>
        <v>-21.5597749418565</v>
      </c>
      <c r="S435" s="0" t="n">
        <f aca="false">-F435*SIN($AB$1*N435)+G435*COS($AB$1*N435)</f>
        <v>-3.11242688470148</v>
      </c>
      <c r="T435" s="0" t="n">
        <f aca="false">-F435*COS($AB$1*M435)*COS(N435*$AB$1)-G435*COS($AB$1*M435)*SIN($AB$1*N435)-H435*SIN($AB$1*M435)</f>
        <v>19.0112835795977</v>
      </c>
      <c r="W435" s="0" t="n">
        <f aca="false">IF(O435&lt;&gt;0,1,0)</f>
        <v>1</v>
      </c>
    </row>
    <row r="436" customFormat="false" ht="15" hidden="false" customHeight="false" outlineLevel="0" collapsed="false">
      <c r="A436" s="0" t="s">
        <v>1399</v>
      </c>
      <c r="B436" s="0" t="s">
        <v>1400</v>
      </c>
      <c r="C436" s="0" t="s">
        <v>1401</v>
      </c>
      <c r="D436" s="0" t="n">
        <v>29.1</v>
      </c>
      <c r="E436" s="0" t="n">
        <v>17.8</v>
      </c>
      <c r="F436" s="0" t="n">
        <v>17.7</v>
      </c>
      <c r="G436" s="0" t="n">
        <v>-2.3</v>
      </c>
      <c r="H436" s="0" t="n">
        <v>-0.1</v>
      </c>
      <c r="I436" s="0" t="s">
        <v>1374</v>
      </c>
      <c r="J436" s="13" t="n">
        <v>0.22</v>
      </c>
      <c r="K436" s="9" t="str">
        <f aca="false">RIGHTB(B436,1)</f>
        <v>S</v>
      </c>
      <c r="L436" s="9" t="str">
        <f aca="false">RIGHTB(C436,1)</f>
        <v>E</v>
      </c>
      <c r="M436" s="10" t="n">
        <f aca="false">IF(AND(K436="S",LEN(B436)&gt;4),-LEFT(B436,4),IF(AND(K436="S",LEN(B436)=4),-LEFT(B436,3),IF(AND(K436="N",LEN(B436)=4),LEFT(B436,3),LEFT(B436,4))))</f>
        <v>-31.8</v>
      </c>
      <c r="N436" s="10" t="str">
        <f aca="false">IF(AND(L436="W",LEN(C436)=6),-LEFT(C436,5), IF(AND(L436="W",LEN(C436)=5),-LEFT(C436,4), IF(AND(L436="W",LEN(C436)=4), -LEFT(C436,3), IF(AND(L436="E", LEN(C436)=6),LEFT(C436,5), IF(AND(L436="E",LEN(C436)=5), LEFT(C436,4), IF(AND(L436="E",LEN(C436)=4),LEFT(C436,3) ))))))</f>
        <v>137.1</v>
      </c>
      <c r="O436" s="0" t="n">
        <f aca="false">(F436^2+G436^2+H436^2)^0.5</f>
        <v>17.8490896126385</v>
      </c>
      <c r="P436" s="0" t="n">
        <f aca="false">ATAN((R436^2+S436^2)^0.5/T436)/$AB$1</f>
        <v>46.4505942453133</v>
      </c>
      <c r="Q436" s="0" t="n">
        <f aca="false">ATAN2(R436,S436)/$AB$1+180</f>
        <v>53.2378052999541</v>
      </c>
      <c r="R436" s="0" t="n">
        <f aca="false">-F436*SIN(M436*$AB$1)*COS(N436*$AB$1)-G436*SIN($AB$1*M436)*SIN($AB$1*N436)+H436*COS($AB$1*M436)</f>
        <v>-7.74253557445823</v>
      </c>
      <c r="S436" s="0" t="n">
        <f aca="false">-F436*SIN($AB$1*N436)+G436*COS($AB$1*N436)</f>
        <v>-10.3639107143557</v>
      </c>
      <c r="T436" s="0" t="n">
        <f aca="false">-F436*COS($AB$1*M436)*COS(N436*$AB$1)-G436*COS($AB$1*M436)*SIN($AB$1*N436)-H436*SIN($AB$1*M436)</f>
        <v>12.2976622812269</v>
      </c>
      <c r="W436" s="0" t="n">
        <f aca="false">IF(O436&lt;&gt;0,1,0)</f>
        <v>1</v>
      </c>
    </row>
    <row r="437" customFormat="false" ht="15" hidden="false" customHeight="false" outlineLevel="0" collapsed="false">
      <c r="A437" s="0" t="s">
        <v>1402</v>
      </c>
      <c r="B437" s="0" t="s">
        <v>1403</v>
      </c>
      <c r="C437" s="0" t="s">
        <v>1404</v>
      </c>
      <c r="D437" s="0" t="n">
        <v>32.4</v>
      </c>
      <c r="E437" s="0" t="n">
        <v>31.9</v>
      </c>
      <c r="F437" s="0" t="n">
        <v>-4.7</v>
      </c>
      <c r="G437" s="0" t="n">
        <v>-17.8</v>
      </c>
      <c r="H437" s="0" t="n">
        <v>-26</v>
      </c>
      <c r="I437" s="0" t="s">
        <v>1385</v>
      </c>
      <c r="J437" s="13" t="n">
        <v>0.22</v>
      </c>
      <c r="K437" s="9" t="str">
        <f aca="false">RIGHTB(B437,1)</f>
        <v>N</v>
      </c>
      <c r="L437" s="9" t="str">
        <f aca="false">RIGHTB(C437,1)</f>
        <v>E</v>
      </c>
      <c r="M437" s="10" t="str">
        <f aca="false">IF(AND(K437="S",LEN(B437)&gt;4),-LEFT(B437,4),IF(AND(K437="S",LEN(B437)=4),-LEFT(B437,3),IF(AND(K437="N",LEN(B437)=4),LEFT(B437,3),LEFT(B437,4))))</f>
        <v>6.3</v>
      </c>
      <c r="N437" s="10" t="str">
        <f aca="false">IF(AND(L437="W",LEN(C437)=6),-LEFT(C437,5), IF(AND(L437="W",LEN(C437)=5),-LEFT(C437,4), IF(AND(L437="W",LEN(C437)=4), -LEFT(C437,3), IF(AND(L437="E", LEN(C437)=6),LEFT(C437,5), IF(AND(L437="E",LEN(C437)=5), LEFT(C437,4), IF(AND(L437="E",LEN(C437)=4),LEFT(C437,3) ))))))</f>
        <v>124.1</v>
      </c>
      <c r="O437" s="0" t="n">
        <f aca="false">(F437^2+G437^2+H437^2)^0.5</f>
        <v>31.8579660367701</v>
      </c>
      <c r="P437" s="0" t="n">
        <f aca="false">ATAN((R437^2+S437^2)^0.5/T437)/$AB$1</f>
        <v>62.1464469687402</v>
      </c>
      <c r="Q437" s="0" t="n">
        <f aca="false">ATAN2(R437,S437)/$AB$1+180</f>
        <v>330.497339748849</v>
      </c>
      <c r="R437" s="0" t="n">
        <f aca="false">-F437*SIN(M437*$AB$1)*COS(N437*$AB$1)-G437*SIN($AB$1*M437)*SIN($AB$1*N437)+H437*COS($AB$1*M437)</f>
        <v>-24.5147090903945</v>
      </c>
      <c r="S437" s="0" t="n">
        <f aca="false">-F437*SIN($AB$1*N437)+G437*COS($AB$1*N437)</f>
        <v>13.8712576752021</v>
      </c>
      <c r="T437" s="0" t="n">
        <f aca="false">-F437*COS($AB$1*M437)*COS(N437*$AB$1)-G437*COS($AB$1*M437)*SIN($AB$1*N437)-H437*SIN($AB$1*M437)</f>
        <v>14.8844633333378</v>
      </c>
      <c r="W437" s="0" t="n">
        <f aca="false">IF(O437&lt;&gt;0,1,0)</f>
        <v>1</v>
      </c>
    </row>
    <row r="438" customFormat="false" ht="15" hidden="false" customHeight="false" outlineLevel="0" collapsed="false">
      <c r="A438" s="0" t="s">
        <v>1405</v>
      </c>
      <c r="B438" s="0" t="s">
        <v>1406</v>
      </c>
      <c r="C438" s="0" t="s">
        <v>1407</v>
      </c>
      <c r="I438" s="0" t="s">
        <v>1368</v>
      </c>
      <c r="J438" s="13" t="n">
        <v>0.22</v>
      </c>
      <c r="K438" s="9" t="str">
        <f aca="false">RIGHTB(B438,1)</f>
        <v>N</v>
      </c>
      <c r="L438" s="9" t="str">
        <f aca="false">RIGHTB(C438,1)</f>
        <v>W</v>
      </c>
      <c r="M438" s="10" t="str">
        <f aca="false">IF(AND(K438="S",LEN(B438)&gt;4),-LEFT(B438,4),IF(AND(K438="S",LEN(B438)=4),-LEFT(B438,3),IF(AND(K438="N",LEN(B438)=4),LEFT(B438,3),LEFT(B438,4))))</f>
        <v>5.8</v>
      </c>
      <c r="N438" s="10" t="n">
        <f aca="false">IF(AND(L438="W",LEN(C438)=6),-LEFT(C438,5), IF(AND(L438="W",LEN(C438)=5),-LEFT(C438,4), IF(AND(L438="W",LEN(C438)=4), -LEFT(C438,3), IF(AND(L438="E", LEN(C438)=6),LEFT(C438,5), IF(AND(L438="E",LEN(C438)=5), LEFT(C438,4), IF(AND(L438="E",LEN(C438)=4),LEFT(C438,3) ))))))</f>
        <v>-15.2</v>
      </c>
      <c r="O438" s="0" t="n">
        <f aca="false">(F438^2+G438^2+H438^2)^0.5</f>
        <v>0</v>
      </c>
      <c r="P438" s="0" t="e">
        <f aca="false">ATAN((R438^2+S438^2)^0.5/T438)/$AB$1</f>
        <v>#DIV/0!</v>
      </c>
      <c r="Q438" s="0" t="n">
        <f aca="false">ATAN2(R438,S438)/$AB$1+180</f>
        <v>180</v>
      </c>
      <c r="R438" s="0" t="n">
        <f aca="false">-F438*SIN(M438*$AB$1)*COS(N438*$AB$1)-G438*SIN($AB$1*M438)*SIN($AB$1*N438)+H438*COS($AB$1*M438)</f>
        <v>0</v>
      </c>
      <c r="S438" s="0" t="n">
        <f aca="false">-F438*SIN($AB$1*N438)+G438*COS($AB$1*N438)</f>
        <v>0</v>
      </c>
      <c r="T438" s="0" t="n">
        <f aca="false">-F438*COS($AB$1*M438)*COS(N438*$AB$1)-G438*COS($AB$1*M438)*SIN($AB$1*N438)-H438*SIN($AB$1*M438)</f>
        <v>0</v>
      </c>
      <c r="W438" s="0" t="n">
        <f aca="false">IF(O438&lt;&gt;0,1,0)</f>
        <v>0</v>
      </c>
    </row>
    <row r="439" customFormat="false" ht="15" hidden="false" customHeight="false" outlineLevel="0" collapsed="false">
      <c r="A439" s="0" t="s">
        <v>1408</v>
      </c>
      <c r="B439" s="0" t="s">
        <v>1409</v>
      </c>
      <c r="C439" s="0" t="s">
        <v>1410</v>
      </c>
      <c r="D439" s="0" t="n">
        <v>32</v>
      </c>
      <c r="I439" s="0" t="s">
        <v>1374</v>
      </c>
      <c r="J439" s="13" t="n">
        <v>0.22</v>
      </c>
      <c r="K439" s="9" t="str">
        <f aca="false">RIGHTB(B439,1)</f>
        <v>N</v>
      </c>
      <c r="L439" s="9" t="str">
        <f aca="false">RIGHTB(C439,1)</f>
        <v>W</v>
      </c>
      <c r="M439" s="10" t="str">
        <f aca="false">IF(AND(K439="S",LEN(B439)&gt;4),-LEFT(B439,4),IF(AND(K439="S",LEN(B439)=4),-LEFT(B439,3),IF(AND(K439="N",LEN(B439)=4),LEFT(B439,3),LEFT(B439,4))))</f>
        <v>10.2</v>
      </c>
      <c r="N439" s="10" t="n">
        <f aca="false">IF(AND(L439="W",LEN(C439)=6),-LEFT(C439,5), IF(AND(L439="W",LEN(C439)=5),-LEFT(C439,4), IF(AND(L439="W",LEN(C439)=4), -LEFT(C439,3), IF(AND(L439="E", LEN(C439)=6),LEFT(C439,5), IF(AND(L439="E",LEN(C439)=5), LEFT(C439,4), IF(AND(L439="E",LEN(C439)=4),LEFT(C439,3) ))))))</f>
        <v>-48.8</v>
      </c>
      <c r="O439" s="0" t="n">
        <f aca="false">(F439^2+G439^2+H439^2)^0.5</f>
        <v>0</v>
      </c>
      <c r="P439" s="0" t="e">
        <f aca="false">ATAN((R439^2+S439^2)^0.5/T439)/$AB$1</f>
        <v>#DIV/0!</v>
      </c>
      <c r="Q439" s="0" t="n">
        <f aca="false">ATAN2(R439,S439)/$AB$1+180</f>
        <v>180</v>
      </c>
      <c r="R439" s="0" t="n">
        <f aca="false">-F439*SIN(M439*$AB$1)*COS(N439*$AB$1)-G439*SIN($AB$1*M439)*SIN($AB$1*N439)+H439*COS($AB$1*M439)</f>
        <v>0</v>
      </c>
      <c r="S439" s="0" t="n">
        <f aca="false">-F439*SIN($AB$1*N439)+G439*COS($AB$1*N439)</f>
        <v>0</v>
      </c>
      <c r="T439" s="0" t="n">
        <f aca="false">-F439*COS($AB$1*M439)*COS(N439*$AB$1)-G439*COS($AB$1*M439)*SIN($AB$1*N439)-H439*SIN($AB$1*M439)</f>
        <v>0</v>
      </c>
      <c r="W439" s="0" t="n">
        <f aca="false">IF(O439&lt;&gt;0,1,0)</f>
        <v>0</v>
      </c>
    </row>
    <row r="440" customFormat="false" ht="15" hidden="false" customHeight="false" outlineLevel="0" collapsed="false">
      <c r="A440" s="0" t="s">
        <v>1411</v>
      </c>
      <c r="B440" s="0" t="s">
        <v>1412</v>
      </c>
      <c r="C440" s="0" t="s">
        <v>1413</v>
      </c>
      <c r="D440" s="0" t="n">
        <v>40</v>
      </c>
      <c r="E440" s="0" t="n">
        <v>17.5</v>
      </c>
      <c r="F440" s="0" t="n">
        <v>-2.5</v>
      </c>
      <c r="G440" s="0" t="n">
        <v>-3.3</v>
      </c>
      <c r="H440" s="0" t="n">
        <v>17</v>
      </c>
      <c r="I440" s="0" t="s">
        <v>1385</v>
      </c>
      <c r="J440" s="13" t="n">
        <v>0.22</v>
      </c>
      <c r="K440" s="9" t="str">
        <f aca="false">RIGHTB(B440,1)</f>
        <v>S</v>
      </c>
      <c r="L440" s="9" t="str">
        <f aca="false">RIGHTB(C440,1)</f>
        <v>E</v>
      </c>
      <c r="M440" s="10" t="n">
        <f aca="false">IF(AND(K440="S",LEN(B440)&gt;4),-LEFT(B440,4),IF(AND(K440="S",LEN(B440)=4),-LEFT(B440,3),IF(AND(K440="N",LEN(B440)=4),LEFT(B440,3),LEFT(B440,4))))</f>
        <v>-51.8</v>
      </c>
      <c r="N440" s="10" t="str">
        <f aca="false">IF(AND(L440="W",LEN(C440)=6),-LEFT(C440,5), IF(AND(L440="W",LEN(C440)=5),-LEFT(C440,4), IF(AND(L440="W",LEN(C440)=4), -LEFT(C440,3), IF(AND(L440="E", LEN(C440)=6),LEFT(C440,5), IF(AND(L440="E",LEN(C440)=5), LEFT(C440,4), IF(AND(L440="E",LEN(C440)=4),LEFT(C440,3) ))))))</f>
        <v>178.5</v>
      </c>
      <c r="O440" s="0" t="n">
        <f aca="false">(F440^2+G440^2+H440^2)^0.5</f>
        <v>17.4968568605907</v>
      </c>
      <c r="P440" s="0" t="n">
        <f aca="false">ATAN((R440^2+S440^2)^0.5/T440)/$AB$1</f>
        <v>47.2918281803296</v>
      </c>
      <c r="Q440" s="0" t="n">
        <f aca="false">ATAN2(R440,S440)/$AB$1+180</f>
        <v>195.169267484785</v>
      </c>
      <c r="R440" s="0" t="n">
        <f aca="false">-F440*SIN(M440*$AB$1)*COS(N440*$AB$1)-G440*SIN($AB$1*M440)*SIN($AB$1*N440)+H440*COS($AB$1*M440)</f>
        <v>12.4090263138718</v>
      </c>
      <c r="S440" s="0" t="n">
        <f aca="false">-F440*SIN($AB$1*N440)+G440*COS($AB$1*N440)</f>
        <v>3.36431154340387</v>
      </c>
      <c r="T440" s="0" t="n">
        <f aca="false">-F440*COS($AB$1*M440)*COS(N440*$AB$1)-G440*COS($AB$1*M440)*SIN($AB$1*N440)-H440*SIN($AB$1*M440)</f>
        <v>11.8674965254074</v>
      </c>
      <c r="W440" s="0" t="n">
        <f aca="false">IF(O440&lt;&gt;0,1,0)</f>
        <v>1</v>
      </c>
    </row>
    <row r="441" customFormat="false" ht="15" hidden="false" customHeight="false" outlineLevel="0" collapsed="false">
      <c r="A441" s="0" t="s">
        <v>1414</v>
      </c>
      <c r="B441" s="0" t="s">
        <v>1415</v>
      </c>
      <c r="C441" s="0" t="s">
        <v>1416</v>
      </c>
      <c r="D441" s="0" t="n">
        <v>31.5</v>
      </c>
      <c r="E441" s="0" t="n">
        <v>13.1</v>
      </c>
      <c r="F441" s="0" t="n">
        <v>-0.9</v>
      </c>
      <c r="G441" s="0" t="n">
        <v>13.1</v>
      </c>
      <c r="H441" s="0" t="n">
        <v>-0.4</v>
      </c>
      <c r="I441" s="0" t="s">
        <v>1385</v>
      </c>
      <c r="J441" s="13" t="n">
        <v>0.22</v>
      </c>
      <c r="K441" s="9" t="str">
        <f aca="false">RIGHTB(B441,1)</f>
        <v>S</v>
      </c>
      <c r="L441" s="9" t="str">
        <f aca="false">RIGHTB(C441,1)</f>
        <v>W</v>
      </c>
      <c r="M441" s="10" t="n">
        <f aca="false">IF(AND(K441="S",LEN(B441)&gt;4),-LEFT(B441,4),IF(AND(K441="S",LEN(B441)=4),-LEFT(B441,3),IF(AND(K441="N",LEN(B441)=4),LEFT(B441,3),LEFT(B441,4))))</f>
        <v>-13.5</v>
      </c>
      <c r="N441" s="10" t="n">
        <f aca="false">IF(AND(L441="W",LEN(C441)=6),-LEFT(C441,5), IF(AND(L441="W",LEN(C441)=5),-LEFT(C441,4), IF(AND(L441="W",LEN(C441)=4), -LEFT(C441,3), IF(AND(L441="E", LEN(C441)=6),LEFT(C441,5), IF(AND(L441="E",LEN(C441)=5), LEFT(C441,4), IF(AND(L441="E",LEN(C441)=4),LEFT(C441,3) ))))))</f>
        <v>-37.1</v>
      </c>
      <c r="O441" s="0" t="n">
        <f aca="false">(F441^2+G441^2+H441^2)^0.5</f>
        <v>13.1369707314891</v>
      </c>
      <c r="P441" s="0" t="n">
        <f aca="false">ATAN((R441^2+S441^2)^0.5/T441)/$AB$1</f>
        <v>50.8823775004292</v>
      </c>
      <c r="Q441" s="0" t="n">
        <f aca="false">ATAN2(R441,S441)/$AB$1+180</f>
        <v>283.626382108795</v>
      </c>
      <c r="R441" s="0" t="n">
        <f aca="false">-F441*SIN(M441*$AB$1)*COS(N441*$AB$1)-G441*SIN($AB$1*M441)*SIN($AB$1*N441)+H441*COS($AB$1*M441)</f>
        <v>-2.40121202864148</v>
      </c>
      <c r="S441" s="0" t="n">
        <f aca="false">-F441*SIN($AB$1*N441)+G441*COS($AB$1*N441)</f>
        <v>9.90546227879927</v>
      </c>
      <c r="T441" s="0" t="n">
        <f aca="false">-F441*COS($AB$1*M441)*COS(N441*$AB$1)-G441*COS($AB$1*M441)*SIN($AB$1*N441)-H441*SIN($AB$1*M441)</f>
        <v>8.28830488319489</v>
      </c>
      <c r="W441" s="0" t="n">
        <f aca="false">IF(O441&lt;&gt;0,1,0)</f>
        <v>1</v>
      </c>
    </row>
    <row r="442" customFormat="false" ht="15" hidden="false" customHeight="false" outlineLevel="0" collapsed="false">
      <c r="A442" s="0" t="s">
        <v>1417</v>
      </c>
      <c r="B442" s="0" t="s">
        <v>1418</v>
      </c>
      <c r="C442" s="0" t="s">
        <v>1147</v>
      </c>
      <c r="D442" s="0" t="n">
        <v>41.5</v>
      </c>
      <c r="E442" s="0" t="n">
        <v>18.1</v>
      </c>
      <c r="F442" s="0" t="n">
        <v>6.2</v>
      </c>
      <c r="G442" s="0" t="n">
        <v>11.1</v>
      </c>
      <c r="H442" s="0" t="n">
        <v>-12.9</v>
      </c>
      <c r="I442" s="0" t="s">
        <v>1368</v>
      </c>
      <c r="J442" s="13" t="n">
        <v>0.22</v>
      </c>
      <c r="K442" s="9" t="str">
        <f aca="false">RIGHTB(B442,1)</f>
        <v>N</v>
      </c>
      <c r="L442" s="9" t="str">
        <f aca="false">RIGHTB(C442,1)</f>
        <v>E</v>
      </c>
      <c r="M442" s="10" t="str">
        <f aca="false">IF(AND(K442="S",LEN(B442)&gt;4),-LEFT(B442,4),IF(AND(K442="S",LEN(B442)=4),-LEFT(B442,3),IF(AND(K442="N",LEN(B442)=4),LEFT(B442,3),LEFT(B442,4))))</f>
        <v>56.5</v>
      </c>
      <c r="N442" s="10" t="str">
        <f aca="false">IF(AND(L442="W",LEN(C442)=6),-LEFT(C442,5), IF(AND(L442="W",LEN(C442)=5),-LEFT(C442,4), IF(AND(L442="W",LEN(C442)=4), -LEFT(C442,3), IF(AND(L442="E", LEN(C442)=6),LEFT(C442,5), IF(AND(L442="E",LEN(C442)=5), LEFT(C442,4), IF(AND(L442="E",LEN(C442)=4),LEFT(C442,3) ))))))</f>
        <v>94.9</v>
      </c>
      <c r="O442" s="0" t="n">
        <f aca="false">(F442^2+G442^2+H442^2)^0.5</f>
        <v>18.1124266734195</v>
      </c>
      <c r="P442" s="0" t="n">
        <f aca="false">ATAN((R442^2+S442^2)^0.5/T442)/$AB$1</f>
        <v>74.1550916420286</v>
      </c>
      <c r="Q442" s="0" t="n">
        <f aca="false">ATAN2(R442,S442)/$AB$1+180</f>
        <v>24.1382762302338</v>
      </c>
      <c r="R442" s="0" t="n">
        <f aca="false">-F442*SIN(M442*$AB$1)*COS(N442*$AB$1)-G442*SIN($AB$1*M442)*SIN($AB$1*N442)+H442*COS($AB$1*M442)</f>
        <v>-15.900677953483</v>
      </c>
      <c r="S442" s="0" t="n">
        <f aca="false">-F442*SIN($AB$1*N442)+G442*COS($AB$1*N442)</f>
        <v>-7.12546868270991</v>
      </c>
      <c r="T442" s="0" t="n">
        <f aca="false">-F442*COS($AB$1*M442)*COS(N442*$AB$1)-G442*COS($AB$1*M442)*SIN($AB$1*N442)-H442*SIN($AB$1*M442)</f>
        <v>4.94531461803377</v>
      </c>
      <c r="W442" s="0" t="n">
        <f aca="false">IF(O442&lt;&gt;0,1,0)</f>
        <v>1</v>
      </c>
    </row>
    <row r="443" customFormat="false" ht="15" hidden="false" customHeight="false" outlineLevel="0" collapsed="false">
      <c r="A443" s="0" t="s">
        <v>1419</v>
      </c>
      <c r="I443" s="0" t="s">
        <v>1420</v>
      </c>
      <c r="J443" s="13" t="n">
        <v>0.21</v>
      </c>
      <c r="K443" s="9" t="str">
        <f aca="false">RIGHTB(B443,1)</f>
        <v/>
      </c>
      <c r="L443" s="9" t="str">
        <f aca="false">RIGHTB(C443,1)</f>
        <v/>
      </c>
      <c r="M443" s="10" t="str">
        <f aca="false">IF(AND(K443="S",LEN(B443)&gt;4),-LEFT(B443,4),IF(AND(K443="S",LEN(B443)=4),-LEFT(B443,3),IF(AND(K443="N",LEN(B443)=4),LEFT(B443,3),LEFT(B443,4))))</f>
        <v/>
      </c>
      <c r="N443" s="10" t="n">
        <f aca="false">IF(AND(L443="W",LEN(C443)=6),-LEFT(C443,5), IF(AND(L443="W",LEN(C443)=5),-LEFT(C443,4), IF(AND(L443="W",LEN(C443)=4), -LEFT(C443,3), IF(AND(L443="E", LEN(C443)=6),LEFT(C443,5), IF(AND(L443="E",LEN(C443)=5), LEFT(C443,4), IF(AND(L443="E",LEN(C443)=4),LEFT(C443,3) ))))))</f>
        <v>0</v>
      </c>
      <c r="O443" s="0" t="n">
        <f aca="false">(F443^2+G443^2+H443^2)^0.5</f>
        <v>0</v>
      </c>
      <c r="P443" s="0" t="e">
        <f aca="false">ATAN((R443^2+S443^2)^0.5/T443)/$AB$1</f>
        <v>#VALUE!</v>
      </c>
      <c r="Q443" s="0" t="e">
        <f aca="false">ATAN2(R443,S443)/$AB$1+180</f>
        <v>#VALUE!</v>
      </c>
      <c r="R443" s="0" t="e">
        <f aca="false">-F443*SIN(M443*$AB$1)*COS(N443*$AB$1)-G443*SIN($AB$1*M443)*SIN($AB$1*N443)+H443*COS($AB$1*M443)</f>
        <v>#VALUE!</v>
      </c>
      <c r="S443" s="0" t="n">
        <f aca="false">-F443*SIN($AB$1*N443)+G443*COS($AB$1*N443)</f>
        <v>0</v>
      </c>
      <c r="T443" s="0" t="e">
        <f aca="false">-F443*COS($AB$1*M443)*COS(N443*$AB$1)-G443*COS($AB$1*M443)*SIN($AB$1*N443)-H443*SIN($AB$1*M443)</f>
        <v>#VALUE!</v>
      </c>
      <c r="W443" s="0" t="n">
        <f aca="false">IF(O443&lt;&gt;0,1,0)</f>
        <v>0</v>
      </c>
    </row>
    <row r="444" customFormat="false" ht="15" hidden="false" customHeight="false" outlineLevel="0" collapsed="false">
      <c r="A444" s="0" t="s">
        <v>1421</v>
      </c>
      <c r="I444" s="0" t="s">
        <v>1422</v>
      </c>
      <c r="J444" s="13" t="n">
        <v>0.21</v>
      </c>
      <c r="K444" s="9" t="str">
        <f aca="false">RIGHTB(B444,1)</f>
        <v/>
      </c>
      <c r="L444" s="9" t="str">
        <f aca="false">RIGHTB(C444,1)</f>
        <v/>
      </c>
      <c r="M444" s="10" t="str">
        <f aca="false">IF(AND(K444="S",LEN(B444)&gt;4),-LEFT(B444,4),IF(AND(K444="S",LEN(B444)=4),-LEFT(B444,3),IF(AND(K444="N",LEN(B444)=4),LEFT(B444,3),LEFT(B444,4))))</f>
        <v/>
      </c>
      <c r="N444" s="10" t="n">
        <f aca="false">IF(AND(L444="W",LEN(C444)=6),-LEFT(C444,5), IF(AND(L444="W",LEN(C444)=5),-LEFT(C444,4), IF(AND(L444="W",LEN(C444)=4), -LEFT(C444,3), IF(AND(L444="E", LEN(C444)=6),LEFT(C444,5), IF(AND(L444="E",LEN(C444)=5), LEFT(C444,4), IF(AND(L444="E",LEN(C444)=4),LEFT(C444,3) ))))))</f>
        <v>0</v>
      </c>
      <c r="O444" s="0" t="n">
        <f aca="false">(F444^2+G444^2+H444^2)^0.5</f>
        <v>0</v>
      </c>
      <c r="P444" s="0" t="e">
        <f aca="false">ATAN((R444^2+S444^2)^0.5/T444)/$AB$1</f>
        <v>#VALUE!</v>
      </c>
      <c r="Q444" s="0" t="e">
        <f aca="false">ATAN2(R444,S444)/$AB$1+180</f>
        <v>#VALUE!</v>
      </c>
      <c r="R444" s="0" t="e">
        <f aca="false">-F444*SIN(M444*$AB$1)*COS(N444*$AB$1)-G444*SIN($AB$1*M444)*SIN($AB$1*N444)+H444*COS($AB$1*M444)</f>
        <v>#VALUE!</v>
      </c>
      <c r="S444" s="0" t="n">
        <f aca="false">-F444*SIN($AB$1*N444)+G444*COS($AB$1*N444)</f>
        <v>0</v>
      </c>
      <c r="T444" s="0" t="e">
        <f aca="false">-F444*COS($AB$1*M444)*COS(N444*$AB$1)-G444*COS($AB$1*M444)*SIN($AB$1*N444)-H444*SIN($AB$1*M444)</f>
        <v>#VALUE!</v>
      </c>
      <c r="W444" s="0" t="n">
        <f aca="false">IF(O444&lt;&gt;0,1,0)</f>
        <v>0</v>
      </c>
    </row>
    <row r="445" customFormat="false" ht="15" hidden="false" customHeight="false" outlineLevel="0" collapsed="false">
      <c r="A445" s="0" t="s">
        <v>1423</v>
      </c>
      <c r="B445" s="0" t="s">
        <v>1424</v>
      </c>
      <c r="C445" s="0" t="s">
        <v>1425</v>
      </c>
      <c r="I445" s="0" t="s">
        <v>1420</v>
      </c>
      <c r="J445" s="13" t="n">
        <v>0.21</v>
      </c>
      <c r="K445" s="9" t="str">
        <f aca="false">RIGHTB(B445,1)</f>
        <v>S</v>
      </c>
      <c r="L445" s="9" t="str">
        <f aca="false">RIGHTB(C445,1)</f>
        <v>W</v>
      </c>
      <c r="M445" s="10" t="n">
        <f aca="false">IF(AND(K445="S",LEN(B445)&gt;4),-LEFT(B445,4),IF(AND(K445="S",LEN(B445)=4),-LEFT(B445,3),IF(AND(K445="N",LEN(B445)=4),LEFT(B445,3),LEFT(B445,4))))</f>
        <v>-26.5</v>
      </c>
      <c r="N445" s="10" t="n">
        <f aca="false">IF(AND(L445="W",LEN(C445)=6),-LEFT(C445,5), IF(AND(L445="W",LEN(C445)=5),-LEFT(C445,4), IF(AND(L445="W",LEN(C445)=4), -LEFT(C445,3), IF(AND(L445="E", LEN(C445)=6),LEFT(C445,5), IF(AND(L445="E",LEN(C445)=5), LEFT(C445,4), IF(AND(L445="E",LEN(C445)=4),LEFT(C445,3) ))))))</f>
        <v>-11.3</v>
      </c>
      <c r="O445" s="0" t="n">
        <f aca="false">(F445^2+G445^2+H445^2)^0.5</f>
        <v>0</v>
      </c>
      <c r="P445" s="0" t="e">
        <f aca="false">ATAN((R445^2+S445^2)^0.5/T445)/$AB$1</f>
        <v>#DIV/0!</v>
      </c>
      <c r="Q445" s="0" t="n">
        <f aca="false">ATAN2(R445,S445)/$AB$1+180</f>
        <v>180</v>
      </c>
      <c r="R445" s="0" t="n">
        <f aca="false">-F445*SIN(M445*$AB$1)*COS(N445*$AB$1)-G445*SIN($AB$1*M445)*SIN($AB$1*N445)+H445*COS($AB$1*M445)</f>
        <v>0</v>
      </c>
      <c r="S445" s="0" t="n">
        <f aca="false">-F445*SIN($AB$1*N445)+G445*COS($AB$1*N445)</f>
        <v>0</v>
      </c>
      <c r="T445" s="0" t="n">
        <f aca="false">-F445*COS($AB$1*M445)*COS(N445*$AB$1)-G445*COS($AB$1*M445)*SIN($AB$1*N445)-H445*SIN($AB$1*M445)</f>
        <v>0</v>
      </c>
      <c r="W445" s="0" t="n">
        <f aca="false">IF(O445&lt;&gt;0,1,0)</f>
        <v>0</v>
      </c>
    </row>
    <row r="446" customFormat="false" ht="15" hidden="false" customHeight="false" outlineLevel="0" collapsed="false">
      <c r="A446" s="0" t="s">
        <v>1426</v>
      </c>
      <c r="B446" s="0" t="s">
        <v>1427</v>
      </c>
      <c r="C446" s="0" t="s">
        <v>1428</v>
      </c>
      <c r="I446" s="0" t="s">
        <v>1429</v>
      </c>
      <c r="J446" s="13" t="n">
        <v>0.21</v>
      </c>
      <c r="K446" s="9" t="str">
        <f aca="false">RIGHTB(B446,1)</f>
        <v>N</v>
      </c>
      <c r="L446" s="9" t="str">
        <f aca="false">RIGHTB(C446,1)</f>
        <v>E</v>
      </c>
      <c r="M446" s="10" t="str">
        <f aca="false">IF(AND(K446="S",LEN(B446)&gt;4),-LEFT(B446,4),IF(AND(K446="S",LEN(B446)=4),-LEFT(B446,3),IF(AND(K446="N",LEN(B446)=4),LEFT(B446,3),LEFT(B446,4))))</f>
        <v>15.0</v>
      </c>
      <c r="N446" s="10" t="str">
        <f aca="false">IF(AND(L446="W",LEN(C446)=6),-LEFT(C446,5), IF(AND(L446="W",LEN(C446)=5),-LEFT(C446,4), IF(AND(L446="W",LEN(C446)=4), -LEFT(C446,3), IF(AND(L446="E", LEN(C446)=6),LEFT(C446,5), IF(AND(L446="E",LEN(C446)=5), LEFT(C446,4), IF(AND(L446="E",LEN(C446)=4),LEFT(C446,3) ))))))</f>
        <v>140.7</v>
      </c>
      <c r="O446" s="0" t="n">
        <f aca="false">(F446^2+G446^2+H446^2)^0.5</f>
        <v>0</v>
      </c>
      <c r="P446" s="0" t="e">
        <f aca="false">ATAN((R446^2+S446^2)^0.5/T446)/$AB$1</f>
        <v>#DIV/0!</v>
      </c>
      <c r="Q446" s="0" t="n">
        <f aca="false">ATAN2(R446,S446)/$AB$1+180</f>
        <v>180</v>
      </c>
      <c r="R446" s="0" t="n">
        <f aca="false">-F446*SIN(M446*$AB$1)*COS(N446*$AB$1)-G446*SIN($AB$1*M446)*SIN($AB$1*N446)+H446*COS($AB$1*M446)</f>
        <v>0</v>
      </c>
      <c r="S446" s="0" t="n">
        <f aca="false">-F446*SIN($AB$1*N446)+G446*COS($AB$1*N446)</f>
        <v>-0</v>
      </c>
      <c r="T446" s="0" t="n">
        <f aca="false">-F446*COS($AB$1*M446)*COS(N446*$AB$1)-G446*COS($AB$1*M446)*SIN($AB$1*N446)-H446*SIN($AB$1*M446)</f>
        <v>0</v>
      </c>
      <c r="W446" s="0" t="n">
        <f aca="false">IF(O446&lt;&gt;0,1,0)</f>
        <v>0</v>
      </c>
    </row>
    <row r="447" customFormat="false" ht="15" hidden="false" customHeight="false" outlineLevel="0" collapsed="false">
      <c r="A447" s="0" t="s">
        <v>1430</v>
      </c>
      <c r="B447" s="0" t="s">
        <v>1431</v>
      </c>
      <c r="C447" s="0" t="s">
        <v>1432</v>
      </c>
      <c r="I447" s="0" t="s">
        <v>1429</v>
      </c>
      <c r="J447" s="13" t="n">
        <v>0.21</v>
      </c>
      <c r="K447" s="9" t="str">
        <f aca="false">RIGHTB(B447,1)</f>
        <v>N</v>
      </c>
      <c r="L447" s="9" t="str">
        <f aca="false">RIGHTB(C447,1)</f>
        <v>W</v>
      </c>
      <c r="M447" s="10" t="str">
        <f aca="false">IF(AND(K447="S",LEN(B447)&gt;4),-LEFT(B447,4),IF(AND(K447="S",LEN(B447)=4),-LEFT(B447,3),IF(AND(K447="N",LEN(B447)=4),LEFT(B447,3),LEFT(B447,4))))</f>
        <v>36.7</v>
      </c>
      <c r="N447" s="10" t="n">
        <f aca="false">IF(AND(L447="W",LEN(C447)=6),-LEFT(C447,5), IF(AND(L447="W",LEN(C447)=5),-LEFT(C447,4), IF(AND(L447="W",LEN(C447)=4), -LEFT(C447,3), IF(AND(L447="E", LEN(C447)=6),LEFT(C447,5), IF(AND(L447="E",LEN(C447)=5), LEFT(C447,4), IF(AND(L447="E",LEN(C447)=4),LEFT(C447,3) ))))))</f>
        <v>-127.8</v>
      </c>
      <c r="O447" s="0" t="n">
        <f aca="false">(F447^2+G447^2+H447^2)^0.5</f>
        <v>0</v>
      </c>
      <c r="P447" s="0" t="e">
        <f aca="false">ATAN((R447^2+S447^2)^0.5/T447)/$AB$1</f>
        <v>#DIV/0!</v>
      </c>
      <c r="Q447" s="0" t="n">
        <f aca="false">ATAN2(R447,S447)/$AB$1+180</f>
        <v>180</v>
      </c>
      <c r="R447" s="0" t="n">
        <f aca="false">-F447*SIN(M447*$AB$1)*COS(N447*$AB$1)-G447*SIN($AB$1*M447)*SIN($AB$1*N447)+H447*COS($AB$1*M447)</f>
        <v>0</v>
      </c>
      <c r="S447" s="0" t="n">
        <f aca="false">-F447*SIN($AB$1*N447)+G447*COS($AB$1*N447)</f>
        <v>0</v>
      </c>
      <c r="T447" s="0" t="n">
        <f aca="false">-F447*COS($AB$1*M447)*COS(N447*$AB$1)-G447*COS($AB$1*M447)*SIN($AB$1*N447)-H447*SIN($AB$1*M447)</f>
        <v>0</v>
      </c>
      <c r="W447" s="0" t="n">
        <f aca="false">IF(O447&lt;&gt;0,1,0)</f>
        <v>0</v>
      </c>
    </row>
    <row r="448" customFormat="false" ht="15" hidden="false" customHeight="false" outlineLevel="0" collapsed="false">
      <c r="A448" s="0" t="s">
        <v>1433</v>
      </c>
      <c r="B448" s="0" t="s">
        <v>1434</v>
      </c>
      <c r="C448" s="0" t="s">
        <v>1435</v>
      </c>
      <c r="I448" s="0" t="s">
        <v>1422</v>
      </c>
      <c r="J448" s="13" t="n">
        <v>0.21</v>
      </c>
      <c r="K448" s="9" t="str">
        <f aca="false">RIGHTB(B448,1)</f>
        <v>S</v>
      </c>
      <c r="L448" s="9" t="str">
        <f aca="false">RIGHTB(C448,1)</f>
        <v>W</v>
      </c>
      <c r="M448" s="10" t="n">
        <f aca="false">IF(AND(K448="S",LEN(B448)&gt;4),-LEFT(B448,4),IF(AND(K448="S",LEN(B448)=4),-LEFT(B448,3),IF(AND(K448="N",LEN(B448)=4),LEFT(B448,3),LEFT(B448,4))))</f>
        <v>-13.6</v>
      </c>
      <c r="N448" s="10" t="n">
        <f aca="false">IF(AND(L448="W",LEN(C448)=6),-LEFT(C448,5), IF(AND(L448="W",LEN(C448)=5),-LEFT(C448,4), IF(AND(L448="W",LEN(C448)=4), -LEFT(C448,3), IF(AND(L448="E", LEN(C448)=6),LEFT(C448,5), IF(AND(L448="E",LEN(C448)=5), LEFT(C448,4), IF(AND(L448="E",LEN(C448)=4),LEFT(C448,3) ))))))</f>
        <v>-5.8</v>
      </c>
      <c r="O448" s="0" t="n">
        <f aca="false">(F448^2+G448^2+H448^2)^0.5</f>
        <v>0</v>
      </c>
      <c r="P448" s="0" t="e">
        <f aca="false">ATAN((R448^2+S448^2)^0.5/T448)/$AB$1</f>
        <v>#DIV/0!</v>
      </c>
      <c r="Q448" s="0" t="n">
        <f aca="false">ATAN2(R448,S448)/$AB$1+180</f>
        <v>180</v>
      </c>
      <c r="R448" s="0" t="n">
        <f aca="false">-F448*SIN(M448*$AB$1)*COS(N448*$AB$1)-G448*SIN($AB$1*M448)*SIN($AB$1*N448)+H448*COS($AB$1*M448)</f>
        <v>0</v>
      </c>
      <c r="S448" s="0" t="n">
        <f aca="false">-F448*SIN($AB$1*N448)+G448*COS($AB$1*N448)</f>
        <v>0</v>
      </c>
      <c r="T448" s="0" t="n">
        <f aca="false">-F448*COS($AB$1*M448)*COS(N448*$AB$1)-G448*COS($AB$1*M448)*SIN($AB$1*N448)-H448*SIN($AB$1*M448)</f>
        <v>0</v>
      </c>
      <c r="W448" s="0" t="n">
        <f aca="false">IF(O448&lt;&gt;0,1,0)</f>
        <v>0</v>
      </c>
    </row>
    <row r="449" customFormat="false" ht="15" hidden="false" customHeight="false" outlineLevel="0" collapsed="false">
      <c r="A449" s="0" t="s">
        <v>1436</v>
      </c>
      <c r="I449" s="0" t="s">
        <v>1429</v>
      </c>
      <c r="J449" s="13" t="n">
        <v>0.21</v>
      </c>
      <c r="K449" s="9" t="str">
        <f aca="false">RIGHTB(B449,1)</f>
        <v/>
      </c>
      <c r="L449" s="9" t="str">
        <f aca="false">RIGHTB(C449,1)</f>
        <v/>
      </c>
      <c r="M449" s="10" t="str">
        <f aca="false">IF(AND(K449="S",LEN(B449)&gt;4),-LEFT(B449,4),IF(AND(K449="S",LEN(B449)=4),-LEFT(B449,3),IF(AND(K449="N",LEN(B449)=4),LEFT(B449,3),LEFT(B449,4))))</f>
        <v/>
      </c>
      <c r="N449" s="10" t="n">
        <f aca="false">IF(AND(L449="W",LEN(C449)=6),-LEFT(C449,5), IF(AND(L449="W",LEN(C449)=5),-LEFT(C449,4), IF(AND(L449="W",LEN(C449)=4), -LEFT(C449,3), IF(AND(L449="E", LEN(C449)=6),LEFT(C449,5), IF(AND(L449="E",LEN(C449)=5), LEFT(C449,4), IF(AND(L449="E",LEN(C449)=4),LEFT(C449,3) ))))))</f>
        <v>0</v>
      </c>
      <c r="O449" s="0" t="n">
        <f aca="false">(F449^2+G449^2+H449^2)^0.5</f>
        <v>0</v>
      </c>
      <c r="P449" s="0" t="e">
        <f aca="false">ATAN((R449^2+S449^2)^0.5/T449)/$AB$1</f>
        <v>#VALUE!</v>
      </c>
      <c r="Q449" s="0" t="e">
        <f aca="false">ATAN2(R449,S449)/$AB$1+180</f>
        <v>#VALUE!</v>
      </c>
      <c r="R449" s="0" t="e">
        <f aca="false">-F449*SIN(M449*$AB$1)*COS(N449*$AB$1)-G449*SIN($AB$1*M449)*SIN($AB$1*N449)+H449*COS($AB$1*M449)</f>
        <v>#VALUE!</v>
      </c>
      <c r="S449" s="0" t="n">
        <f aca="false">-F449*SIN($AB$1*N449)+G449*COS($AB$1*N449)</f>
        <v>0</v>
      </c>
      <c r="T449" s="0" t="e">
        <f aca="false">-F449*COS($AB$1*M449)*COS(N449*$AB$1)-G449*COS($AB$1*M449)*SIN($AB$1*N449)-H449*SIN($AB$1*M449)</f>
        <v>#VALUE!</v>
      </c>
      <c r="W449" s="0" t="n">
        <f aca="false">IF(O449&lt;&gt;0,1,0)</f>
        <v>0</v>
      </c>
    </row>
    <row r="450" customFormat="false" ht="15" hidden="false" customHeight="false" outlineLevel="0" collapsed="false">
      <c r="A450" s="0" t="s">
        <v>1437</v>
      </c>
      <c r="I450" s="0" t="s">
        <v>1429</v>
      </c>
      <c r="J450" s="13" t="n">
        <v>0.21</v>
      </c>
      <c r="K450" s="9" t="str">
        <f aca="false">RIGHTB(B450,1)</f>
        <v/>
      </c>
      <c r="L450" s="9" t="str">
        <f aca="false">RIGHTB(C450,1)</f>
        <v/>
      </c>
      <c r="M450" s="10" t="str">
        <f aca="false">IF(AND(K450="S",LEN(B450)&gt;4),-LEFT(B450,4),IF(AND(K450="S",LEN(B450)=4),-LEFT(B450,3),IF(AND(K450="N",LEN(B450)=4),LEFT(B450,3),LEFT(B450,4))))</f>
        <v/>
      </c>
      <c r="N450" s="10" t="n">
        <f aca="false">IF(AND(L450="W",LEN(C450)=6),-LEFT(C450,5), IF(AND(L450="W",LEN(C450)=5),-LEFT(C450,4), IF(AND(L450="W",LEN(C450)=4), -LEFT(C450,3), IF(AND(L450="E", LEN(C450)=6),LEFT(C450,5), IF(AND(L450="E",LEN(C450)=5), LEFT(C450,4), IF(AND(L450="E",LEN(C450)=4),LEFT(C450,3) ))))))</f>
        <v>0</v>
      </c>
      <c r="O450" s="0" t="n">
        <f aca="false">(F450^2+G450^2+H450^2)^0.5</f>
        <v>0</v>
      </c>
      <c r="P450" s="0" t="e">
        <f aca="false">ATAN((R450^2+S450^2)^0.5/T450)/$AB$1</f>
        <v>#VALUE!</v>
      </c>
      <c r="Q450" s="0" t="e">
        <f aca="false">ATAN2(R450,S450)/$AB$1+180</f>
        <v>#VALUE!</v>
      </c>
      <c r="R450" s="0" t="e">
        <f aca="false">-F450*SIN(M450*$AB$1)*COS(N450*$AB$1)-G450*SIN($AB$1*M450)*SIN($AB$1*N450)+H450*COS($AB$1*M450)</f>
        <v>#VALUE!</v>
      </c>
      <c r="S450" s="0" t="n">
        <f aca="false">-F450*SIN($AB$1*N450)+G450*COS($AB$1*N450)</f>
        <v>0</v>
      </c>
      <c r="T450" s="0" t="e">
        <f aca="false">-F450*COS($AB$1*M450)*COS(N450*$AB$1)-G450*COS($AB$1*M450)*SIN($AB$1*N450)-H450*SIN($AB$1*M450)</f>
        <v>#VALUE!</v>
      </c>
      <c r="W450" s="0" t="n">
        <f aca="false">IF(O450&lt;&gt;0,1,0)</f>
        <v>0</v>
      </c>
    </row>
    <row r="451" customFormat="false" ht="15" hidden="false" customHeight="false" outlineLevel="0" collapsed="false">
      <c r="A451" s="0" t="s">
        <v>1438</v>
      </c>
      <c r="B451" s="0" t="s">
        <v>731</v>
      </c>
      <c r="C451" s="0" t="s">
        <v>1439</v>
      </c>
      <c r="D451" s="0" t="n">
        <v>74</v>
      </c>
      <c r="I451" s="0" t="s">
        <v>1420</v>
      </c>
      <c r="J451" s="13" t="n">
        <v>0.21</v>
      </c>
      <c r="K451" s="9" t="str">
        <f aca="false">RIGHTB(B451,1)</f>
        <v>N</v>
      </c>
      <c r="L451" s="9" t="str">
        <f aca="false">RIGHTB(C451,1)</f>
        <v>W</v>
      </c>
      <c r="M451" s="10" t="str">
        <f aca="false">IF(AND(K451="S",LEN(B451)&gt;4),-LEFT(B451,4),IF(AND(K451="S",LEN(B451)=4),-LEFT(B451,3),IF(AND(K451="N",LEN(B451)=4),LEFT(B451,3),LEFT(B451,4))))</f>
        <v>22.9</v>
      </c>
      <c r="N451" s="10" t="n">
        <f aca="false">IF(AND(L451="W",LEN(C451)=6),-LEFT(C451,5), IF(AND(L451="W",LEN(C451)=5),-LEFT(C451,4), IF(AND(L451="W",LEN(C451)=4), -LEFT(C451,3), IF(AND(L451="E", LEN(C451)=6),LEFT(C451,5), IF(AND(L451="E",LEN(C451)=5), LEFT(C451,4), IF(AND(L451="E",LEN(C451)=4),LEFT(C451,3) ))))))</f>
        <v>-123.8</v>
      </c>
      <c r="O451" s="0" t="n">
        <f aca="false">(F451^2+G451^2+H451^2)^0.5</f>
        <v>0</v>
      </c>
      <c r="P451" s="0" t="e">
        <f aca="false">ATAN((R451^2+S451^2)^0.5/T451)/$AB$1</f>
        <v>#DIV/0!</v>
      </c>
      <c r="Q451" s="0" t="n">
        <f aca="false">ATAN2(R451,S451)/$AB$1+180</f>
        <v>180</v>
      </c>
      <c r="R451" s="0" t="n">
        <f aca="false">-F451*SIN(M451*$AB$1)*COS(N451*$AB$1)-G451*SIN($AB$1*M451)*SIN($AB$1*N451)+H451*COS($AB$1*M451)</f>
        <v>0</v>
      </c>
      <c r="S451" s="0" t="n">
        <f aca="false">-F451*SIN($AB$1*N451)+G451*COS($AB$1*N451)</f>
        <v>0</v>
      </c>
      <c r="T451" s="0" t="n">
        <f aca="false">-F451*COS($AB$1*M451)*COS(N451*$AB$1)-G451*COS($AB$1*M451)*SIN($AB$1*N451)-H451*SIN($AB$1*M451)</f>
        <v>0</v>
      </c>
      <c r="W451" s="0" t="n">
        <f aca="false">IF(O451&lt;&gt;0,1,0)</f>
        <v>0</v>
      </c>
    </row>
    <row r="452" customFormat="false" ht="15" hidden="false" customHeight="false" outlineLevel="0" collapsed="false">
      <c r="A452" s="0" t="s">
        <v>1440</v>
      </c>
      <c r="B452" s="0" t="s">
        <v>1441</v>
      </c>
      <c r="C452" s="0" t="s">
        <v>1442</v>
      </c>
      <c r="D452" s="0" t="n">
        <v>52.2</v>
      </c>
      <c r="E452" s="0" t="n">
        <v>21.7</v>
      </c>
      <c r="F452" s="0" t="n">
        <v>-12.9</v>
      </c>
      <c r="G452" s="0" t="n">
        <v>1.9</v>
      </c>
      <c r="H452" s="0" t="n">
        <v>-17.4</v>
      </c>
      <c r="I452" s="0" t="s">
        <v>1422</v>
      </c>
      <c r="J452" s="13" t="n">
        <v>0.21</v>
      </c>
      <c r="K452" s="9" t="str">
        <f aca="false">RIGHTB(B452,1)</f>
        <v>N</v>
      </c>
      <c r="L452" s="9" t="str">
        <f aca="false">RIGHTB(C452,1)</f>
        <v>E</v>
      </c>
      <c r="M452" s="10" t="str">
        <f aca="false">IF(AND(K452="S",LEN(B452)&gt;4),-LEFT(B452,4),IF(AND(K452="S",LEN(B452)=4),-LEFT(B452,3),IF(AND(K452="N",LEN(B452)=4),LEFT(B452,3),LEFT(B452,4))))</f>
        <v>72.8</v>
      </c>
      <c r="N452" s="10" t="str">
        <f aca="false">IF(AND(L452="W",LEN(C452)=6),-LEFT(C452,5), IF(AND(L452="W",LEN(C452)=5),-LEFT(C452,4), IF(AND(L452="W",LEN(C452)=4), -LEFT(C452,3), IF(AND(L452="E", LEN(C452)=6),LEFT(C452,5), IF(AND(L452="E",LEN(C452)=5), LEFT(C452,4), IF(AND(L452="E",LEN(C452)=4),LEFT(C452,3) ))))))</f>
        <v>147.3</v>
      </c>
      <c r="O452" s="0" t="n">
        <f aca="false">(F452^2+G452^2+H452^2)^0.5</f>
        <v>21.7435047772892</v>
      </c>
      <c r="P452" s="0" t="n">
        <f aca="false">ATAN((R452^2+S452^2)^0.5/T452)/$AB$1</f>
        <v>52.9251024331324</v>
      </c>
      <c r="Q452" s="0" t="n">
        <f aca="false">ATAN2(R452,S452)/$AB$1+180</f>
        <v>341.967359517712</v>
      </c>
      <c r="R452" s="0" t="n">
        <f aca="false">-F452*SIN(M452*$AB$1)*COS(N452*$AB$1)-G452*SIN($AB$1*M452)*SIN($AB$1*N452)+H452*COS($AB$1*M452)</f>
        <v>-16.4958856941689</v>
      </c>
      <c r="S452" s="0" t="n">
        <f aca="false">-F452*SIN($AB$1*N452)+G452*COS($AB$1*N452)</f>
        <v>5.37022964933876</v>
      </c>
      <c r="T452" s="0" t="n">
        <f aca="false">-F452*COS($AB$1*M452)*COS(N452*$AB$1)-G452*COS($AB$1*M452)*SIN($AB$1*N452)-H452*SIN($AB$1*M452)</f>
        <v>13.1082565079524</v>
      </c>
      <c r="W452" s="0" t="n">
        <f aca="false">IF(O452&lt;&gt;0,1,0)</f>
        <v>1</v>
      </c>
    </row>
    <row r="453" customFormat="false" ht="15" hidden="false" customHeight="false" outlineLevel="0" collapsed="false">
      <c r="A453" s="0" t="s">
        <v>1443</v>
      </c>
      <c r="B453" s="0" t="s">
        <v>1444</v>
      </c>
      <c r="C453" s="0" t="s">
        <v>1445</v>
      </c>
      <c r="D453" s="0" t="n">
        <v>46.3</v>
      </c>
      <c r="I453" s="0" t="s">
        <v>1429</v>
      </c>
      <c r="J453" s="13" t="n">
        <v>0.21</v>
      </c>
      <c r="K453" s="9" t="str">
        <f aca="false">RIGHTB(B453,1)</f>
        <v>S</v>
      </c>
      <c r="L453" s="9" t="str">
        <f aca="false">RIGHTB(C453,1)</f>
        <v>W</v>
      </c>
      <c r="M453" s="10" t="n">
        <f aca="false">IF(AND(K453="S",LEN(B453)&gt;4),-LEFT(B453,4),IF(AND(K453="S",LEN(B453)=4),-LEFT(B453,3),IF(AND(K453="N",LEN(B453)=4),LEFT(B453,3),LEFT(B453,4))))</f>
        <v>-13.9</v>
      </c>
      <c r="N453" s="10" t="n">
        <f aca="false">IF(AND(L453="W",LEN(C453)=6),-LEFT(C453,5), IF(AND(L453="W",LEN(C453)=5),-LEFT(C453,4), IF(AND(L453="W",LEN(C453)=4), -LEFT(C453,3), IF(AND(L453="E", LEN(C453)=6),LEFT(C453,5), IF(AND(L453="E",LEN(C453)=5), LEFT(C453,4), IF(AND(L453="E",LEN(C453)=4),LEFT(C453,3) ))))))</f>
        <v>-65.5</v>
      </c>
      <c r="O453" s="0" t="n">
        <f aca="false">(F453^2+G453^2+H453^2)^0.5</f>
        <v>0</v>
      </c>
      <c r="P453" s="0" t="e">
        <f aca="false">ATAN((R453^2+S453^2)^0.5/T453)/$AB$1</f>
        <v>#DIV/0!</v>
      </c>
      <c r="Q453" s="0" t="n">
        <f aca="false">ATAN2(R453,S453)/$AB$1+180</f>
        <v>180</v>
      </c>
      <c r="R453" s="0" t="n">
        <f aca="false">-F453*SIN(M453*$AB$1)*COS(N453*$AB$1)-G453*SIN($AB$1*M453)*SIN($AB$1*N453)+H453*COS($AB$1*M453)</f>
        <v>0</v>
      </c>
      <c r="S453" s="0" t="n">
        <f aca="false">-F453*SIN($AB$1*N453)+G453*COS($AB$1*N453)</f>
        <v>0</v>
      </c>
      <c r="T453" s="0" t="n">
        <f aca="false">-F453*COS($AB$1*M453)*COS(N453*$AB$1)-G453*COS($AB$1*M453)*SIN($AB$1*N453)-H453*SIN($AB$1*M453)</f>
        <v>0</v>
      </c>
      <c r="W453" s="0" t="n">
        <f aca="false">IF(O453&lt;&gt;0,1,0)</f>
        <v>0</v>
      </c>
    </row>
    <row r="454" customFormat="false" ht="15" hidden="false" customHeight="false" outlineLevel="0" collapsed="false">
      <c r="A454" s="0" t="s">
        <v>1446</v>
      </c>
      <c r="B454" s="0" t="s">
        <v>1447</v>
      </c>
      <c r="C454" s="0" t="s">
        <v>1448</v>
      </c>
      <c r="I454" s="0" t="s">
        <v>1420</v>
      </c>
      <c r="J454" s="13" t="n">
        <v>0.21</v>
      </c>
      <c r="K454" s="9" t="str">
        <f aca="false">RIGHTB(B454,1)</f>
        <v>N</v>
      </c>
      <c r="L454" s="9" t="str">
        <f aca="false">RIGHTB(C454,1)</f>
        <v>E</v>
      </c>
      <c r="M454" s="10" t="str">
        <f aca="false">IF(AND(K454="S",LEN(B454)&gt;4),-LEFT(B454,4),IF(AND(K454="S",LEN(B454)=4),-LEFT(B454,3),IF(AND(K454="N",LEN(B454)=4),LEFT(B454,3),LEFT(B454,4))))</f>
        <v>7.4</v>
      </c>
      <c r="N454" s="10" t="str">
        <f aca="false">IF(AND(L454="W",LEN(C454)=6),-LEFT(C454,5), IF(AND(L454="W",LEN(C454)=5),-LEFT(C454,4), IF(AND(L454="W",LEN(C454)=4), -LEFT(C454,3), IF(AND(L454="E", LEN(C454)=6),LEFT(C454,5), IF(AND(L454="E",LEN(C454)=5), LEFT(C454,4), IF(AND(L454="E",LEN(C454)=4),LEFT(C454,3) ))))))</f>
        <v>36.7</v>
      </c>
      <c r="O454" s="0" t="n">
        <f aca="false">(F454^2+G454^2+H454^2)^0.5</f>
        <v>0</v>
      </c>
      <c r="P454" s="0" t="e">
        <f aca="false">ATAN((R454^2+S454^2)^0.5/T454)/$AB$1</f>
        <v>#DIV/0!</v>
      </c>
      <c r="Q454" s="0" t="n">
        <f aca="false">ATAN2(R454,S454)/$AB$1+180</f>
        <v>180</v>
      </c>
      <c r="R454" s="0" t="n">
        <f aca="false">-F454*SIN(M454*$AB$1)*COS(N454*$AB$1)-G454*SIN($AB$1*M454)*SIN($AB$1*N454)+H454*COS($AB$1*M454)</f>
        <v>0</v>
      </c>
      <c r="S454" s="0" t="n">
        <f aca="false">-F454*SIN($AB$1*N454)+G454*COS($AB$1*N454)</f>
        <v>0</v>
      </c>
      <c r="T454" s="0" t="n">
        <f aca="false">-F454*COS($AB$1*M454)*COS(N454*$AB$1)-G454*COS($AB$1*M454)*SIN($AB$1*N454)-H454*SIN($AB$1*M454)</f>
        <v>-0</v>
      </c>
      <c r="W454" s="0" t="n">
        <f aca="false">IF(O454&lt;&gt;0,1,0)</f>
        <v>0</v>
      </c>
    </row>
    <row r="455" customFormat="false" ht="15" hidden="false" customHeight="false" outlineLevel="0" collapsed="false">
      <c r="A455" s="0" t="s">
        <v>1449</v>
      </c>
      <c r="B455" s="0" t="s">
        <v>1450</v>
      </c>
      <c r="C455" s="0" t="s">
        <v>1451</v>
      </c>
      <c r="D455" s="0" t="n">
        <v>40.7</v>
      </c>
      <c r="I455" s="0" t="s">
        <v>1429</v>
      </c>
      <c r="J455" s="13" t="n">
        <v>0.21</v>
      </c>
      <c r="K455" s="9" t="str">
        <f aca="false">RIGHTB(B455,1)</f>
        <v>N</v>
      </c>
      <c r="L455" s="9" t="str">
        <f aca="false">RIGHTB(C455,1)</f>
        <v>E</v>
      </c>
      <c r="M455" s="10" t="str">
        <f aca="false">IF(AND(K455="S",LEN(B455)&gt;4),-LEFT(B455,4),IF(AND(K455="S",LEN(B455)=4),-LEFT(B455,3),IF(AND(K455="N",LEN(B455)=4),LEFT(B455,3),LEFT(B455,4))))</f>
        <v>29.1</v>
      </c>
      <c r="N455" s="10" t="str">
        <f aca="false">IF(AND(L455="W",LEN(C455)=6),-LEFT(C455,5), IF(AND(L455="W",LEN(C455)=5),-LEFT(C455,4), IF(AND(L455="W",LEN(C455)=4), -LEFT(C455,3), IF(AND(L455="E", LEN(C455)=6),LEFT(C455,5), IF(AND(L455="E",LEN(C455)=5), LEFT(C455,4), IF(AND(L455="E",LEN(C455)=4),LEFT(C455,3) ))))))</f>
        <v>139.7</v>
      </c>
      <c r="O455" s="0" t="n">
        <f aca="false">(F455^2+G455^2+H455^2)^0.5</f>
        <v>0</v>
      </c>
      <c r="P455" s="0" t="e">
        <f aca="false">ATAN((R455^2+S455^2)^0.5/T455)/$AB$1</f>
        <v>#DIV/0!</v>
      </c>
      <c r="Q455" s="0" t="n">
        <f aca="false">ATAN2(R455,S455)/$AB$1+180</f>
        <v>180</v>
      </c>
      <c r="R455" s="0" t="n">
        <f aca="false">-F455*SIN(M455*$AB$1)*COS(N455*$AB$1)-G455*SIN($AB$1*M455)*SIN($AB$1*N455)+H455*COS($AB$1*M455)</f>
        <v>0</v>
      </c>
      <c r="S455" s="0" t="n">
        <f aca="false">-F455*SIN($AB$1*N455)+G455*COS($AB$1*N455)</f>
        <v>-0</v>
      </c>
      <c r="T455" s="0" t="n">
        <f aca="false">-F455*COS($AB$1*M455)*COS(N455*$AB$1)-G455*COS($AB$1*M455)*SIN($AB$1*N455)-H455*SIN($AB$1*M455)</f>
        <v>0</v>
      </c>
      <c r="W455" s="0" t="n">
        <f aca="false">IF(O455&lt;&gt;0,1,0)</f>
        <v>0</v>
      </c>
    </row>
    <row r="456" customFormat="false" ht="15" hidden="false" customHeight="false" outlineLevel="0" collapsed="false">
      <c r="A456" s="0" t="s">
        <v>1452</v>
      </c>
      <c r="B456" s="0" t="s">
        <v>1453</v>
      </c>
      <c r="C456" s="0" t="s">
        <v>1454</v>
      </c>
      <c r="D456" s="0" t="n">
        <v>21.3</v>
      </c>
      <c r="E456" s="0" t="n">
        <v>16.7</v>
      </c>
      <c r="F456" s="0" t="n">
        <v>-3.7</v>
      </c>
      <c r="G456" s="0" t="n">
        <v>1.8</v>
      </c>
      <c r="H456" s="0" t="n">
        <v>16.2</v>
      </c>
      <c r="I456" s="0" t="s">
        <v>1420</v>
      </c>
      <c r="J456" s="13" t="n">
        <v>0.21</v>
      </c>
      <c r="K456" s="9" t="str">
        <f aca="false">RIGHTB(B456,1)</f>
        <v>S</v>
      </c>
      <c r="L456" s="9" t="str">
        <f aca="false">RIGHTB(C456,1)</f>
        <v>W</v>
      </c>
      <c r="M456" s="10" t="n">
        <f aca="false">IF(AND(K456="S",LEN(B456)&gt;4),-LEFT(B456,4),IF(AND(K456="S",LEN(B456)=4),-LEFT(B456,3),IF(AND(K456="N",LEN(B456)=4),LEFT(B456,3),LEFT(B456,4))))</f>
        <v>-19.9</v>
      </c>
      <c r="N456" s="10" t="n">
        <f aca="false">IF(AND(L456="W",LEN(C456)=6),-LEFT(C456,5), IF(AND(L456="W",LEN(C456)=5),-LEFT(C456,4), IF(AND(L456="W",LEN(C456)=4), -LEFT(C456,3), IF(AND(L456="E", LEN(C456)=6),LEFT(C456,5), IF(AND(L456="E",LEN(C456)=5), LEFT(C456,4), IF(AND(L456="E",LEN(C456)=4),LEFT(C456,3) ))))))</f>
        <v>-13.8</v>
      </c>
      <c r="O456" s="0" t="n">
        <f aca="false">(F456^2+G456^2+H456^2)^0.5</f>
        <v>16.7143650791767</v>
      </c>
      <c r="P456" s="0" t="n">
        <f aca="false">ATAN((R456^2+S456^2)^0.5/T456)/$AB$1</f>
        <v>56.2066686795086</v>
      </c>
      <c r="Q456" s="0" t="n">
        <f aca="false">ATAN2(R456,S456)/$AB$1+180</f>
        <v>183.572221457914</v>
      </c>
      <c r="R456" s="0" t="n">
        <f aca="false">-F456*SIN(M456*$AB$1)*COS(N456*$AB$1)-G456*SIN($AB$1*M456)*SIN($AB$1*N456)+H456*COS($AB$1*M456)</f>
        <v>13.8634714951098</v>
      </c>
      <c r="S456" s="0" t="n">
        <f aca="false">-F456*SIN($AB$1*N456)+G456*COS($AB$1*N456)</f>
        <v>0.865467910824287</v>
      </c>
      <c r="T456" s="0" t="n">
        <f aca="false">-F456*COS($AB$1*M456)*COS(N456*$AB$1)-G456*COS($AB$1*M456)*SIN($AB$1*N456)-H456*SIN($AB$1*M456)</f>
        <v>9.29651135639659</v>
      </c>
      <c r="W456" s="0" t="n">
        <f aca="false">IF(O456&lt;&gt;0,1,0)</f>
        <v>1</v>
      </c>
    </row>
    <row r="457" customFormat="false" ht="15" hidden="false" customHeight="false" outlineLevel="0" collapsed="false">
      <c r="A457" s="0" t="s">
        <v>1455</v>
      </c>
      <c r="B457" s="0" t="s">
        <v>1456</v>
      </c>
      <c r="C457" s="0" t="s">
        <v>1457</v>
      </c>
      <c r="I457" s="0" t="s">
        <v>1429</v>
      </c>
      <c r="J457" s="13" t="n">
        <v>0.21</v>
      </c>
      <c r="K457" s="9" t="str">
        <f aca="false">RIGHTB(B457,1)</f>
        <v>S</v>
      </c>
      <c r="L457" s="9" t="str">
        <f aca="false">RIGHTB(C457,1)</f>
        <v>W</v>
      </c>
      <c r="M457" s="10" t="n">
        <f aca="false">IF(AND(K457="S",LEN(B457)&gt;4),-LEFT(B457,4),IF(AND(K457="S",LEN(B457)=4),-LEFT(B457,3),IF(AND(K457="N",LEN(B457)=4),LEFT(B457,3),LEFT(B457,4))))</f>
        <v>-18.8</v>
      </c>
      <c r="N457" s="10" t="n">
        <f aca="false">IF(AND(L457="W",LEN(C457)=6),-LEFT(C457,5), IF(AND(L457="W",LEN(C457)=5),-LEFT(C457,4), IF(AND(L457="W",LEN(C457)=4), -LEFT(C457,3), IF(AND(L457="E", LEN(C457)=6),LEFT(C457,5), IF(AND(L457="E",LEN(C457)=5), LEFT(C457,4), IF(AND(L457="E",LEN(C457)=4),LEFT(C457,3) ))))))</f>
        <v>-158.6</v>
      </c>
      <c r="O457" s="0" t="n">
        <f aca="false">(F457^2+G457^2+H457^2)^0.5</f>
        <v>0</v>
      </c>
      <c r="P457" s="0" t="e">
        <f aca="false">ATAN((R457^2+S457^2)^0.5/T457)/$AB$1</f>
        <v>#DIV/0!</v>
      </c>
      <c r="Q457" s="0" t="n">
        <f aca="false">ATAN2(R457,S457)/$AB$1+180</f>
        <v>180</v>
      </c>
      <c r="R457" s="0" t="n">
        <f aca="false">-F457*SIN(M457*$AB$1)*COS(N457*$AB$1)-G457*SIN($AB$1*M457)*SIN($AB$1*N457)+H457*COS($AB$1*M457)</f>
        <v>0</v>
      </c>
      <c r="S457" s="0" t="n">
        <f aca="false">-F457*SIN($AB$1*N457)+G457*COS($AB$1*N457)</f>
        <v>0</v>
      </c>
      <c r="T457" s="0" t="n">
        <f aca="false">-F457*COS($AB$1*M457)*COS(N457*$AB$1)-G457*COS($AB$1*M457)*SIN($AB$1*N457)-H457*SIN($AB$1*M457)</f>
        <v>0</v>
      </c>
      <c r="W457" s="0" t="n">
        <f aca="false">IF(O457&lt;&gt;0,1,0)</f>
        <v>0</v>
      </c>
    </row>
    <row r="458" customFormat="false" ht="15" hidden="false" customHeight="false" outlineLevel="0" collapsed="false">
      <c r="A458" s="0" t="s">
        <v>1458</v>
      </c>
      <c r="B458" s="0" t="s">
        <v>1459</v>
      </c>
      <c r="C458" s="0" t="s">
        <v>1460</v>
      </c>
      <c r="I458" s="0" t="s">
        <v>1429</v>
      </c>
      <c r="J458" s="13" t="n">
        <v>0.21</v>
      </c>
      <c r="K458" s="9" t="str">
        <f aca="false">RIGHTB(B458,1)</f>
        <v>S</v>
      </c>
      <c r="L458" s="9" t="str">
        <f aca="false">RIGHTB(C458,1)</f>
        <v>E</v>
      </c>
      <c r="M458" s="10" t="n">
        <f aca="false">IF(AND(K458="S",LEN(B458)&gt;4),-LEFT(B458,4),IF(AND(K458="S",LEN(B458)=4),-LEFT(B458,3),IF(AND(K458="N",LEN(B458)=4),LEFT(B458,3),LEFT(B458,4))))</f>
        <v>-42.8</v>
      </c>
      <c r="N458" s="10" t="str">
        <f aca="false">IF(AND(L458="W",LEN(C458)=6),-LEFT(C458,5), IF(AND(L458="W",LEN(C458)=5),-LEFT(C458,4), IF(AND(L458="W",LEN(C458)=4), -LEFT(C458,3), IF(AND(L458="E", LEN(C458)=6),LEFT(C458,5), IF(AND(L458="E",LEN(C458)=5), LEFT(C458,4), IF(AND(L458="E",LEN(C458)=4),LEFT(C458,3) ))))))</f>
        <v>8.2</v>
      </c>
      <c r="O458" s="0" t="n">
        <f aca="false">(F458^2+G458^2+H458^2)^0.5</f>
        <v>0</v>
      </c>
      <c r="P458" s="0" t="e">
        <f aca="false">ATAN((R458^2+S458^2)^0.5/T458)/$AB$1</f>
        <v>#DIV/0!</v>
      </c>
      <c r="Q458" s="0" t="n">
        <f aca="false">ATAN2(R458,S458)/$AB$1+180</f>
        <v>180</v>
      </c>
      <c r="R458" s="0" t="n">
        <f aca="false">-F458*SIN(M458*$AB$1)*COS(N458*$AB$1)-G458*SIN($AB$1*M458)*SIN($AB$1*N458)+H458*COS($AB$1*M458)</f>
        <v>0</v>
      </c>
      <c r="S458" s="0" t="n">
        <f aca="false">-F458*SIN($AB$1*N458)+G458*COS($AB$1*N458)</f>
        <v>0</v>
      </c>
      <c r="T458" s="0" t="n">
        <f aca="false">-F458*COS($AB$1*M458)*COS(N458*$AB$1)-G458*COS($AB$1*M458)*SIN($AB$1*N458)-H458*SIN($AB$1*M458)</f>
        <v>0</v>
      </c>
      <c r="W458" s="0" t="n">
        <f aca="false">IF(O458&lt;&gt;0,1,0)</f>
        <v>0</v>
      </c>
    </row>
    <row r="459" customFormat="false" ht="15" hidden="false" customHeight="false" outlineLevel="0" collapsed="false">
      <c r="A459" s="0" t="s">
        <v>1461</v>
      </c>
      <c r="B459" s="0" t="s">
        <v>1462</v>
      </c>
      <c r="C459" s="0" t="s">
        <v>1463</v>
      </c>
      <c r="D459" s="0" t="n">
        <v>33.5</v>
      </c>
      <c r="I459" s="0" t="s">
        <v>1422</v>
      </c>
      <c r="J459" s="13" t="n">
        <v>0.21</v>
      </c>
      <c r="K459" s="9" t="str">
        <f aca="false">RIGHTB(B459,1)</f>
        <v>N</v>
      </c>
      <c r="L459" s="9" t="str">
        <f aca="false">RIGHTB(C459,1)</f>
        <v>E</v>
      </c>
      <c r="M459" s="10" t="str">
        <f aca="false">IF(AND(K459="S",LEN(B459)&gt;4),-LEFT(B459,4),IF(AND(K459="S",LEN(B459)=4),-LEFT(B459,3),IF(AND(K459="N",LEN(B459)=4),LEFT(B459,3),LEFT(B459,4))))</f>
        <v>10.4</v>
      </c>
      <c r="N459" s="10" t="str">
        <f aca="false">IF(AND(L459="W",LEN(C459)=6),-LEFT(C459,5), IF(AND(L459="W",LEN(C459)=5),-LEFT(C459,4), IF(AND(L459="W",LEN(C459)=4), -LEFT(C459,3), IF(AND(L459="E", LEN(C459)=6),LEFT(C459,5), IF(AND(L459="E",LEN(C459)=5), LEFT(C459,4), IF(AND(L459="E",LEN(C459)=4),LEFT(C459,3) ))))))</f>
        <v>131.6</v>
      </c>
      <c r="O459" s="0" t="n">
        <f aca="false">(F459^2+G459^2+H459^2)^0.5</f>
        <v>0</v>
      </c>
      <c r="P459" s="0" t="e">
        <f aca="false">ATAN((R459^2+S459^2)^0.5/T459)/$AB$1</f>
        <v>#DIV/0!</v>
      </c>
      <c r="Q459" s="0" t="n">
        <f aca="false">ATAN2(R459,S459)/$AB$1+180</f>
        <v>180</v>
      </c>
      <c r="R459" s="0" t="n">
        <f aca="false">-F459*SIN(M459*$AB$1)*COS(N459*$AB$1)-G459*SIN($AB$1*M459)*SIN($AB$1*N459)+H459*COS($AB$1*M459)</f>
        <v>0</v>
      </c>
      <c r="S459" s="0" t="n">
        <f aca="false">-F459*SIN($AB$1*N459)+G459*COS($AB$1*N459)</f>
        <v>-0</v>
      </c>
      <c r="T459" s="0" t="n">
        <f aca="false">-F459*COS($AB$1*M459)*COS(N459*$AB$1)-G459*COS($AB$1*M459)*SIN($AB$1*N459)-H459*SIN($AB$1*M459)</f>
        <v>0</v>
      </c>
      <c r="W459" s="0" t="n">
        <f aca="false">IF(O459&lt;&gt;0,1,0)</f>
        <v>0</v>
      </c>
    </row>
    <row r="460" customFormat="false" ht="15" hidden="false" customHeight="false" outlineLevel="0" collapsed="false">
      <c r="A460" s="0" t="s">
        <v>1464</v>
      </c>
      <c r="B460" s="0" t="s">
        <v>1465</v>
      </c>
      <c r="C460" s="0" t="s">
        <v>1466</v>
      </c>
      <c r="D460" s="0" t="n">
        <v>25.4</v>
      </c>
      <c r="E460" s="0" t="n">
        <v>12.2</v>
      </c>
      <c r="F460" s="0" t="n">
        <v>-7.6</v>
      </c>
      <c r="G460" s="0" t="n">
        <v>-9.3</v>
      </c>
      <c r="H460" s="0" t="n">
        <v>2.2</v>
      </c>
      <c r="I460" s="0" t="s">
        <v>1429</v>
      </c>
      <c r="J460" s="13" t="n">
        <v>0.21</v>
      </c>
      <c r="K460" s="9" t="str">
        <f aca="false">RIGHTB(B460,1)</f>
        <v>N</v>
      </c>
      <c r="L460" s="9" t="str">
        <f aca="false">RIGHTB(C460,1)</f>
        <v>E</v>
      </c>
      <c r="M460" s="10" t="str">
        <f aca="false">IF(AND(K460="S",LEN(B460)&gt;4),-LEFT(B460,4),IF(AND(K460="S",LEN(B460)=4),-LEFT(B460,3),IF(AND(K460="N",LEN(B460)=4),LEFT(B460,3),LEFT(B460,4))))</f>
        <v>29.5</v>
      </c>
      <c r="N460" s="10" t="str">
        <f aca="false">IF(AND(L460="W",LEN(C460)=6),-LEFT(C460,5), IF(AND(L460="W",LEN(C460)=5),-LEFT(C460,4), IF(AND(L460="W",LEN(C460)=4), -LEFT(C460,3), IF(AND(L460="E", LEN(C460)=6),LEFT(C460,5), IF(AND(L460="E",LEN(C460)=5), LEFT(C460,4), IF(AND(L460="E",LEN(C460)=4),LEFT(C460,3) ))))))</f>
        <v>13.5</v>
      </c>
      <c r="O460" s="0" t="n">
        <f aca="false">(F460^2+G460^2+H460^2)^0.5</f>
        <v>12.2102416028513</v>
      </c>
      <c r="P460" s="0" t="n">
        <f aca="false">ATAN((R460^2+S460^2)^0.5/T460)/$AB$1</f>
        <v>53.6443098060883</v>
      </c>
      <c r="Q460" s="0" t="n">
        <f aca="false">ATAN2(R460,S460)/$AB$1+180</f>
        <v>132.337582477737</v>
      </c>
      <c r="R460" s="0" t="n">
        <f aca="false">-F460*SIN(M460*$AB$1)*COS(N460*$AB$1)-G460*SIN($AB$1*M460)*SIN($AB$1*N460)+H460*COS($AB$1*M460)</f>
        <v>6.62287042486329</v>
      </c>
      <c r="S460" s="0" t="n">
        <f aca="false">-F460*SIN($AB$1*N460)+G460*COS($AB$1*N460)</f>
        <v>-7.2688554944579</v>
      </c>
      <c r="T460" s="0" t="n">
        <f aca="false">-F460*COS($AB$1*M460)*COS(N460*$AB$1)-G460*COS($AB$1*M460)*SIN($AB$1*N460)-H460*SIN($AB$1*M460)</f>
        <v>7.23818534828726</v>
      </c>
      <c r="W460" s="0" t="n">
        <f aca="false">IF(O460&lt;&gt;0,1,0)</f>
        <v>1</v>
      </c>
    </row>
    <row r="461" customFormat="false" ht="15" hidden="false" customHeight="false" outlineLevel="0" collapsed="false">
      <c r="A461" s="0" t="s">
        <v>1467</v>
      </c>
      <c r="B461" s="0" t="s">
        <v>1418</v>
      </c>
      <c r="C461" s="0" t="s">
        <v>536</v>
      </c>
      <c r="D461" s="0" t="n">
        <v>35.5</v>
      </c>
      <c r="E461" s="0" t="n">
        <v>22.2</v>
      </c>
      <c r="F461" s="0" t="n">
        <v>14.9</v>
      </c>
      <c r="G461" s="0" t="n">
        <v>-8.1</v>
      </c>
      <c r="H461" s="0" t="n">
        <v>-14.3</v>
      </c>
      <c r="I461" s="0" t="s">
        <v>1429</v>
      </c>
      <c r="J461" s="13" t="n">
        <v>0.21</v>
      </c>
      <c r="K461" s="9" t="str">
        <f aca="false">RIGHTB(B461,1)</f>
        <v>N</v>
      </c>
      <c r="L461" s="9" t="str">
        <f aca="false">RIGHTB(C461,1)</f>
        <v>W</v>
      </c>
      <c r="M461" s="10" t="str">
        <f aca="false">IF(AND(K461="S",LEN(B461)&gt;4),-LEFT(B461,4),IF(AND(K461="S",LEN(B461)=4),-LEFT(B461,3),IF(AND(K461="N",LEN(B461)=4),LEFT(B461,3),LEFT(B461,4))))</f>
        <v>56.5</v>
      </c>
      <c r="N461" s="10" t="n">
        <f aca="false">IF(AND(L461="W",LEN(C461)=6),-LEFT(C461,5), IF(AND(L461="W",LEN(C461)=5),-LEFT(C461,4), IF(AND(L461="W",LEN(C461)=4), -LEFT(C461,3), IF(AND(L461="E", LEN(C461)=6),LEFT(C461,5), IF(AND(L461="E",LEN(C461)=5), LEFT(C461,4), IF(AND(L461="E",LEN(C461)=4),LEFT(C461,3) ))))))</f>
        <v>-147.6</v>
      </c>
      <c r="O461" s="0" t="n">
        <f aca="false">(F461^2+G461^2+H461^2)^0.5</f>
        <v>22.1835524657346</v>
      </c>
      <c r="P461" s="0" t="n">
        <f aca="false">ATAN((R461^2+S461^2)^0.5/T461)/$AB$1</f>
        <v>42.0497872607737</v>
      </c>
      <c r="Q461" s="0" t="n">
        <f aca="false">ATAN2(R461,S461)/$AB$1+180</f>
        <v>273.94122916233</v>
      </c>
      <c r="R461" s="0" t="n">
        <f aca="false">-F461*SIN(M461*$AB$1)*COS(N461*$AB$1)-G461*SIN($AB$1*M461)*SIN($AB$1*N461)+H461*COS($AB$1*M461)</f>
        <v>-1.02123868226434</v>
      </c>
      <c r="S461" s="0" t="n">
        <f aca="false">-F461*SIN($AB$1*N461)+G461*COS($AB$1*N461)</f>
        <v>14.8228754423601</v>
      </c>
      <c r="T461" s="0" t="n">
        <f aca="false">-F461*COS($AB$1*M461)*COS(N461*$AB$1)-G461*COS($AB$1*M461)*SIN($AB$1*N461)-H461*SIN($AB$1*M461)</f>
        <v>16.4726875516451</v>
      </c>
      <c r="W461" s="0" t="n">
        <f aca="false">IF(O461&lt;&gt;0,1,0)</f>
        <v>1</v>
      </c>
    </row>
    <row r="462" customFormat="false" ht="15" hidden="false" customHeight="false" outlineLevel="0" collapsed="false">
      <c r="A462" s="0" t="s">
        <v>1468</v>
      </c>
      <c r="B462" s="0" t="s">
        <v>1469</v>
      </c>
      <c r="C462" s="0" t="s">
        <v>249</v>
      </c>
      <c r="D462" s="0" t="n">
        <v>32.4</v>
      </c>
      <c r="E462" s="0" t="n">
        <v>21.5</v>
      </c>
      <c r="F462" s="0" t="n">
        <v>-4.4</v>
      </c>
      <c r="G462" s="0" t="n">
        <v>-19.6</v>
      </c>
      <c r="H462" s="0" t="n">
        <v>-7.7</v>
      </c>
      <c r="I462" s="0" t="s">
        <v>1429</v>
      </c>
      <c r="J462" s="13" t="n">
        <v>0.21</v>
      </c>
      <c r="K462" s="9" t="str">
        <f aca="false">RIGHTB(B462,1)</f>
        <v>N</v>
      </c>
      <c r="L462" s="9" t="str">
        <f aca="false">RIGHTB(C462,1)</f>
        <v>E</v>
      </c>
      <c r="M462" s="10" t="str">
        <f aca="false">IF(AND(K462="S",LEN(B462)&gt;4),-LEFT(B462,4),IF(AND(K462="S",LEN(B462)=4),-LEFT(B462,3),IF(AND(K462="N",LEN(B462)=4),LEFT(B462,3),LEFT(B462,4))))</f>
        <v>5.4</v>
      </c>
      <c r="N462" s="10" t="str">
        <f aca="false">IF(AND(L462="W",LEN(C462)=6),-LEFT(C462,5), IF(AND(L462="W",LEN(C462)=5),-LEFT(C462,4), IF(AND(L462="W",LEN(C462)=4), -LEFT(C462,3), IF(AND(L462="E", LEN(C462)=6),LEFT(C462,5), IF(AND(L462="E",LEN(C462)=5), LEFT(C462,4), IF(AND(L462="E",LEN(C462)=4),LEFT(C462,3) ))))))</f>
        <v>56.4</v>
      </c>
      <c r="O462" s="0" t="n">
        <f aca="false">(F462^2+G462^2+H462^2)^0.5</f>
        <v>21.5130193138946</v>
      </c>
      <c r="P462" s="0" t="n">
        <f aca="false">ATAN((R462^2+S462^2)^0.5/T462)/$AB$1</f>
        <v>25.5974465150213</v>
      </c>
      <c r="Q462" s="0" t="n">
        <f aca="false">ATAN2(R462,S462)/$AB$1+180</f>
        <v>50.5938628009921</v>
      </c>
      <c r="R462" s="0" t="n">
        <f aca="false">-F462*SIN(M462*$AB$1)*COS(N462*$AB$1)-G462*SIN($AB$1*M462)*SIN($AB$1*N462)+H462*COS($AB$1*M462)</f>
        <v>-5.90033831160567</v>
      </c>
      <c r="S462" s="0" t="n">
        <f aca="false">-F462*SIN($AB$1*N462)+G462*COS($AB$1*N462)</f>
        <v>-7.18162090657293</v>
      </c>
      <c r="T462" s="0" t="n">
        <f aca="false">-F462*COS($AB$1*M462)*COS(N462*$AB$1)-G462*COS($AB$1*M462)*SIN($AB$1*N462)-H462*SIN($AB$1*M462)</f>
        <v>19.4015548078723</v>
      </c>
      <c r="W462" s="0" t="n">
        <f aca="false">IF(O462&lt;&gt;0,1,0)</f>
        <v>1</v>
      </c>
    </row>
    <row r="463" customFormat="false" ht="15" hidden="false" customHeight="false" outlineLevel="0" collapsed="false">
      <c r="A463" s="0" t="s">
        <v>1470</v>
      </c>
      <c r="B463" s="0" t="s">
        <v>1471</v>
      </c>
      <c r="C463" s="0" t="s">
        <v>1472</v>
      </c>
      <c r="D463" s="0" t="n">
        <v>19</v>
      </c>
      <c r="E463" s="0" t="n">
        <v>20.1</v>
      </c>
      <c r="F463" s="0" t="n">
        <v>0.2</v>
      </c>
      <c r="G463" s="0" t="n">
        <v>-18.3</v>
      </c>
      <c r="H463" s="0" t="n">
        <v>8.2</v>
      </c>
      <c r="I463" s="0" t="s">
        <v>1429</v>
      </c>
      <c r="J463" s="13" t="n">
        <v>0.21</v>
      </c>
      <c r="K463" s="9" t="str">
        <f aca="false">RIGHTB(B463,1)</f>
        <v>S</v>
      </c>
      <c r="L463" s="9" t="str">
        <f aca="false">RIGHTB(C463,1)</f>
        <v>E</v>
      </c>
      <c r="M463" s="10" t="n">
        <f aca="false">IF(AND(K463="S",LEN(B463)&gt;4),-LEFT(B463,4),IF(AND(K463="S",LEN(B463)=4),-LEFT(B463,3),IF(AND(K463="N",LEN(B463)=4),LEFT(B463,3),LEFT(B463,4))))</f>
        <v>-69.7</v>
      </c>
      <c r="N463" s="10" t="str">
        <f aca="false">IF(AND(L463="W",LEN(C463)=6),-LEFT(C463,5), IF(AND(L463="W",LEN(C463)=5),-LEFT(C463,4), IF(AND(L463="W",LEN(C463)=4), -LEFT(C463,3), IF(AND(L463="E", LEN(C463)=6),LEFT(C463,5), IF(AND(L463="E",LEN(C463)=5), LEFT(C463,4), IF(AND(L463="E",LEN(C463)=4),LEFT(C463,3) ))))))</f>
        <v>164.7</v>
      </c>
      <c r="O463" s="0" t="n">
        <f aca="false">(F463^2+G463^2+H463^2)^0.5</f>
        <v>20.0541766223398</v>
      </c>
      <c r="P463" s="0" t="n">
        <f aca="false">ATAN((R463^2+S463^2)^0.5/T463)/$AB$1</f>
        <v>61.941542124049</v>
      </c>
      <c r="Q463" s="0" t="n">
        <f aca="false">ATAN2(R463,S463)/$AB$1+180</f>
        <v>276.04931878195</v>
      </c>
      <c r="R463" s="0" t="n">
        <f aca="false">-F463*SIN(M463*$AB$1)*COS(N463*$AB$1)-G463*SIN($AB$1*M463)*SIN($AB$1*N463)+H463*COS($AB$1*M463)</f>
        <v>-1.86500733483943</v>
      </c>
      <c r="S463" s="0" t="n">
        <f aca="false">-F463*SIN($AB$1*N463)+G463*COS($AB$1*N463)</f>
        <v>17.598626147372</v>
      </c>
      <c r="T463" s="0" t="n">
        <f aca="false">-F463*COS($AB$1*M463)*COS(N463*$AB$1)-G463*COS($AB$1*M463)*SIN($AB$1*N463)-H463*SIN($AB$1*M463)</f>
        <v>9.43292665963371</v>
      </c>
      <c r="W463" s="0" t="n">
        <f aca="false">IF(O463&lt;&gt;0,1,0)</f>
        <v>1</v>
      </c>
    </row>
    <row r="464" customFormat="false" ht="15" hidden="false" customHeight="false" outlineLevel="0" collapsed="false">
      <c r="A464" s="0" t="s">
        <v>1473</v>
      </c>
      <c r="I464" s="0" t="s">
        <v>1474</v>
      </c>
      <c r="J464" s="0" t="n">
        <v>0.2</v>
      </c>
      <c r="K464" s="9" t="str">
        <f aca="false">RIGHTB(B464,1)</f>
        <v/>
      </c>
      <c r="L464" s="9" t="str">
        <f aca="false">RIGHTB(C464,1)</f>
        <v/>
      </c>
      <c r="M464" s="10" t="str">
        <f aca="false">IF(AND(K464="S",LEN(B464)&gt;4),-LEFT(B464,4),IF(AND(K464="S",LEN(B464)=4),-LEFT(B464,3),IF(AND(K464="N",LEN(B464)=4),LEFT(B464,3),LEFT(B464,4))))</f>
        <v/>
      </c>
      <c r="N464" s="10" t="n">
        <f aca="false">IF(AND(L464="W",LEN(C464)=6),-LEFT(C464,5), IF(AND(L464="W",LEN(C464)=5),-LEFT(C464,4), IF(AND(L464="W",LEN(C464)=4), -LEFT(C464,3), IF(AND(L464="E", LEN(C464)=6),LEFT(C464,5), IF(AND(L464="E",LEN(C464)=5), LEFT(C464,4), IF(AND(L464="E",LEN(C464)=4),LEFT(C464,3) ))))))</f>
        <v>0</v>
      </c>
      <c r="O464" s="0" t="n">
        <f aca="false">(F464^2+G464^2+H464^2)^0.5</f>
        <v>0</v>
      </c>
      <c r="P464" s="0" t="e">
        <f aca="false">ATAN((R464^2+S464^2)^0.5/T464)/$AB$1</f>
        <v>#VALUE!</v>
      </c>
      <c r="Q464" s="0" t="e">
        <f aca="false">ATAN2(R464,S464)/$AB$1+180</f>
        <v>#VALUE!</v>
      </c>
      <c r="R464" s="0" t="e">
        <f aca="false">-F464*SIN(M464*$AB$1)*COS(N464*$AB$1)-G464*SIN($AB$1*M464)*SIN($AB$1*N464)+H464*COS($AB$1*M464)</f>
        <v>#VALUE!</v>
      </c>
      <c r="S464" s="0" t="n">
        <f aca="false">-F464*SIN($AB$1*N464)+G464*COS($AB$1*N464)</f>
        <v>0</v>
      </c>
      <c r="T464" s="0" t="e">
        <f aca="false">-F464*COS($AB$1*M464)*COS(N464*$AB$1)-G464*COS($AB$1*M464)*SIN($AB$1*N464)-H464*SIN($AB$1*M464)</f>
        <v>#VALUE!</v>
      </c>
      <c r="W464" s="0" t="n">
        <f aca="false">IF(O464&lt;&gt;0,1,0)</f>
        <v>0</v>
      </c>
    </row>
    <row r="465" customFormat="false" ht="15" hidden="false" customHeight="false" outlineLevel="0" collapsed="false">
      <c r="A465" s="0" t="s">
        <v>1475</v>
      </c>
      <c r="I465" s="0" t="s">
        <v>1476</v>
      </c>
      <c r="J465" s="0" t="n">
        <v>0.2</v>
      </c>
      <c r="K465" s="9" t="str">
        <f aca="false">RIGHTB(B465,1)</f>
        <v/>
      </c>
      <c r="L465" s="9" t="str">
        <f aca="false">RIGHTB(C465,1)</f>
        <v/>
      </c>
      <c r="M465" s="10" t="str">
        <f aca="false">IF(AND(K465="S",LEN(B465)&gt;4),-LEFT(B465,4),IF(AND(K465="S",LEN(B465)=4),-LEFT(B465,3),IF(AND(K465="N",LEN(B465)=4),LEFT(B465,3),LEFT(B465,4))))</f>
        <v/>
      </c>
      <c r="N465" s="10" t="n">
        <f aca="false">IF(AND(L465="W",LEN(C465)=6),-LEFT(C465,5), IF(AND(L465="W",LEN(C465)=5),-LEFT(C465,4), IF(AND(L465="W",LEN(C465)=4), -LEFT(C465,3), IF(AND(L465="E", LEN(C465)=6),LEFT(C465,5), IF(AND(L465="E",LEN(C465)=5), LEFT(C465,4), IF(AND(L465="E",LEN(C465)=4),LEFT(C465,3) ))))))</f>
        <v>0</v>
      </c>
      <c r="O465" s="0" t="n">
        <f aca="false">(F465^2+G465^2+H465^2)^0.5</f>
        <v>0</v>
      </c>
      <c r="P465" s="0" t="e">
        <f aca="false">ATAN((R465^2+S465^2)^0.5/T465)/$AB$1</f>
        <v>#VALUE!</v>
      </c>
      <c r="Q465" s="0" t="e">
        <f aca="false">ATAN2(R465,S465)/$AB$1+180</f>
        <v>#VALUE!</v>
      </c>
      <c r="R465" s="0" t="e">
        <f aca="false">-F465*SIN(M465*$AB$1)*COS(N465*$AB$1)-G465*SIN($AB$1*M465)*SIN($AB$1*N465)+H465*COS($AB$1*M465)</f>
        <v>#VALUE!</v>
      </c>
      <c r="S465" s="0" t="n">
        <f aca="false">-F465*SIN($AB$1*N465)+G465*COS($AB$1*N465)</f>
        <v>0</v>
      </c>
      <c r="T465" s="0" t="e">
        <f aca="false">-F465*COS($AB$1*M465)*COS(N465*$AB$1)-G465*COS($AB$1*M465)*SIN($AB$1*N465)-H465*SIN($AB$1*M465)</f>
        <v>#VALUE!</v>
      </c>
      <c r="W465" s="0" t="n">
        <f aca="false">IF(O465&lt;&gt;0,1,0)</f>
        <v>0</v>
      </c>
    </row>
    <row r="466" customFormat="false" ht="15" hidden="false" customHeight="false" outlineLevel="0" collapsed="false">
      <c r="A466" s="0" t="s">
        <v>1477</v>
      </c>
      <c r="B466" s="0" t="s">
        <v>1478</v>
      </c>
      <c r="C466" s="0" t="s">
        <v>1479</v>
      </c>
      <c r="I466" s="0" t="s">
        <v>1476</v>
      </c>
      <c r="J466" s="0" t="n">
        <v>0.2</v>
      </c>
      <c r="K466" s="9" t="str">
        <f aca="false">RIGHTB(B466,1)</f>
        <v>N</v>
      </c>
      <c r="L466" s="9" t="str">
        <f aca="false">RIGHTB(C466,1)</f>
        <v>E</v>
      </c>
      <c r="M466" s="10" t="str">
        <f aca="false">IF(AND(K466="S",LEN(B466)&gt;4),-LEFT(B466,4),IF(AND(K466="S",LEN(B466)=4),-LEFT(B466,3),IF(AND(K466="N",LEN(B466)=4),LEFT(B466,3),LEFT(B466,4))))</f>
        <v>46.7</v>
      </c>
      <c r="N466" s="10" t="str">
        <f aca="false">IF(AND(L466="W",LEN(C466)=6),-LEFT(C466,5), IF(AND(L466="W",LEN(C466)=5),-LEFT(C466,4), IF(AND(L466="W",LEN(C466)=4), -LEFT(C466,3), IF(AND(L466="E", LEN(C466)=6),LEFT(C466,5), IF(AND(L466="E",LEN(C466)=5), LEFT(C466,4), IF(AND(L466="E",LEN(C466)=4),LEFT(C466,3) ))))))</f>
        <v>108.9</v>
      </c>
      <c r="O466" s="0" t="n">
        <f aca="false">(F466^2+G466^2+H466^2)^0.5</f>
        <v>0</v>
      </c>
      <c r="P466" s="0" t="e">
        <f aca="false">ATAN((R466^2+S466^2)^0.5/T466)/$AB$1</f>
        <v>#DIV/0!</v>
      </c>
      <c r="Q466" s="0" t="n">
        <f aca="false">ATAN2(R466,S466)/$AB$1+180</f>
        <v>180</v>
      </c>
      <c r="R466" s="0" t="n">
        <f aca="false">-F466*SIN(M466*$AB$1)*COS(N466*$AB$1)-G466*SIN($AB$1*M466)*SIN($AB$1*N466)+H466*COS($AB$1*M466)</f>
        <v>0</v>
      </c>
      <c r="S466" s="0" t="n">
        <f aca="false">-F466*SIN($AB$1*N466)+G466*COS($AB$1*N466)</f>
        <v>-0</v>
      </c>
      <c r="T466" s="0" t="n">
        <f aca="false">-F466*COS($AB$1*M466)*COS(N466*$AB$1)-G466*COS($AB$1*M466)*SIN($AB$1*N466)-H466*SIN($AB$1*M466)</f>
        <v>0</v>
      </c>
      <c r="W466" s="0" t="n">
        <f aca="false">IF(O466&lt;&gt;0,1,0)</f>
        <v>0</v>
      </c>
    </row>
    <row r="467" customFormat="false" ht="15" hidden="false" customHeight="false" outlineLevel="0" collapsed="false">
      <c r="A467" s="0" t="s">
        <v>1480</v>
      </c>
      <c r="I467" s="0" t="s">
        <v>1476</v>
      </c>
      <c r="J467" s="0" t="n">
        <v>0.2</v>
      </c>
      <c r="K467" s="9" t="str">
        <f aca="false">RIGHTB(B467,1)</f>
        <v/>
      </c>
      <c r="L467" s="9" t="str">
        <f aca="false">RIGHTB(C467,1)</f>
        <v/>
      </c>
      <c r="M467" s="10" t="str">
        <f aca="false">IF(AND(K467="S",LEN(B467)&gt;4),-LEFT(B467,4),IF(AND(K467="S",LEN(B467)=4),-LEFT(B467,3),IF(AND(K467="N",LEN(B467)=4),LEFT(B467,3),LEFT(B467,4))))</f>
        <v/>
      </c>
      <c r="N467" s="10" t="n">
        <f aca="false">IF(AND(L467="W",LEN(C467)=6),-LEFT(C467,5), IF(AND(L467="W",LEN(C467)=5),-LEFT(C467,4), IF(AND(L467="W",LEN(C467)=4), -LEFT(C467,3), IF(AND(L467="E", LEN(C467)=6),LEFT(C467,5), IF(AND(L467="E",LEN(C467)=5), LEFT(C467,4), IF(AND(L467="E",LEN(C467)=4),LEFT(C467,3) ))))))</f>
        <v>0</v>
      </c>
      <c r="O467" s="0" t="n">
        <f aca="false">(F467^2+G467^2+H467^2)^0.5</f>
        <v>0</v>
      </c>
      <c r="P467" s="0" t="e">
        <f aca="false">ATAN((R467^2+S467^2)^0.5/T467)/$AB$1</f>
        <v>#VALUE!</v>
      </c>
      <c r="Q467" s="0" t="e">
        <f aca="false">ATAN2(R467,S467)/$AB$1+180</f>
        <v>#VALUE!</v>
      </c>
      <c r="R467" s="0" t="e">
        <f aca="false">-F467*SIN(M467*$AB$1)*COS(N467*$AB$1)-G467*SIN($AB$1*M467)*SIN($AB$1*N467)+H467*COS($AB$1*M467)</f>
        <v>#VALUE!</v>
      </c>
      <c r="S467" s="0" t="n">
        <f aca="false">-F467*SIN($AB$1*N467)+G467*COS($AB$1*N467)</f>
        <v>0</v>
      </c>
      <c r="T467" s="0" t="e">
        <f aca="false">-F467*COS($AB$1*M467)*COS(N467*$AB$1)-G467*COS($AB$1*M467)*SIN($AB$1*N467)-H467*SIN($AB$1*M467)</f>
        <v>#VALUE!</v>
      </c>
      <c r="W467" s="0" t="n">
        <f aca="false">IF(O467&lt;&gt;0,1,0)</f>
        <v>0</v>
      </c>
    </row>
    <row r="468" customFormat="false" ht="15" hidden="false" customHeight="false" outlineLevel="0" collapsed="false">
      <c r="A468" s="0" t="s">
        <v>1481</v>
      </c>
      <c r="I468" s="0" t="s">
        <v>1482</v>
      </c>
      <c r="J468" s="0" t="n">
        <v>0.2</v>
      </c>
      <c r="K468" s="9" t="str">
        <f aca="false">RIGHTB(B468,1)</f>
        <v/>
      </c>
      <c r="L468" s="9" t="str">
        <f aca="false">RIGHTB(C468,1)</f>
        <v/>
      </c>
      <c r="M468" s="10" t="str">
        <f aca="false">IF(AND(K468="S",LEN(B468)&gt;4),-LEFT(B468,4),IF(AND(K468="S",LEN(B468)=4),-LEFT(B468,3),IF(AND(K468="N",LEN(B468)=4),LEFT(B468,3),LEFT(B468,4))))</f>
        <v/>
      </c>
      <c r="N468" s="10" t="n">
        <f aca="false">IF(AND(L468="W",LEN(C468)=6),-LEFT(C468,5), IF(AND(L468="W",LEN(C468)=5),-LEFT(C468,4), IF(AND(L468="W",LEN(C468)=4), -LEFT(C468,3), IF(AND(L468="E", LEN(C468)=6),LEFT(C468,5), IF(AND(L468="E",LEN(C468)=5), LEFT(C468,4), IF(AND(L468="E",LEN(C468)=4),LEFT(C468,3) ))))))</f>
        <v>0</v>
      </c>
      <c r="O468" s="0" t="n">
        <f aca="false">(F468^2+G468^2+H468^2)^0.5</f>
        <v>0</v>
      </c>
      <c r="P468" s="0" t="e">
        <f aca="false">ATAN((R468^2+S468^2)^0.5/T468)/$AB$1</f>
        <v>#VALUE!</v>
      </c>
      <c r="Q468" s="0" t="e">
        <f aca="false">ATAN2(R468,S468)/$AB$1+180</f>
        <v>#VALUE!</v>
      </c>
      <c r="R468" s="0" t="e">
        <f aca="false">-F468*SIN(M468*$AB$1)*COS(N468*$AB$1)-G468*SIN($AB$1*M468)*SIN($AB$1*N468)+H468*COS($AB$1*M468)</f>
        <v>#VALUE!</v>
      </c>
      <c r="S468" s="0" t="n">
        <f aca="false">-F468*SIN($AB$1*N468)+G468*COS($AB$1*N468)</f>
        <v>0</v>
      </c>
      <c r="T468" s="0" t="e">
        <f aca="false">-F468*COS($AB$1*M468)*COS(N468*$AB$1)-G468*COS($AB$1*M468)*SIN($AB$1*N468)-H468*SIN($AB$1*M468)</f>
        <v>#VALUE!</v>
      </c>
      <c r="W468" s="0" t="n">
        <f aca="false">IF(O468&lt;&gt;0,1,0)</f>
        <v>0</v>
      </c>
    </row>
    <row r="469" customFormat="false" ht="15" hidden="false" customHeight="false" outlineLevel="0" collapsed="false">
      <c r="A469" s="0" t="s">
        <v>1483</v>
      </c>
      <c r="B469" s="0" t="s">
        <v>798</v>
      </c>
      <c r="C469" s="0" t="s">
        <v>1484</v>
      </c>
      <c r="I469" s="0" t="s">
        <v>1482</v>
      </c>
      <c r="J469" s="0" t="n">
        <v>0.2</v>
      </c>
      <c r="K469" s="9" t="str">
        <f aca="false">RIGHTB(B469,1)</f>
        <v>N</v>
      </c>
      <c r="L469" s="9" t="str">
        <f aca="false">RIGHTB(C469,1)</f>
        <v>E</v>
      </c>
      <c r="M469" s="10" t="str">
        <f aca="false">IF(AND(K469="S",LEN(B469)&gt;4),-LEFT(B469,4),IF(AND(K469="S",LEN(B469)=4),-LEFT(B469,3),IF(AND(K469="N",LEN(B469)=4),LEFT(B469,3),LEFT(B469,4))))</f>
        <v>1.0</v>
      </c>
      <c r="N469" s="10" t="str">
        <f aca="false">IF(AND(L469="W",LEN(C469)=6),-LEFT(C469,5), IF(AND(L469="W",LEN(C469)=5),-LEFT(C469,4), IF(AND(L469="W",LEN(C469)=4), -LEFT(C469,3), IF(AND(L469="E", LEN(C469)=6),LEFT(C469,5), IF(AND(L469="E",LEN(C469)=5), LEFT(C469,4), IF(AND(L469="E",LEN(C469)=4),LEFT(C469,3) ))))))</f>
        <v>98.3</v>
      </c>
      <c r="O469" s="0" t="n">
        <f aca="false">(F469^2+G469^2+H469^2)^0.5</f>
        <v>0</v>
      </c>
      <c r="P469" s="0" t="e">
        <f aca="false">ATAN((R469^2+S469^2)^0.5/T469)/$AB$1</f>
        <v>#DIV/0!</v>
      </c>
      <c r="Q469" s="0" t="n">
        <f aca="false">ATAN2(R469,S469)/$AB$1+180</f>
        <v>180</v>
      </c>
      <c r="R469" s="0" t="n">
        <f aca="false">-F469*SIN(M469*$AB$1)*COS(N469*$AB$1)-G469*SIN($AB$1*M469)*SIN($AB$1*N469)+H469*COS($AB$1*M469)</f>
        <v>0</v>
      </c>
      <c r="S469" s="0" t="n">
        <f aca="false">-F469*SIN($AB$1*N469)+G469*COS($AB$1*N469)</f>
        <v>-0</v>
      </c>
      <c r="T469" s="0" t="n">
        <f aca="false">-F469*COS($AB$1*M469)*COS(N469*$AB$1)-G469*COS($AB$1*M469)*SIN($AB$1*N469)-H469*SIN($AB$1*M469)</f>
        <v>0</v>
      </c>
      <c r="W469" s="0" t="n">
        <f aca="false">IF(O469&lt;&gt;0,1,0)</f>
        <v>0</v>
      </c>
    </row>
    <row r="470" customFormat="false" ht="15" hidden="false" customHeight="false" outlineLevel="0" collapsed="false">
      <c r="A470" s="0" t="s">
        <v>1485</v>
      </c>
      <c r="I470" s="0" t="s">
        <v>1476</v>
      </c>
      <c r="J470" s="0" t="n">
        <v>0.2</v>
      </c>
      <c r="K470" s="9" t="str">
        <f aca="false">RIGHTB(B470,1)</f>
        <v/>
      </c>
      <c r="L470" s="9" t="str">
        <f aca="false">RIGHTB(C470,1)</f>
        <v/>
      </c>
      <c r="M470" s="10" t="str">
        <f aca="false">IF(AND(K470="S",LEN(B470)&gt;4),-LEFT(B470,4),IF(AND(K470="S",LEN(B470)=4),-LEFT(B470,3),IF(AND(K470="N",LEN(B470)=4),LEFT(B470,3),LEFT(B470,4))))</f>
        <v/>
      </c>
      <c r="N470" s="10" t="n">
        <f aca="false">IF(AND(L470="W",LEN(C470)=6),-LEFT(C470,5), IF(AND(L470="W",LEN(C470)=5),-LEFT(C470,4), IF(AND(L470="W",LEN(C470)=4), -LEFT(C470,3), IF(AND(L470="E", LEN(C470)=6),LEFT(C470,5), IF(AND(L470="E",LEN(C470)=5), LEFT(C470,4), IF(AND(L470="E",LEN(C470)=4),LEFT(C470,3) ))))))</f>
        <v>0</v>
      </c>
      <c r="O470" s="0" t="n">
        <f aca="false">(F470^2+G470^2+H470^2)^0.5</f>
        <v>0</v>
      </c>
      <c r="P470" s="0" t="e">
        <f aca="false">ATAN((R470^2+S470^2)^0.5/T470)/$AB$1</f>
        <v>#VALUE!</v>
      </c>
      <c r="Q470" s="0" t="e">
        <f aca="false">ATAN2(R470,S470)/$AB$1+180</f>
        <v>#VALUE!</v>
      </c>
      <c r="R470" s="0" t="e">
        <f aca="false">-F470*SIN(M470*$AB$1)*COS(N470*$AB$1)-G470*SIN($AB$1*M470)*SIN($AB$1*N470)+H470*COS($AB$1*M470)</f>
        <v>#VALUE!</v>
      </c>
      <c r="S470" s="0" t="n">
        <f aca="false">-F470*SIN($AB$1*N470)+G470*COS($AB$1*N470)</f>
        <v>0</v>
      </c>
      <c r="T470" s="0" t="e">
        <f aca="false">-F470*COS($AB$1*M470)*COS(N470*$AB$1)-G470*COS($AB$1*M470)*SIN($AB$1*N470)-H470*SIN($AB$1*M470)</f>
        <v>#VALUE!</v>
      </c>
      <c r="W470" s="0" t="n">
        <f aca="false">IF(O470&lt;&gt;0,1,0)</f>
        <v>0</v>
      </c>
    </row>
    <row r="471" customFormat="false" ht="15" hidden="false" customHeight="false" outlineLevel="0" collapsed="false">
      <c r="A471" s="0" t="s">
        <v>1486</v>
      </c>
      <c r="B471" s="0" t="s">
        <v>1487</v>
      </c>
      <c r="C471" s="0" t="s">
        <v>1488</v>
      </c>
      <c r="I471" s="0" t="s">
        <v>1476</v>
      </c>
      <c r="J471" s="0" t="n">
        <v>0.2</v>
      </c>
      <c r="K471" s="9" t="str">
        <f aca="false">RIGHTB(B471,1)</f>
        <v>N</v>
      </c>
      <c r="L471" s="9" t="str">
        <f aca="false">RIGHTB(C471,1)</f>
        <v>W</v>
      </c>
      <c r="M471" s="10" t="str">
        <f aca="false">IF(AND(K471="S",LEN(B471)&gt;4),-LEFT(B471,4),IF(AND(K471="S",LEN(B471)=4),-LEFT(B471,3),IF(AND(K471="N",LEN(B471)=4),LEFT(B471,3),LEFT(B471,4))))</f>
        <v>0.2</v>
      </c>
      <c r="N471" s="10" t="n">
        <f aca="false">IF(AND(L471="W",LEN(C471)=6),-LEFT(C471,5), IF(AND(L471="W",LEN(C471)=5),-LEFT(C471,4), IF(AND(L471="W",LEN(C471)=4), -LEFT(C471,3), IF(AND(L471="E", LEN(C471)=6),LEFT(C471,5), IF(AND(L471="E",LEN(C471)=5), LEFT(C471,4), IF(AND(L471="E",LEN(C471)=4),LEFT(C471,3) ))))))</f>
        <v>-101.1</v>
      </c>
      <c r="O471" s="0" t="n">
        <f aca="false">(F471^2+G471^2+H471^2)^0.5</f>
        <v>0</v>
      </c>
      <c r="P471" s="0" t="e">
        <f aca="false">ATAN((R471^2+S471^2)^0.5/T471)/$AB$1</f>
        <v>#DIV/0!</v>
      </c>
      <c r="Q471" s="0" t="n">
        <f aca="false">ATAN2(R471,S471)/$AB$1+180</f>
        <v>180</v>
      </c>
      <c r="R471" s="0" t="n">
        <f aca="false">-F471*SIN(M471*$AB$1)*COS(N471*$AB$1)-G471*SIN($AB$1*M471)*SIN($AB$1*N471)+H471*COS($AB$1*M471)</f>
        <v>0</v>
      </c>
      <c r="S471" s="0" t="n">
        <f aca="false">-F471*SIN($AB$1*N471)+G471*COS($AB$1*N471)</f>
        <v>0</v>
      </c>
      <c r="T471" s="0" t="n">
        <f aca="false">-F471*COS($AB$1*M471)*COS(N471*$AB$1)-G471*COS($AB$1*M471)*SIN($AB$1*N471)-H471*SIN($AB$1*M471)</f>
        <v>0</v>
      </c>
      <c r="W471" s="0" t="n">
        <f aca="false">IF(O471&lt;&gt;0,1,0)</f>
        <v>0</v>
      </c>
    </row>
    <row r="472" customFormat="false" ht="15" hidden="false" customHeight="false" outlineLevel="0" collapsed="false">
      <c r="A472" s="0" t="s">
        <v>1489</v>
      </c>
      <c r="B472" s="0" t="s">
        <v>1490</v>
      </c>
      <c r="C472" s="0" t="s">
        <v>1491</v>
      </c>
      <c r="I472" s="0" t="s">
        <v>1482</v>
      </c>
      <c r="J472" s="0" t="n">
        <v>0.2</v>
      </c>
      <c r="K472" s="9" t="str">
        <f aca="false">RIGHTB(B472,1)</f>
        <v>S</v>
      </c>
      <c r="L472" s="9" t="str">
        <f aca="false">RIGHTB(C472,1)</f>
        <v>E</v>
      </c>
      <c r="M472" s="10" t="n">
        <f aca="false">IF(AND(K472="S",LEN(B472)&gt;4),-LEFT(B472,4),IF(AND(K472="S",LEN(B472)=4),-LEFT(B472,3),IF(AND(K472="N",LEN(B472)=4),LEFT(B472,3),LEFT(B472,4))))</f>
        <v>-13</v>
      </c>
      <c r="N472" s="10" t="str">
        <f aca="false">IF(AND(L472="W",LEN(C472)=6),-LEFT(C472,5), IF(AND(L472="W",LEN(C472)=5),-LEFT(C472,4), IF(AND(L472="W",LEN(C472)=4), -LEFT(C472,3), IF(AND(L472="E", LEN(C472)=6),LEFT(C472,5), IF(AND(L472="E",LEN(C472)=5), LEFT(C472,4), IF(AND(L472="E",LEN(C472)=4),LEFT(C472,3) ))))))</f>
        <v>30.7</v>
      </c>
      <c r="O472" s="0" t="n">
        <f aca="false">(F472^2+G472^2+H472^2)^0.5</f>
        <v>0</v>
      </c>
      <c r="P472" s="0" t="e">
        <f aca="false">ATAN((R472^2+S472^2)^0.5/T472)/$AB$1</f>
        <v>#DIV/0!</v>
      </c>
      <c r="Q472" s="0" t="n">
        <f aca="false">ATAN2(R472,S472)/$AB$1+180</f>
        <v>180</v>
      </c>
      <c r="R472" s="0" t="n">
        <f aca="false">-F472*SIN(M472*$AB$1)*COS(N472*$AB$1)-G472*SIN($AB$1*M472)*SIN($AB$1*N472)+H472*COS($AB$1*M472)</f>
        <v>0</v>
      </c>
      <c r="S472" s="0" t="n">
        <f aca="false">-F472*SIN($AB$1*N472)+G472*COS($AB$1*N472)</f>
        <v>0</v>
      </c>
      <c r="T472" s="0" t="n">
        <f aca="false">-F472*COS($AB$1*M472)*COS(N472*$AB$1)-G472*COS($AB$1*M472)*SIN($AB$1*N472)-H472*SIN($AB$1*M472)</f>
        <v>0</v>
      </c>
      <c r="W472" s="0" t="n">
        <f aca="false">IF(O472&lt;&gt;0,1,0)</f>
        <v>0</v>
      </c>
    </row>
    <row r="473" customFormat="false" ht="15" hidden="false" customHeight="false" outlineLevel="0" collapsed="false">
      <c r="A473" s="0" t="s">
        <v>1492</v>
      </c>
      <c r="B473" s="0" t="s">
        <v>1493</v>
      </c>
      <c r="C473" s="0" t="s">
        <v>1494</v>
      </c>
      <c r="D473" s="0" t="n">
        <v>54.4</v>
      </c>
      <c r="I473" s="0" t="s">
        <v>1474</v>
      </c>
      <c r="J473" s="0" t="n">
        <v>0.2</v>
      </c>
      <c r="K473" s="9" t="str">
        <f aca="false">RIGHTB(B473,1)</f>
        <v>S</v>
      </c>
      <c r="L473" s="9" t="str">
        <f aca="false">RIGHTB(C473,1)</f>
        <v>W</v>
      </c>
      <c r="M473" s="10" t="n">
        <f aca="false">IF(AND(K473="S",LEN(B473)&gt;4),-LEFT(B473,4),IF(AND(K473="S",LEN(B473)=4),-LEFT(B473,3),IF(AND(K473="N",LEN(B473)=4),LEFT(B473,3),LEFT(B473,4))))</f>
        <v>-17.8</v>
      </c>
      <c r="N473" s="10" t="n">
        <f aca="false">IF(AND(L473="W",LEN(C473)=6),-LEFT(C473,5), IF(AND(L473="W",LEN(C473)=5),-LEFT(C473,4), IF(AND(L473="W",LEN(C473)=4), -LEFT(C473,3), IF(AND(L473="E", LEN(C473)=6),LEFT(C473,5), IF(AND(L473="E",LEN(C473)=5), LEFT(C473,4), IF(AND(L473="E",LEN(C473)=4),LEFT(C473,3) ))))))</f>
        <v>-89.2</v>
      </c>
      <c r="O473" s="0" t="n">
        <f aca="false">(F473^2+G473^2+H473^2)^0.5</f>
        <v>0</v>
      </c>
      <c r="P473" s="0" t="e">
        <f aca="false">ATAN((R473^2+S473^2)^0.5/T473)/$AB$1</f>
        <v>#DIV/0!</v>
      </c>
      <c r="Q473" s="0" t="n">
        <f aca="false">ATAN2(R473,S473)/$AB$1+180</f>
        <v>180</v>
      </c>
      <c r="R473" s="0" t="n">
        <f aca="false">-F473*SIN(M473*$AB$1)*COS(N473*$AB$1)-G473*SIN($AB$1*M473)*SIN($AB$1*N473)+H473*COS($AB$1*M473)</f>
        <v>0</v>
      </c>
      <c r="S473" s="0" t="n">
        <f aca="false">-F473*SIN($AB$1*N473)+G473*COS($AB$1*N473)</f>
        <v>0</v>
      </c>
      <c r="T473" s="0" t="n">
        <f aca="false">-F473*COS($AB$1*M473)*COS(N473*$AB$1)-G473*COS($AB$1*M473)*SIN($AB$1*N473)-H473*SIN($AB$1*M473)</f>
        <v>0</v>
      </c>
      <c r="W473" s="0" t="n">
        <f aca="false">IF(O473&lt;&gt;0,1,0)</f>
        <v>0</v>
      </c>
    </row>
    <row r="474" customFormat="false" ht="15" hidden="false" customHeight="false" outlineLevel="0" collapsed="false">
      <c r="A474" s="0" t="s">
        <v>1495</v>
      </c>
      <c r="B474" s="0" t="s">
        <v>1496</v>
      </c>
      <c r="C474" s="0" t="s">
        <v>1497</v>
      </c>
      <c r="I474" s="0" t="s">
        <v>1498</v>
      </c>
      <c r="J474" s="0" t="n">
        <v>0.2</v>
      </c>
      <c r="K474" s="9" t="str">
        <f aca="false">RIGHTB(B474,1)</f>
        <v>S</v>
      </c>
      <c r="L474" s="9" t="str">
        <f aca="false">RIGHTB(C474,1)</f>
        <v>E</v>
      </c>
      <c r="M474" s="10" t="n">
        <f aca="false">IF(AND(K474="S",LEN(B474)&gt;4),-LEFT(B474,4),IF(AND(K474="S",LEN(B474)=4),-LEFT(B474,3),IF(AND(K474="N",LEN(B474)=4),LEFT(B474,3),LEFT(B474,4))))</f>
        <v>-52.8</v>
      </c>
      <c r="N474" s="10" t="str">
        <f aca="false">IF(AND(L474="W",LEN(C474)=6),-LEFT(C474,5), IF(AND(L474="W",LEN(C474)=5),-LEFT(C474,4), IF(AND(L474="W",LEN(C474)=4), -LEFT(C474,3), IF(AND(L474="E", LEN(C474)=6),LEFT(C474,5), IF(AND(L474="E",LEN(C474)=5), LEFT(C474,4), IF(AND(L474="E",LEN(C474)=4),LEFT(C474,3) ))))))</f>
        <v>136.5</v>
      </c>
      <c r="O474" s="0" t="n">
        <f aca="false">(F474^2+G474^2+H474^2)^0.5</f>
        <v>0</v>
      </c>
      <c r="P474" s="0" t="e">
        <f aca="false">ATAN((R474^2+S474^2)^0.5/T474)/$AB$1</f>
        <v>#DIV/0!</v>
      </c>
      <c r="Q474" s="0" t="n">
        <f aca="false">ATAN2(R474,S474)/$AB$1+180</f>
        <v>180</v>
      </c>
      <c r="R474" s="0" t="n">
        <f aca="false">-F474*SIN(M474*$AB$1)*COS(N474*$AB$1)-G474*SIN($AB$1*M474)*SIN($AB$1*N474)+H474*COS($AB$1*M474)</f>
        <v>0</v>
      </c>
      <c r="S474" s="0" t="n">
        <f aca="false">-F474*SIN($AB$1*N474)+G474*COS($AB$1*N474)</f>
        <v>-0</v>
      </c>
      <c r="T474" s="0" t="n">
        <f aca="false">-F474*COS($AB$1*M474)*COS(N474*$AB$1)-G474*COS($AB$1*M474)*SIN($AB$1*N474)-H474*SIN($AB$1*M474)</f>
        <v>0</v>
      </c>
      <c r="W474" s="0" t="n">
        <f aca="false">IF(O474&lt;&gt;0,1,0)</f>
        <v>0</v>
      </c>
    </row>
    <row r="475" customFormat="false" ht="15" hidden="false" customHeight="false" outlineLevel="0" collapsed="false">
      <c r="A475" s="0" t="s">
        <v>1499</v>
      </c>
      <c r="B475" s="0" t="s">
        <v>198</v>
      </c>
      <c r="C475" s="0" t="s">
        <v>1500</v>
      </c>
      <c r="D475" s="0" t="n">
        <v>66</v>
      </c>
      <c r="I475" s="0" t="s">
        <v>1482</v>
      </c>
      <c r="J475" s="0" t="n">
        <v>0.2</v>
      </c>
      <c r="K475" s="9" t="str">
        <f aca="false">RIGHTB(B475,1)</f>
        <v>S</v>
      </c>
      <c r="L475" s="9" t="str">
        <f aca="false">RIGHTB(C475,1)</f>
        <v>W</v>
      </c>
      <c r="M475" s="10" t="n">
        <f aca="false">IF(AND(K475="S",LEN(B475)&gt;4),-LEFT(B475,4),IF(AND(K475="S",LEN(B475)=4),-LEFT(B475,3),IF(AND(K475="N",LEN(B475)=4),LEFT(B475,3),LEFT(B475,4))))</f>
        <v>-54.5</v>
      </c>
      <c r="N475" s="10" t="n">
        <f aca="false">IF(AND(L475="W",LEN(C475)=6),-LEFT(C475,5), IF(AND(L475="W",LEN(C475)=5),-LEFT(C475,4), IF(AND(L475="W",LEN(C475)=4), -LEFT(C475,3), IF(AND(L475="E", LEN(C475)=6),LEFT(C475,5), IF(AND(L475="E",LEN(C475)=5), LEFT(C475,4), IF(AND(L475="E",LEN(C475)=4),LEFT(C475,3) ))))))</f>
        <v>-169.7</v>
      </c>
      <c r="O475" s="0" t="n">
        <f aca="false">(F475^2+G475^2+H475^2)^0.5</f>
        <v>0</v>
      </c>
      <c r="P475" s="0" t="e">
        <f aca="false">ATAN((R475^2+S475^2)^0.5/T475)/$AB$1</f>
        <v>#DIV/0!</v>
      </c>
      <c r="Q475" s="0" t="n">
        <f aca="false">ATAN2(R475,S475)/$AB$1+180</f>
        <v>180</v>
      </c>
      <c r="R475" s="0" t="n">
        <f aca="false">-F475*SIN(M475*$AB$1)*COS(N475*$AB$1)-G475*SIN($AB$1*M475)*SIN($AB$1*N475)+H475*COS($AB$1*M475)</f>
        <v>0</v>
      </c>
      <c r="S475" s="0" t="n">
        <f aca="false">-F475*SIN($AB$1*N475)+G475*COS($AB$1*N475)</f>
        <v>0</v>
      </c>
      <c r="T475" s="0" t="n">
        <f aca="false">-F475*COS($AB$1*M475)*COS(N475*$AB$1)-G475*COS($AB$1*M475)*SIN($AB$1*N475)-H475*SIN($AB$1*M475)</f>
        <v>0</v>
      </c>
      <c r="W475" s="0" t="n">
        <f aca="false">IF(O475&lt;&gt;0,1,0)</f>
        <v>0</v>
      </c>
    </row>
    <row r="476" customFormat="false" ht="15" hidden="false" customHeight="false" outlineLevel="0" collapsed="false">
      <c r="A476" s="0" t="s">
        <v>1501</v>
      </c>
      <c r="B476" s="0" t="s">
        <v>1502</v>
      </c>
      <c r="C476" s="0" t="s">
        <v>1503</v>
      </c>
      <c r="D476" s="0" t="n">
        <v>23.5</v>
      </c>
      <c r="E476" s="0" t="n">
        <v>11.8</v>
      </c>
      <c r="F476" s="0" t="n">
        <v>2.3</v>
      </c>
      <c r="G476" s="0" t="n">
        <v>2.5</v>
      </c>
      <c r="H476" s="0" t="n">
        <v>-11.3</v>
      </c>
      <c r="I476" s="0" t="s">
        <v>1498</v>
      </c>
      <c r="J476" s="0" t="n">
        <v>0.2</v>
      </c>
      <c r="K476" s="9" t="str">
        <f aca="false">RIGHTB(B476,1)</f>
        <v>N</v>
      </c>
      <c r="L476" s="9" t="str">
        <f aca="false">RIGHTB(C476,1)</f>
        <v>W</v>
      </c>
      <c r="M476" s="10" t="str">
        <f aca="false">IF(AND(K476="S",LEN(B476)&gt;4),-LEFT(B476,4),IF(AND(K476="S",LEN(B476)=4),-LEFT(B476,3),IF(AND(K476="N",LEN(B476)=4),LEFT(B476,3),LEFT(B476,4))))</f>
        <v>32.8</v>
      </c>
      <c r="N476" s="10" t="n">
        <f aca="false">IF(AND(L476="W",LEN(C476)=6),-LEFT(C476,5), IF(AND(L476="W",LEN(C476)=5),-LEFT(C476,4), IF(AND(L476="W",LEN(C476)=4), -LEFT(C476,3), IF(AND(L476="E", LEN(C476)=6),LEFT(C476,5), IF(AND(L476="E",LEN(C476)=5), LEFT(C476,4), IF(AND(L476="E",LEN(C476)=4),LEFT(C476,3) ))))))</f>
        <v>-165.1</v>
      </c>
      <c r="O476" s="0" t="n">
        <f aca="false">(F476^2+G476^2+H476^2)^0.5</f>
        <v>11.7995762635783</v>
      </c>
      <c r="P476" s="0" t="n">
        <f aca="false">ATAN((R476^2+S476^2)^0.5/T476)/$AB$1</f>
        <v>43.7053563560422</v>
      </c>
      <c r="Q476" s="0" t="n">
        <f aca="false">ATAN2(R476,S476)/$AB$1+180</f>
        <v>12.9316887219163</v>
      </c>
      <c r="R476" s="0" t="n">
        <f aca="false">-F476*SIN(M476*$AB$1)*COS(N476*$AB$1)-G476*SIN($AB$1*M476)*SIN($AB$1*N476)+H476*COS($AB$1*M476)</f>
        <v>-7.94613938690214</v>
      </c>
      <c r="S476" s="0" t="n">
        <f aca="false">-F476*SIN($AB$1*N476)+G476*COS($AB$1*N476)</f>
        <v>-1.82453477381152</v>
      </c>
      <c r="T476" s="0" t="n">
        <f aca="false">-F476*COS($AB$1*M476)*COS(N476*$AB$1)-G476*COS($AB$1*M476)*SIN($AB$1*N476)-H476*SIN($AB$1*M476)</f>
        <v>8.52994382766235</v>
      </c>
      <c r="W476" s="0" t="n">
        <f aca="false">IF(O476&lt;&gt;0,1,0)</f>
        <v>1</v>
      </c>
    </row>
    <row r="477" customFormat="false" ht="15" hidden="false" customHeight="false" outlineLevel="0" collapsed="false">
      <c r="A477" s="0" t="s">
        <v>1504</v>
      </c>
      <c r="B477" s="0" t="s">
        <v>1505</v>
      </c>
      <c r="C477" s="0" t="s">
        <v>1506</v>
      </c>
      <c r="D477" s="0" t="n">
        <v>28.5</v>
      </c>
      <c r="E477" s="0" t="n">
        <v>11.2</v>
      </c>
      <c r="F477" s="0" t="n">
        <v>7</v>
      </c>
      <c r="G477" s="0" t="n">
        <v>2.9</v>
      </c>
      <c r="H477" s="0" t="n">
        <v>8.3</v>
      </c>
      <c r="I477" s="0" t="s">
        <v>1474</v>
      </c>
      <c r="J477" s="0" t="n">
        <v>0.2</v>
      </c>
      <c r="K477" s="9" t="str">
        <f aca="false">RIGHTB(B477,1)</f>
        <v>S</v>
      </c>
      <c r="L477" s="9" t="str">
        <f aca="false">RIGHTB(C477,1)</f>
        <v>E</v>
      </c>
      <c r="M477" s="10" t="n">
        <f aca="false">IF(AND(K477="S",LEN(B477)&gt;4),-LEFT(B477,4),IF(AND(K477="S",LEN(B477)=4),-LEFT(B477,3),IF(AND(K477="N",LEN(B477)=4),LEFT(B477,3),LEFT(B477,4))))</f>
        <v>-71.5</v>
      </c>
      <c r="N477" s="10" t="str">
        <f aca="false">IF(AND(L477="W",LEN(C477)=6),-LEFT(C477,5), IF(AND(L477="W",LEN(C477)=5),-LEFT(C477,4), IF(AND(L477="W",LEN(C477)=4), -LEFT(C477,3), IF(AND(L477="E", LEN(C477)=6),LEFT(C477,5), IF(AND(L477="E",LEN(C477)=5), LEFT(C477,4), IF(AND(L477="E",LEN(C477)=4),LEFT(C477,3) ))))))</f>
        <v>93.4</v>
      </c>
      <c r="O477" s="0" t="n">
        <f aca="false">(F477^2+G477^2+H477^2)^0.5</f>
        <v>11.238327277669</v>
      </c>
      <c r="P477" s="0" t="n">
        <f aca="false">ATAN((R477^2+S477^2)^0.5/T477)/$AB$1</f>
        <v>50.922932384531</v>
      </c>
      <c r="Q477" s="0" t="n">
        <f aca="false">ATAN2(R477,S477)/$AB$1+180</f>
        <v>124.849272297525</v>
      </c>
      <c r="R477" s="0" t="n">
        <f aca="false">-F477*SIN(M477*$AB$1)*COS(N477*$AB$1)-G477*SIN($AB$1*M477)*SIN($AB$1*N477)+H477*COS($AB$1*M477)</f>
        <v>4.98523507289354</v>
      </c>
      <c r="S477" s="0" t="n">
        <f aca="false">-F477*SIN($AB$1*N477)+G477*COS($AB$1*N477)</f>
        <v>-7.15966727872111</v>
      </c>
      <c r="T477" s="0" t="n">
        <f aca="false">-F477*COS($AB$1*M477)*COS(N477*$AB$1)-G477*COS($AB$1*M477)*SIN($AB$1*N477)-H477*SIN($AB$1*M477)</f>
        <v>7.0842498350921</v>
      </c>
      <c r="W477" s="0" t="n">
        <f aca="false">IF(O477&lt;&gt;0,1,0)</f>
        <v>1</v>
      </c>
    </row>
    <row r="478" customFormat="false" ht="15" hidden="false" customHeight="false" outlineLevel="0" collapsed="false">
      <c r="A478" s="0" t="s">
        <v>1507</v>
      </c>
      <c r="B478" s="0" t="s">
        <v>1508</v>
      </c>
      <c r="C478" s="0" t="s">
        <v>1266</v>
      </c>
      <c r="D478" s="0" t="n">
        <v>33.1</v>
      </c>
      <c r="E478" s="0" t="n">
        <v>13.8</v>
      </c>
      <c r="F478" s="0" t="n">
        <v>-13.7</v>
      </c>
      <c r="G478" s="0" t="n">
        <v>-1.7</v>
      </c>
      <c r="H478" s="0" t="n">
        <v>0.8</v>
      </c>
      <c r="I478" s="0" t="s">
        <v>1498</v>
      </c>
      <c r="J478" s="0" t="n">
        <v>0.2</v>
      </c>
      <c r="K478" s="9" t="str">
        <f aca="false">RIGHTB(B478,1)</f>
        <v>S</v>
      </c>
      <c r="L478" s="9" t="str">
        <f aca="false">RIGHTB(C478,1)</f>
        <v>W</v>
      </c>
      <c r="M478" s="10" t="n">
        <f aca="false">IF(AND(K478="S",LEN(B478)&gt;4),-LEFT(B478,4),IF(AND(K478="S",LEN(B478)=4),-LEFT(B478,3),IF(AND(K478="N",LEN(B478)=4),LEFT(B478,3),LEFT(B478,4))))</f>
        <v>-36.1</v>
      </c>
      <c r="N478" s="10" t="n">
        <f aca="false">IF(AND(L478="W",LEN(C478)=6),-LEFT(C478,5), IF(AND(L478="W",LEN(C478)=5),-LEFT(C478,4), IF(AND(L478="W",LEN(C478)=4), -LEFT(C478,3), IF(AND(L478="E", LEN(C478)=6),LEFT(C478,5), IF(AND(L478="E",LEN(C478)=5), LEFT(C478,4), IF(AND(L478="E",LEN(C478)=4),LEFT(C478,3) ))))))</f>
        <v>-5.5</v>
      </c>
      <c r="O478" s="0" t="n">
        <f aca="false">(F478^2+G478^2+H478^2)^0.5</f>
        <v>13.8282319911115</v>
      </c>
      <c r="P478" s="0" t="n">
        <f aca="false">ATAN((R478^2+S478^2)^0.5/T478)/$AB$1</f>
        <v>34.7770295687389</v>
      </c>
      <c r="Q478" s="0" t="n">
        <f aca="false">ATAN2(R478,S478)/$AB$1+180</f>
        <v>22.3968833890991</v>
      </c>
      <c r="R478" s="0" t="n">
        <f aca="false">-F478*SIN(M478*$AB$1)*COS(N478*$AB$1)-G478*SIN($AB$1*M478)*SIN($AB$1*N478)+H478*COS($AB$1*M478)</f>
        <v>-7.29243400121019</v>
      </c>
      <c r="S478" s="0" t="n">
        <f aca="false">-F478*SIN($AB$1*N478)+G478*COS($AB$1*N478)</f>
        <v>-3.0052603467143</v>
      </c>
      <c r="T478" s="0" t="n">
        <f aca="false">-F478*COS($AB$1*M478)*COS(N478*$AB$1)-G478*COS($AB$1*M478)*SIN($AB$1*N478)-H478*SIN($AB$1*M478)</f>
        <v>11.358204813546</v>
      </c>
      <c r="W478" s="0" t="n">
        <f aca="false">IF(O478&lt;&gt;0,1,0)</f>
        <v>1</v>
      </c>
    </row>
    <row r="479" customFormat="false" ht="15" hidden="false" customHeight="false" outlineLevel="0" collapsed="false">
      <c r="A479" s="0" t="s">
        <v>1509</v>
      </c>
      <c r="B479" s="0" t="s">
        <v>1510</v>
      </c>
      <c r="C479" s="0" t="s">
        <v>1511</v>
      </c>
      <c r="D479" s="0" t="n">
        <v>27.8</v>
      </c>
      <c r="E479" s="0" t="n">
        <v>23.4</v>
      </c>
      <c r="F479" s="0" t="n">
        <v>7.8</v>
      </c>
      <c r="G479" s="0" t="n">
        <v>-21.7</v>
      </c>
      <c r="H479" s="0" t="n">
        <v>3.7</v>
      </c>
      <c r="I479" s="0" t="s">
        <v>1498</v>
      </c>
      <c r="J479" s="0" t="n">
        <v>0.2</v>
      </c>
      <c r="K479" s="9" t="str">
        <f aca="false">RIGHTB(B479,1)</f>
        <v>N</v>
      </c>
      <c r="L479" s="9" t="str">
        <f aca="false">RIGHTB(C479,1)</f>
        <v>E</v>
      </c>
      <c r="M479" s="10" t="str">
        <f aca="false">IF(AND(K479="S",LEN(B479)&gt;4),-LEFT(B479,4),IF(AND(K479="S",LEN(B479)=4),-LEFT(B479,3),IF(AND(K479="N",LEN(B479)=4),LEFT(B479,3),LEFT(B479,4))))</f>
        <v>26.0</v>
      </c>
      <c r="N479" s="10" t="str">
        <f aca="false">IF(AND(L479="W",LEN(C479)=6),-LEFT(C479,5), IF(AND(L479="W",LEN(C479)=5),-LEFT(C479,4), IF(AND(L479="W",LEN(C479)=4), -LEFT(C479,3), IF(AND(L479="E", LEN(C479)=6),LEFT(C479,5), IF(AND(L479="E",LEN(C479)=5), LEFT(C479,4), IF(AND(L479="E",LEN(C479)=4),LEFT(C479,3) ))))))</f>
        <v>133.5</v>
      </c>
      <c r="O479" s="0" t="n">
        <f aca="false">(F479^2+G479^2+H479^2)^0.5</f>
        <v>23.3542287391384</v>
      </c>
      <c r="P479" s="0" t="n">
        <f aca="false">ATAN((R479^2+S479^2)^0.5/T479)/$AB$1</f>
        <v>42.0153760066381</v>
      </c>
      <c r="Q479" s="0" t="n">
        <f aca="false">ATAN2(R479,S479)/$AB$1+180</f>
        <v>216.41473922168</v>
      </c>
      <c r="R479" s="0" t="n">
        <f aca="false">-F479*SIN(M479*$AB$1)*COS(N479*$AB$1)-G479*SIN($AB$1*M479)*SIN($AB$1*N479)+H479*COS($AB$1*M479)</f>
        <v>12.5794606210827</v>
      </c>
      <c r="S479" s="0" t="n">
        <f aca="false">-F479*SIN($AB$1*N479)+G479*COS($AB$1*N479)</f>
        <v>9.27937419725278</v>
      </c>
      <c r="T479" s="0" t="n">
        <f aca="false">-F479*COS($AB$1*M479)*COS(N479*$AB$1)-G479*COS($AB$1*M479)*SIN($AB$1*N479)-H479*SIN($AB$1*M479)</f>
        <v>17.3513799160179</v>
      </c>
      <c r="W479" s="0" t="n">
        <f aca="false">IF(O479&lt;&gt;0,1,0)</f>
        <v>1</v>
      </c>
    </row>
    <row r="480" customFormat="false" ht="15" hidden="false" customHeight="false" outlineLevel="0" collapsed="false">
      <c r="A480" s="0" t="s">
        <v>1512</v>
      </c>
      <c r="B480" s="0" t="s">
        <v>1513</v>
      </c>
      <c r="C480" s="0" t="s">
        <v>1514</v>
      </c>
      <c r="D480" s="0" t="n">
        <v>37.5</v>
      </c>
      <c r="E480" s="0" t="n">
        <v>19.2</v>
      </c>
      <c r="F480" s="0" t="n">
        <v>13.3</v>
      </c>
      <c r="G480" s="0" t="n">
        <v>-3.7</v>
      </c>
      <c r="H480" s="0" t="n">
        <v>13.3</v>
      </c>
      <c r="I480" s="0" t="s">
        <v>1474</v>
      </c>
      <c r="J480" s="0" t="n">
        <v>0.2</v>
      </c>
      <c r="K480" s="9" t="str">
        <f aca="false">RIGHTB(B480,1)</f>
        <v>S</v>
      </c>
      <c r="L480" s="9" t="str">
        <f aca="false">RIGHTB(C480,1)</f>
        <v>E</v>
      </c>
      <c r="M480" s="10" t="n">
        <f aca="false">IF(AND(K480="S",LEN(B480)&gt;4),-LEFT(B480,4),IF(AND(K480="S",LEN(B480)=4),-LEFT(B480,3),IF(AND(K480="N",LEN(B480)=4),LEFT(B480,3),LEFT(B480,4))))</f>
        <v>-45</v>
      </c>
      <c r="N480" s="10" t="str">
        <f aca="false">IF(AND(L480="W",LEN(C480)=6),-LEFT(C480,5), IF(AND(L480="W",LEN(C480)=5),-LEFT(C480,4), IF(AND(L480="W",LEN(C480)=4), -LEFT(C480,3), IF(AND(L480="E", LEN(C480)=6),LEFT(C480,5), IF(AND(L480="E",LEN(C480)=5), LEFT(C480,4), IF(AND(L480="E",LEN(C480)=4),LEFT(C480,3) ))))))</f>
        <v>95.5</v>
      </c>
      <c r="O480" s="0" t="n">
        <f aca="false">(F480^2+G480^2+H480^2)^0.5</f>
        <v>19.1695070359151</v>
      </c>
      <c r="P480" s="0" t="n">
        <f aca="false">ATAN((R480^2+S480^2)^0.5/T480)/$AB$1</f>
        <v>47.6642846695538</v>
      </c>
      <c r="Q480" s="0" t="n">
        <f aca="false">ATAN2(R480,S480)/$AB$1+180</f>
        <v>114.600245470342</v>
      </c>
      <c r="R480" s="0" t="n">
        <f aca="false">-F480*SIN(M480*$AB$1)*COS(N480*$AB$1)-G480*SIN($AB$1*M480)*SIN($AB$1*N480)+H480*COS($AB$1*M480)</f>
        <v>5.89888668904257</v>
      </c>
      <c r="S480" s="0" t="n">
        <f aca="false">-F480*SIN($AB$1*N480)+G480*COS($AB$1*N480)</f>
        <v>-12.8841401541948</v>
      </c>
      <c r="T480" s="0" t="n">
        <f aca="false">-F480*COS($AB$1*M480)*COS(N480*$AB$1)-G480*COS($AB$1*M480)*SIN($AB$1*N480)-H480*SIN($AB$1*M480)</f>
        <v>12.910153690677</v>
      </c>
      <c r="W480" s="0" t="n">
        <f aca="false">IF(O480&lt;&gt;0,1,0)</f>
        <v>1</v>
      </c>
    </row>
    <row r="481" customFormat="false" ht="15" hidden="false" customHeight="false" outlineLevel="0" collapsed="false">
      <c r="A481" s="0" t="s">
        <v>1515</v>
      </c>
      <c r="B481" s="0" t="s">
        <v>453</v>
      </c>
      <c r="C481" s="0" t="s">
        <v>1516</v>
      </c>
      <c r="I481" s="0" t="s">
        <v>1517</v>
      </c>
      <c r="J481" s="13" t="n">
        <v>0.19</v>
      </c>
      <c r="K481" s="9" t="str">
        <f aca="false">RIGHTB(B481,1)</f>
        <v>N</v>
      </c>
      <c r="L481" s="9" t="str">
        <f aca="false">RIGHTB(C481,1)</f>
        <v>W</v>
      </c>
      <c r="M481" s="10" t="str">
        <f aca="false">IF(AND(K481="S",LEN(B481)&gt;4),-LEFT(B481,4),IF(AND(K481="S",LEN(B481)=4),-LEFT(B481,3),IF(AND(K481="N",LEN(B481)=4),LEFT(B481,3),LEFT(B481,4))))</f>
        <v>16.7</v>
      </c>
      <c r="N481" s="10" t="n">
        <f aca="false">IF(AND(L481="W",LEN(C481)=6),-LEFT(C481,5), IF(AND(L481="W",LEN(C481)=5),-LEFT(C481,4), IF(AND(L481="W",LEN(C481)=4), -LEFT(C481,3), IF(AND(L481="E", LEN(C481)=6),LEFT(C481,5), IF(AND(L481="E",LEN(C481)=5), LEFT(C481,4), IF(AND(L481="E",LEN(C481)=4),LEFT(C481,3) ))))))</f>
        <v>-141.7</v>
      </c>
      <c r="O481" s="0" t="n">
        <f aca="false">(F481^2+G481^2+H481^2)^0.5</f>
        <v>0</v>
      </c>
      <c r="P481" s="0" t="e">
        <f aca="false">ATAN((R481^2+S481^2)^0.5/T481)/$AB$1</f>
        <v>#DIV/0!</v>
      </c>
      <c r="Q481" s="0" t="n">
        <f aca="false">ATAN2(R481,S481)/$AB$1+180</f>
        <v>180</v>
      </c>
      <c r="R481" s="0" t="n">
        <f aca="false">-F481*SIN(M481*$AB$1)*COS(N481*$AB$1)-G481*SIN($AB$1*M481)*SIN($AB$1*N481)+H481*COS($AB$1*M481)</f>
        <v>0</v>
      </c>
      <c r="S481" s="0" t="n">
        <f aca="false">-F481*SIN($AB$1*N481)+G481*COS($AB$1*N481)</f>
        <v>0</v>
      </c>
      <c r="T481" s="0" t="n">
        <f aca="false">-F481*COS($AB$1*M481)*COS(N481*$AB$1)-G481*COS($AB$1*M481)*SIN($AB$1*N481)-H481*SIN($AB$1*M481)</f>
        <v>0</v>
      </c>
    </row>
    <row r="482" customFormat="false" ht="15" hidden="false" customHeight="false" outlineLevel="0" collapsed="false">
      <c r="A482" s="0" t="s">
        <v>1518</v>
      </c>
      <c r="B482" s="0" t="s">
        <v>563</v>
      </c>
      <c r="C482" s="0" t="s">
        <v>1519</v>
      </c>
      <c r="I482" s="0" t="s">
        <v>1520</v>
      </c>
      <c r="J482" s="13" t="n">
        <v>0.19</v>
      </c>
      <c r="K482" s="9" t="str">
        <f aca="false">RIGHTB(B482,1)</f>
        <v>N</v>
      </c>
      <c r="L482" s="9" t="str">
        <f aca="false">RIGHTB(C482,1)</f>
        <v>E</v>
      </c>
      <c r="M482" s="10" t="str">
        <f aca="false">IF(AND(K482="S",LEN(B482)&gt;4),-LEFT(B482,4),IF(AND(K482="S",LEN(B482)=4),-LEFT(B482,3),IF(AND(K482="N",LEN(B482)=4),LEFT(B482,3),LEFT(B482,4))))</f>
        <v>18.9</v>
      </c>
      <c r="N482" s="10" t="str">
        <f aca="false">IF(AND(L482="W",LEN(C482)=6),-LEFT(C482,5), IF(AND(L482="W",LEN(C482)=5),-LEFT(C482,4), IF(AND(L482="W",LEN(C482)=4), -LEFT(C482,3), IF(AND(L482="E", LEN(C482)=6),LEFT(C482,5), IF(AND(L482="E",LEN(C482)=5), LEFT(C482,4), IF(AND(L482="E",LEN(C482)=4),LEFT(C482,3) ))))))</f>
        <v>50.5</v>
      </c>
      <c r="O482" s="0" t="n">
        <f aca="false">(F482^2+G482^2+H482^2)^0.5</f>
        <v>0</v>
      </c>
      <c r="P482" s="0" t="e">
        <f aca="false">ATAN((R482^2+S482^2)^0.5/T482)/$AB$1</f>
        <v>#DIV/0!</v>
      </c>
      <c r="Q482" s="0" t="n">
        <f aca="false">ATAN2(R482,S482)/$AB$1+180</f>
        <v>180</v>
      </c>
      <c r="R482" s="0" t="n">
        <f aca="false">-F482*SIN(M482*$AB$1)*COS(N482*$AB$1)-G482*SIN($AB$1*M482)*SIN($AB$1*N482)+H482*COS($AB$1*M482)</f>
        <v>0</v>
      </c>
      <c r="S482" s="0" t="n">
        <f aca="false">-F482*SIN($AB$1*N482)+G482*COS($AB$1*N482)</f>
        <v>0</v>
      </c>
      <c r="T482" s="0" t="n">
        <f aca="false">-F482*COS($AB$1*M482)*COS(N482*$AB$1)-G482*COS($AB$1*M482)*SIN($AB$1*N482)-H482*SIN($AB$1*M482)</f>
        <v>-0</v>
      </c>
      <c r="W482" s="0" t="n">
        <f aca="false">IF(O482&lt;&gt;0,1,0)</f>
        <v>0</v>
      </c>
    </row>
    <row r="483" customFormat="false" ht="15" hidden="false" customHeight="false" outlineLevel="0" collapsed="false">
      <c r="A483" s="0" t="s">
        <v>1521</v>
      </c>
      <c r="B483" s="0" t="s">
        <v>1522</v>
      </c>
      <c r="C483" s="0" t="s">
        <v>1523</v>
      </c>
      <c r="I483" s="0" t="s">
        <v>1520</v>
      </c>
      <c r="J483" s="13" t="n">
        <v>0.19</v>
      </c>
      <c r="K483" s="9" t="str">
        <f aca="false">RIGHTB(B483,1)</f>
        <v>S</v>
      </c>
      <c r="L483" s="9" t="str">
        <f aca="false">RIGHTB(C483,1)</f>
        <v>E</v>
      </c>
      <c r="M483" s="10" t="n">
        <f aca="false">IF(AND(K483="S",LEN(B483)&gt;4),-LEFT(B483,4),IF(AND(K483="S",LEN(B483)=4),-LEFT(B483,3),IF(AND(K483="N",LEN(B483)=4),LEFT(B483,3),LEFT(B483,4))))</f>
        <v>-5</v>
      </c>
      <c r="N483" s="10" t="str">
        <f aca="false">IF(AND(L483="W",LEN(C483)=6),-LEFT(C483,5), IF(AND(L483="W",LEN(C483)=5),-LEFT(C483,4), IF(AND(L483="W",LEN(C483)=4), -LEFT(C483,3), IF(AND(L483="E", LEN(C483)=6),LEFT(C483,5), IF(AND(L483="E",LEN(C483)=5), LEFT(C483,4), IF(AND(L483="E",LEN(C483)=4),LEFT(C483,3) ))))))</f>
        <v>73.0</v>
      </c>
      <c r="O483" s="0" t="n">
        <f aca="false">(F483^2+G483^2+H483^2)^0.5</f>
        <v>0</v>
      </c>
      <c r="P483" s="0" t="e">
        <f aca="false">ATAN((R483^2+S483^2)^0.5/T483)/$AB$1</f>
        <v>#DIV/0!</v>
      </c>
      <c r="Q483" s="0" t="n">
        <f aca="false">ATAN2(R483,S483)/$AB$1+180</f>
        <v>180</v>
      </c>
      <c r="R483" s="0" t="n">
        <f aca="false">-F483*SIN(M483*$AB$1)*COS(N483*$AB$1)-G483*SIN($AB$1*M483)*SIN($AB$1*N483)+H483*COS($AB$1*M483)</f>
        <v>0</v>
      </c>
      <c r="S483" s="0" t="n">
        <f aca="false">-F483*SIN($AB$1*N483)+G483*COS($AB$1*N483)</f>
        <v>0</v>
      </c>
      <c r="T483" s="0" t="n">
        <f aca="false">-F483*COS($AB$1*M483)*COS(N483*$AB$1)-G483*COS($AB$1*M483)*SIN($AB$1*N483)-H483*SIN($AB$1*M483)</f>
        <v>0</v>
      </c>
      <c r="W483" s="0" t="n">
        <f aca="false">IF(O483&lt;&gt;0,1,0)</f>
        <v>0</v>
      </c>
    </row>
    <row r="484" customFormat="false" ht="15" hidden="false" customHeight="false" outlineLevel="0" collapsed="false">
      <c r="A484" s="0" t="s">
        <v>1524</v>
      </c>
      <c r="I484" s="0" t="s">
        <v>1517</v>
      </c>
      <c r="J484" s="13" t="n">
        <v>0.19</v>
      </c>
      <c r="K484" s="9" t="str">
        <f aca="false">RIGHTB(B484,1)</f>
        <v/>
      </c>
      <c r="L484" s="9" t="str">
        <f aca="false">RIGHTB(C484,1)</f>
        <v/>
      </c>
      <c r="M484" s="10" t="str">
        <f aca="false">IF(AND(K484="S",LEN(B484)&gt;4),-LEFT(B484,4),IF(AND(K484="S",LEN(B484)=4),-LEFT(B484,3),IF(AND(K484="N",LEN(B484)=4),LEFT(B484,3),LEFT(B484,4))))</f>
        <v/>
      </c>
      <c r="N484" s="10" t="n">
        <f aca="false">IF(AND(L484="W",LEN(C484)=6),-LEFT(C484,5), IF(AND(L484="W",LEN(C484)=5),-LEFT(C484,4), IF(AND(L484="W",LEN(C484)=4), -LEFT(C484,3), IF(AND(L484="E", LEN(C484)=6),LEFT(C484,5), IF(AND(L484="E",LEN(C484)=5), LEFT(C484,4), IF(AND(L484="E",LEN(C484)=4),LEFT(C484,3) ))))))</f>
        <v>0</v>
      </c>
      <c r="O484" s="0" t="n">
        <f aca="false">(F484^2+G484^2+H484^2)^0.5</f>
        <v>0</v>
      </c>
      <c r="P484" s="0" t="e">
        <f aca="false">ATAN((R484^2+S484^2)^0.5/T484)/$AB$1</f>
        <v>#VALUE!</v>
      </c>
      <c r="Q484" s="0" t="e">
        <f aca="false">ATAN2(R484,S484)/$AB$1+180</f>
        <v>#VALUE!</v>
      </c>
      <c r="R484" s="0" t="e">
        <f aca="false">-F484*SIN(M484*$AB$1)*COS(N484*$AB$1)-G484*SIN($AB$1*M484)*SIN($AB$1*N484)+H484*COS($AB$1*M484)</f>
        <v>#VALUE!</v>
      </c>
      <c r="S484" s="0" t="n">
        <f aca="false">-F484*SIN($AB$1*N484)+G484*COS($AB$1*N484)</f>
        <v>0</v>
      </c>
      <c r="T484" s="0" t="e">
        <f aca="false">-F484*COS($AB$1*M484)*COS(N484*$AB$1)-G484*COS($AB$1*M484)*SIN($AB$1*N484)-H484*SIN($AB$1*M484)</f>
        <v>#VALUE!</v>
      </c>
      <c r="W484" s="0" t="n">
        <f aca="false">IF(O484&lt;&gt;0,1,0)</f>
        <v>0</v>
      </c>
    </row>
    <row r="485" customFormat="false" ht="15" hidden="false" customHeight="false" outlineLevel="0" collapsed="false">
      <c r="A485" s="0" t="s">
        <v>1525</v>
      </c>
      <c r="I485" s="0" t="s">
        <v>1526</v>
      </c>
      <c r="J485" s="13" t="n">
        <v>0.19</v>
      </c>
      <c r="K485" s="9" t="str">
        <f aca="false">RIGHTB(B485,1)</f>
        <v/>
      </c>
      <c r="L485" s="9" t="str">
        <f aca="false">RIGHTB(C485,1)</f>
        <v/>
      </c>
      <c r="M485" s="10" t="str">
        <f aca="false">IF(AND(K485="S",LEN(B485)&gt;4),-LEFT(B485,4),IF(AND(K485="S",LEN(B485)=4),-LEFT(B485,3),IF(AND(K485="N",LEN(B485)=4),LEFT(B485,3),LEFT(B485,4))))</f>
        <v/>
      </c>
      <c r="N485" s="10" t="n">
        <f aca="false">IF(AND(L485="W",LEN(C485)=6),-LEFT(C485,5), IF(AND(L485="W",LEN(C485)=5),-LEFT(C485,4), IF(AND(L485="W",LEN(C485)=4), -LEFT(C485,3), IF(AND(L485="E", LEN(C485)=6),LEFT(C485,5), IF(AND(L485="E",LEN(C485)=5), LEFT(C485,4), IF(AND(L485="E",LEN(C485)=4),LEFT(C485,3) ))))))</f>
        <v>0</v>
      </c>
      <c r="O485" s="0" t="n">
        <f aca="false">(F485^2+G485^2+H485^2)^0.5</f>
        <v>0</v>
      </c>
      <c r="P485" s="0" t="e">
        <f aca="false">ATAN((R485^2+S485^2)^0.5/T485)/$AB$1</f>
        <v>#VALUE!</v>
      </c>
      <c r="Q485" s="0" t="e">
        <f aca="false">ATAN2(R485,S485)/$AB$1+180</f>
        <v>#VALUE!</v>
      </c>
      <c r="R485" s="0" t="e">
        <f aca="false">-F485*SIN(M485*$AB$1)*COS(N485*$AB$1)-G485*SIN($AB$1*M485)*SIN($AB$1*N485)+H485*COS($AB$1*M485)</f>
        <v>#VALUE!</v>
      </c>
      <c r="S485" s="0" t="n">
        <f aca="false">-F485*SIN($AB$1*N485)+G485*COS($AB$1*N485)</f>
        <v>0</v>
      </c>
      <c r="T485" s="0" t="e">
        <f aca="false">-F485*COS($AB$1*M485)*COS(N485*$AB$1)-G485*COS($AB$1*M485)*SIN($AB$1*N485)-H485*SIN($AB$1*M485)</f>
        <v>#VALUE!</v>
      </c>
      <c r="W485" s="0" t="n">
        <f aca="false">IF(O485&lt;&gt;0,1,0)</f>
        <v>0</v>
      </c>
    </row>
    <row r="486" customFormat="false" ht="15" hidden="false" customHeight="false" outlineLevel="0" collapsed="false">
      <c r="A486" s="0" t="s">
        <v>1527</v>
      </c>
      <c r="I486" s="0" t="s">
        <v>1517</v>
      </c>
      <c r="J486" s="13" t="n">
        <v>0.19</v>
      </c>
      <c r="K486" s="9" t="str">
        <f aca="false">RIGHTB(B486,1)</f>
        <v/>
      </c>
      <c r="L486" s="9" t="str">
        <f aca="false">RIGHTB(C486,1)</f>
        <v/>
      </c>
      <c r="M486" s="10" t="str">
        <f aca="false">IF(AND(K486="S",LEN(B486)&gt;4),-LEFT(B486,4),IF(AND(K486="S",LEN(B486)=4),-LEFT(B486,3),IF(AND(K486="N",LEN(B486)=4),LEFT(B486,3),LEFT(B486,4))))</f>
        <v/>
      </c>
      <c r="N486" s="10" t="n">
        <f aca="false">IF(AND(L486="W",LEN(C486)=6),-LEFT(C486,5), IF(AND(L486="W",LEN(C486)=5),-LEFT(C486,4), IF(AND(L486="W",LEN(C486)=4), -LEFT(C486,3), IF(AND(L486="E", LEN(C486)=6),LEFT(C486,5), IF(AND(L486="E",LEN(C486)=5), LEFT(C486,4), IF(AND(L486="E",LEN(C486)=4),LEFT(C486,3) ))))))</f>
        <v>0</v>
      </c>
      <c r="O486" s="0" t="n">
        <f aca="false">(F486^2+G486^2+H486^2)^0.5</f>
        <v>0</v>
      </c>
      <c r="P486" s="0" t="e">
        <f aca="false">ATAN((R486^2+S486^2)^0.5/T486)/$AB$1</f>
        <v>#VALUE!</v>
      </c>
      <c r="Q486" s="0" t="e">
        <f aca="false">ATAN2(R486,S486)/$AB$1+180</f>
        <v>#VALUE!</v>
      </c>
      <c r="R486" s="0" t="e">
        <f aca="false">-F486*SIN(M486*$AB$1)*COS(N486*$AB$1)-G486*SIN($AB$1*M486)*SIN($AB$1*N486)+H486*COS($AB$1*M486)</f>
        <v>#VALUE!</v>
      </c>
      <c r="S486" s="0" t="n">
        <f aca="false">-F486*SIN($AB$1*N486)+G486*COS($AB$1*N486)</f>
        <v>0</v>
      </c>
      <c r="T486" s="0" t="e">
        <f aca="false">-F486*COS($AB$1*M486)*COS(N486*$AB$1)-G486*COS($AB$1*M486)*SIN($AB$1*N486)-H486*SIN($AB$1*M486)</f>
        <v>#VALUE!</v>
      </c>
      <c r="W486" s="0" t="n">
        <f aca="false">IF(O486&lt;&gt;0,1,0)</f>
        <v>0</v>
      </c>
    </row>
    <row r="487" customFormat="false" ht="15" hidden="false" customHeight="false" outlineLevel="0" collapsed="false">
      <c r="A487" s="0" t="s">
        <v>1528</v>
      </c>
      <c r="B487" s="0" t="s">
        <v>1529</v>
      </c>
      <c r="C487" s="0" t="s">
        <v>1530</v>
      </c>
      <c r="D487" s="0" t="n">
        <v>40.7</v>
      </c>
      <c r="E487" s="0" t="n">
        <v>19.6</v>
      </c>
      <c r="F487" s="0" t="n">
        <v>6.1</v>
      </c>
      <c r="G487" s="0" t="n">
        <v>4.6</v>
      </c>
      <c r="H487" s="0" t="n">
        <v>-18</v>
      </c>
      <c r="I487" s="0" t="s">
        <v>1520</v>
      </c>
      <c r="J487" s="13" t="n">
        <v>0.19</v>
      </c>
      <c r="K487" s="9" t="str">
        <f aca="false">RIGHTB(B487,1)</f>
        <v>N</v>
      </c>
      <c r="L487" s="9" t="str">
        <f aca="false">RIGHTB(C487,1)</f>
        <v>E</v>
      </c>
      <c r="M487" s="10" t="str">
        <f aca="false">IF(AND(K487="S",LEN(B487)&gt;4),-LEFT(B487,4),IF(AND(K487="S",LEN(B487)=4),-LEFT(B487,3),IF(AND(K487="N",LEN(B487)=4),LEFT(B487,3),LEFT(B487,4))))</f>
        <v>69.2</v>
      </c>
      <c r="N487" s="10" t="str">
        <f aca="false">IF(AND(L487="W",LEN(C487)=6),-LEFT(C487,5), IF(AND(L487="W",LEN(C487)=5),-LEFT(C487,4), IF(AND(L487="W",LEN(C487)=4), -LEFT(C487,3), IF(AND(L487="E", LEN(C487)=6),LEFT(C487,5), IF(AND(L487="E",LEN(C487)=5), LEFT(C487,4), IF(AND(L487="E",LEN(C487)=4),LEFT(C487,3) ))))))</f>
        <v>22.5</v>
      </c>
      <c r="O487" s="0" t="n">
        <f aca="false">(F487^2+G487^2+H487^2)^0.5</f>
        <v>19.5542834182181</v>
      </c>
      <c r="P487" s="0" t="n">
        <f aca="false">ATAN((R487^2+S487^2)^0.5/T487)/$AB$1</f>
        <v>43.4305215702826</v>
      </c>
      <c r="Q487" s="0" t="n">
        <f aca="false">ATAN2(R487,S487)/$AB$1+180</f>
        <v>351.808155267414</v>
      </c>
      <c r="R487" s="0" t="n">
        <f aca="false">-F487*SIN(M487*$AB$1)*COS(N487*$AB$1)-G487*SIN($AB$1*M487)*SIN($AB$1*N487)+H487*COS($AB$1*M487)</f>
        <v>-13.3059043811639</v>
      </c>
      <c r="S487" s="0" t="n">
        <f aca="false">-F487*SIN($AB$1*N487)+G487*COS($AB$1*N487)</f>
        <v>1.91547691220789</v>
      </c>
      <c r="T487" s="0" t="n">
        <f aca="false">-F487*COS($AB$1*M487)*COS(N487*$AB$1)-G487*COS($AB$1*M487)*SIN($AB$1*N487)-H487*SIN($AB$1*M487)</f>
        <v>14.2004879070447</v>
      </c>
      <c r="W487" s="0" t="n">
        <f aca="false">IF(O487&lt;&gt;0,1,0)</f>
        <v>1</v>
      </c>
    </row>
    <row r="488" customFormat="false" ht="15" hidden="false" customHeight="false" outlineLevel="0" collapsed="false">
      <c r="A488" s="0" t="s">
        <v>1531</v>
      </c>
      <c r="B488" s="0" t="s">
        <v>1532</v>
      </c>
      <c r="C488" s="0" t="s">
        <v>1533</v>
      </c>
      <c r="I488" s="0" t="s">
        <v>1526</v>
      </c>
      <c r="J488" s="13" t="n">
        <v>0.19</v>
      </c>
      <c r="K488" s="9" t="str">
        <f aca="false">RIGHTB(B488,1)</f>
        <v>S</v>
      </c>
      <c r="L488" s="9" t="str">
        <f aca="false">RIGHTB(C488,1)</f>
        <v>E</v>
      </c>
      <c r="M488" s="10" t="n">
        <f aca="false">IF(AND(K488="S",LEN(B488)&gt;4),-LEFT(B488,4),IF(AND(K488="S",LEN(B488)=4),-LEFT(B488,3),IF(AND(K488="N",LEN(B488)=4),LEFT(B488,3),LEFT(B488,4))))</f>
        <v>-35.2</v>
      </c>
      <c r="N488" s="10" t="str">
        <f aca="false">IF(AND(L488="W",LEN(C488)=6),-LEFT(C488,5), IF(AND(L488="W",LEN(C488)=5),-LEFT(C488,4), IF(AND(L488="W",LEN(C488)=4), -LEFT(C488,3), IF(AND(L488="E", LEN(C488)=6),LEFT(C488,5), IF(AND(L488="E",LEN(C488)=5), LEFT(C488,4), IF(AND(L488="E",LEN(C488)=4),LEFT(C488,3) ))))))</f>
        <v>125.6</v>
      </c>
      <c r="O488" s="0" t="n">
        <f aca="false">(F488^2+G488^2+H488^2)^0.5</f>
        <v>0</v>
      </c>
      <c r="P488" s="0" t="e">
        <f aca="false">ATAN((R488^2+S488^2)^0.5/T488)/$AB$1</f>
        <v>#DIV/0!</v>
      </c>
      <c r="Q488" s="0" t="n">
        <f aca="false">ATAN2(R488,S488)/$AB$1+180</f>
        <v>180</v>
      </c>
      <c r="R488" s="0" t="n">
        <f aca="false">-F488*SIN(M488*$AB$1)*COS(N488*$AB$1)-G488*SIN($AB$1*M488)*SIN($AB$1*N488)+H488*COS($AB$1*M488)</f>
        <v>0</v>
      </c>
      <c r="S488" s="0" t="n">
        <f aca="false">-F488*SIN($AB$1*N488)+G488*COS($AB$1*N488)</f>
        <v>-0</v>
      </c>
      <c r="T488" s="0" t="n">
        <f aca="false">-F488*COS($AB$1*M488)*COS(N488*$AB$1)-G488*COS($AB$1*M488)*SIN($AB$1*N488)-H488*SIN($AB$1*M488)</f>
        <v>0</v>
      </c>
      <c r="W488" s="0" t="n">
        <f aca="false">IF(O488&lt;&gt;0,1,0)</f>
        <v>0</v>
      </c>
    </row>
    <row r="489" customFormat="false" ht="15" hidden="false" customHeight="false" outlineLevel="0" collapsed="false">
      <c r="A489" s="0" t="s">
        <v>1534</v>
      </c>
      <c r="B489" s="0" t="s">
        <v>1535</v>
      </c>
      <c r="C489" s="0" t="s">
        <v>1536</v>
      </c>
      <c r="D489" s="0" t="n">
        <v>46.3</v>
      </c>
      <c r="I489" s="0" t="s">
        <v>1526</v>
      </c>
      <c r="J489" s="13" t="n">
        <v>0.19</v>
      </c>
      <c r="K489" s="9" t="str">
        <f aca="false">RIGHTB(B489,1)</f>
        <v>S</v>
      </c>
      <c r="L489" s="9" t="str">
        <f aca="false">RIGHTB(C489,1)</f>
        <v>E</v>
      </c>
      <c r="M489" s="10" t="n">
        <f aca="false">IF(AND(K489="S",LEN(B489)&gt;4),-LEFT(B489,4),IF(AND(K489="S",LEN(B489)=4),-LEFT(B489,3),IF(AND(K489="N",LEN(B489)=4),LEFT(B489,3),LEFT(B489,4))))</f>
        <v>-40.9</v>
      </c>
      <c r="N489" s="10" t="str">
        <f aca="false">IF(AND(L489="W",LEN(C489)=6),-LEFT(C489,5), IF(AND(L489="W",LEN(C489)=5),-LEFT(C489,4), IF(AND(L489="W",LEN(C489)=4), -LEFT(C489,3), IF(AND(L489="E", LEN(C489)=6),LEFT(C489,5), IF(AND(L489="E",LEN(C489)=5), LEFT(C489,4), IF(AND(L489="E",LEN(C489)=4),LEFT(C489,3) ))))))</f>
        <v>91.3</v>
      </c>
      <c r="O489" s="0" t="n">
        <f aca="false">(F489^2+G489^2+H489^2)^0.5</f>
        <v>0</v>
      </c>
      <c r="P489" s="0" t="e">
        <f aca="false">ATAN((R489^2+S489^2)^0.5/T489)/$AB$1</f>
        <v>#DIV/0!</v>
      </c>
      <c r="Q489" s="0" t="n">
        <f aca="false">ATAN2(R489,S489)/$AB$1+180</f>
        <v>180</v>
      </c>
      <c r="R489" s="0" t="n">
        <f aca="false">-F489*SIN(M489*$AB$1)*COS(N489*$AB$1)-G489*SIN($AB$1*M489)*SIN($AB$1*N489)+H489*COS($AB$1*M489)</f>
        <v>0</v>
      </c>
      <c r="S489" s="0" t="n">
        <f aca="false">-F489*SIN($AB$1*N489)+G489*COS($AB$1*N489)</f>
        <v>-0</v>
      </c>
      <c r="T489" s="0" t="n">
        <f aca="false">-F489*COS($AB$1*M489)*COS(N489*$AB$1)-G489*COS($AB$1*M489)*SIN($AB$1*N489)-H489*SIN($AB$1*M489)</f>
        <v>0</v>
      </c>
      <c r="W489" s="0" t="n">
        <f aca="false">IF(O489&lt;&gt;0,1,0)</f>
        <v>0</v>
      </c>
    </row>
    <row r="490" customFormat="false" ht="15" hidden="false" customHeight="false" outlineLevel="0" collapsed="false">
      <c r="A490" s="0" t="s">
        <v>1537</v>
      </c>
      <c r="I490" s="0" t="s">
        <v>1520</v>
      </c>
      <c r="J490" s="13" t="n">
        <v>0.19</v>
      </c>
      <c r="K490" s="9" t="str">
        <f aca="false">RIGHTB(B490,1)</f>
        <v/>
      </c>
      <c r="L490" s="9" t="str">
        <f aca="false">RIGHTB(C490,1)</f>
        <v/>
      </c>
      <c r="M490" s="10" t="str">
        <f aca="false">IF(AND(K490="S",LEN(B490)&gt;4),-LEFT(B490,4),IF(AND(K490="S",LEN(B490)=4),-LEFT(B490,3),IF(AND(K490="N",LEN(B490)=4),LEFT(B490,3),LEFT(B490,4))))</f>
        <v/>
      </c>
      <c r="N490" s="10" t="n">
        <f aca="false">IF(AND(L490="W",LEN(C490)=6),-LEFT(C490,5), IF(AND(L490="W",LEN(C490)=5),-LEFT(C490,4), IF(AND(L490="W",LEN(C490)=4), -LEFT(C490,3), IF(AND(L490="E", LEN(C490)=6),LEFT(C490,5), IF(AND(L490="E",LEN(C490)=5), LEFT(C490,4), IF(AND(L490="E",LEN(C490)=4),LEFT(C490,3) ))))))</f>
        <v>0</v>
      </c>
      <c r="O490" s="0" t="n">
        <f aca="false">(F490^2+G490^2+H490^2)^0.5</f>
        <v>0</v>
      </c>
      <c r="P490" s="0" t="e">
        <f aca="false">ATAN((R490^2+S490^2)^0.5/T490)/$AB$1</f>
        <v>#VALUE!</v>
      </c>
      <c r="Q490" s="0" t="e">
        <f aca="false">ATAN2(R490,S490)/$AB$1+180</f>
        <v>#VALUE!</v>
      </c>
      <c r="R490" s="0" t="e">
        <f aca="false">-F490*SIN(M490*$AB$1)*COS(N490*$AB$1)-G490*SIN($AB$1*M490)*SIN($AB$1*N490)+H490*COS($AB$1*M490)</f>
        <v>#VALUE!</v>
      </c>
      <c r="S490" s="0" t="n">
        <f aca="false">-F490*SIN($AB$1*N490)+G490*COS($AB$1*N490)</f>
        <v>0</v>
      </c>
      <c r="T490" s="0" t="e">
        <f aca="false">-F490*COS($AB$1*M490)*COS(N490*$AB$1)-G490*COS($AB$1*M490)*SIN($AB$1*N490)-H490*SIN($AB$1*M490)</f>
        <v>#VALUE!</v>
      </c>
      <c r="W490" s="0" t="n">
        <f aca="false">IF(O490&lt;&gt;0,1,0)</f>
        <v>0</v>
      </c>
    </row>
    <row r="491" customFormat="false" ht="15" hidden="false" customHeight="false" outlineLevel="0" collapsed="false">
      <c r="A491" s="0" t="s">
        <v>1538</v>
      </c>
      <c r="B491" s="0" t="s">
        <v>1539</v>
      </c>
      <c r="C491" s="0" t="s">
        <v>1540</v>
      </c>
      <c r="D491" s="0" t="n">
        <v>59</v>
      </c>
      <c r="I491" s="0" t="s">
        <v>1526</v>
      </c>
      <c r="J491" s="13" t="n">
        <v>0.19</v>
      </c>
      <c r="K491" s="9" t="str">
        <f aca="false">RIGHTB(B491,1)</f>
        <v>N</v>
      </c>
      <c r="L491" s="9" t="str">
        <f aca="false">RIGHTB(C491,1)</f>
        <v>W</v>
      </c>
      <c r="M491" s="10" t="str">
        <f aca="false">IF(AND(K491="S",LEN(B491)&gt;4),-LEFT(B491,4),IF(AND(K491="S",LEN(B491)=4),-LEFT(B491,3),IF(AND(K491="N",LEN(B491)=4),LEFT(B491,3),LEFT(B491,4))))</f>
        <v>0.6</v>
      </c>
      <c r="N491" s="10" t="n">
        <f aca="false">IF(AND(L491="W",LEN(C491)=6),-LEFT(C491,5), IF(AND(L491="W",LEN(C491)=5),-LEFT(C491,4), IF(AND(L491="W",LEN(C491)=4), -LEFT(C491,3), IF(AND(L491="E", LEN(C491)=6),LEFT(C491,5), IF(AND(L491="E",LEN(C491)=5), LEFT(C491,4), IF(AND(L491="E",LEN(C491)=4),LEFT(C491,3) ))))))</f>
        <v>-127.5</v>
      </c>
      <c r="O491" s="0" t="n">
        <f aca="false">(F491^2+G491^2+H491^2)^0.5</f>
        <v>0</v>
      </c>
      <c r="P491" s="0" t="e">
        <f aca="false">ATAN((R491^2+S491^2)^0.5/T491)/$AB$1</f>
        <v>#DIV/0!</v>
      </c>
      <c r="Q491" s="0" t="n">
        <f aca="false">ATAN2(R491,S491)/$AB$1+180</f>
        <v>180</v>
      </c>
      <c r="R491" s="0" t="n">
        <f aca="false">-F491*SIN(M491*$AB$1)*COS(N491*$AB$1)-G491*SIN($AB$1*M491)*SIN($AB$1*N491)+H491*COS($AB$1*M491)</f>
        <v>0</v>
      </c>
      <c r="S491" s="0" t="n">
        <f aca="false">-F491*SIN($AB$1*N491)+G491*COS($AB$1*N491)</f>
        <v>0</v>
      </c>
      <c r="T491" s="0" t="n">
        <f aca="false">-F491*COS($AB$1*M491)*COS(N491*$AB$1)-G491*COS($AB$1*M491)*SIN($AB$1*N491)-H491*SIN($AB$1*M491)</f>
        <v>0</v>
      </c>
      <c r="W491" s="0" t="n">
        <f aca="false">IF(O491&lt;&gt;0,1,0)</f>
        <v>0</v>
      </c>
    </row>
    <row r="492" customFormat="false" ht="15" hidden="false" customHeight="false" outlineLevel="0" collapsed="false">
      <c r="A492" s="0" t="s">
        <v>1541</v>
      </c>
      <c r="B492" s="0" t="s">
        <v>1542</v>
      </c>
      <c r="C492" s="0" t="s">
        <v>1543</v>
      </c>
      <c r="I492" s="0" t="s">
        <v>1517</v>
      </c>
      <c r="J492" s="13" t="n">
        <v>0.19</v>
      </c>
      <c r="K492" s="9" t="str">
        <f aca="false">RIGHTB(B492,1)</f>
        <v>S</v>
      </c>
      <c r="L492" s="9" t="str">
        <f aca="false">RIGHTB(C492,1)</f>
        <v>W</v>
      </c>
      <c r="M492" s="10" t="n">
        <f aca="false">IF(AND(K492="S",LEN(B492)&gt;4),-LEFT(B492,4),IF(AND(K492="S",LEN(B492)=4),-LEFT(B492,3),IF(AND(K492="N",LEN(B492)=4),LEFT(B492,3),LEFT(B492,4))))</f>
        <v>-41.8</v>
      </c>
      <c r="N492" s="10" t="n">
        <f aca="false">IF(AND(L492="W",LEN(C492)=6),-LEFT(C492,5), IF(AND(L492="W",LEN(C492)=5),-LEFT(C492,4), IF(AND(L492="W",LEN(C492)=4), -LEFT(C492,3), IF(AND(L492="E", LEN(C492)=6),LEFT(C492,5), IF(AND(L492="E",LEN(C492)=5), LEFT(C492,4), IF(AND(L492="E",LEN(C492)=4),LEFT(C492,3) ))))))</f>
        <v>-36.2</v>
      </c>
      <c r="O492" s="0" t="n">
        <f aca="false">(F492^2+G492^2+H492^2)^0.5</f>
        <v>0</v>
      </c>
      <c r="P492" s="0" t="e">
        <f aca="false">ATAN((R492^2+S492^2)^0.5/T492)/$AB$1</f>
        <v>#DIV/0!</v>
      </c>
      <c r="Q492" s="0" t="n">
        <f aca="false">ATAN2(R492,S492)/$AB$1+180</f>
        <v>180</v>
      </c>
      <c r="R492" s="0" t="n">
        <f aca="false">-F492*SIN(M492*$AB$1)*COS(N492*$AB$1)-G492*SIN($AB$1*M492)*SIN($AB$1*N492)+H492*COS($AB$1*M492)</f>
        <v>0</v>
      </c>
      <c r="S492" s="0" t="n">
        <f aca="false">-F492*SIN($AB$1*N492)+G492*COS($AB$1*N492)</f>
        <v>0</v>
      </c>
      <c r="T492" s="0" t="n">
        <f aca="false">-F492*COS($AB$1*M492)*COS(N492*$AB$1)-G492*COS($AB$1*M492)*SIN($AB$1*N492)-H492*SIN($AB$1*M492)</f>
        <v>0</v>
      </c>
      <c r="W492" s="0" t="n">
        <f aca="false">IF(O492&lt;&gt;0,1,0)</f>
        <v>0</v>
      </c>
    </row>
    <row r="493" customFormat="false" ht="15" hidden="false" customHeight="false" outlineLevel="0" collapsed="false">
      <c r="A493" s="0" t="s">
        <v>1544</v>
      </c>
      <c r="I493" s="0" t="s">
        <v>1517</v>
      </c>
      <c r="J493" s="13" t="n">
        <v>0.19</v>
      </c>
      <c r="K493" s="9" t="str">
        <f aca="false">RIGHTB(B493,1)</f>
        <v/>
      </c>
      <c r="L493" s="9" t="str">
        <f aca="false">RIGHTB(C493,1)</f>
        <v/>
      </c>
      <c r="M493" s="10" t="str">
        <f aca="false">IF(AND(K493="S",LEN(B493)&gt;4),-LEFT(B493,4),IF(AND(K493="S",LEN(B493)=4),-LEFT(B493,3),IF(AND(K493="N",LEN(B493)=4),LEFT(B493,3),LEFT(B493,4))))</f>
        <v/>
      </c>
      <c r="N493" s="10" t="n">
        <f aca="false">IF(AND(L493="W",LEN(C493)=6),-LEFT(C493,5), IF(AND(L493="W",LEN(C493)=5),-LEFT(C493,4), IF(AND(L493="W",LEN(C493)=4), -LEFT(C493,3), IF(AND(L493="E", LEN(C493)=6),LEFT(C493,5), IF(AND(L493="E",LEN(C493)=5), LEFT(C493,4), IF(AND(L493="E",LEN(C493)=4),LEFT(C493,3) ))))))</f>
        <v>0</v>
      </c>
      <c r="O493" s="0" t="n">
        <f aca="false">(F493^2+G493^2+H493^2)^0.5</f>
        <v>0</v>
      </c>
      <c r="P493" s="0" t="e">
        <f aca="false">ATAN((R493^2+S493^2)^0.5/T493)/$AB$1</f>
        <v>#VALUE!</v>
      </c>
      <c r="Q493" s="0" t="e">
        <f aca="false">ATAN2(R493,S493)/$AB$1+180</f>
        <v>#VALUE!</v>
      </c>
      <c r="R493" s="0" t="e">
        <f aca="false">-F493*SIN(M493*$AB$1)*COS(N493*$AB$1)-G493*SIN($AB$1*M493)*SIN($AB$1*N493)+H493*COS($AB$1*M493)</f>
        <v>#VALUE!</v>
      </c>
      <c r="S493" s="0" t="n">
        <f aca="false">-F493*SIN($AB$1*N493)+G493*COS($AB$1*N493)</f>
        <v>0</v>
      </c>
      <c r="T493" s="0" t="e">
        <f aca="false">-F493*COS($AB$1*M493)*COS(N493*$AB$1)-G493*COS($AB$1*M493)*SIN($AB$1*N493)-H493*SIN($AB$1*M493)</f>
        <v>#VALUE!</v>
      </c>
      <c r="W493" s="0" t="n">
        <f aca="false">IF(O493&lt;&gt;0,1,0)</f>
        <v>0</v>
      </c>
    </row>
    <row r="494" customFormat="false" ht="15" hidden="false" customHeight="false" outlineLevel="0" collapsed="false">
      <c r="A494" s="0" t="s">
        <v>1545</v>
      </c>
      <c r="B494" s="0" t="s">
        <v>1546</v>
      </c>
      <c r="C494" s="0" t="s">
        <v>1547</v>
      </c>
      <c r="D494" s="0" t="n">
        <v>28.7</v>
      </c>
      <c r="I494" s="0" t="s">
        <v>1526</v>
      </c>
      <c r="J494" s="13" t="n">
        <v>0.19</v>
      </c>
      <c r="K494" s="9" t="str">
        <f aca="false">RIGHTB(B494,1)</f>
        <v>N</v>
      </c>
      <c r="L494" s="9" t="str">
        <f aca="false">RIGHTB(C494,1)</f>
        <v>W</v>
      </c>
      <c r="M494" s="10" t="str">
        <f aca="false">IF(AND(K494="S",LEN(B494)&gt;4),-LEFT(B494,4),IF(AND(K494="S",LEN(B494)=4),-LEFT(B494,3),IF(AND(K494="N",LEN(B494)=4),LEFT(B494,3),LEFT(B494,4))))</f>
        <v>21.9</v>
      </c>
      <c r="N494" s="10" t="n">
        <f aca="false">IF(AND(L494="W",LEN(C494)=6),-LEFT(C494,5), IF(AND(L494="W",LEN(C494)=5),-LEFT(C494,4), IF(AND(L494="W",LEN(C494)=4), -LEFT(C494,3), IF(AND(L494="E", LEN(C494)=6),LEFT(C494,5), IF(AND(L494="E",LEN(C494)=5), LEFT(C494,4), IF(AND(L494="E",LEN(C494)=4),LEFT(C494,3) ))))))</f>
        <v>-131.1</v>
      </c>
      <c r="O494" s="0" t="n">
        <f aca="false">(F494^2+G494^2+H494^2)^0.5</f>
        <v>0</v>
      </c>
      <c r="P494" s="0" t="e">
        <f aca="false">ATAN((R494^2+S494^2)^0.5/T494)/$AB$1</f>
        <v>#DIV/0!</v>
      </c>
      <c r="Q494" s="0" t="n">
        <f aca="false">ATAN2(R494,S494)/$AB$1+180</f>
        <v>180</v>
      </c>
      <c r="R494" s="0" t="n">
        <f aca="false">-F494*SIN(M494*$AB$1)*COS(N494*$AB$1)-G494*SIN($AB$1*M494)*SIN($AB$1*N494)+H494*COS($AB$1*M494)</f>
        <v>0</v>
      </c>
      <c r="S494" s="0" t="n">
        <f aca="false">-F494*SIN($AB$1*N494)+G494*COS($AB$1*N494)</f>
        <v>0</v>
      </c>
      <c r="T494" s="0" t="n">
        <f aca="false">-F494*COS($AB$1*M494)*COS(N494*$AB$1)-G494*COS($AB$1*M494)*SIN($AB$1*N494)-H494*SIN($AB$1*M494)</f>
        <v>0</v>
      </c>
      <c r="W494" s="0" t="n">
        <f aca="false">IF(O494&lt;&gt;0,1,0)</f>
        <v>0</v>
      </c>
    </row>
    <row r="495" customFormat="false" ht="15" hidden="false" customHeight="false" outlineLevel="0" collapsed="false">
      <c r="A495" s="0" t="s">
        <v>1548</v>
      </c>
      <c r="B495" s="0" t="s">
        <v>1549</v>
      </c>
      <c r="C495" s="0" t="s">
        <v>1550</v>
      </c>
      <c r="D495" s="8" t="n">
        <v>42</v>
      </c>
      <c r="I495" s="0" t="s">
        <v>1526</v>
      </c>
      <c r="J495" s="13" t="n">
        <v>0.19</v>
      </c>
      <c r="K495" s="9" t="str">
        <f aca="false">RIGHTB(B495,1)</f>
        <v>N</v>
      </c>
      <c r="L495" s="9" t="str">
        <f aca="false">RIGHTB(C495,1)</f>
        <v>W</v>
      </c>
      <c r="M495" s="10" t="str">
        <f aca="false">IF(AND(K495="S",LEN(B495)&gt;4),-LEFT(B495,4),IF(AND(K495="S",LEN(B495)=4),-LEFT(B495,3),IF(AND(K495="N",LEN(B495)=4),LEFT(B495,3),LEFT(B495,4))))</f>
        <v>12.4</v>
      </c>
      <c r="N495" s="10" t="n">
        <f aca="false">IF(AND(L495="W",LEN(C495)=6),-LEFT(C495,5), IF(AND(L495="W",LEN(C495)=5),-LEFT(C495,4), IF(AND(L495="W",LEN(C495)=4), -LEFT(C495,3), IF(AND(L495="E", LEN(C495)=6),LEFT(C495,5), IF(AND(L495="E",LEN(C495)=5), LEFT(C495,4), IF(AND(L495="E",LEN(C495)=4),LEFT(C495,3) ))))))</f>
        <v>-122.4</v>
      </c>
      <c r="O495" s="0" t="n">
        <f aca="false">(F495^2+G495^2+H495^2)^0.5</f>
        <v>0</v>
      </c>
      <c r="P495" s="0" t="e">
        <f aca="false">ATAN((R495^2+S495^2)^0.5/T495)/$AB$1</f>
        <v>#DIV/0!</v>
      </c>
      <c r="Q495" s="0" t="n">
        <f aca="false">ATAN2(R495,S495)/$AB$1+180</f>
        <v>180</v>
      </c>
      <c r="R495" s="0" t="n">
        <f aca="false">-F495*SIN(M495*$AB$1)*COS(N495*$AB$1)-G495*SIN($AB$1*M495)*SIN($AB$1*N495)+H495*COS($AB$1*M495)</f>
        <v>0</v>
      </c>
      <c r="S495" s="0" t="n">
        <f aca="false">-F495*SIN($AB$1*N495)+G495*COS($AB$1*N495)</f>
        <v>0</v>
      </c>
      <c r="T495" s="0" t="n">
        <f aca="false">-F495*COS($AB$1*M495)*COS(N495*$AB$1)-G495*COS($AB$1*M495)*SIN($AB$1*N495)-H495*SIN($AB$1*M495)</f>
        <v>0</v>
      </c>
      <c r="W495" s="0" t="n">
        <f aca="false">IF(O495&lt;&gt;0,1,0)</f>
        <v>0</v>
      </c>
    </row>
    <row r="496" customFormat="false" ht="15" hidden="false" customHeight="false" outlineLevel="0" collapsed="false">
      <c r="A496" s="0" t="s">
        <v>1551</v>
      </c>
      <c r="B496" s="0" t="s">
        <v>1552</v>
      </c>
      <c r="C496" s="0" t="s">
        <v>1553</v>
      </c>
      <c r="D496" s="0" t="n">
        <v>31.8</v>
      </c>
      <c r="E496" s="0" t="n">
        <v>11.7</v>
      </c>
      <c r="F496" s="0" t="n">
        <v>4.8</v>
      </c>
      <c r="G496" s="0" t="n">
        <v>-7.1</v>
      </c>
      <c r="H496" s="0" t="n">
        <v>7.9</v>
      </c>
      <c r="I496" s="0" t="s">
        <v>1526</v>
      </c>
      <c r="J496" s="13" t="n">
        <v>0.19</v>
      </c>
      <c r="K496" s="15" t="str">
        <f aca="false">RIGHTB(B496,1)</f>
        <v>S</v>
      </c>
      <c r="L496" s="15" t="str">
        <f aca="false">RIGHTB(C496,1)</f>
        <v>E</v>
      </c>
      <c r="M496" s="16" t="n">
        <f aca="false">IF(AND(K496="S",LEN(B496)&gt;4),-LEFT(B496,4),IF(AND(K496="S",LEN(B496)=4),-LEFT(B496,3),IF(AND(K496="N",LEN(B496)=4),LEFT(B496,3),LEFT(B496,4))))</f>
        <v>-48</v>
      </c>
      <c r="N496" s="16" t="str">
        <f aca="false">IF(AND(L496="W",LEN(C496)=6),-LEFT(C496,5), IF(AND(L496="W",LEN(C496)=5),-LEFT(C496,4), IF(AND(L496="W",LEN(C496)=4), -LEFT(C496,3), IF(AND(L496="E", LEN(C496)=6),LEFT(C496,5), IF(AND(L496="E",LEN(C496)=5), LEFT(C496,4), IF(AND(L496="E",LEN(C496)=4),LEFT(C496,3) ))))))</f>
        <v>51.0</v>
      </c>
      <c r="O496" s="12" t="n">
        <f aca="false">(F496^2+G496^2+H496^2)^0.5</f>
        <v>11.6558997936667</v>
      </c>
      <c r="P496" s="12" t="n">
        <f aca="false">ATAN((R496^2+S496^2)^0.5/T496)/$AB$1</f>
        <v>49.6823031616095</v>
      </c>
      <c r="Q496" s="12" t="n">
        <f aca="false">ATAN2(R496,S496)/$AB$1+180</f>
        <v>112.705969971679</v>
      </c>
      <c r="R496" s="12" t="n">
        <f aca="false">-F496*SIN(M496*$AB$1)*COS(N496*$AB$1)-G496*SIN($AB$1*M496)*SIN($AB$1*N496)+H496*COS($AB$1*M496)</f>
        <v>3.43050031374428</v>
      </c>
      <c r="S496" s="12" t="n">
        <f aca="false">-F496*SIN($AB$1*N496)+G496*COS($AB$1*N496)</f>
        <v>-8.19847539151083</v>
      </c>
      <c r="T496" s="12" t="n">
        <f aca="false">-F496*COS($AB$1*M496)*COS(N496*$AB$1)-G496*COS($AB$1*M496)*SIN($AB$1*N496)-H496*SIN($AB$1*M496)</f>
        <v>7.54166220751047</v>
      </c>
      <c r="U496" s="12" t="s">
        <v>1554</v>
      </c>
      <c r="W496" s="0" t="n">
        <f aca="false">IF(O496&lt;&gt;0,1,0)</f>
        <v>1</v>
      </c>
    </row>
    <row r="497" customFormat="false" ht="15" hidden="false" customHeight="false" outlineLevel="0" collapsed="false">
      <c r="A497" s="0" t="s">
        <v>1555</v>
      </c>
      <c r="B497" s="0" t="s">
        <v>1556</v>
      </c>
      <c r="C497" s="0" t="s">
        <v>1557</v>
      </c>
      <c r="I497" s="0" t="s">
        <v>1526</v>
      </c>
      <c r="J497" s="13" t="n">
        <v>0.19</v>
      </c>
      <c r="K497" s="9" t="str">
        <f aca="false">RIGHTB(B497,1)</f>
        <v>N</v>
      </c>
      <c r="L497" s="9" t="str">
        <f aca="false">RIGHTB(C497,1)</f>
        <v>W</v>
      </c>
      <c r="M497" s="10" t="str">
        <f aca="false">IF(AND(K497="S",LEN(B497)&gt;4),-LEFT(B497,4),IF(AND(K497="S",LEN(B497)=4),-LEFT(B497,3),IF(AND(K497="N",LEN(B497)=4),LEFT(B497,3),LEFT(B497,4))))</f>
        <v>24.7</v>
      </c>
      <c r="N497" s="10" t="n">
        <f aca="false">IF(AND(L497="W",LEN(C497)=6),-LEFT(C497,5), IF(AND(L497="W",LEN(C497)=5),-LEFT(C497,4), IF(AND(L497="W",LEN(C497)=4), -LEFT(C497,3), IF(AND(L497="E", LEN(C497)=6),LEFT(C497,5), IF(AND(L497="E",LEN(C497)=5), LEFT(C497,4), IF(AND(L497="E",LEN(C497)=4),LEFT(C497,3) ))))))</f>
        <v>-118.5</v>
      </c>
      <c r="O497" s="0" t="n">
        <f aca="false">(F497^2+G497^2+H497^2)^0.5</f>
        <v>0</v>
      </c>
      <c r="P497" s="0" t="e">
        <f aca="false">ATAN((R497^2+S497^2)^0.5/T497)/$AB$1</f>
        <v>#DIV/0!</v>
      </c>
      <c r="Q497" s="0" t="n">
        <f aca="false">ATAN2(R497,S497)/$AB$1+180</f>
        <v>180</v>
      </c>
      <c r="R497" s="0" t="n">
        <f aca="false">-F497*SIN(M497*$AB$1)*COS(N497*$AB$1)-G497*SIN($AB$1*M497)*SIN($AB$1*N497)+H497*COS($AB$1*M497)</f>
        <v>0</v>
      </c>
      <c r="S497" s="0" t="n">
        <f aca="false">-F497*SIN($AB$1*N497)+G497*COS($AB$1*N497)</f>
        <v>0</v>
      </c>
      <c r="T497" s="0" t="n">
        <f aca="false">-F497*COS($AB$1*M497)*COS(N497*$AB$1)-G497*COS($AB$1*M497)*SIN($AB$1*N497)-H497*SIN($AB$1*M497)</f>
        <v>0</v>
      </c>
      <c r="W497" s="0" t="n">
        <f aca="false">IF(O497&lt;&gt;0,1,0)</f>
        <v>0</v>
      </c>
    </row>
    <row r="498" customFormat="false" ht="15" hidden="false" customHeight="false" outlineLevel="0" collapsed="false">
      <c r="A498" s="0" t="s">
        <v>1558</v>
      </c>
      <c r="B498" s="0" t="s">
        <v>1559</v>
      </c>
      <c r="C498" s="0" t="s">
        <v>1560</v>
      </c>
      <c r="D498" s="0" t="n">
        <v>30.6</v>
      </c>
      <c r="E498" s="0" t="n">
        <v>17.2</v>
      </c>
      <c r="F498" s="0" t="n">
        <v>-11.7</v>
      </c>
      <c r="G498" s="0" t="n">
        <v>11.7</v>
      </c>
      <c r="H498" s="0" t="n">
        <v>4.6</v>
      </c>
      <c r="I498" s="0" t="s">
        <v>1520</v>
      </c>
      <c r="J498" s="13" t="n">
        <v>0.19</v>
      </c>
      <c r="K498" s="9" t="str">
        <f aca="false">RIGHTB(B498,1)</f>
        <v>N</v>
      </c>
      <c r="L498" s="9" t="str">
        <f aca="false">RIGHTB(C498,1)</f>
        <v>W</v>
      </c>
      <c r="M498" s="10" t="str">
        <f aca="false">IF(AND(K498="S",LEN(B498)&gt;4),-LEFT(B498,4),IF(AND(K498="S",LEN(B498)=4),-LEFT(B498,3),IF(AND(K498="N",LEN(B498)=4),LEFT(B498,3),LEFT(B498,4))))</f>
        <v>24.9</v>
      </c>
      <c r="N498" s="10" t="n">
        <f aca="false">IF(AND(L498="W",LEN(C498)=6),-LEFT(C498,5), IF(AND(L498="W",LEN(C498)=5),-LEFT(C498,4), IF(AND(L498="W",LEN(C498)=4), -LEFT(C498,3), IF(AND(L498="E", LEN(C498)=6),LEFT(C498,5), IF(AND(L498="E",LEN(C498)=5), LEFT(C498,4), IF(AND(L498="E",LEN(C498)=4),LEFT(C498,3) ))))))</f>
        <v>-47.8</v>
      </c>
      <c r="O498" s="0" t="n">
        <f aca="false">(F498^2+G498^2+H498^2)^0.5</f>
        <v>17.1738172809658</v>
      </c>
      <c r="P498" s="0" t="n">
        <f aca="false">ATAN((R498^2+S498^2)^0.5/T498)/$AB$1</f>
        <v>40.5284222471378</v>
      </c>
      <c r="Q498" s="0" t="n">
        <f aca="false">ATAN2(R498,S498)/$AB$1+180</f>
        <v>175.846606608573</v>
      </c>
      <c r="R498" s="0" t="n">
        <f aca="false">-F498*SIN(M498*$AB$1)*COS(N498*$AB$1)-G498*SIN($AB$1*M498)*SIN($AB$1*N498)+H498*COS($AB$1*M498)</f>
        <v>11.1306696435623</v>
      </c>
      <c r="S498" s="0" t="n">
        <f aca="false">-F498*SIN($AB$1*N498)+G498*COS($AB$1*N498)</f>
        <v>-0.808282881081912</v>
      </c>
      <c r="T498" s="0" t="n">
        <f aca="false">-F498*COS($AB$1*M498)*COS(N498*$AB$1)-G498*COS($AB$1*M498)*SIN($AB$1*N498)-H498*SIN($AB$1*M498)</f>
        <v>13.0535386799914</v>
      </c>
      <c r="W498" s="0" t="n">
        <f aca="false">IF(O498&lt;&gt;0,1,0)</f>
        <v>1</v>
      </c>
    </row>
    <row r="499" customFormat="false" ht="15" hidden="false" customHeight="false" outlineLevel="0" collapsed="false">
      <c r="A499" s="0" t="s">
        <v>1561</v>
      </c>
      <c r="B499" s="0" t="s">
        <v>1562</v>
      </c>
      <c r="C499" s="0" t="s">
        <v>1563</v>
      </c>
      <c r="D499" s="0" t="n">
        <v>27.8</v>
      </c>
      <c r="E499" s="0" t="n">
        <v>12.9</v>
      </c>
      <c r="F499" s="0" t="n">
        <v>9.8</v>
      </c>
      <c r="G499" s="0" t="n">
        <v>-4.5</v>
      </c>
      <c r="H499" s="0" t="n">
        <v>7</v>
      </c>
      <c r="I499" s="0" t="s">
        <v>1520</v>
      </c>
      <c r="J499" s="13" t="n">
        <v>0.19</v>
      </c>
      <c r="K499" s="9" t="str">
        <f aca="false">RIGHTB(B499,1)</f>
        <v>S</v>
      </c>
      <c r="L499" s="9" t="str">
        <f aca="false">RIGHTB(C499,1)</f>
        <v>W</v>
      </c>
      <c r="M499" s="10" t="n">
        <f aca="false">IF(AND(K499="S",LEN(B499)&gt;4),-LEFT(B499,4),IF(AND(K499="S",LEN(B499)=4),-LEFT(B499,3),IF(AND(K499="N",LEN(B499)=4),LEFT(B499,3),LEFT(B499,4))))</f>
        <v>-71.7</v>
      </c>
      <c r="N499" s="10" t="n">
        <f aca="false">IF(AND(L499="W",LEN(C499)=6),-LEFT(C499,5), IF(AND(L499="W",LEN(C499)=5),-LEFT(C499,4), IF(AND(L499="W",LEN(C499)=4), -LEFT(C499,3), IF(AND(L499="E", LEN(C499)=6),LEFT(C499,5), IF(AND(L499="E",LEN(C499)=5), LEFT(C499,4), IF(AND(L499="E",LEN(C499)=4),LEFT(C499,3) ))))))</f>
        <v>-116.4</v>
      </c>
      <c r="O499" s="0" t="n">
        <f aca="false">(F499^2+G499^2+H499^2)^0.5</f>
        <v>12.8565158577276</v>
      </c>
      <c r="P499" s="0" t="n">
        <f aca="false">ATAN((R499^2+S499^2)^0.5/T499)/$AB$1</f>
        <v>58.3375388736734</v>
      </c>
      <c r="Q499" s="0" t="n">
        <f aca="false">ATAN2(R499,S499)/$AB$1+180</f>
        <v>260.066259155644</v>
      </c>
      <c r="R499" s="0" t="n">
        <f aca="false">-F499*SIN(M499*$AB$1)*COS(N499*$AB$1)-G499*SIN($AB$1*M499)*SIN($AB$1*N499)+H499*COS($AB$1*M499)</f>
        <v>1.88774915841831</v>
      </c>
      <c r="S499" s="0" t="n">
        <f aca="false">-F499*SIN($AB$1*N499)+G499*COS($AB$1*N499)</f>
        <v>10.7788335566974</v>
      </c>
      <c r="T499" s="0" t="n">
        <f aca="false">-F499*COS($AB$1*M499)*COS(N499*$AB$1)-G499*COS($AB$1*M499)*SIN($AB$1*N499)-H499*SIN($AB$1*M499)</f>
        <v>6.74856653459868</v>
      </c>
      <c r="W499" s="0" t="n">
        <f aca="false">IF(O499&lt;&gt;0,1,0)</f>
        <v>1</v>
      </c>
    </row>
    <row r="500" customFormat="false" ht="15" hidden="false" customHeight="false" outlineLevel="0" collapsed="false">
      <c r="A500" s="0" t="s">
        <v>1564</v>
      </c>
      <c r="B500" s="0" t="s">
        <v>1565</v>
      </c>
      <c r="C500" s="0" t="s">
        <v>1566</v>
      </c>
      <c r="D500" s="8" t="n">
        <v>28</v>
      </c>
      <c r="I500" s="0" t="s">
        <v>1517</v>
      </c>
      <c r="J500" s="13" t="n">
        <v>0.19</v>
      </c>
      <c r="K500" s="9" t="str">
        <f aca="false">RIGHTB(B500,1)</f>
        <v>N</v>
      </c>
      <c r="L500" s="9" t="str">
        <f aca="false">RIGHTB(C500,1)</f>
        <v>W</v>
      </c>
      <c r="M500" s="10" t="str">
        <f aca="false">IF(AND(K500="S",LEN(B500)&gt;4),-LEFT(B500,4),IF(AND(K500="S",LEN(B500)=4),-LEFT(B500,3),IF(AND(K500="N",LEN(B500)=4),LEFT(B500,3),LEFT(B500,4))))</f>
        <v>13.8</v>
      </c>
      <c r="N500" s="10" t="n">
        <f aca="false">IF(AND(L500="W",LEN(C500)=6),-LEFT(C500,5), IF(AND(L500="W",LEN(C500)=5),-LEFT(C500,4), IF(AND(L500="W",LEN(C500)=4), -LEFT(C500,3), IF(AND(L500="E", LEN(C500)=6),LEFT(C500,5), IF(AND(L500="E",LEN(C500)=5), LEFT(C500,4), IF(AND(L500="E",LEN(C500)=4),LEFT(C500,3) ))))))</f>
        <v>-140.4</v>
      </c>
      <c r="O500" s="0" t="n">
        <f aca="false">(F500^2+G500^2+H500^2)^0.5</f>
        <v>0</v>
      </c>
      <c r="P500" s="0" t="e">
        <f aca="false">ATAN((R500^2+S500^2)^0.5/T500)/$AB$1</f>
        <v>#DIV/0!</v>
      </c>
      <c r="Q500" s="0" t="n">
        <f aca="false">ATAN2(R500,S500)/$AB$1+180</f>
        <v>180</v>
      </c>
      <c r="R500" s="0" t="n">
        <f aca="false">-F500*SIN(M500*$AB$1)*COS(N500*$AB$1)-G500*SIN($AB$1*M500)*SIN($AB$1*N500)+H500*COS($AB$1*M500)</f>
        <v>0</v>
      </c>
      <c r="S500" s="0" t="n">
        <f aca="false">-F500*SIN($AB$1*N500)+G500*COS($AB$1*N500)</f>
        <v>0</v>
      </c>
      <c r="T500" s="0" t="n">
        <f aca="false">-F500*COS($AB$1*M500)*COS(N500*$AB$1)-G500*COS($AB$1*M500)*SIN($AB$1*N500)-H500*SIN($AB$1*M500)</f>
        <v>0</v>
      </c>
      <c r="W500" s="0" t="n">
        <f aca="false">IF(O500&lt;&gt;0,1,0)</f>
        <v>0</v>
      </c>
    </row>
    <row r="501" customFormat="false" ht="15" hidden="false" customHeight="false" outlineLevel="0" collapsed="false">
      <c r="A501" s="11" t="s">
        <v>1567</v>
      </c>
      <c r="B501" s="11" t="s">
        <v>1568</v>
      </c>
      <c r="C501" s="11" t="s">
        <v>1569</v>
      </c>
      <c r="D501" s="11" t="n">
        <v>32.7</v>
      </c>
      <c r="E501" s="11" t="n">
        <v>17.4</v>
      </c>
      <c r="F501" s="11" t="n">
        <v>-7.1</v>
      </c>
      <c r="G501" s="11" t="n">
        <v>15.5</v>
      </c>
      <c r="H501" s="11" t="n">
        <v>-3.3</v>
      </c>
      <c r="I501" s="11" t="s">
        <v>1517</v>
      </c>
      <c r="J501" s="14" t="n">
        <v>0.19</v>
      </c>
      <c r="K501" s="9" t="str">
        <f aca="false">RIGHTB(B501,1)</f>
        <v>S</v>
      </c>
      <c r="L501" s="9" t="str">
        <f aca="false">RIGHTB(C501,1)</f>
        <v>W</v>
      </c>
      <c r="M501" s="10" t="n">
        <f aca="false">IF(AND(K501="S",LEN(B501)&gt;4),-LEFT(B501,4),IF(AND(K501="S",LEN(B501)=4),-LEFT(B501,3),IF(AND(K501="N",LEN(B501)=4),LEFT(B501,3),LEFT(B501,4))))</f>
        <v>-23.3</v>
      </c>
      <c r="N501" s="10" t="n">
        <f aca="false">IF(AND(L501="W",LEN(C501)=6),-LEFT(C501,5), IF(AND(L501="W",LEN(C501)=5),-LEFT(C501,4), IF(AND(L501="W",LEN(C501)=4), -LEFT(C501,3), IF(AND(L501="E", LEN(C501)=6),LEFT(C501,5), IF(AND(L501="E",LEN(C501)=5), LEFT(C501,4), IF(AND(L501="E",LEN(C501)=4),LEFT(C501,3) ))))))</f>
        <v>-20.5</v>
      </c>
      <c r="O501" s="0" t="n">
        <f aca="false">(F501^2+G501^2+H501^2)^0.5</f>
        <v>17.3651950752072</v>
      </c>
      <c r="P501" s="0" t="n">
        <f aca="false">ATAN((R501^2+S501^2)^0.5/T501)/$AB$1</f>
        <v>55.690036102296</v>
      </c>
      <c r="Q501" s="0" t="n">
        <f aca="false">ATAN2(R501,S501)/$AB$1+180</f>
        <v>302.982801970707</v>
      </c>
      <c r="R501" s="0" t="n">
        <f aca="false">-F501*SIN(M501*$AB$1)*COS(N501*$AB$1)-G501*SIN($AB$1*M501)*SIN($AB$1*N501)+H501*COS($AB$1*M501)</f>
        <v>-7.80850380491792</v>
      </c>
      <c r="S501" s="0" t="n">
        <f aca="false">-F501*SIN($AB$1*N501)+G501*COS($AB$1*N501)</f>
        <v>12.0319465265315</v>
      </c>
      <c r="T501" s="0" t="n">
        <f aca="false">-F501*COS($AB$1*M501)*COS(N501*$AB$1)-G501*COS($AB$1*M501)*SIN($AB$1*N501)-H501*SIN($AB$1*M501)</f>
        <v>9.78823432041089</v>
      </c>
      <c r="W501" s="0" t="n">
        <f aca="false">IF(O501&lt;&gt;0,1,0)</f>
        <v>1</v>
      </c>
    </row>
    <row r="502" customFormat="false" ht="15" hidden="false" customHeight="false" outlineLevel="0" collapsed="false">
      <c r="A502" s="0" t="s">
        <v>1570</v>
      </c>
      <c r="I502" s="0" t="s">
        <v>1571</v>
      </c>
      <c r="J502" s="13" t="n">
        <v>0.18</v>
      </c>
      <c r="K502" s="9" t="str">
        <f aca="false">RIGHTB(B502,1)</f>
        <v/>
      </c>
      <c r="L502" s="9" t="str">
        <f aca="false">RIGHTB(C502,1)</f>
        <v/>
      </c>
      <c r="M502" s="10" t="str">
        <f aca="false">IF(AND(K502="S",LEN(B502)&gt;4),-LEFT(B502,4),IF(AND(K502="S",LEN(B502)=4),-LEFT(B502,3),IF(AND(K502="N",LEN(B502)=4),LEFT(B502,3),LEFT(B502,4))))</f>
        <v/>
      </c>
      <c r="N502" s="10" t="n">
        <f aca="false">IF(AND(L502="W",LEN(C502)=6),-LEFT(C502,5), IF(AND(L502="W",LEN(C502)=5),-LEFT(C502,4), IF(AND(L502="W",LEN(C502)=4), -LEFT(C502,3), IF(AND(L502="E", LEN(C502)=6),LEFT(C502,5), IF(AND(L502="E",LEN(C502)=5), LEFT(C502,4), IF(AND(L502="E",LEN(C502)=4),LEFT(C502,3) ))))))</f>
        <v>0</v>
      </c>
      <c r="O502" s="0" t="n">
        <f aca="false">(F502^2+G502^2+H502^2)^0.5</f>
        <v>0</v>
      </c>
      <c r="P502" s="0" t="e">
        <f aca="false">ATAN((R502^2+S502^2)^0.5/T502)/$AB$1</f>
        <v>#VALUE!</v>
      </c>
      <c r="Q502" s="0" t="e">
        <f aca="false">ATAN2(R502,S502)/$AB$1+180</f>
        <v>#VALUE!</v>
      </c>
      <c r="R502" s="0" t="e">
        <f aca="false">-F502*SIN(M502*$AB$1)*COS(N502*$AB$1)-G502*SIN($AB$1*M502)*SIN($AB$1*N502)+H502*COS($AB$1*M502)</f>
        <v>#VALUE!</v>
      </c>
      <c r="S502" s="0" t="n">
        <f aca="false">-F502*SIN($AB$1*N502)+G502*COS($AB$1*N502)</f>
        <v>0</v>
      </c>
      <c r="T502" s="0" t="e">
        <f aca="false">-F502*COS($AB$1*M502)*COS(N502*$AB$1)-G502*COS($AB$1*M502)*SIN($AB$1*N502)-H502*SIN($AB$1*M502)</f>
        <v>#VALUE!</v>
      </c>
      <c r="W502" s="0" t="n">
        <f aca="false">IF(O502&lt;&gt;0,1,0)</f>
        <v>0</v>
      </c>
    </row>
    <row r="503" customFormat="false" ht="15" hidden="false" customHeight="false" outlineLevel="0" collapsed="false">
      <c r="A503" s="0" t="s">
        <v>1572</v>
      </c>
      <c r="I503" s="0" t="s">
        <v>1571</v>
      </c>
      <c r="J503" s="13" t="n">
        <v>0.18</v>
      </c>
      <c r="K503" s="9" t="str">
        <f aca="false">RIGHTB(B503,1)</f>
        <v/>
      </c>
      <c r="L503" s="9" t="str">
        <f aca="false">RIGHTB(C503,1)</f>
        <v/>
      </c>
      <c r="M503" s="10" t="str">
        <f aca="false">IF(AND(K503="S",LEN(B503)&gt;4),-LEFT(B503,4),IF(AND(K503="S",LEN(B503)=4),-LEFT(B503,3),IF(AND(K503="N",LEN(B503)=4),LEFT(B503,3),LEFT(B503,4))))</f>
        <v/>
      </c>
      <c r="N503" s="10" t="n">
        <f aca="false">IF(AND(L503="W",LEN(C503)=6),-LEFT(C503,5), IF(AND(L503="W",LEN(C503)=5),-LEFT(C503,4), IF(AND(L503="W",LEN(C503)=4), -LEFT(C503,3), IF(AND(L503="E", LEN(C503)=6),LEFT(C503,5), IF(AND(L503="E",LEN(C503)=5), LEFT(C503,4), IF(AND(L503="E",LEN(C503)=4),LEFT(C503,3) ))))))</f>
        <v>0</v>
      </c>
      <c r="O503" s="0" t="n">
        <f aca="false">(F503^2+G503^2+H503^2)^0.5</f>
        <v>0</v>
      </c>
      <c r="P503" s="0" t="e">
        <f aca="false">ATAN((R503^2+S503^2)^0.5/T503)/$AB$1</f>
        <v>#VALUE!</v>
      </c>
      <c r="Q503" s="0" t="e">
        <f aca="false">ATAN2(R503,S503)/$AB$1+180</f>
        <v>#VALUE!</v>
      </c>
      <c r="R503" s="0" t="e">
        <f aca="false">-F503*SIN(M503*$AB$1)*COS(N503*$AB$1)-G503*SIN($AB$1*M503)*SIN($AB$1*N503)+H503*COS($AB$1*M503)</f>
        <v>#VALUE!</v>
      </c>
      <c r="S503" s="0" t="n">
        <f aca="false">-F503*SIN($AB$1*N503)+G503*COS($AB$1*N503)</f>
        <v>0</v>
      </c>
      <c r="T503" s="0" t="e">
        <f aca="false">-F503*COS($AB$1*M503)*COS(N503*$AB$1)-G503*COS($AB$1*M503)*SIN($AB$1*N503)-H503*SIN($AB$1*M503)</f>
        <v>#VALUE!</v>
      </c>
      <c r="W503" s="0" t="n">
        <f aca="false">IF(O503&lt;&gt;0,1,0)</f>
        <v>0</v>
      </c>
    </row>
    <row r="504" customFormat="false" ht="15" hidden="false" customHeight="false" outlineLevel="0" collapsed="false">
      <c r="A504" s="0" t="s">
        <v>1573</v>
      </c>
      <c r="I504" s="0" t="s">
        <v>1574</v>
      </c>
      <c r="J504" s="13" t="n">
        <v>0.18</v>
      </c>
      <c r="K504" s="9" t="str">
        <f aca="false">RIGHTB(B504,1)</f>
        <v/>
      </c>
      <c r="L504" s="9" t="str">
        <f aca="false">RIGHTB(C504,1)</f>
        <v/>
      </c>
      <c r="M504" s="10" t="str">
        <f aca="false">IF(AND(K504="S",LEN(B504)&gt;4),-LEFT(B504,4),IF(AND(K504="S",LEN(B504)=4),-LEFT(B504,3),IF(AND(K504="N",LEN(B504)=4),LEFT(B504,3),LEFT(B504,4))))</f>
        <v/>
      </c>
      <c r="N504" s="10" t="n">
        <f aca="false">IF(AND(L504="W",LEN(C504)=6),-LEFT(C504,5), IF(AND(L504="W",LEN(C504)=5),-LEFT(C504,4), IF(AND(L504="W",LEN(C504)=4), -LEFT(C504,3), IF(AND(L504="E", LEN(C504)=6),LEFT(C504,5), IF(AND(L504="E",LEN(C504)=5), LEFT(C504,4), IF(AND(L504="E",LEN(C504)=4),LEFT(C504,3) ))))))</f>
        <v>0</v>
      </c>
      <c r="O504" s="0" t="n">
        <f aca="false">(F504^2+G504^2+H504^2)^0.5</f>
        <v>0</v>
      </c>
      <c r="P504" s="0" t="e">
        <f aca="false">ATAN((R504^2+S504^2)^0.5/T504)/$AB$1</f>
        <v>#VALUE!</v>
      </c>
      <c r="Q504" s="0" t="e">
        <f aca="false">ATAN2(R504,S504)/$AB$1+180</f>
        <v>#VALUE!</v>
      </c>
      <c r="R504" s="0" t="e">
        <f aca="false">-F504*SIN(M504*$AB$1)*COS(N504*$AB$1)-G504*SIN($AB$1*M504)*SIN($AB$1*N504)+H504*COS($AB$1*M504)</f>
        <v>#VALUE!</v>
      </c>
      <c r="S504" s="0" t="n">
        <f aca="false">-F504*SIN($AB$1*N504)+G504*COS($AB$1*N504)</f>
        <v>0</v>
      </c>
      <c r="T504" s="0" t="e">
        <f aca="false">-F504*COS($AB$1*M504)*COS(N504*$AB$1)-G504*COS($AB$1*M504)*SIN($AB$1*N504)-H504*SIN($AB$1*M504)</f>
        <v>#VALUE!</v>
      </c>
      <c r="W504" s="0" t="n">
        <f aca="false">IF(O504&lt;&gt;0,1,0)</f>
        <v>0</v>
      </c>
    </row>
    <row r="505" customFormat="false" ht="15" hidden="false" customHeight="false" outlineLevel="0" collapsed="false">
      <c r="A505" s="0" t="s">
        <v>1575</v>
      </c>
      <c r="B505" s="0" t="s">
        <v>1576</v>
      </c>
      <c r="C505" s="0" t="s">
        <v>1577</v>
      </c>
      <c r="D505" s="0" t="n">
        <v>44</v>
      </c>
      <c r="I505" s="0" t="s">
        <v>1571</v>
      </c>
      <c r="J505" s="13" t="n">
        <v>0.18</v>
      </c>
      <c r="K505" s="9" t="str">
        <f aca="false">RIGHTB(B505,1)</f>
        <v>S</v>
      </c>
      <c r="L505" s="9" t="str">
        <f aca="false">RIGHTB(C505,1)</f>
        <v>E</v>
      </c>
      <c r="M505" s="10" t="n">
        <f aca="false">IF(AND(K505="S",LEN(B505)&gt;4),-LEFT(B505,4),IF(AND(K505="S",LEN(B505)=4),-LEFT(B505,3),IF(AND(K505="N",LEN(B505)=4),LEFT(B505,3),LEFT(B505,4))))</f>
        <v>-18.9</v>
      </c>
      <c r="N505" s="10" t="str">
        <f aca="false">IF(AND(L505="W",LEN(C505)=6),-LEFT(C505,5), IF(AND(L505="W",LEN(C505)=5),-LEFT(C505,4), IF(AND(L505="W",LEN(C505)=4), -LEFT(C505,3), IF(AND(L505="E", LEN(C505)=6),LEFT(C505,5), IF(AND(L505="E",LEN(C505)=5), LEFT(C505,4), IF(AND(L505="E",LEN(C505)=4),LEFT(C505,3) ))))))</f>
        <v>28.3</v>
      </c>
      <c r="O505" s="0" t="n">
        <f aca="false">(F505^2+G505^2+H505^2)^0.5</f>
        <v>0</v>
      </c>
      <c r="P505" s="0" t="e">
        <f aca="false">ATAN((R505^2+S505^2)^0.5/T505)/$AB$1</f>
        <v>#DIV/0!</v>
      </c>
      <c r="Q505" s="0" t="n">
        <f aca="false">ATAN2(R505,S505)/$AB$1+180</f>
        <v>180</v>
      </c>
      <c r="R505" s="0" t="n">
        <f aca="false">-F505*SIN(M505*$AB$1)*COS(N505*$AB$1)-G505*SIN($AB$1*M505)*SIN($AB$1*N505)+H505*COS($AB$1*M505)</f>
        <v>0</v>
      </c>
      <c r="S505" s="0" t="n">
        <f aca="false">-F505*SIN($AB$1*N505)+G505*COS($AB$1*N505)</f>
        <v>0</v>
      </c>
      <c r="T505" s="0" t="n">
        <f aca="false">-F505*COS($AB$1*M505)*COS(N505*$AB$1)-G505*COS($AB$1*M505)*SIN($AB$1*N505)-H505*SIN($AB$1*M505)</f>
        <v>0</v>
      </c>
      <c r="W505" s="0" t="n">
        <f aca="false">IF(O505&lt;&gt;0,1,0)</f>
        <v>0</v>
      </c>
    </row>
    <row r="506" customFormat="false" ht="15" hidden="false" customHeight="false" outlineLevel="0" collapsed="false">
      <c r="A506" s="0" t="s">
        <v>1578</v>
      </c>
      <c r="B506" s="0" t="s">
        <v>1579</v>
      </c>
      <c r="C506" s="0" t="s">
        <v>1580</v>
      </c>
      <c r="I506" s="0" t="s">
        <v>1581</v>
      </c>
      <c r="J506" s="13" t="n">
        <v>0.18</v>
      </c>
      <c r="K506" s="9" t="str">
        <f aca="false">RIGHTB(B506,1)</f>
        <v>N</v>
      </c>
      <c r="L506" s="9" t="str">
        <f aca="false">RIGHTB(C506,1)</f>
        <v>W</v>
      </c>
      <c r="M506" s="10" t="str">
        <f aca="false">IF(AND(K506="S",LEN(B506)&gt;4),-LEFT(B506,4),IF(AND(K506="S",LEN(B506)=4),-LEFT(B506,3),IF(AND(K506="N",LEN(B506)=4),LEFT(B506,3),LEFT(B506,4))))</f>
        <v>48.9</v>
      </c>
      <c r="N506" s="10" t="n">
        <f aca="false">IF(AND(L506="W",LEN(C506)=6),-LEFT(C506,5), IF(AND(L506="W",LEN(C506)=5),-LEFT(C506,4), IF(AND(L506="W",LEN(C506)=4), -LEFT(C506,3), IF(AND(L506="E", LEN(C506)=6),LEFT(C506,5), IF(AND(L506="E",LEN(C506)=5), LEFT(C506,4), IF(AND(L506="E",LEN(C506)=4),LEFT(C506,3) ))))))</f>
        <v>-120.4</v>
      </c>
      <c r="O506" s="0" t="n">
        <f aca="false">(F506^2+G506^2+H506^2)^0.5</f>
        <v>0</v>
      </c>
      <c r="P506" s="0" t="e">
        <f aca="false">ATAN((R506^2+S506^2)^0.5/T506)/$AB$1</f>
        <v>#DIV/0!</v>
      </c>
      <c r="Q506" s="0" t="n">
        <f aca="false">ATAN2(R506,S506)/$AB$1+180</f>
        <v>180</v>
      </c>
      <c r="R506" s="0" t="n">
        <f aca="false">-F506*SIN(M506*$AB$1)*COS(N506*$AB$1)-G506*SIN($AB$1*M506)*SIN($AB$1*N506)+H506*COS($AB$1*M506)</f>
        <v>0</v>
      </c>
      <c r="S506" s="0" t="n">
        <f aca="false">-F506*SIN($AB$1*N506)+G506*COS($AB$1*N506)</f>
        <v>0</v>
      </c>
      <c r="T506" s="0" t="n">
        <f aca="false">-F506*COS($AB$1*M506)*COS(N506*$AB$1)-G506*COS($AB$1*M506)*SIN($AB$1*N506)-H506*SIN($AB$1*M506)</f>
        <v>0</v>
      </c>
      <c r="W506" s="0" t="n">
        <f aca="false">IF(O506&lt;&gt;0,1,0)</f>
        <v>0</v>
      </c>
    </row>
    <row r="507" customFormat="false" ht="15" hidden="false" customHeight="false" outlineLevel="0" collapsed="false">
      <c r="A507" s="0" t="s">
        <v>1582</v>
      </c>
      <c r="I507" s="0" t="s">
        <v>1571</v>
      </c>
      <c r="J507" s="13" t="n">
        <v>0.18</v>
      </c>
      <c r="K507" s="9" t="str">
        <f aca="false">RIGHTB(B507,1)</f>
        <v/>
      </c>
      <c r="L507" s="9" t="str">
        <f aca="false">RIGHTB(C507,1)</f>
        <v/>
      </c>
      <c r="M507" s="10" t="str">
        <f aca="false">IF(AND(K507="S",LEN(B507)&gt;4),-LEFT(B507,4),IF(AND(K507="S",LEN(B507)=4),-LEFT(B507,3),IF(AND(K507="N",LEN(B507)=4),LEFT(B507,3),LEFT(B507,4))))</f>
        <v/>
      </c>
      <c r="N507" s="10" t="n">
        <f aca="false">IF(AND(L507="W",LEN(C507)=6),-LEFT(C507,5), IF(AND(L507="W",LEN(C507)=5),-LEFT(C507,4), IF(AND(L507="W",LEN(C507)=4), -LEFT(C507,3), IF(AND(L507="E", LEN(C507)=6),LEFT(C507,5), IF(AND(L507="E",LEN(C507)=5), LEFT(C507,4), IF(AND(L507="E",LEN(C507)=4),LEFT(C507,3) ))))))</f>
        <v>0</v>
      </c>
      <c r="O507" s="0" t="n">
        <f aca="false">(F507^2+G507^2+H507^2)^0.5</f>
        <v>0</v>
      </c>
      <c r="P507" s="0" t="e">
        <f aca="false">ATAN((R507^2+S507^2)^0.5/T507)/$AB$1</f>
        <v>#VALUE!</v>
      </c>
      <c r="Q507" s="0" t="e">
        <f aca="false">ATAN2(R507,S507)/$AB$1+180</f>
        <v>#VALUE!</v>
      </c>
      <c r="R507" s="0" t="e">
        <f aca="false">-F507*SIN(M507*$AB$1)*COS(N507*$AB$1)-G507*SIN($AB$1*M507)*SIN($AB$1*N507)+H507*COS($AB$1*M507)</f>
        <v>#VALUE!</v>
      </c>
      <c r="S507" s="0" t="n">
        <f aca="false">-F507*SIN($AB$1*N507)+G507*COS($AB$1*N507)</f>
        <v>0</v>
      </c>
      <c r="T507" s="0" t="e">
        <f aca="false">-F507*COS($AB$1*M507)*COS(N507*$AB$1)-G507*COS($AB$1*M507)*SIN($AB$1*N507)-H507*SIN($AB$1*M507)</f>
        <v>#VALUE!</v>
      </c>
      <c r="W507" s="0" t="n">
        <f aca="false">IF(O507&lt;&gt;0,1,0)</f>
        <v>0</v>
      </c>
    </row>
    <row r="508" customFormat="false" ht="15" hidden="false" customHeight="false" outlineLevel="0" collapsed="false">
      <c r="A508" s="0" t="s">
        <v>1583</v>
      </c>
      <c r="I508" s="0" t="s">
        <v>1584</v>
      </c>
      <c r="J508" s="13" t="n">
        <v>0.18</v>
      </c>
      <c r="K508" s="9" t="str">
        <f aca="false">RIGHTB(B508,1)</f>
        <v/>
      </c>
      <c r="L508" s="9" t="str">
        <f aca="false">RIGHTB(C508,1)</f>
        <v/>
      </c>
      <c r="M508" s="10" t="str">
        <f aca="false">IF(AND(K508="S",LEN(B508)&gt;4),-LEFT(B508,4),IF(AND(K508="S",LEN(B508)=4),-LEFT(B508,3),IF(AND(K508="N",LEN(B508)=4),LEFT(B508,3),LEFT(B508,4))))</f>
        <v/>
      </c>
      <c r="N508" s="10" t="n">
        <f aca="false">IF(AND(L508="W",LEN(C508)=6),-LEFT(C508,5), IF(AND(L508="W",LEN(C508)=5),-LEFT(C508,4), IF(AND(L508="W",LEN(C508)=4), -LEFT(C508,3), IF(AND(L508="E", LEN(C508)=6),LEFT(C508,5), IF(AND(L508="E",LEN(C508)=5), LEFT(C508,4), IF(AND(L508="E",LEN(C508)=4),LEFT(C508,3) ))))))</f>
        <v>0</v>
      </c>
      <c r="O508" s="0" t="n">
        <f aca="false">(F508^2+G508^2+H508^2)^0.5</f>
        <v>0</v>
      </c>
      <c r="P508" s="0" t="e">
        <f aca="false">ATAN((R508^2+S508^2)^0.5/T508)/$AB$1</f>
        <v>#VALUE!</v>
      </c>
      <c r="Q508" s="0" t="e">
        <f aca="false">ATAN2(R508,S508)/$AB$1+180</f>
        <v>#VALUE!</v>
      </c>
      <c r="R508" s="0" t="e">
        <f aca="false">-F508*SIN(M508*$AB$1)*COS(N508*$AB$1)-G508*SIN($AB$1*M508)*SIN($AB$1*N508)+H508*COS($AB$1*M508)</f>
        <v>#VALUE!</v>
      </c>
      <c r="S508" s="0" t="n">
        <f aca="false">-F508*SIN($AB$1*N508)+G508*COS($AB$1*N508)</f>
        <v>0</v>
      </c>
      <c r="T508" s="0" t="e">
        <f aca="false">-F508*COS($AB$1*M508)*COS(N508*$AB$1)-G508*COS($AB$1*M508)*SIN($AB$1*N508)-H508*SIN($AB$1*M508)</f>
        <v>#VALUE!</v>
      </c>
      <c r="W508" s="0" t="n">
        <f aca="false">IF(O508&lt;&gt;0,1,0)</f>
        <v>0</v>
      </c>
    </row>
    <row r="509" customFormat="false" ht="15" hidden="false" customHeight="false" outlineLevel="0" collapsed="false">
      <c r="A509" s="0" t="s">
        <v>1585</v>
      </c>
      <c r="B509" s="0" t="s">
        <v>1586</v>
      </c>
      <c r="C509" s="0" t="s">
        <v>1587</v>
      </c>
      <c r="I509" s="0" t="s">
        <v>1574</v>
      </c>
      <c r="J509" s="13" t="n">
        <v>0.18</v>
      </c>
      <c r="K509" s="9" t="str">
        <f aca="false">RIGHTB(B509,1)</f>
        <v>N</v>
      </c>
      <c r="L509" s="9" t="str">
        <f aca="false">RIGHTB(C509,1)</f>
        <v>W</v>
      </c>
      <c r="M509" s="10" t="str">
        <f aca="false">IF(AND(K509="S",LEN(B509)&gt;4),-LEFT(B509,4),IF(AND(K509="S",LEN(B509)=4),-LEFT(B509,3),IF(AND(K509="N",LEN(B509)=4),LEFT(B509,3),LEFT(B509,4))))</f>
        <v>13.1</v>
      </c>
      <c r="N509" s="10" t="n">
        <f aca="false">IF(AND(L509="W",LEN(C509)=6),-LEFT(C509,5), IF(AND(L509="W",LEN(C509)=5),-LEFT(C509,4), IF(AND(L509="W",LEN(C509)=4), -LEFT(C509,3), IF(AND(L509="E", LEN(C509)=6),LEFT(C509,5), IF(AND(L509="E",LEN(C509)=5), LEFT(C509,4), IF(AND(L509="E",LEN(C509)=4),LEFT(C509,3) ))))))</f>
        <v>-173</v>
      </c>
      <c r="O509" s="0" t="n">
        <f aca="false">(F509^2+G509^2+H509^2)^0.5</f>
        <v>0</v>
      </c>
      <c r="P509" s="0" t="e">
        <f aca="false">ATAN((R509^2+S509^2)^0.5/T509)/$AB$1</f>
        <v>#DIV/0!</v>
      </c>
      <c r="Q509" s="0" t="n">
        <f aca="false">ATAN2(R509,S509)/$AB$1+180</f>
        <v>180</v>
      </c>
      <c r="R509" s="0" t="n">
        <f aca="false">-F509*SIN(M509*$AB$1)*COS(N509*$AB$1)-G509*SIN($AB$1*M509)*SIN($AB$1*N509)+H509*COS($AB$1*M509)</f>
        <v>0</v>
      </c>
      <c r="S509" s="0" t="n">
        <f aca="false">-F509*SIN($AB$1*N509)+G509*COS($AB$1*N509)</f>
        <v>0</v>
      </c>
      <c r="T509" s="0" t="n">
        <f aca="false">-F509*COS($AB$1*M509)*COS(N509*$AB$1)-G509*COS($AB$1*M509)*SIN($AB$1*N509)-H509*SIN($AB$1*M509)</f>
        <v>0</v>
      </c>
      <c r="W509" s="0" t="n">
        <f aca="false">IF(O509&lt;&gt;0,1,0)</f>
        <v>0</v>
      </c>
    </row>
    <row r="510" customFormat="false" ht="15" hidden="false" customHeight="false" outlineLevel="0" collapsed="false">
      <c r="A510" s="0" t="s">
        <v>1588</v>
      </c>
      <c r="B510" s="0" t="s">
        <v>1456</v>
      </c>
      <c r="C510" s="0" t="s">
        <v>1066</v>
      </c>
      <c r="D510" s="0" t="n">
        <v>38</v>
      </c>
      <c r="I510" s="0" t="s">
        <v>1571</v>
      </c>
      <c r="J510" s="13" t="n">
        <v>0.18</v>
      </c>
      <c r="K510" s="9" t="str">
        <f aca="false">RIGHTB(B510,1)</f>
        <v>S</v>
      </c>
      <c r="L510" s="9" t="str">
        <f aca="false">RIGHTB(C510,1)</f>
        <v>W</v>
      </c>
      <c r="M510" s="10" t="n">
        <f aca="false">IF(AND(K510="S",LEN(B510)&gt;4),-LEFT(B510,4),IF(AND(K510="S",LEN(B510)=4),-LEFT(B510,3),IF(AND(K510="N",LEN(B510)=4),LEFT(B510,3),LEFT(B510,4))))</f>
        <v>-18.8</v>
      </c>
      <c r="N510" s="10" t="n">
        <f aca="false">IF(AND(L510="W",LEN(C510)=6),-LEFT(C510,5), IF(AND(L510="W",LEN(C510)=5),-LEFT(C510,4), IF(AND(L510="W",LEN(C510)=4), -LEFT(C510,3), IF(AND(L510="E", LEN(C510)=6),LEFT(C510,5), IF(AND(L510="E",LEN(C510)=5), LEFT(C510,4), IF(AND(L510="E",LEN(C510)=4),LEFT(C510,3) ))))))</f>
        <v>-73.4</v>
      </c>
      <c r="O510" s="0" t="n">
        <f aca="false">(F510^2+G510^2+H510^2)^0.5</f>
        <v>0</v>
      </c>
      <c r="P510" s="0" t="e">
        <f aca="false">ATAN((R510^2+S510^2)^0.5/T510)/$AB$1</f>
        <v>#DIV/0!</v>
      </c>
      <c r="Q510" s="0" t="n">
        <f aca="false">ATAN2(R510,S510)/$AB$1+180</f>
        <v>180</v>
      </c>
      <c r="R510" s="0" t="n">
        <f aca="false">-F510*SIN(M510*$AB$1)*COS(N510*$AB$1)-G510*SIN($AB$1*M510)*SIN($AB$1*N510)+H510*COS($AB$1*M510)</f>
        <v>0</v>
      </c>
      <c r="S510" s="0" t="n">
        <f aca="false">-F510*SIN($AB$1*N510)+G510*COS($AB$1*N510)</f>
        <v>0</v>
      </c>
      <c r="T510" s="0" t="n">
        <f aca="false">-F510*COS($AB$1*M510)*COS(N510*$AB$1)-G510*COS($AB$1*M510)*SIN($AB$1*N510)-H510*SIN($AB$1*M510)</f>
        <v>0</v>
      </c>
      <c r="W510" s="0" t="n">
        <f aca="false">IF(O510&lt;&gt;0,1,0)</f>
        <v>0</v>
      </c>
    </row>
    <row r="511" customFormat="false" ht="15" hidden="false" customHeight="false" outlineLevel="0" collapsed="false">
      <c r="A511" s="0" t="s">
        <v>1589</v>
      </c>
      <c r="B511" s="0" t="s">
        <v>1590</v>
      </c>
      <c r="C511" s="0" t="s">
        <v>1591</v>
      </c>
      <c r="D511" s="0" t="n">
        <v>39.8</v>
      </c>
      <c r="E511" s="0" t="n">
        <v>18</v>
      </c>
      <c r="F511" s="0" t="n">
        <v>7.8</v>
      </c>
      <c r="G511" s="0" t="n">
        <v>-16</v>
      </c>
      <c r="H511" s="0" t="n">
        <v>-2.5</v>
      </c>
      <c r="I511" s="0" t="s">
        <v>1571</v>
      </c>
      <c r="J511" s="13" t="n">
        <v>0.18</v>
      </c>
      <c r="K511" s="9" t="str">
        <f aca="false">RIGHTB(B511,1)</f>
        <v>S</v>
      </c>
      <c r="L511" s="9" t="str">
        <f aca="false">RIGHTB(C511,1)</f>
        <v>E</v>
      </c>
      <c r="M511" s="10" t="n">
        <f aca="false">IF(AND(K511="S",LEN(B511)&gt;4),-LEFT(B511,4),IF(AND(K511="S",LEN(B511)=4),-LEFT(B511,3),IF(AND(K511="N",LEN(B511)=4),LEFT(B511,3),LEFT(B511,4))))</f>
        <v>-15.9</v>
      </c>
      <c r="N511" s="10" t="str">
        <f aca="false">IF(AND(L511="W",LEN(C511)=6),-LEFT(C511,5), IF(AND(L511="W",LEN(C511)=5),-LEFT(C511,4), IF(AND(L511="W",LEN(C511)=4), -LEFT(C511,3), IF(AND(L511="E", LEN(C511)=6),LEFT(C511,5), IF(AND(L511="E",LEN(C511)=5), LEFT(C511,4), IF(AND(L511="E",LEN(C511)=4),LEFT(C511,3) ))))))</f>
        <v>88.1</v>
      </c>
      <c r="O511" s="0" t="n">
        <f aca="false">(F511^2+G511^2+H511^2)^0.5</f>
        <v>17.9747044481961</v>
      </c>
      <c r="P511" s="0" t="n">
        <f aca="false">ATAN((R511^2+S511^2)^0.5/T511)/$AB$1</f>
        <v>36.5176960131681</v>
      </c>
      <c r="Q511" s="0" t="n">
        <f aca="false">ATAN2(R511,S511)/$AB$1+180</f>
        <v>51.1164660825732</v>
      </c>
      <c r="R511" s="0" t="n">
        <f aca="false">-F511*SIN(M511*$AB$1)*COS(N511*$AB$1)-G511*SIN($AB$1*M511)*SIN($AB$1*N511)+H511*COS($AB$1*M511)</f>
        <v>-6.71444217737834</v>
      </c>
      <c r="S511" s="0" t="n">
        <f aca="false">-F511*SIN($AB$1*N511)+G511*COS($AB$1*N511)</f>
        <v>-8.32619453925356</v>
      </c>
      <c r="T511" s="0" t="n">
        <f aca="false">-F511*COS($AB$1*M511)*COS(N511*$AB$1)-G511*COS($AB$1*M511)*SIN($AB$1*N511)-H511*SIN($AB$1*M511)</f>
        <v>14.4457866085979</v>
      </c>
      <c r="W511" s="0" t="n">
        <f aca="false">IF(O511&lt;&gt;0,1,0)</f>
        <v>1</v>
      </c>
    </row>
    <row r="512" customFormat="false" ht="15" hidden="false" customHeight="false" outlineLevel="0" collapsed="false">
      <c r="A512" s="0" t="s">
        <v>1592</v>
      </c>
      <c r="B512" s="0" t="s">
        <v>1019</v>
      </c>
      <c r="C512" s="0" t="s">
        <v>1593</v>
      </c>
      <c r="D512" s="0" t="n">
        <v>46.3</v>
      </c>
      <c r="E512" s="0" t="n">
        <v>49</v>
      </c>
      <c r="F512" s="0" t="n">
        <v>0.9</v>
      </c>
      <c r="G512" s="0" t="n">
        <v>-40.4</v>
      </c>
      <c r="H512" s="0" t="n">
        <v>-27.7</v>
      </c>
      <c r="I512" s="0" t="s">
        <v>1574</v>
      </c>
      <c r="J512" s="13" t="n">
        <v>0.18</v>
      </c>
      <c r="K512" s="9" t="str">
        <f aca="false">RIGHTB(B512,1)</f>
        <v>N</v>
      </c>
      <c r="L512" s="9" t="str">
        <f aca="false">RIGHTB(C512,1)</f>
        <v>E</v>
      </c>
      <c r="M512" s="10" t="str">
        <f aca="false">IF(AND(K512="S",LEN(B512)&gt;4),-LEFT(B512,4),IF(AND(K512="S",LEN(B512)=4),-LEFT(B512,3),IF(AND(K512="N",LEN(B512)=4),LEFT(B512,3),LEFT(B512,4))))</f>
        <v>38.6</v>
      </c>
      <c r="N512" s="10" t="str">
        <f aca="false">IF(AND(L512="W",LEN(C512)=6),-LEFT(C512,5), IF(AND(L512="W",LEN(C512)=5),-LEFT(C512,4), IF(AND(L512="W",LEN(C512)=4), -LEFT(C512,3), IF(AND(L512="E", LEN(C512)=6),LEFT(C512,5), IF(AND(L512="E",LEN(C512)=5), LEFT(C512,4), IF(AND(L512="E",LEN(C512)=4),LEFT(C512,3) ))))))</f>
        <v>103.1</v>
      </c>
      <c r="O512" s="0" t="n">
        <f aca="false">(F512^2+G512^2+H512^2)^0.5</f>
        <v>48.9924483976868</v>
      </c>
      <c r="P512" s="0" t="n">
        <f aca="false">ATAN((R512^2+S512^2)^0.5/T512)/$AB$1</f>
        <v>10.3671102804383</v>
      </c>
      <c r="Q512" s="0" t="n">
        <f aca="false">ATAN2(R512,S512)/$AB$1+180</f>
        <v>249.913099065806</v>
      </c>
      <c r="R512" s="0" t="n">
        <f aca="false">-F512*SIN(M512*$AB$1)*COS(N512*$AB$1)-G512*SIN($AB$1*M512)*SIN($AB$1*N512)+H512*COS($AB$1*M512)</f>
        <v>3.02795256728188</v>
      </c>
      <c r="S512" s="0" t="n">
        <f aca="false">-F512*SIN($AB$1*N512)+G512*COS($AB$1*N512)</f>
        <v>8.28013444786354</v>
      </c>
      <c r="T512" s="0" t="n">
        <f aca="false">-F512*COS($AB$1*M512)*COS(N512*$AB$1)-G512*COS($AB$1*M512)*SIN($AB$1*N512)-H512*SIN($AB$1*M512)</f>
        <v>48.1926433885463</v>
      </c>
      <c r="W512" s="0" t="n">
        <f aca="false">IF(O512&lt;&gt;0,1,0)</f>
        <v>1</v>
      </c>
    </row>
    <row r="513" customFormat="false" ht="15" hidden="false" customHeight="false" outlineLevel="0" collapsed="false">
      <c r="A513" s="0" t="s">
        <v>1594</v>
      </c>
      <c r="B513" s="0" t="s">
        <v>1595</v>
      </c>
      <c r="C513" s="0" t="s">
        <v>1596</v>
      </c>
      <c r="D513" s="0" t="n">
        <v>29.3</v>
      </c>
      <c r="E513" s="0" t="n">
        <v>14.9</v>
      </c>
      <c r="F513" s="0" t="n">
        <v>-6</v>
      </c>
      <c r="G513" s="0" t="n">
        <v>-7.3</v>
      </c>
      <c r="H513" s="0" t="n">
        <v>-11.5</v>
      </c>
      <c r="I513" s="0" t="s">
        <v>1584</v>
      </c>
      <c r="J513" s="13" t="n">
        <v>0.18</v>
      </c>
      <c r="K513" s="9" t="str">
        <f aca="false">RIGHTB(B513,1)</f>
        <v>N</v>
      </c>
      <c r="L513" s="9" t="str">
        <f aca="false">RIGHTB(C513,1)</f>
        <v>E</v>
      </c>
      <c r="M513" s="10" t="str">
        <f aca="false">IF(AND(K513="S",LEN(B513)&gt;4),-LEFT(B513,4),IF(AND(K513="S",LEN(B513)=4),-LEFT(B513,3),IF(AND(K513="N",LEN(B513)=4),LEFT(B513,3),LEFT(B513,4))))</f>
        <v>40.8</v>
      </c>
      <c r="N513" s="10" t="str">
        <f aca="false">IF(AND(L513="W",LEN(C513)=6),-LEFT(C513,5), IF(AND(L513="W",LEN(C513)=5),-LEFT(C513,4), IF(AND(L513="W",LEN(C513)=4), -LEFT(C513,3), IF(AND(L513="E", LEN(C513)=6),LEFT(C513,5), IF(AND(L513="E",LEN(C513)=5), LEFT(C513,4), IF(AND(L513="E",LEN(C513)=4),LEFT(C513,3) ))))))</f>
        <v>41.7</v>
      </c>
      <c r="O513" s="0" t="n">
        <f aca="false">(F513^2+G513^2+H513^2)^0.5</f>
        <v>14.8842198317547</v>
      </c>
      <c r="P513" s="0" t="n">
        <f aca="false">ATAN((R513^2+S513^2)^0.5/T513)/$AB$1</f>
        <v>11.5724479661889</v>
      </c>
      <c r="Q513" s="0" t="n">
        <f aca="false">ATAN2(R513,S513)/$AB$1+180</f>
        <v>29.2525066309843</v>
      </c>
      <c r="R513" s="0" t="n">
        <f aca="false">-F513*SIN(M513*$AB$1)*COS(N513*$AB$1)-G513*SIN($AB$1*M513)*SIN($AB$1*N513)+H513*COS($AB$1*M513)</f>
        <v>-2.60510140117097</v>
      </c>
      <c r="S513" s="0" t="n">
        <f aca="false">-F513*SIN($AB$1*N513)+G513*COS($AB$1*N513)</f>
        <v>-1.4590766029514</v>
      </c>
      <c r="T513" s="0" t="n">
        <f aca="false">-F513*COS($AB$1*M513)*COS(N513*$AB$1)-G513*COS($AB$1*M513)*SIN($AB$1*N513)-H513*SIN($AB$1*M513)</f>
        <v>14.5816508721179</v>
      </c>
      <c r="W513" s="0" t="n">
        <f aca="false">IF(O513&lt;&gt;0,1,0)</f>
        <v>1</v>
      </c>
    </row>
    <row r="514" customFormat="false" ht="15" hidden="false" customHeight="false" outlineLevel="0" collapsed="false">
      <c r="A514" s="0" t="s">
        <v>1597</v>
      </c>
      <c r="B514" s="0" t="s">
        <v>1598</v>
      </c>
      <c r="C514" s="0" t="s">
        <v>1599</v>
      </c>
      <c r="D514" s="0" t="n">
        <v>28.3</v>
      </c>
      <c r="E514" s="0" t="n">
        <v>15.2</v>
      </c>
      <c r="F514" s="0" t="n">
        <v>1.5</v>
      </c>
      <c r="G514" s="0" t="n">
        <v>3.5</v>
      </c>
      <c r="H514" s="0" t="n">
        <v>-14.7</v>
      </c>
      <c r="I514" s="0" t="s">
        <v>1584</v>
      </c>
      <c r="J514" s="13" t="n">
        <v>0.18</v>
      </c>
      <c r="K514" s="9" t="str">
        <f aca="false">RIGHTB(B514,1)</f>
        <v>N</v>
      </c>
      <c r="L514" s="9" t="str">
        <f aca="false">RIGHTB(C514,1)</f>
        <v>W</v>
      </c>
      <c r="M514" s="10" t="str">
        <f aca="false">IF(AND(K514="S",LEN(B514)&gt;4),-LEFT(B514,4),IF(AND(K514="S",LEN(B514)=4),-LEFT(B514,3),IF(AND(K514="N",LEN(B514)=4),LEFT(B514,3),LEFT(B514,4))))</f>
        <v>36.8</v>
      </c>
      <c r="N514" s="10" t="n">
        <f aca="false">IF(AND(L514="W",LEN(C514)=6),-LEFT(C514,5), IF(AND(L514="W",LEN(C514)=5),-LEFT(C514,4), IF(AND(L514="W",LEN(C514)=4), -LEFT(C514,3), IF(AND(L514="E", LEN(C514)=6),LEFT(C514,5), IF(AND(L514="E",LEN(C514)=5), LEFT(C514,4), IF(AND(L514="E",LEN(C514)=4),LEFT(C514,3) ))))))</f>
        <v>-54.7</v>
      </c>
      <c r="O514" s="0" t="n">
        <f aca="false">(F514^2+G514^2+H514^2)^0.5</f>
        <v>15.1851901535674</v>
      </c>
      <c r="P514" s="0" t="n">
        <f aca="false">ATAN((R514^2+S514^2)^0.5/T514)/$AB$1</f>
        <v>46.7799126384691</v>
      </c>
      <c r="Q514" s="0" t="n">
        <f aca="false">ATAN2(R514,S514)/$AB$1+180</f>
        <v>342.93849869257</v>
      </c>
      <c r="R514" s="0" t="n">
        <f aca="false">-F514*SIN(M514*$AB$1)*COS(N514*$AB$1)-G514*SIN($AB$1*M514)*SIN($AB$1*N514)+H514*COS($AB$1*M514)</f>
        <v>-10.5788768172444</v>
      </c>
      <c r="S514" s="0" t="n">
        <f aca="false">-F514*SIN($AB$1*N514)+G514*COS($AB$1*N514)</f>
        <v>3.2467080705168</v>
      </c>
      <c r="T514" s="0" t="n">
        <f aca="false">-F514*COS($AB$1*M514)*COS(N514*$AB$1)-G514*COS($AB$1*M514)*SIN($AB$1*N514)-H514*SIN($AB$1*M514)</f>
        <v>10.3988582060922</v>
      </c>
      <c r="W514" s="0" t="n">
        <f aca="false">IF(O514&lt;&gt;0,1,0)</f>
        <v>1</v>
      </c>
    </row>
    <row r="515" customFormat="false" ht="15" hidden="false" customHeight="false" outlineLevel="0" collapsed="false">
      <c r="A515" s="0" t="s">
        <v>1600</v>
      </c>
      <c r="B515" s="0" t="s">
        <v>982</v>
      </c>
      <c r="C515" s="0" t="s">
        <v>1601</v>
      </c>
      <c r="D515" s="0" t="n">
        <v>36.6</v>
      </c>
      <c r="E515" s="0" t="n">
        <v>20</v>
      </c>
      <c r="F515" s="0" t="n">
        <v>-10.8</v>
      </c>
      <c r="G515" s="0" t="n">
        <v>16.8</v>
      </c>
      <c r="H515" s="0" t="n">
        <v>1</v>
      </c>
      <c r="I515" s="0" t="s">
        <v>1581</v>
      </c>
      <c r="J515" s="13" t="n">
        <v>0.18</v>
      </c>
      <c r="K515" s="9" t="str">
        <f aca="false">RIGHTB(B515,1)</f>
        <v>N</v>
      </c>
      <c r="L515" s="9" t="str">
        <f aca="false">RIGHTB(C515,1)</f>
        <v>W</v>
      </c>
      <c r="M515" s="10" t="str">
        <f aca="false">IF(AND(K515="S",LEN(B515)&gt;4),-LEFT(B515,4),IF(AND(K515="S",LEN(B515)=4),-LEFT(B515,3),IF(AND(K515="N",LEN(B515)=4),LEFT(B515,3),LEFT(B515,4))))</f>
        <v>50.0</v>
      </c>
      <c r="N515" s="10" t="n">
        <f aca="false">IF(AND(L515="W",LEN(C515)=6),-LEFT(C515,5), IF(AND(L515="W",LEN(C515)=5),-LEFT(C515,4), IF(AND(L515="W",LEN(C515)=4), -LEFT(C515,3), IF(AND(L515="E", LEN(C515)=6),LEFT(C515,5), IF(AND(L515="E",LEN(C515)=5), LEFT(C515,4), IF(AND(L515="E",LEN(C515)=4),LEFT(C515,3) ))))))</f>
        <v>-38</v>
      </c>
      <c r="O515" s="0" t="n">
        <f aca="false">(F515^2+G515^2+H515^2)^0.5</f>
        <v>19.9969997749662</v>
      </c>
      <c r="P515" s="0" t="n">
        <f aca="false">ATAN((R515^2+S515^2)^0.5/T515)/$AB$1</f>
        <v>55.4081330213507</v>
      </c>
      <c r="Q515" s="0" t="n">
        <f aca="false">ATAN2(R515,S515)/$AB$1+180</f>
        <v>203.595986206851</v>
      </c>
      <c r="R515" s="0" t="n">
        <f aca="false">-F515*SIN(M515*$AB$1)*COS(N515*$AB$1)-G515*SIN($AB$1*M515)*SIN($AB$1*N515)+H515*COS($AB$1*M515)</f>
        <v>15.0855052794897</v>
      </c>
      <c r="S515" s="0" t="n">
        <f aca="false">-F515*SIN($AB$1*N515)+G515*COS($AB$1*N515)</f>
        <v>6.58943672743322</v>
      </c>
      <c r="T515" s="0" t="n">
        <f aca="false">-F515*COS($AB$1*M515)*COS(N515*$AB$1)-G515*COS($AB$1*M515)*SIN($AB$1*N515)-H515*SIN($AB$1*M515)</f>
        <v>11.3528346274243</v>
      </c>
      <c r="W515" s="0" t="n">
        <f aca="false">IF(O515&lt;&gt;0,1,0)</f>
        <v>1</v>
      </c>
    </row>
    <row r="516" customFormat="false" ht="15" hidden="false" customHeight="false" outlineLevel="0" collapsed="false">
      <c r="A516" s="0" t="s">
        <v>1602</v>
      </c>
      <c r="I516" s="0" t="s">
        <v>1603</v>
      </c>
      <c r="J516" s="13" t="n">
        <v>0.17</v>
      </c>
      <c r="K516" s="9" t="str">
        <f aca="false">RIGHTB(B516,1)</f>
        <v/>
      </c>
      <c r="L516" s="9" t="str">
        <f aca="false">RIGHTB(C516,1)</f>
        <v/>
      </c>
      <c r="M516" s="10" t="str">
        <f aca="false">IF(AND(K516="S",LEN(B516)&gt;4),-LEFT(B516,4),IF(AND(K516="S",LEN(B516)=4),-LEFT(B516,3),IF(AND(K516="N",LEN(B516)=4),LEFT(B516,3),LEFT(B516,4))))</f>
        <v/>
      </c>
      <c r="N516" s="10" t="n">
        <f aca="false">IF(AND(L516="W",LEN(C516)=6),-LEFT(C516,5), IF(AND(L516="W",LEN(C516)=5),-LEFT(C516,4), IF(AND(L516="W",LEN(C516)=4), -LEFT(C516,3), IF(AND(L516="E", LEN(C516)=6),LEFT(C516,5), IF(AND(L516="E",LEN(C516)=5), LEFT(C516,4), IF(AND(L516="E",LEN(C516)=4),LEFT(C516,3) ))))))</f>
        <v>0</v>
      </c>
      <c r="O516" s="0" t="n">
        <f aca="false">(F516^2+G516^2+H516^2)^0.5</f>
        <v>0</v>
      </c>
      <c r="P516" s="0" t="e">
        <f aca="false">ATAN((R516^2+S516^2)^0.5/T516)/$AB$1</f>
        <v>#VALUE!</v>
      </c>
      <c r="Q516" s="0" t="e">
        <f aca="false">ATAN2(R516,S516)/$AB$1+180</f>
        <v>#VALUE!</v>
      </c>
      <c r="R516" s="0" t="e">
        <f aca="false">-F516*SIN(M516*$AB$1)*COS(N516*$AB$1)-G516*SIN($AB$1*M516)*SIN($AB$1*N516)+H516*COS($AB$1*M516)</f>
        <v>#VALUE!</v>
      </c>
      <c r="S516" s="0" t="n">
        <f aca="false">-F516*SIN($AB$1*N516)+G516*COS($AB$1*N516)</f>
        <v>0</v>
      </c>
      <c r="T516" s="0" t="e">
        <f aca="false">-F516*COS($AB$1*M516)*COS(N516*$AB$1)-G516*COS($AB$1*M516)*SIN($AB$1*N516)-H516*SIN($AB$1*M516)</f>
        <v>#VALUE!</v>
      </c>
      <c r="W516" s="0" t="n">
        <f aca="false">IF(O516&lt;&gt;0,1,0)</f>
        <v>0</v>
      </c>
    </row>
    <row r="517" customFormat="false" ht="15" hidden="false" customHeight="false" outlineLevel="0" collapsed="false">
      <c r="A517" s="0" t="s">
        <v>1604</v>
      </c>
      <c r="B517" s="0" t="s">
        <v>91</v>
      </c>
      <c r="C517" s="0" t="s">
        <v>1605</v>
      </c>
      <c r="I517" s="0" t="s">
        <v>1603</v>
      </c>
      <c r="J517" s="13" t="n">
        <v>0.17</v>
      </c>
      <c r="K517" s="9" t="str">
        <f aca="false">RIGHTB(B517,1)</f>
        <v>N</v>
      </c>
      <c r="L517" s="9" t="str">
        <f aca="false">RIGHTB(C517,1)</f>
        <v>E</v>
      </c>
      <c r="M517" s="10" t="str">
        <f aca="false">IF(AND(K517="S",LEN(B517)&gt;4),-LEFT(B517,4),IF(AND(K517="S",LEN(B517)=4),-LEFT(B517,3),IF(AND(K517="N",LEN(B517)=4),LEFT(B517,3),LEFT(B517,4))))</f>
        <v>34.0</v>
      </c>
      <c r="N517" s="10" t="str">
        <f aca="false">IF(AND(L517="W",LEN(C517)=6),-LEFT(C517,5), IF(AND(L517="W",LEN(C517)=5),-LEFT(C517,4), IF(AND(L517="W",LEN(C517)=4), -LEFT(C517,3), IF(AND(L517="E", LEN(C517)=6),LEFT(C517,5), IF(AND(L517="E",LEN(C517)=5), LEFT(C517,4), IF(AND(L517="E",LEN(C517)=4),LEFT(C517,3) ))))))</f>
        <v>106.1</v>
      </c>
      <c r="O517" s="0" t="n">
        <f aca="false">(F517^2+G517^2+H517^2)^0.5</f>
        <v>0</v>
      </c>
      <c r="P517" s="0" t="e">
        <f aca="false">ATAN((R517^2+S517^2)^0.5/T517)/$AB$1</f>
        <v>#DIV/0!</v>
      </c>
      <c r="Q517" s="0" t="n">
        <f aca="false">ATAN2(R517,S517)/$AB$1+180</f>
        <v>180</v>
      </c>
      <c r="R517" s="0" t="n">
        <f aca="false">-F517*SIN(M517*$AB$1)*COS(N517*$AB$1)-G517*SIN($AB$1*M517)*SIN($AB$1*N517)+H517*COS($AB$1*M517)</f>
        <v>0</v>
      </c>
      <c r="S517" s="0" t="n">
        <f aca="false">-F517*SIN($AB$1*N517)+G517*COS($AB$1*N517)</f>
        <v>-0</v>
      </c>
      <c r="T517" s="0" t="n">
        <f aca="false">-F517*COS($AB$1*M517)*COS(N517*$AB$1)-G517*COS($AB$1*M517)*SIN($AB$1*N517)-H517*SIN($AB$1*M517)</f>
        <v>0</v>
      </c>
      <c r="W517" s="0" t="n">
        <f aca="false">IF(O517&lt;&gt;0,1,0)</f>
        <v>0</v>
      </c>
    </row>
    <row r="518" customFormat="false" ht="15" hidden="false" customHeight="false" outlineLevel="0" collapsed="false">
      <c r="A518" s="0" t="s">
        <v>1606</v>
      </c>
      <c r="B518" s="0" t="s">
        <v>1607</v>
      </c>
      <c r="C518" s="0" t="s">
        <v>1608</v>
      </c>
      <c r="D518" s="0" t="n">
        <v>44.4</v>
      </c>
      <c r="I518" s="0" t="s">
        <v>1603</v>
      </c>
      <c r="J518" s="13" t="n">
        <v>0.17</v>
      </c>
      <c r="K518" s="9" t="str">
        <f aca="false">RIGHTB(B518,1)</f>
        <v>S</v>
      </c>
      <c r="L518" s="9" t="str">
        <f aca="false">RIGHTB(C518,1)</f>
        <v>W</v>
      </c>
      <c r="M518" s="10" t="n">
        <f aca="false">IF(AND(K518="S",LEN(B518)&gt;4),-LEFT(B518,4),IF(AND(K518="S",LEN(B518)=4),-LEFT(B518,3),IF(AND(K518="N",LEN(B518)=4),LEFT(B518,3),LEFT(B518,4))))</f>
        <v>-21.4</v>
      </c>
      <c r="N518" s="10" t="n">
        <f aca="false">IF(AND(L518="W",LEN(C518)=6),-LEFT(C518,5), IF(AND(L518="W",LEN(C518)=5),-LEFT(C518,4), IF(AND(L518="W",LEN(C518)=4), -LEFT(C518,3), IF(AND(L518="E", LEN(C518)=6),LEFT(C518,5), IF(AND(L518="E",LEN(C518)=5), LEFT(C518,4), IF(AND(L518="E",LEN(C518)=4),LEFT(C518,3) ))))))</f>
        <v>-157.9</v>
      </c>
      <c r="O518" s="0" t="n">
        <f aca="false">(F518^2+G518^2+H518^2)^0.5</f>
        <v>0</v>
      </c>
      <c r="P518" s="0" t="e">
        <f aca="false">ATAN((R518^2+S518^2)^0.5/T518)/$AB$1</f>
        <v>#DIV/0!</v>
      </c>
      <c r="Q518" s="0" t="n">
        <f aca="false">ATAN2(R518,S518)/$AB$1+180</f>
        <v>180</v>
      </c>
      <c r="R518" s="0" t="n">
        <f aca="false">-F518*SIN(M518*$AB$1)*COS(N518*$AB$1)-G518*SIN($AB$1*M518)*SIN($AB$1*N518)+H518*COS($AB$1*M518)</f>
        <v>0</v>
      </c>
      <c r="S518" s="0" t="n">
        <f aca="false">-F518*SIN($AB$1*N518)+G518*COS($AB$1*N518)</f>
        <v>0</v>
      </c>
      <c r="T518" s="0" t="n">
        <f aca="false">-F518*COS($AB$1*M518)*COS(N518*$AB$1)-G518*COS($AB$1*M518)*SIN($AB$1*N518)-H518*SIN($AB$1*M518)</f>
        <v>0</v>
      </c>
      <c r="W518" s="0" t="n">
        <f aca="false">IF(O518&lt;&gt;0,1,0)</f>
        <v>0</v>
      </c>
    </row>
    <row r="519" customFormat="false" ht="15" hidden="false" customHeight="false" outlineLevel="0" collapsed="false">
      <c r="A519" s="0" t="s">
        <v>1609</v>
      </c>
      <c r="B519" s="0" t="s">
        <v>1610</v>
      </c>
      <c r="C519" s="0" t="s">
        <v>1611</v>
      </c>
      <c r="D519" s="0" t="n">
        <v>37</v>
      </c>
      <c r="I519" s="0" t="s">
        <v>1603</v>
      </c>
      <c r="J519" s="13" t="n">
        <v>0.17</v>
      </c>
      <c r="K519" s="9" t="str">
        <f aca="false">RIGHTB(B519,1)</f>
        <v>S</v>
      </c>
      <c r="L519" s="9" t="str">
        <f aca="false">RIGHTB(C519,1)</f>
        <v>W</v>
      </c>
      <c r="M519" s="10" t="n">
        <f aca="false">IF(AND(K519="S",LEN(B519)&gt;4),-LEFT(B519,4),IF(AND(K519="S",LEN(B519)=4),-LEFT(B519,3),IF(AND(K519="N",LEN(B519)=4),LEFT(B519,3),LEFT(B519,4))))</f>
        <v>-79.8</v>
      </c>
      <c r="N519" s="10" t="n">
        <f aca="false">IF(AND(L519="W",LEN(C519)=6),-LEFT(C519,5), IF(AND(L519="W",LEN(C519)=5),-LEFT(C519,4), IF(AND(L519="W",LEN(C519)=4), -LEFT(C519,3), IF(AND(L519="E", LEN(C519)=6),LEFT(C519,5), IF(AND(L519="E",LEN(C519)=5), LEFT(C519,4), IF(AND(L519="E",LEN(C519)=4),LEFT(C519,3) ))))))</f>
        <v>-111</v>
      </c>
      <c r="O519" s="0" t="n">
        <f aca="false">(F519^2+G519^2+H519^2)^0.5</f>
        <v>0</v>
      </c>
      <c r="P519" s="0" t="e">
        <f aca="false">ATAN((R519^2+S519^2)^0.5/T519)/$AB$1</f>
        <v>#DIV/0!</v>
      </c>
      <c r="Q519" s="0" t="n">
        <f aca="false">ATAN2(R519,S519)/$AB$1+180</f>
        <v>180</v>
      </c>
      <c r="R519" s="0" t="n">
        <f aca="false">-F519*SIN(M519*$AB$1)*COS(N519*$AB$1)-G519*SIN($AB$1*M519)*SIN($AB$1*N519)+H519*COS($AB$1*M519)</f>
        <v>0</v>
      </c>
      <c r="S519" s="0" t="n">
        <f aca="false">-F519*SIN($AB$1*N519)+G519*COS($AB$1*N519)</f>
        <v>0</v>
      </c>
      <c r="T519" s="0" t="n">
        <f aca="false">-F519*COS($AB$1*M519)*COS(N519*$AB$1)-G519*COS($AB$1*M519)*SIN($AB$1*N519)-H519*SIN($AB$1*M519)</f>
        <v>0</v>
      </c>
      <c r="W519" s="0" t="n">
        <f aca="false">IF(O519&lt;&gt;0,1,0)</f>
        <v>0</v>
      </c>
    </row>
    <row r="520" customFormat="false" ht="15" hidden="false" customHeight="false" outlineLevel="0" collapsed="false">
      <c r="A520" s="0" t="s">
        <v>1612</v>
      </c>
      <c r="I520" s="0" t="s">
        <v>1613</v>
      </c>
      <c r="J520" s="13" t="n">
        <v>0.17</v>
      </c>
      <c r="K520" s="9" t="str">
        <f aca="false">RIGHTB(B520,1)</f>
        <v/>
      </c>
      <c r="L520" s="9" t="str">
        <f aca="false">RIGHTB(C520,1)</f>
        <v/>
      </c>
      <c r="M520" s="10" t="str">
        <f aca="false">IF(AND(K520="S",LEN(B520)&gt;4),-LEFT(B520,4),IF(AND(K520="S",LEN(B520)=4),-LEFT(B520,3),IF(AND(K520="N",LEN(B520)=4),LEFT(B520,3),LEFT(B520,4))))</f>
        <v/>
      </c>
      <c r="N520" s="10" t="n">
        <f aca="false">IF(AND(L520="W",LEN(C520)=6),-LEFT(C520,5), IF(AND(L520="W",LEN(C520)=5),-LEFT(C520,4), IF(AND(L520="W",LEN(C520)=4), -LEFT(C520,3), IF(AND(L520="E", LEN(C520)=6),LEFT(C520,5), IF(AND(L520="E",LEN(C520)=5), LEFT(C520,4), IF(AND(L520="E",LEN(C520)=4),LEFT(C520,3) ))))))</f>
        <v>0</v>
      </c>
      <c r="O520" s="0" t="n">
        <f aca="false">(F520^2+G520^2+H520^2)^0.5</f>
        <v>0</v>
      </c>
      <c r="P520" s="0" t="e">
        <f aca="false">ATAN((R520^2+S520^2)^0.5/T520)/$AB$1</f>
        <v>#VALUE!</v>
      </c>
      <c r="Q520" s="0" t="e">
        <f aca="false">ATAN2(R520,S520)/$AB$1+180</f>
        <v>#VALUE!</v>
      </c>
      <c r="R520" s="0" t="e">
        <f aca="false">-F520*SIN(M520*$AB$1)*COS(N520*$AB$1)-G520*SIN($AB$1*M520)*SIN($AB$1*N520)+H520*COS($AB$1*M520)</f>
        <v>#VALUE!</v>
      </c>
      <c r="S520" s="0" t="n">
        <f aca="false">-F520*SIN($AB$1*N520)+G520*COS($AB$1*N520)</f>
        <v>0</v>
      </c>
      <c r="T520" s="0" t="e">
        <f aca="false">-F520*COS($AB$1*M520)*COS(N520*$AB$1)-G520*COS($AB$1*M520)*SIN($AB$1*N520)-H520*SIN($AB$1*M520)</f>
        <v>#VALUE!</v>
      </c>
      <c r="W520" s="0" t="n">
        <f aca="false">IF(O520&lt;&gt;0,1,0)</f>
        <v>0</v>
      </c>
    </row>
    <row r="521" customFormat="false" ht="15" hidden="false" customHeight="false" outlineLevel="0" collapsed="false">
      <c r="A521" s="0" t="s">
        <v>1614</v>
      </c>
      <c r="B521" s="0" t="s">
        <v>1576</v>
      </c>
      <c r="C521" s="0" t="s">
        <v>1615</v>
      </c>
      <c r="I521" s="0" t="s">
        <v>1613</v>
      </c>
      <c r="J521" s="13" t="n">
        <v>0.17</v>
      </c>
      <c r="K521" s="9" t="str">
        <f aca="false">RIGHTB(B521,1)</f>
        <v>S</v>
      </c>
      <c r="L521" s="9" t="str">
        <f aca="false">RIGHTB(C521,1)</f>
        <v>E</v>
      </c>
      <c r="M521" s="10" t="n">
        <f aca="false">IF(AND(K521="S",LEN(B521)&gt;4),-LEFT(B521,4),IF(AND(K521="S",LEN(B521)=4),-LEFT(B521,3),IF(AND(K521="N",LEN(B521)=4),LEFT(B521,3),LEFT(B521,4))))</f>
        <v>-18.9</v>
      </c>
      <c r="N521" s="10" t="str">
        <f aca="false">IF(AND(L521="W",LEN(C521)=6),-LEFT(C521,5), IF(AND(L521="W",LEN(C521)=5),-LEFT(C521,4), IF(AND(L521="W",LEN(C521)=4), -LEFT(C521,3), IF(AND(L521="E", LEN(C521)=6),LEFT(C521,5), IF(AND(L521="E",LEN(C521)=5), LEFT(C521,4), IF(AND(L521="E",LEN(C521)=4),LEFT(C521,3) ))))))</f>
        <v>105.2</v>
      </c>
      <c r="O521" s="0" t="n">
        <f aca="false">(F521^2+G521^2+H521^2)^0.5</f>
        <v>0</v>
      </c>
      <c r="P521" s="0" t="e">
        <f aca="false">ATAN((R521^2+S521^2)^0.5/T521)/$AB$1</f>
        <v>#DIV/0!</v>
      </c>
      <c r="Q521" s="0" t="n">
        <f aca="false">ATAN2(R521,S521)/$AB$1+180</f>
        <v>180</v>
      </c>
      <c r="R521" s="0" t="n">
        <f aca="false">-F521*SIN(M521*$AB$1)*COS(N521*$AB$1)-G521*SIN($AB$1*M521)*SIN($AB$1*N521)+H521*COS($AB$1*M521)</f>
        <v>0</v>
      </c>
      <c r="S521" s="0" t="n">
        <f aca="false">-F521*SIN($AB$1*N521)+G521*COS($AB$1*N521)</f>
        <v>-0</v>
      </c>
      <c r="T521" s="0" t="n">
        <f aca="false">-F521*COS($AB$1*M521)*COS(N521*$AB$1)-G521*COS($AB$1*M521)*SIN($AB$1*N521)-H521*SIN($AB$1*M521)</f>
        <v>0</v>
      </c>
      <c r="W521" s="0" t="n">
        <f aca="false">IF(O521&lt;&gt;0,1,0)</f>
        <v>0</v>
      </c>
    </row>
    <row r="522" customFormat="false" ht="15" hidden="false" customHeight="false" outlineLevel="0" collapsed="false">
      <c r="A522" s="0" t="s">
        <v>1616</v>
      </c>
      <c r="B522" s="0" t="s">
        <v>1617</v>
      </c>
      <c r="C522" s="0" t="s">
        <v>1618</v>
      </c>
      <c r="I522" s="0" t="s">
        <v>1603</v>
      </c>
      <c r="J522" s="13" t="n">
        <v>0.17</v>
      </c>
      <c r="K522" s="9" t="str">
        <f aca="false">RIGHTB(B522,1)</f>
        <v>S</v>
      </c>
      <c r="L522" s="9" t="str">
        <f aca="false">RIGHTB(C522,1)</f>
        <v>W</v>
      </c>
      <c r="M522" s="10" t="n">
        <f aca="false">IF(AND(K522="S",LEN(B522)&gt;4),-LEFT(B522,4),IF(AND(K522="S",LEN(B522)=4),-LEFT(B522,3),IF(AND(K522="N",LEN(B522)=4),LEFT(B522,3),LEFT(B522,4))))</f>
        <v>-33.9</v>
      </c>
      <c r="N522" s="10" t="n">
        <f aca="false">IF(AND(L522="W",LEN(C522)=6),-LEFT(C522,5), IF(AND(L522="W",LEN(C522)=5),-LEFT(C522,4), IF(AND(L522="W",LEN(C522)=4), -LEFT(C522,3), IF(AND(L522="E", LEN(C522)=6),LEFT(C522,5), IF(AND(L522="E",LEN(C522)=5), LEFT(C522,4), IF(AND(L522="E",LEN(C522)=4),LEFT(C522,3) ))))))</f>
        <v>-115.9</v>
      </c>
      <c r="O522" s="0" t="n">
        <f aca="false">(F522^2+G522^2+H522^2)^0.5</f>
        <v>0</v>
      </c>
      <c r="P522" s="0" t="e">
        <f aca="false">ATAN((R522^2+S522^2)^0.5/T522)/$AB$1</f>
        <v>#DIV/0!</v>
      </c>
      <c r="Q522" s="0" t="n">
        <f aca="false">ATAN2(R522,S522)/$AB$1+180</f>
        <v>180</v>
      </c>
      <c r="R522" s="0" t="n">
        <f aca="false">-F522*SIN(M522*$AB$1)*COS(N522*$AB$1)-G522*SIN($AB$1*M522)*SIN($AB$1*N522)+H522*COS($AB$1*M522)</f>
        <v>0</v>
      </c>
      <c r="S522" s="0" t="n">
        <f aca="false">-F522*SIN($AB$1*N522)+G522*COS($AB$1*N522)</f>
        <v>0</v>
      </c>
      <c r="T522" s="0" t="n">
        <f aca="false">-F522*COS($AB$1*M522)*COS(N522*$AB$1)-G522*COS($AB$1*M522)*SIN($AB$1*N522)-H522*SIN($AB$1*M522)</f>
        <v>0</v>
      </c>
      <c r="W522" s="0" t="n">
        <f aca="false">IF(O522&lt;&gt;0,1,0)</f>
        <v>0</v>
      </c>
    </row>
    <row r="523" customFormat="false" ht="15" hidden="false" customHeight="false" outlineLevel="0" collapsed="false">
      <c r="A523" s="0" t="s">
        <v>1619</v>
      </c>
      <c r="B523" s="0" t="s">
        <v>1620</v>
      </c>
      <c r="C523" s="0" t="s">
        <v>1621</v>
      </c>
      <c r="D523" s="0" t="n">
        <v>37</v>
      </c>
      <c r="E523" s="0" t="n">
        <v>17.3</v>
      </c>
      <c r="F523" s="0" t="n">
        <v>-16.2</v>
      </c>
      <c r="G523" s="0" t="n">
        <v>-5.8</v>
      </c>
      <c r="H523" s="0" t="n">
        <v>1.4</v>
      </c>
      <c r="I523" s="0" t="s">
        <v>1613</v>
      </c>
      <c r="J523" s="13" t="n">
        <v>0.17</v>
      </c>
      <c r="K523" s="9" t="str">
        <f aca="false">RIGHTB(B523,1)</f>
        <v>S</v>
      </c>
      <c r="L523" s="9" t="str">
        <f aca="false">RIGHTB(C523,1)</f>
        <v>W</v>
      </c>
      <c r="M523" s="10" t="n">
        <f aca="false">IF(AND(K523="S",LEN(B523)&gt;4),-LEFT(B523,4),IF(AND(K523="S",LEN(B523)=4),-LEFT(B523,3),IF(AND(K523="N",LEN(B523)=4),LEFT(B523,3),LEFT(B523,4))))</f>
        <v>-21.5</v>
      </c>
      <c r="N523" s="10" t="n">
        <f aca="false">IF(AND(L523="W",LEN(C523)=6),-LEFT(C523,5), IF(AND(L523="W",LEN(C523)=5),-LEFT(C523,4), IF(AND(L523="W",LEN(C523)=4), -LEFT(C523,3), IF(AND(L523="E", LEN(C523)=6),LEFT(C523,5), IF(AND(L523="E",LEN(C523)=5), LEFT(C523,4), IF(AND(L523="E",LEN(C523)=4),LEFT(C523,3) ))))))</f>
        <v>-29.3</v>
      </c>
      <c r="O523" s="0" t="n">
        <f aca="false">(F523^2+G523^2+H523^2)^0.5</f>
        <v>17.2638350316493</v>
      </c>
      <c r="P523" s="0" t="n">
        <f aca="false">ATAN((R523^2+S523^2)^0.5/T523)/$AB$1</f>
        <v>50.3470007908977</v>
      </c>
      <c r="Q523" s="0" t="n">
        <f aca="false">ATAN2(R523,S523)/$AB$1+180</f>
        <v>77.6853412479427</v>
      </c>
      <c r="R523" s="0" t="n">
        <f aca="false">-F523*SIN(M523*$AB$1)*COS(N523*$AB$1)-G523*SIN($AB$1*M523)*SIN($AB$1*N523)+H523*COS($AB$1*M523)</f>
        <v>-2.83488586692344</v>
      </c>
      <c r="S523" s="0" t="n">
        <f aca="false">-F523*SIN($AB$1*N523)+G523*COS($AB$1*N523)</f>
        <v>-12.9859974982726</v>
      </c>
      <c r="T523" s="0" t="n">
        <f aca="false">-F523*COS($AB$1*M523)*COS(N523*$AB$1)-G523*COS($AB$1*M523)*SIN($AB$1*N523)-H523*SIN($AB$1*M523)</f>
        <v>11.0166823997234</v>
      </c>
      <c r="W523" s="0" t="n">
        <f aca="false">IF(O523&lt;&gt;0,1,0)</f>
        <v>1</v>
      </c>
    </row>
    <row r="524" customFormat="false" ht="15" hidden="false" customHeight="false" outlineLevel="0" collapsed="false">
      <c r="A524" s="0" t="s">
        <v>1622</v>
      </c>
      <c r="B524" s="0" t="s">
        <v>1623</v>
      </c>
      <c r="C524" s="0" t="s">
        <v>1624</v>
      </c>
      <c r="I524" s="0" t="s">
        <v>1625</v>
      </c>
      <c r="J524" s="13" t="n">
        <v>0.17</v>
      </c>
      <c r="K524" s="9" t="str">
        <f aca="false">RIGHTB(B524,1)</f>
        <v>N</v>
      </c>
      <c r="L524" s="9" t="str">
        <f aca="false">RIGHTB(C524,1)</f>
        <v>E</v>
      </c>
      <c r="M524" s="10" t="str">
        <f aca="false">IF(AND(K524="S",LEN(B524)&gt;4),-LEFT(B524,4),IF(AND(K524="S",LEN(B524)=4),-LEFT(B524,3),IF(AND(K524="N",LEN(B524)=4),LEFT(B524,3),LEFT(B524,4))))</f>
        <v>3.1</v>
      </c>
      <c r="N524" s="10" t="str">
        <f aca="false">IF(AND(L524="W",LEN(C524)=6),-LEFT(C524,5), IF(AND(L524="W",LEN(C524)=5),-LEFT(C524,4), IF(AND(L524="W",LEN(C524)=4), -LEFT(C524,3), IF(AND(L524="E", LEN(C524)=6),LEFT(C524,5), IF(AND(L524="E",LEN(C524)=5), LEFT(C524,4), IF(AND(L524="E",LEN(C524)=4),LEFT(C524,3) ))))))</f>
        <v>117.9</v>
      </c>
      <c r="O524" s="0" t="n">
        <f aca="false">(F524^2+G524^2+H524^2)^0.5</f>
        <v>0</v>
      </c>
      <c r="P524" s="0" t="e">
        <f aca="false">ATAN((R524^2+S524^2)^0.5/T524)/$AB$1</f>
        <v>#DIV/0!</v>
      </c>
      <c r="Q524" s="0" t="n">
        <f aca="false">ATAN2(R524,S524)/$AB$1+180</f>
        <v>180</v>
      </c>
      <c r="R524" s="0" t="n">
        <f aca="false">-F524*SIN(M524*$AB$1)*COS(N524*$AB$1)-G524*SIN($AB$1*M524)*SIN($AB$1*N524)+H524*COS($AB$1*M524)</f>
        <v>0</v>
      </c>
      <c r="S524" s="0" t="n">
        <f aca="false">-F524*SIN($AB$1*N524)+G524*COS($AB$1*N524)</f>
        <v>-0</v>
      </c>
      <c r="T524" s="0" t="n">
        <f aca="false">-F524*COS($AB$1*M524)*COS(N524*$AB$1)-G524*COS($AB$1*M524)*SIN($AB$1*N524)-H524*SIN($AB$1*M524)</f>
        <v>0</v>
      </c>
      <c r="W524" s="0" t="n">
        <f aca="false">IF(O524&lt;&gt;0,1,0)</f>
        <v>0</v>
      </c>
    </row>
    <row r="525" customFormat="false" ht="15" hidden="false" customHeight="false" outlineLevel="0" collapsed="false">
      <c r="A525" s="0" t="s">
        <v>1626</v>
      </c>
      <c r="B525" s="0" t="s">
        <v>1159</v>
      </c>
      <c r="C525" s="0" t="s">
        <v>1627</v>
      </c>
      <c r="D525" s="0" t="n">
        <v>40.7</v>
      </c>
      <c r="E525" s="0" t="n">
        <v>12.5</v>
      </c>
      <c r="F525" s="0" t="n">
        <v>-11</v>
      </c>
      <c r="G525" s="0" t="n">
        <v>2.5</v>
      </c>
      <c r="H525" s="0" t="n">
        <v>-5.5</v>
      </c>
      <c r="I525" s="0" t="s">
        <v>1603</v>
      </c>
      <c r="J525" s="13" t="n">
        <v>0.17</v>
      </c>
      <c r="K525" s="9" t="str">
        <f aca="false">RIGHTB(B525,1)</f>
        <v>S</v>
      </c>
      <c r="L525" s="9" t="str">
        <f aca="false">RIGHTB(C525,1)</f>
        <v>E</v>
      </c>
      <c r="M525" s="10" t="n">
        <f aca="false">IF(AND(K525="S",LEN(B525)&gt;4),-LEFT(B525,4),IF(AND(K525="S",LEN(B525)=4),-LEFT(B525,3),IF(AND(K525="N",LEN(B525)=4),LEFT(B525,3),LEFT(B525,4))))</f>
        <v>-34.3</v>
      </c>
      <c r="N525" s="10" t="str">
        <f aca="false">IF(AND(L525="W",LEN(C525)=6),-LEFT(C525,5), IF(AND(L525="W",LEN(C525)=5),-LEFT(C525,4), IF(AND(L525="W",LEN(C525)=4), -LEFT(C525,3), IF(AND(L525="E", LEN(C525)=6),LEFT(C525,5), IF(AND(L525="E",LEN(C525)=5), LEFT(C525,4), IF(AND(L525="E",LEN(C525)=4),LEFT(C525,3) ))))))</f>
        <v>44.9</v>
      </c>
      <c r="O525" s="0" t="n">
        <f aca="false">(F525^2+G525^2+H525^2)^0.5</f>
        <v>12.5499003980111</v>
      </c>
      <c r="P525" s="0" t="n">
        <f aca="false">ATAN((R525^2+S525^2)^0.5/T525)/$AB$1</f>
        <v>81.3866257709531</v>
      </c>
      <c r="Q525" s="0" t="n">
        <f aca="false">ATAN2(R525,S525)/$AB$1+180</f>
        <v>309.783394014727</v>
      </c>
      <c r="R525" s="0" t="n">
        <f aca="false">-F525*SIN(M525*$AB$1)*COS(N525*$AB$1)-G525*SIN($AB$1*M525)*SIN($AB$1*N525)+H525*COS($AB$1*M525)</f>
        <v>-7.93994552724794</v>
      </c>
      <c r="S525" s="0" t="n">
        <f aca="false">-F525*SIN($AB$1*N525)+G525*COS($AB$1*N525)</f>
        <v>9.53543687164182</v>
      </c>
      <c r="T525" s="0" t="n">
        <f aca="false">-F525*COS($AB$1*M525)*COS(N525*$AB$1)-G525*COS($AB$1*M525)*SIN($AB$1*N525)-H525*SIN($AB$1*M525)</f>
        <v>1.87955013002293</v>
      </c>
      <c r="W525" s="0" t="n">
        <f aca="false">IF(O525&lt;&gt;0,1,0)</f>
        <v>1</v>
      </c>
    </row>
    <row r="526" customFormat="false" ht="15" hidden="false" customHeight="false" outlineLevel="0" collapsed="false">
      <c r="A526" s="0" t="s">
        <v>1628</v>
      </c>
      <c r="B526" s="0" t="s">
        <v>1629</v>
      </c>
      <c r="C526" s="0" t="s">
        <v>1630</v>
      </c>
      <c r="D526" s="0" t="n">
        <v>23.8</v>
      </c>
      <c r="E526" s="0" t="n">
        <v>20.6</v>
      </c>
      <c r="F526" s="0" t="n">
        <v>-19.3</v>
      </c>
      <c r="G526" s="0" t="n">
        <v>-6.3</v>
      </c>
      <c r="H526" s="0" t="n">
        <v>3.6</v>
      </c>
      <c r="I526" s="0" t="s">
        <v>1613</v>
      </c>
      <c r="J526" s="13" t="n">
        <v>0.17</v>
      </c>
      <c r="K526" s="9" t="str">
        <f aca="false">RIGHTB(B526,1)</f>
        <v>S</v>
      </c>
      <c r="L526" s="9" t="str">
        <f aca="false">RIGHTB(C526,1)</f>
        <v>E</v>
      </c>
      <c r="M526" s="10" t="n">
        <f aca="false">IF(AND(K526="S",LEN(B526)&gt;4),-LEFT(B526,4),IF(AND(K526="S",LEN(B526)=4),-LEFT(B526,3),IF(AND(K526="N",LEN(B526)=4),LEFT(B526,3),LEFT(B526,4))))</f>
        <v>-8.2</v>
      </c>
      <c r="N526" s="10" t="str">
        <f aca="false">IF(AND(L526="W",LEN(C526)=6),-LEFT(C526,5), IF(AND(L526="W",LEN(C526)=5),-LEFT(C526,4), IF(AND(L526="W",LEN(C526)=4), -LEFT(C526,3), IF(AND(L526="E", LEN(C526)=6),LEFT(C526,5), IF(AND(L526="E",LEN(C526)=5), LEFT(C526,4), IF(AND(L526="E",LEN(C526)=4),LEFT(C526,3) ))))))</f>
        <v>57.8</v>
      </c>
      <c r="O526" s="0" t="n">
        <f aca="false">(F526^2+G526^2+H526^2)^0.5</f>
        <v>20.6189233472555</v>
      </c>
      <c r="P526" s="0" t="n">
        <f aca="false">ATAN((R526^2+S526^2)^0.5/T526)/$AB$1</f>
        <v>39.2403319138758</v>
      </c>
      <c r="Q526" s="0" t="n">
        <f aca="false">ATAN2(R526,S526)/$AB$1+180</f>
        <v>264.121001990721</v>
      </c>
      <c r="R526" s="0" t="n">
        <f aca="false">-F526*SIN(M526*$AB$1)*COS(N526*$AB$1)-G526*SIN($AB$1*M526)*SIN($AB$1*N526)+H526*COS($AB$1*M526)</f>
        <v>1.33596817009833</v>
      </c>
      <c r="S526" s="0" t="n">
        <f aca="false">-F526*SIN($AB$1*N526)+G526*COS($AB$1*N526)</f>
        <v>12.9744075665661</v>
      </c>
      <c r="T526" s="0" t="n">
        <f aca="false">-F526*COS($AB$1*M526)*COS(N526*$AB$1)-G526*COS($AB$1*M526)*SIN($AB$1*N526)-H526*SIN($AB$1*M526)</f>
        <v>15.9693436729603</v>
      </c>
      <c r="W526" s="0" t="n">
        <f aca="false">IF(O526&lt;&gt;0,1,0)</f>
        <v>1</v>
      </c>
    </row>
    <row r="527" customFormat="false" ht="15" hidden="false" customHeight="false" outlineLevel="0" collapsed="false">
      <c r="A527" s="0" t="s">
        <v>1631</v>
      </c>
      <c r="B527" s="0" t="s">
        <v>1632</v>
      </c>
      <c r="C527" s="0" t="s">
        <v>1633</v>
      </c>
      <c r="I527" s="0" t="s">
        <v>1634</v>
      </c>
      <c r="J527" s="13" t="n">
        <v>0.16</v>
      </c>
      <c r="K527" s="9" t="str">
        <f aca="false">RIGHTB(B527,1)</f>
        <v>S</v>
      </c>
      <c r="L527" s="9" t="str">
        <f aca="false">RIGHTB(C527,1)</f>
        <v>E</v>
      </c>
      <c r="M527" s="10" t="n">
        <f aca="false">IF(AND(K527="S",LEN(B527)&gt;4),-LEFT(B527,4),IF(AND(K527="S",LEN(B527)=4),-LEFT(B527,3),IF(AND(K527="N",LEN(B527)=4),LEFT(B527,3),LEFT(B527,4))))</f>
        <v>-42.2</v>
      </c>
      <c r="N527" s="10" t="str">
        <f aca="false">IF(AND(L527="W",LEN(C527)=6),-LEFT(C527,5), IF(AND(L527="W",LEN(C527)=5),-LEFT(C527,4), IF(AND(L527="W",LEN(C527)=4), -LEFT(C527,3), IF(AND(L527="E", LEN(C527)=6),LEFT(C527,5), IF(AND(L527="E",LEN(C527)=5), LEFT(C527,4), IF(AND(L527="E",LEN(C527)=4),LEFT(C527,3) ))))))</f>
        <v>27.6</v>
      </c>
      <c r="O527" s="0" t="n">
        <f aca="false">(F527^2+G527^2+H527^2)^0.5</f>
        <v>0</v>
      </c>
      <c r="P527" s="0" t="e">
        <f aca="false">ATAN((R527^2+S527^2)^0.5/T527)/$AB$1</f>
        <v>#DIV/0!</v>
      </c>
      <c r="Q527" s="0" t="n">
        <f aca="false">ATAN2(R527,S527)/$AB$1+180</f>
        <v>180</v>
      </c>
      <c r="R527" s="0" t="n">
        <f aca="false">-F527*SIN(M527*$AB$1)*COS(N527*$AB$1)-G527*SIN($AB$1*M527)*SIN($AB$1*N527)+H527*COS($AB$1*M527)</f>
        <v>0</v>
      </c>
      <c r="S527" s="0" t="n">
        <f aca="false">-F527*SIN($AB$1*N527)+G527*COS($AB$1*N527)</f>
        <v>0</v>
      </c>
      <c r="T527" s="0" t="n">
        <f aca="false">-F527*COS($AB$1*M527)*COS(N527*$AB$1)-G527*COS($AB$1*M527)*SIN($AB$1*N527)-H527*SIN($AB$1*M527)</f>
        <v>0</v>
      </c>
      <c r="W527" s="0" t="n">
        <f aca="false">IF(O527&lt;&gt;0,1,0)</f>
        <v>0</v>
      </c>
    </row>
    <row r="528" customFormat="false" ht="15" hidden="false" customHeight="false" outlineLevel="0" collapsed="false">
      <c r="A528" s="0" t="s">
        <v>1635</v>
      </c>
      <c r="I528" s="0" t="s">
        <v>1634</v>
      </c>
      <c r="J528" s="13" t="n">
        <v>0.16</v>
      </c>
      <c r="K528" s="9" t="str">
        <f aca="false">RIGHTB(B528,1)</f>
        <v/>
      </c>
      <c r="L528" s="9" t="str">
        <f aca="false">RIGHTB(C528,1)</f>
        <v/>
      </c>
      <c r="M528" s="10" t="str">
        <f aca="false">IF(AND(K528="S",LEN(B528)&gt;4),-LEFT(B528,4),IF(AND(K528="S",LEN(B528)=4),-LEFT(B528,3),IF(AND(K528="N",LEN(B528)=4),LEFT(B528,3),LEFT(B528,4))))</f>
        <v/>
      </c>
      <c r="N528" s="10" t="n">
        <f aca="false">IF(AND(L528="W",LEN(C528)=6),-LEFT(C528,5), IF(AND(L528="W",LEN(C528)=5),-LEFT(C528,4), IF(AND(L528="W",LEN(C528)=4), -LEFT(C528,3), IF(AND(L528="E", LEN(C528)=6),LEFT(C528,5), IF(AND(L528="E",LEN(C528)=5), LEFT(C528,4), IF(AND(L528="E",LEN(C528)=4),LEFT(C528,3) ))))))</f>
        <v>0</v>
      </c>
      <c r="O528" s="0" t="n">
        <f aca="false">(F528^2+G528^2+H528^2)^0.5</f>
        <v>0</v>
      </c>
      <c r="P528" s="0" t="e">
        <f aca="false">ATAN((R528^2+S528^2)^0.5/T528)/$AB$1</f>
        <v>#VALUE!</v>
      </c>
      <c r="Q528" s="0" t="e">
        <f aca="false">ATAN2(R528,S528)/$AB$1+180</f>
        <v>#VALUE!</v>
      </c>
      <c r="R528" s="0" t="e">
        <f aca="false">-F528*SIN(M528*$AB$1)*COS(N528*$AB$1)-G528*SIN($AB$1*M528)*SIN($AB$1*N528)+H528*COS($AB$1*M528)</f>
        <v>#VALUE!</v>
      </c>
      <c r="S528" s="0" t="n">
        <f aca="false">-F528*SIN($AB$1*N528)+G528*COS($AB$1*N528)</f>
        <v>0</v>
      </c>
      <c r="T528" s="0" t="e">
        <f aca="false">-F528*COS($AB$1*M528)*COS(N528*$AB$1)-G528*COS($AB$1*M528)*SIN($AB$1*N528)-H528*SIN($AB$1*M528)</f>
        <v>#VALUE!</v>
      </c>
      <c r="W528" s="0" t="n">
        <f aca="false">IF(O528&lt;&gt;0,1,0)</f>
        <v>0</v>
      </c>
    </row>
    <row r="529" customFormat="false" ht="15" hidden="false" customHeight="false" outlineLevel="0" collapsed="false">
      <c r="A529" s="0" t="s">
        <v>1636</v>
      </c>
      <c r="B529" s="0" t="s">
        <v>1637</v>
      </c>
      <c r="C529" s="0" t="s">
        <v>1638</v>
      </c>
      <c r="I529" s="0" t="s">
        <v>1634</v>
      </c>
      <c r="J529" s="13" t="n">
        <v>0.16</v>
      </c>
      <c r="K529" s="9" t="str">
        <f aca="false">RIGHTB(B529,1)</f>
        <v>N</v>
      </c>
      <c r="L529" s="9" t="str">
        <f aca="false">RIGHTB(C529,1)</f>
        <v>W</v>
      </c>
      <c r="M529" s="10" t="str">
        <f aca="false">IF(AND(K529="S",LEN(B529)&gt;4),-LEFT(B529,4),IF(AND(K529="S",LEN(B529)=4),-LEFT(B529,3),IF(AND(K529="N",LEN(B529)=4),LEFT(B529,3),LEFT(B529,4))))</f>
        <v>76.0</v>
      </c>
      <c r="N529" s="10" t="n">
        <f aca="false">IF(AND(L529="W",LEN(C529)=6),-LEFT(C529,5), IF(AND(L529="W",LEN(C529)=5),-LEFT(C529,4), IF(AND(L529="W",LEN(C529)=4), -LEFT(C529,3), IF(AND(L529="E", LEN(C529)=6),LEFT(C529,5), IF(AND(L529="E",LEN(C529)=5), LEFT(C529,4), IF(AND(L529="E",LEN(C529)=4),LEFT(C529,3) ))))))</f>
        <v>-127</v>
      </c>
      <c r="O529" s="0" t="n">
        <f aca="false">(F529^2+G529^2+H529^2)^0.5</f>
        <v>0</v>
      </c>
      <c r="P529" s="0" t="e">
        <f aca="false">ATAN((R529^2+S529^2)^0.5/T529)/$AB$1</f>
        <v>#DIV/0!</v>
      </c>
      <c r="Q529" s="0" t="n">
        <f aca="false">ATAN2(R529,S529)/$AB$1+180</f>
        <v>180</v>
      </c>
      <c r="R529" s="0" t="n">
        <f aca="false">-F529*SIN(M529*$AB$1)*COS(N529*$AB$1)-G529*SIN($AB$1*M529)*SIN($AB$1*N529)+H529*COS($AB$1*M529)</f>
        <v>0</v>
      </c>
      <c r="S529" s="0" t="n">
        <f aca="false">-F529*SIN($AB$1*N529)+G529*COS($AB$1*N529)</f>
        <v>0</v>
      </c>
      <c r="T529" s="0" t="n">
        <f aca="false">-F529*COS($AB$1*M529)*COS(N529*$AB$1)-G529*COS($AB$1*M529)*SIN($AB$1*N529)-H529*SIN($AB$1*M529)</f>
        <v>0</v>
      </c>
      <c r="W529" s="0" t="n">
        <f aca="false">IF(O529&lt;&gt;0,1,0)</f>
        <v>0</v>
      </c>
    </row>
    <row r="530" customFormat="false" ht="15" hidden="false" customHeight="false" outlineLevel="0" collapsed="false">
      <c r="A530" s="0" t="s">
        <v>1639</v>
      </c>
      <c r="B530" s="0" t="s">
        <v>685</v>
      </c>
      <c r="C530" s="0" t="s">
        <v>672</v>
      </c>
      <c r="I530" s="0" t="s">
        <v>1634</v>
      </c>
      <c r="J530" s="13" t="n">
        <v>0.16</v>
      </c>
      <c r="K530" s="9" t="str">
        <f aca="false">RIGHTB(B530,1)</f>
        <v>N</v>
      </c>
      <c r="L530" s="9" t="str">
        <f aca="false">RIGHTB(C530,1)</f>
        <v>E</v>
      </c>
      <c r="M530" s="10" t="str">
        <f aca="false">IF(AND(K530="S",LEN(B530)&gt;4),-LEFT(B530,4),IF(AND(K530="S",LEN(B530)=4),-LEFT(B530,3),IF(AND(K530="N",LEN(B530)=4),LEFT(B530,3),LEFT(B530,4))))</f>
        <v>31.8</v>
      </c>
      <c r="N530" s="10" t="str">
        <f aca="false">IF(AND(L530="W",LEN(C530)=6),-LEFT(C530,5), IF(AND(L530="W",LEN(C530)=5),-LEFT(C530,4), IF(AND(L530="W",LEN(C530)=4), -LEFT(C530,3), IF(AND(L530="E", LEN(C530)=6),LEFT(C530,5), IF(AND(L530="E",LEN(C530)=5), LEFT(C530,4), IF(AND(L530="E",LEN(C530)=4),LEFT(C530,3) ))))))</f>
        <v>111.4</v>
      </c>
      <c r="O530" s="0" t="n">
        <f aca="false">(F530^2+G530^2+H530^2)^0.5</f>
        <v>0</v>
      </c>
      <c r="P530" s="0" t="e">
        <f aca="false">ATAN((R530^2+S530^2)^0.5/T530)/$AB$1</f>
        <v>#DIV/0!</v>
      </c>
      <c r="Q530" s="0" t="n">
        <f aca="false">ATAN2(R530,S530)/$AB$1+180</f>
        <v>180</v>
      </c>
      <c r="R530" s="0" t="n">
        <f aca="false">-F530*SIN(M530*$AB$1)*COS(N530*$AB$1)-G530*SIN($AB$1*M530)*SIN($AB$1*N530)+H530*COS($AB$1*M530)</f>
        <v>0</v>
      </c>
      <c r="S530" s="0" t="n">
        <f aca="false">-F530*SIN($AB$1*N530)+G530*COS($AB$1*N530)</f>
        <v>-0</v>
      </c>
      <c r="T530" s="0" t="n">
        <f aca="false">-F530*COS($AB$1*M530)*COS(N530*$AB$1)-G530*COS($AB$1*M530)*SIN($AB$1*N530)-H530*SIN($AB$1*M530)</f>
        <v>0</v>
      </c>
      <c r="W530" s="0" t="n">
        <f aca="false">IF(O530&lt;&gt;0,1,0)</f>
        <v>0</v>
      </c>
    </row>
    <row r="531" customFormat="false" ht="15" hidden="false" customHeight="false" outlineLevel="0" collapsed="false">
      <c r="A531" s="0" t="s">
        <v>1640</v>
      </c>
      <c r="I531" s="0" t="s">
        <v>1641</v>
      </c>
      <c r="J531" s="13" t="n">
        <v>0.16</v>
      </c>
      <c r="K531" s="9" t="str">
        <f aca="false">RIGHTB(B531,1)</f>
        <v/>
      </c>
      <c r="L531" s="9" t="str">
        <f aca="false">RIGHTB(C531,1)</f>
        <v/>
      </c>
      <c r="M531" s="10" t="str">
        <f aca="false">IF(AND(K531="S",LEN(B531)&gt;4),-LEFT(B531,4),IF(AND(K531="S",LEN(B531)=4),-LEFT(B531,3),IF(AND(K531="N",LEN(B531)=4),LEFT(B531,3),LEFT(B531,4))))</f>
        <v/>
      </c>
      <c r="N531" s="10" t="n">
        <f aca="false">IF(AND(L531="W",LEN(C531)=6),-LEFT(C531,5), IF(AND(L531="W",LEN(C531)=5),-LEFT(C531,4), IF(AND(L531="W",LEN(C531)=4), -LEFT(C531,3), IF(AND(L531="E", LEN(C531)=6),LEFT(C531,5), IF(AND(L531="E",LEN(C531)=5), LEFT(C531,4), IF(AND(L531="E",LEN(C531)=4),LEFT(C531,3) ))))))</f>
        <v>0</v>
      </c>
      <c r="O531" s="0" t="n">
        <f aca="false">(F531^2+G531^2+H531^2)^0.5</f>
        <v>0</v>
      </c>
      <c r="P531" s="0" t="e">
        <f aca="false">ATAN((R531^2+S531^2)^0.5/T531)/$AB$1</f>
        <v>#VALUE!</v>
      </c>
      <c r="Q531" s="0" t="e">
        <f aca="false">ATAN2(R531,S531)/$AB$1+180</f>
        <v>#VALUE!</v>
      </c>
      <c r="R531" s="0" t="e">
        <f aca="false">-F531*SIN(M531*$AB$1)*COS(N531*$AB$1)-G531*SIN($AB$1*M531)*SIN($AB$1*N531)+H531*COS($AB$1*M531)</f>
        <v>#VALUE!</v>
      </c>
      <c r="S531" s="0" t="n">
        <f aca="false">-F531*SIN($AB$1*N531)+G531*COS($AB$1*N531)</f>
        <v>0</v>
      </c>
      <c r="T531" s="0" t="e">
        <f aca="false">-F531*COS($AB$1*M531)*COS(N531*$AB$1)-G531*COS($AB$1*M531)*SIN($AB$1*N531)-H531*SIN($AB$1*M531)</f>
        <v>#VALUE!</v>
      </c>
      <c r="W531" s="0" t="n">
        <f aca="false">IF(O531&lt;&gt;0,1,0)</f>
        <v>0</v>
      </c>
    </row>
    <row r="532" customFormat="false" ht="15" hidden="false" customHeight="false" outlineLevel="0" collapsed="false">
      <c r="A532" s="0" t="s">
        <v>1642</v>
      </c>
      <c r="I532" s="0" t="s">
        <v>1634</v>
      </c>
      <c r="J532" s="13" t="n">
        <v>0.16</v>
      </c>
      <c r="K532" s="9" t="str">
        <f aca="false">RIGHTB(B532,1)</f>
        <v/>
      </c>
      <c r="L532" s="9" t="str">
        <f aca="false">RIGHTB(C532,1)</f>
        <v/>
      </c>
      <c r="M532" s="10" t="str">
        <f aca="false">IF(AND(K532="S",LEN(B532)&gt;4),-LEFT(B532,4),IF(AND(K532="S",LEN(B532)=4),-LEFT(B532,3),IF(AND(K532="N",LEN(B532)=4),LEFT(B532,3),LEFT(B532,4))))</f>
        <v/>
      </c>
      <c r="N532" s="10" t="n">
        <f aca="false">IF(AND(L532="W",LEN(C532)=6),-LEFT(C532,5), IF(AND(L532="W",LEN(C532)=5),-LEFT(C532,4), IF(AND(L532="W",LEN(C532)=4), -LEFT(C532,3), IF(AND(L532="E", LEN(C532)=6),LEFT(C532,5), IF(AND(L532="E",LEN(C532)=5), LEFT(C532,4), IF(AND(L532="E",LEN(C532)=4),LEFT(C532,3) ))))))</f>
        <v>0</v>
      </c>
      <c r="O532" s="0" t="n">
        <f aca="false">(F532^2+G532^2+H532^2)^0.5</f>
        <v>0</v>
      </c>
      <c r="P532" s="0" t="e">
        <f aca="false">ATAN((R532^2+S532^2)^0.5/T532)/$AB$1</f>
        <v>#VALUE!</v>
      </c>
      <c r="Q532" s="0" t="e">
        <f aca="false">ATAN2(R532,S532)/$AB$1+180</f>
        <v>#VALUE!</v>
      </c>
      <c r="R532" s="0" t="e">
        <f aca="false">-F532*SIN(M532*$AB$1)*COS(N532*$AB$1)-G532*SIN($AB$1*M532)*SIN($AB$1*N532)+H532*COS($AB$1*M532)</f>
        <v>#VALUE!</v>
      </c>
      <c r="S532" s="0" t="n">
        <f aca="false">-F532*SIN($AB$1*N532)+G532*COS($AB$1*N532)</f>
        <v>0</v>
      </c>
      <c r="T532" s="0" t="e">
        <f aca="false">-F532*COS($AB$1*M532)*COS(N532*$AB$1)-G532*COS($AB$1*M532)*SIN($AB$1*N532)-H532*SIN($AB$1*M532)</f>
        <v>#VALUE!</v>
      </c>
      <c r="W532" s="0" t="n">
        <f aca="false">IF(O532&lt;&gt;0,1,0)</f>
        <v>0</v>
      </c>
    </row>
    <row r="533" customFormat="false" ht="15" hidden="false" customHeight="false" outlineLevel="0" collapsed="false">
      <c r="A533" s="0" t="s">
        <v>1643</v>
      </c>
      <c r="I533" s="0" t="s">
        <v>1641</v>
      </c>
      <c r="J533" s="13" t="n">
        <v>0.16</v>
      </c>
      <c r="K533" s="9" t="str">
        <f aca="false">RIGHTB(B533,1)</f>
        <v/>
      </c>
      <c r="L533" s="9" t="str">
        <f aca="false">RIGHTB(C533,1)</f>
        <v/>
      </c>
      <c r="M533" s="10" t="str">
        <f aca="false">IF(AND(K533="S",LEN(B533)&gt;4),-LEFT(B533,4),IF(AND(K533="S",LEN(B533)=4),-LEFT(B533,3),IF(AND(K533="N",LEN(B533)=4),LEFT(B533,3),LEFT(B533,4))))</f>
        <v/>
      </c>
      <c r="N533" s="10" t="n">
        <f aca="false">IF(AND(L533="W",LEN(C533)=6),-LEFT(C533,5), IF(AND(L533="W",LEN(C533)=5),-LEFT(C533,4), IF(AND(L533="W",LEN(C533)=4), -LEFT(C533,3), IF(AND(L533="E", LEN(C533)=6),LEFT(C533,5), IF(AND(L533="E",LEN(C533)=5), LEFT(C533,4), IF(AND(L533="E",LEN(C533)=4),LEFT(C533,3) ))))))</f>
        <v>0</v>
      </c>
      <c r="O533" s="0" t="n">
        <f aca="false">(F533^2+G533^2+H533^2)^0.5</f>
        <v>0</v>
      </c>
      <c r="P533" s="0" t="e">
        <f aca="false">ATAN((R533^2+S533^2)^0.5/T533)/$AB$1</f>
        <v>#VALUE!</v>
      </c>
      <c r="Q533" s="0" t="e">
        <f aca="false">ATAN2(R533,S533)/$AB$1+180</f>
        <v>#VALUE!</v>
      </c>
      <c r="R533" s="0" t="e">
        <f aca="false">-F533*SIN(M533*$AB$1)*COS(N533*$AB$1)-G533*SIN($AB$1*M533)*SIN($AB$1*N533)+H533*COS($AB$1*M533)</f>
        <v>#VALUE!</v>
      </c>
      <c r="S533" s="0" t="n">
        <f aca="false">-F533*SIN($AB$1*N533)+G533*COS($AB$1*N533)</f>
        <v>0</v>
      </c>
      <c r="T533" s="0" t="e">
        <f aca="false">-F533*COS($AB$1*M533)*COS(N533*$AB$1)-G533*COS($AB$1*M533)*SIN($AB$1*N533)-H533*SIN($AB$1*M533)</f>
        <v>#VALUE!</v>
      </c>
      <c r="W533" s="0" t="n">
        <f aca="false">IF(O533&lt;&gt;0,1,0)</f>
        <v>0</v>
      </c>
    </row>
    <row r="534" customFormat="false" ht="15" hidden="false" customHeight="false" outlineLevel="0" collapsed="false">
      <c r="A534" s="0" t="s">
        <v>1644</v>
      </c>
      <c r="I534" s="0" t="s">
        <v>1634</v>
      </c>
      <c r="J534" s="13" t="n">
        <v>0.16</v>
      </c>
      <c r="K534" s="9" t="str">
        <f aca="false">RIGHTB(B534,1)</f>
        <v/>
      </c>
      <c r="L534" s="9" t="str">
        <f aca="false">RIGHTB(C534,1)</f>
        <v/>
      </c>
      <c r="M534" s="10" t="str">
        <f aca="false">IF(AND(K534="S",LEN(B534)&gt;4),-LEFT(B534,4),IF(AND(K534="S",LEN(B534)=4),-LEFT(B534,3),IF(AND(K534="N",LEN(B534)=4),LEFT(B534,3),LEFT(B534,4))))</f>
        <v/>
      </c>
      <c r="N534" s="10" t="n">
        <f aca="false">IF(AND(L534="W",LEN(C534)=6),-LEFT(C534,5), IF(AND(L534="W",LEN(C534)=5),-LEFT(C534,4), IF(AND(L534="W",LEN(C534)=4), -LEFT(C534,3), IF(AND(L534="E", LEN(C534)=6),LEFT(C534,5), IF(AND(L534="E",LEN(C534)=5), LEFT(C534,4), IF(AND(L534="E",LEN(C534)=4),LEFT(C534,3) ))))))</f>
        <v>0</v>
      </c>
      <c r="O534" s="0" t="n">
        <f aca="false">(F534^2+G534^2+H534^2)^0.5</f>
        <v>0</v>
      </c>
      <c r="P534" s="0" t="e">
        <f aca="false">ATAN((R534^2+S534^2)^0.5/T534)/$AB$1</f>
        <v>#VALUE!</v>
      </c>
      <c r="Q534" s="0" t="e">
        <f aca="false">ATAN2(R534,S534)/$AB$1+180</f>
        <v>#VALUE!</v>
      </c>
      <c r="R534" s="0" t="e">
        <f aca="false">-F534*SIN(M534*$AB$1)*COS(N534*$AB$1)-G534*SIN($AB$1*M534)*SIN($AB$1*N534)+H534*COS($AB$1*M534)</f>
        <v>#VALUE!</v>
      </c>
      <c r="S534" s="0" t="n">
        <f aca="false">-F534*SIN($AB$1*N534)+G534*COS($AB$1*N534)</f>
        <v>0</v>
      </c>
      <c r="T534" s="0" t="e">
        <f aca="false">-F534*COS($AB$1*M534)*COS(N534*$AB$1)-G534*COS($AB$1*M534)*SIN($AB$1*N534)-H534*SIN($AB$1*M534)</f>
        <v>#VALUE!</v>
      </c>
      <c r="W534" s="0" t="n">
        <f aca="false">IF(O534&lt;&gt;0,1,0)</f>
        <v>0</v>
      </c>
    </row>
    <row r="535" customFormat="false" ht="15" hidden="false" customHeight="false" outlineLevel="0" collapsed="false">
      <c r="A535" s="0" t="s">
        <v>1645</v>
      </c>
      <c r="B535" s="0" t="s">
        <v>1646</v>
      </c>
      <c r="C535" s="0" t="s">
        <v>1647</v>
      </c>
      <c r="I535" s="0" t="s">
        <v>1641</v>
      </c>
      <c r="J535" s="13" t="n">
        <v>0.16</v>
      </c>
      <c r="K535" s="9" t="str">
        <f aca="false">RIGHTB(B535,1)</f>
        <v>S</v>
      </c>
      <c r="L535" s="9" t="str">
        <f aca="false">RIGHTB(C535,1)</f>
        <v>W</v>
      </c>
      <c r="M535" s="10" t="n">
        <f aca="false">IF(AND(K535="S",LEN(B535)&gt;4),-LEFT(B535,4),IF(AND(K535="S",LEN(B535)=4),-LEFT(B535,3),IF(AND(K535="N",LEN(B535)=4),LEFT(B535,3),LEFT(B535,4))))</f>
        <v>-4.3</v>
      </c>
      <c r="N535" s="10" t="n">
        <f aca="false">IF(AND(L535="W",LEN(C535)=6),-LEFT(C535,5), IF(AND(L535="W",LEN(C535)=5),-LEFT(C535,4), IF(AND(L535="W",LEN(C535)=4), -LEFT(C535,3), IF(AND(L535="E", LEN(C535)=6),LEFT(C535,5), IF(AND(L535="E",LEN(C535)=5), LEFT(C535,4), IF(AND(L535="E",LEN(C535)=4),LEFT(C535,3) ))))))</f>
        <v>-175.9</v>
      </c>
      <c r="O535" s="0" t="n">
        <f aca="false">(F535^2+G535^2+H535^2)^0.5</f>
        <v>0</v>
      </c>
      <c r="P535" s="0" t="e">
        <f aca="false">ATAN((R535^2+S535^2)^0.5/T535)/$AB$1</f>
        <v>#DIV/0!</v>
      </c>
      <c r="Q535" s="0" t="n">
        <f aca="false">ATAN2(R535,S535)/$AB$1+180</f>
        <v>180</v>
      </c>
      <c r="R535" s="0" t="n">
        <f aca="false">-F535*SIN(M535*$AB$1)*COS(N535*$AB$1)-G535*SIN($AB$1*M535)*SIN($AB$1*N535)+H535*COS($AB$1*M535)</f>
        <v>0</v>
      </c>
      <c r="S535" s="0" t="n">
        <f aca="false">-F535*SIN($AB$1*N535)+G535*COS($AB$1*N535)</f>
        <v>0</v>
      </c>
      <c r="T535" s="0" t="n">
        <f aca="false">-F535*COS($AB$1*M535)*COS(N535*$AB$1)-G535*COS($AB$1*M535)*SIN($AB$1*N535)-H535*SIN($AB$1*M535)</f>
        <v>0</v>
      </c>
      <c r="W535" s="0" t="n">
        <f aca="false">IF(O535&lt;&gt;0,1,0)</f>
        <v>0</v>
      </c>
    </row>
    <row r="536" customFormat="false" ht="15" hidden="false" customHeight="false" outlineLevel="0" collapsed="false">
      <c r="A536" s="0" t="s">
        <v>1648</v>
      </c>
      <c r="I536" s="0" t="s">
        <v>1641</v>
      </c>
      <c r="J536" s="13" t="n">
        <v>0.16</v>
      </c>
      <c r="K536" s="9" t="str">
        <f aca="false">RIGHTB(B536,1)</f>
        <v/>
      </c>
      <c r="L536" s="9" t="str">
        <f aca="false">RIGHTB(C536,1)</f>
        <v/>
      </c>
      <c r="M536" s="10" t="str">
        <f aca="false">IF(AND(K536="S",LEN(B536)&gt;4),-LEFT(B536,4),IF(AND(K536="S",LEN(B536)=4),-LEFT(B536,3),IF(AND(K536="N",LEN(B536)=4),LEFT(B536,3),LEFT(B536,4))))</f>
        <v/>
      </c>
      <c r="N536" s="10" t="n">
        <f aca="false">IF(AND(L536="W",LEN(C536)=6),-LEFT(C536,5), IF(AND(L536="W",LEN(C536)=5),-LEFT(C536,4), IF(AND(L536="W",LEN(C536)=4), -LEFT(C536,3), IF(AND(L536="E", LEN(C536)=6),LEFT(C536,5), IF(AND(L536="E",LEN(C536)=5), LEFT(C536,4), IF(AND(L536="E",LEN(C536)=4),LEFT(C536,3) ))))))</f>
        <v>0</v>
      </c>
      <c r="O536" s="0" t="n">
        <f aca="false">(F536^2+G536^2+H536^2)^0.5</f>
        <v>0</v>
      </c>
      <c r="P536" s="0" t="e">
        <f aca="false">ATAN((R536^2+S536^2)^0.5/T536)/$AB$1</f>
        <v>#VALUE!</v>
      </c>
      <c r="Q536" s="0" t="e">
        <f aca="false">ATAN2(R536,S536)/$AB$1+180</f>
        <v>#VALUE!</v>
      </c>
      <c r="R536" s="0" t="e">
        <f aca="false">-F536*SIN(M536*$AB$1)*COS(N536*$AB$1)-G536*SIN($AB$1*M536)*SIN($AB$1*N536)+H536*COS($AB$1*M536)</f>
        <v>#VALUE!</v>
      </c>
      <c r="S536" s="0" t="n">
        <f aca="false">-F536*SIN($AB$1*N536)+G536*COS($AB$1*N536)</f>
        <v>0</v>
      </c>
      <c r="T536" s="0" t="e">
        <f aca="false">-F536*COS($AB$1*M536)*COS(N536*$AB$1)-G536*COS($AB$1*M536)*SIN($AB$1*N536)-H536*SIN($AB$1*M536)</f>
        <v>#VALUE!</v>
      </c>
      <c r="W536" s="0" t="n">
        <f aca="false">IF(O536&lt;&gt;0,1,0)</f>
        <v>0</v>
      </c>
    </row>
    <row r="537" customFormat="false" ht="15" hidden="false" customHeight="false" outlineLevel="0" collapsed="false">
      <c r="A537" s="0" t="s">
        <v>1649</v>
      </c>
      <c r="I537" s="0" t="s">
        <v>1650</v>
      </c>
      <c r="J537" s="13" t="n">
        <v>0.16</v>
      </c>
      <c r="K537" s="9" t="str">
        <f aca="false">RIGHTB(B537,1)</f>
        <v/>
      </c>
      <c r="L537" s="9" t="str">
        <f aca="false">RIGHTB(C537,1)</f>
        <v/>
      </c>
      <c r="M537" s="10" t="str">
        <f aca="false">IF(AND(K537="S",LEN(B537)&gt;4),-LEFT(B537,4),IF(AND(K537="S",LEN(B537)=4),-LEFT(B537,3),IF(AND(K537="N",LEN(B537)=4),LEFT(B537,3),LEFT(B537,4))))</f>
        <v/>
      </c>
      <c r="N537" s="10" t="n">
        <f aca="false">IF(AND(L537="W",LEN(C537)=6),-LEFT(C537,5), IF(AND(L537="W",LEN(C537)=5),-LEFT(C537,4), IF(AND(L537="W",LEN(C537)=4), -LEFT(C537,3), IF(AND(L537="E", LEN(C537)=6),LEFT(C537,5), IF(AND(L537="E",LEN(C537)=5), LEFT(C537,4), IF(AND(L537="E",LEN(C537)=4),LEFT(C537,3) ))))))</f>
        <v>0</v>
      </c>
      <c r="O537" s="0" t="n">
        <f aca="false">(F537^2+G537^2+H537^2)^0.5</f>
        <v>0</v>
      </c>
      <c r="P537" s="0" t="e">
        <f aca="false">ATAN((R537^2+S537^2)^0.5/T537)/$AB$1</f>
        <v>#VALUE!</v>
      </c>
      <c r="Q537" s="0" t="e">
        <f aca="false">ATAN2(R537,S537)/$AB$1+180</f>
        <v>#VALUE!</v>
      </c>
      <c r="R537" s="0" t="e">
        <f aca="false">-F537*SIN(M537*$AB$1)*COS(N537*$AB$1)-G537*SIN($AB$1*M537)*SIN($AB$1*N537)+H537*COS($AB$1*M537)</f>
        <v>#VALUE!</v>
      </c>
      <c r="S537" s="0" t="n">
        <f aca="false">-F537*SIN($AB$1*N537)+G537*COS($AB$1*N537)</f>
        <v>0</v>
      </c>
      <c r="T537" s="0" t="e">
        <f aca="false">-F537*COS($AB$1*M537)*COS(N537*$AB$1)-G537*COS($AB$1*M537)*SIN($AB$1*N537)-H537*SIN($AB$1*M537)</f>
        <v>#VALUE!</v>
      </c>
      <c r="W537" s="0" t="n">
        <f aca="false">IF(O537&lt;&gt;0,1,0)</f>
        <v>0</v>
      </c>
    </row>
    <row r="538" customFormat="false" ht="15" hidden="false" customHeight="false" outlineLevel="0" collapsed="false">
      <c r="A538" s="0" t="s">
        <v>1651</v>
      </c>
      <c r="B538" s="0" t="s">
        <v>1387</v>
      </c>
      <c r="C538" s="0" t="s">
        <v>1652</v>
      </c>
      <c r="D538" s="0" t="n">
        <v>32.7</v>
      </c>
      <c r="I538" s="0" t="s">
        <v>1650</v>
      </c>
      <c r="J538" s="13" t="n">
        <v>0.16</v>
      </c>
      <c r="K538" s="9" t="str">
        <f aca="false">RIGHTB(B538,1)</f>
        <v>N</v>
      </c>
      <c r="L538" s="9" t="str">
        <f aca="false">RIGHTB(C538,1)</f>
        <v>E</v>
      </c>
      <c r="M538" s="10" t="str">
        <f aca="false">IF(AND(K538="S",LEN(B538)&gt;4),-LEFT(B538,4),IF(AND(K538="S",LEN(B538)=4),-LEFT(B538,3),IF(AND(K538="N",LEN(B538)=4),LEFT(B538,3),LEFT(B538,4))))</f>
        <v>4.9</v>
      </c>
      <c r="N538" s="10" t="str">
        <f aca="false">IF(AND(L538="W",LEN(C538)=6),-LEFT(C538,5), IF(AND(L538="W",LEN(C538)=5),-LEFT(C538,4), IF(AND(L538="W",LEN(C538)=4), -LEFT(C538,3), IF(AND(L538="E", LEN(C538)=6),LEFT(C538,5), IF(AND(L538="E",LEN(C538)=5), LEFT(C538,4), IF(AND(L538="E",LEN(C538)=4),LEFT(C538,3) ))))))</f>
        <v>49.6</v>
      </c>
      <c r="O538" s="0" t="n">
        <f aca="false">(F538^2+G538^2+H538^2)^0.5</f>
        <v>0</v>
      </c>
      <c r="P538" s="0" t="e">
        <f aca="false">ATAN((R538^2+S538^2)^0.5/T538)/$AB$1</f>
        <v>#DIV/0!</v>
      </c>
      <c r="Q538" s="0" t="n">
        <f aca="false">ATAN2(R538,S538)/$AB$1+180</f>
        <v>180</v>
      </c>
      <c r="R538" s="0" t="n">
        <f aca="false">-F538*SIN(M538*$AB$1)*COS(N538*$AB$1)-G538*SIN($AB$1*M538)*SIN($AB$1*N538)+H538*COS($AB$1*M538)</f>
        <v>0</v>
      </c>
      <c r="S538" s="0" t="n">
        <f aca="false">-F538*SIN($AB$1*N538)+G538*COS($AB$1*N538)</f>
        <v>0</v>
      </c>
      <c r="T538" s="0" t="n">
        <f aca="false">-F538*COS($AB$1*M538)*COS(N538*$AB$1)-G538*COS($AB$1*M538)*SIN($AB$1*N538)-H538*SIN($AB$1*M538)</f>
        <v>-0</v>
      </c>
      <c r="W538" s="0" t="n">
        <f aca="false">IF(O538&lt;&gt;0,1,0)</f>
        <v>0</v>
      </c>
    </row>
    <row r="539" customFormat="false" ht="15" hidden="false" customHeight="false" outlineLevel="0" collapsed="false">
      <c r="A539" s="0" t="s">
        <v>1653</v>
      </c>
      <c r="B539" s="0" t="s">
        <v>1654</v>
      </c>
      <c r="C539" s="0" t="s">
        <v>1655</v>
      </c>
      <c r="D539" s="0" t="n">
        <v>35.2</v>
      </c>
      <c r="E539" s="0" t="n">
        <v>17</v>
      </c>
      <c r="F539" s="0" t="n">
        <v>16.7</v>
      </c>
      <c r="G539" s="0" t="n">
        <v>-2.1</v>
      </c>
      <c r="H539" s="0" t="n">
        <v>-2.2</v>
      </c>
      <c r="I539" s="0" t="s">
        <v>1641</v>
      </c>
      <c r="J539" s="13" t="n">
        <v>0.16</v>
      </c>
      <c r="K539" s="9" t="str">
        <f aca="false">RIGHTB(B539,1)</f>
        <v>S</v>
      </c>
      <c r="L539" s="9" t="str">
        <f aca="false">RIGHTB(C539,1)</f>
        <v>W</v>
      </c>
      <c r="M539" s="10" t="n">
        <f aca="false">IF(AND(K539="S",LEN(B539)&gt;4),-LEFT(B539,4),IF(AND(K539="S",LEN(B539)=4),-LEFT(B539,3),IF(AND(K539="N",LEN(B539)=4),LEFT(B539,3),LEFT(B539,4))))</f>
        <v>-23.4</v>
      </c>
      <c r="N539" s="10" t="n">
        <f aca="false">IF(AND(L539="W",LEN(C539)=6),-LEFT(C539,5), IF(AND(L539="W",LEN(C539)=5),-LEFT(C539,4), IF(AND(L539="W",LEN(C539)=4), -LEFT(C539,3), IF(AND(L539="E", LEN(C539)=6),LEFT(C539,5), IF(AND(L539="E",LEN(C539)=5), LEFT(C539,4), IF(AND(L539="E",LEN(C539)=4),LEFT(C539,3) ))))))</f>
        <v>-170.9</v>
      </c>
      <c r="O539" s="0" t="n">
        <f aca="false">(F539^2+G539^2+H539^2)^0.5</f>
        <v>16.9746870368794</v>
      </c>
      <c r="P539" s="0" t="n">
        <f aca="false">ATAN((R539^2+S539^2)^0.5/T539)/$AB$1</f>
        <v>34.7034319696441</v>
      </c>
      <c r="Q539" s="0" t="n">
        <f aca="false">ATAN2(R539,S539)/$AB$1+180</f>
        <v>330.799685548791</v>
      </c>
      <c r="R539" s="0" t="n">
        <f aca="false">-F539*SIN(M539*$AB$1)*COS(N539*$AB$1)-G539*SIN($AB$1*M539)*SIN($AB$1*N539)+H539*COS($AB$1*M539)</f>
        <v>-8.43604816223942</v>
      </c>
      <c r="S539" s="0" t="n">
        <f aca="false">-F539*SIN($AB$1*N539)+G539*COS($AB$1*N539)</f>
        <v>4.71480871870429</v>
      </c>
      <c r="T539" s="0" t="n">
        <f aca="false">-F539*COS($AB$1*M539)*COS(N539*$AB$1)-G539*COS($AB$1*M539)*SIN($AB$1*N539)-H539*SIN($AB$1*M539)</f>
        <v>13.9550589447127</v>
      </c>
      <c r="W539" s="0" t="n">
        <f aca="false">IF(O539&lt;&gt;0,1,0)</f>
        <v>1</v>
      </c>
    </row>
    <row r="540" customFormat="false" ht="15" hidden="false" customHeight="false" outlineLevel="0" collapsed="false">
      <c r="A540" s="0" t="s">
        <v>1656</v>
      </c>
      <c r="I540" s="0" t="s">
        <v>1634</v>
      </c>
      <c r="J540" s="13" t="n">
        <v>0.16</v>
      </c>
      <c r="K540" s="9" t="str">
        <f aca="false">RIGHTB(B540,1)</f>
        <v/>
      </c>
      <c r="L540" s="9" t="str">
        <f aca="false">RIGHTB(C540,1)</f>
        <v/>
      </c>
      <c r="M540" s="10" t="str">
        <f aca="false">IF(AND(K540="S",LEN(B540)&gt;4),-LEFT(B540,4),IF(AND(K540="S",LEN(B540)=4),-LEFT(B540,3),IF(AND(K540="N",LEN(B540)=4),LEFT(B540,3),LEFT(B540,4))))</f>
        <v/>
      </c>
      <c r="N540" s="10" t="n">
        <f aca="false">IF(AND(L540="W",LEN(C540)=6),-LEFT(C540,5), IF(AND(L540="W",LEN(C540)=5),-LEFT(C540,4), IF(AND(L540="W",LEN(C540)=4), -LEFT(C540,3), IF(AND(L540="E", LEN(C540)=6),LEFT(C540,5), IF(AND(L540="E",LEN(C540)=5), LEFT(C540,4), IF(AND(L540="E",LEN(C540)=4),LEFT(C540,3) ))))))</f>
        <v>0</v>
      </c>
      <c r="O540" s="0" t="n">
        <f aca="false">(F540^2+G540^2+H540^2)^0.5</f>
        <v>0</v>
      </c>
      <c r="P540" s="0" t="e">
        <f aca="false">ATAN((R540^2+S540^2)^0.5/T540)/$AB$1</f>
        <v>#VALUE!</v>
      </c>
      <c r="Q540" s="0" t="e">
        <f aca="false">ATAN2(R540,S540)/$AB$1+180</f>
        <v>#VALUE!</v>
      </c>
      <c r="R540" s="0" t="e">
        <f aca="false">-F540*SIN(M540*$AB$1)*COS(N540*$AB$1)-G540*SIN($AB$1*M540)*SIN($AB$1*N540)+H540*COS($AB$1*M540)</f>
        <v>#VALUE!</v>
      </c>
      <c r="S540" s="0" t="n">
        <f aca="false">-F540*SIN($AB$1*N540)+G540*COS($AB$1*N540)</f>
        <v>0</v>
      </c>
      <c r="T540" s="0" t="e">
        <f aca="false">-F540*COS($AB$1*M540)*COS(N540*$AB$1)-G540*COS($AB$1*M540)*SIN($AB$1*N540)-H540*SIN($AB$1*M540)</f>
        <v>#VALUE!</v>
      </c>
      <c r="W540" s="0" t="n">
        <f aca="false">IF(O540&lt;&gt;0,1,0)</f>
        <v>0</v>
      </c>
    </row>
    <row r="541" customFormat="false" ht="15" hidden="false" customHeight="false" outlineLevel="0" collapsed="false">
      <c r="A541" s="0" t="s">
        <v>1657</v>
      </c>
      <c r="B541" s="0" t="s">
        <v>87</v>
      </c>
      <c r="C541" s="0" t="s">
        <v>1282</v>
      </c>
      <c r="D541" s="0" t="n">
        <v>26.7</v>
      </c>
      <c r="E541" s="0" t="n">
        <v>12.9</v>
      </c>
      <c r="F541" s="0" t="n">
        <v>-4.1</v>
      </c>
      <c r="G541" s="0" t="n">
        <v>4.8</v>
      </c>
      <c r="H541" s="0" t="n">
        <v>-11.2</v>
      </c>
      <c r="I541" s="0" t="s">
        <v>1634</v>
      </c>
      <c r="J541" s="13" t="n">
        <v>0.16</v>
      </c>
      <c r="K541" s="9" t="str">
        <f aca="false">RIGHTB(B541,1)</f>
        <v>N</v>
      </c>
      <c r="L541" s="9" t="str">
        <f aca="false">RIGHTB(C541,1)</f>
        <v>W</v>
      </c>
      <c r="M541" s="10" t="str">
        <f aca="false">IF(AND(K541="S",LEN(B541)&gt;4),-LEFT(B541,4),IF(AND(K541="S",LEN(B541)=4),-LEFT(B541,3),IF(AND(K541="N",LEN(B541)=4),LEFT(B541,3),LEFT(B541,4))))</f>
        <v>28.0</v>
      </c>
      <c r="N541" s="10" t="n">
        <f aca="false">IF(AND(L541="W",LEN(C541)=6),-LEFT(C541,5), IF(AND(L541="W",LEN(C541)=5),-LEFT(C541,4), IF(AND(L541="W",LEN(C541)=4), -LEFT(C541,3), IF(AND(L541="E", LEN(C541)=6),LEFT(C541,5), IF(AND(L541="E",LEN(C541)=5), LEFT(C541,4), IF(AND(L541="E",LEN(C541)=4),LEFT(C541,3) ))))))</f>
        <v>-41.5</v>
      </c>
      <c r="O541" s="0" t="n">
        <f aca="false">(F541^2+G541^2+H541^2)^0.5</f>
        <v>12.8565158577275</v>
      </c>
      <c r="P541" s="0" t="n">
        <f aca="false">ATAN((R541^2+S541^2)^0.5/T541)/$AB$1</f>
        <v>33.0387191436507</v>
      </c>
      <c r="Q541" s="0" t="n">
        <f aca="false">ATAN2(R541,S541)/$AB$1+180</f>
        <v>352.80223425745</v>
      </c>
      <c r="R541" s="0" t="n">
        <f aca="false">-F541*SIN(M541*$AB$1)*COS(N541*$AB$1)-G541*SIN($AB$1*M541)*SIN($AB$1*N541)+H541*COS($AB$1*M541)</f>
        <v>-6.95420795419275</v>
      </c>
      <c r="S541" s="0" t="n">
        <f aca="false">-F541*SIN($AB$1*N541)+G541*COS($AB$1*N541)</f>
        <v>0.878245262232103</v>
      </c>
      <c r="T541" s="0" t="n">
        <f aca="false">-F541*COS($AB$1*M541)*COS(N541*$AB$1)-G541*COS($AB$1*M541)*SIN($AB$1*N541)-H541*SIN($AB$1*M541)</f>
        <v>10.7776470989363</v>
      </c>
      <c r="W541" s="0" t="n">
        <f aca="false">IF(O541&lt;&gt;0,1,0)</f>
        <v>1</v>
      </c>
    </row>
    <row r="542" customFormat="false" ht="15" hidden="false" customHeight="false" outlineLevel="0" collapsed="false">
      <c r="A542" s="0" t="s">
        <v>1658</v>
      </c>
      <c r="B542" s="0" t="s">
        <v>1659</v>
      </c>
      <c r="C542" s="0" t="s">
        <v>1660</v>
      </c>
      <c r="I542" s="0" t="s">
        <v>1661</v>
      </c>
      <c r="J542" s="13" t="n">
        <v>0.16</v>
      </c>
      <c r="K542" s="9" t="str">
        <f aca="false">RIGHTB(B542,1)</f>
        <v>N</v>
      </c>
      <c r="L542" s="9" t="str">
        <f aca="false">RIGHTB(C542,1)</f>
        <v>W</v>
      </c>
      <c r="M542" s="10" t="str">
        <f aca="false">IF(AND(K542="S",LEN(B542)&gt;4),-LEFT(B542,4),IF(AND(K542="S",LEN(B542)=4),-LEFT(B542,3),IF(AND(K542="N",LEN(B542)=4),LEFT(B542,3),LEFT(B542,4))))</f>
        <v>47.8</v>
      </c>
      <c r="N542" s="10" t="n">
        <f aca="false">IF(AND(L542="W",LEN(C542)=6),-LEFT(C542,5), IF(AND(L542="W",LEN(C542)=5),-LEFT(C542,4), IF(AND(L542="W",LEN(C542)=4), -LEFT(C542,3), IF(AND(L542="E", LEN(C542)=6),LEFT(C542,5), IF(AND(L542="E",LEN(C542)=5), LEFT(C542,4), IF(AND(L542="E",LEN(C542)=4),LEFT(C542,3) ))))))</f>
        <v>-44.3</v>
      </c>
      <c r="O542" s="0" t="n">
        <f aca="false">(F542^2+G542^2+H542^2)^0.5</f>
        <v>0</v>
      </c>
      <c r="P542" s="0" t="e">
        <f aca="false">ATAN((R542^2+S542^2)^0.5/T542)/$AB$1</f>
        <v>#DIV/0!</v>
      </c>
      <c r="Q542" s="0" t="n">
        <f aca="false">ATAN2(R542,S542)/$AB$1+180</f>
        <v>180</v>
      </c>
      <c r="R542" s="0" t="n">
        <f aca="false">-F542*SIN(M542*$AB$1)*COS(N542*$AB$1)-G542*SIN($AB$1*M542)*SIN($AB$1*N542)+H542*COS($AB$1*M542)</f>
        <v>0</v>
      </c>
      <c r="S542" s="0" t="n">
        <f aca="false">-F542*SIN($AB$1*N542)+G542*COS($AB$1*N542)</f>
        <v>0</v>
      </c>
      <c r="T542" s="0" t="n">
        <f aca="false">-F542*COS($AB$1*M542)*COS(N542*$AB$1)-G542*COS($AB$1*M542)*SIN($AB$1*N542)-H542*SIN($AB$1*M542)</f>
        <v>0</v>
      </c>
      <c r="W542" s="0" t="n">
        <f aca="false">IF(O542&lt;&gt;0,1,0)</f>
        <v>0</v>
      </c>
    </row>
    <row r="543" customFormat="false" ht="15" hidden="false" customHeight="false" outlineLevel="0" collapsed="false">
      <c r="A543" s="0" t="s">
        <v>1662</v>
      </c>
      <c r="B543" s="0" t="s">
        <v>1663</v>
      </c>
      <c r="C543" s="0" t="s">
        <v>1664</v>
      </c>
      <c r="I543" s="0" t="s">
        <v>1634</v>
      </c>
      <c r="J543" s="13" t="n">
        <v>0.16</v>
      </c>
      <c r="K543" s="9" t="str">
        <f aca="false">RIGHTB(B543,1)</f>
        <v>S</v>
      </c>
      <c r="L543" s="9" t="str">
        <f aca="false">RIGHTB(C543,1)</f>
        <v>W</v>
      </c>
      <c r="M543" s="10" t="n">
        <f aca="false">IF(AND(K543="S",LEN(B543)&gt;4),-LEFT(B543,4),IF(AND(K543="S",LEN(B543)=4),-LEFT(B543,3),IF(AND(K543="N",LEN(B543)=4),LEFT(B543,3),LEFT(B543,4))))</f>
        <v>-64.9</v>
      </c>
      <c r="N543" s="10" t="n">
        <f aca="false">IF(AND(L543="W",LEN(C543)=6),-LEFT(C543,5), IF(AND(L543="W",LEN(C543)=5),-LEFT(C543,4), IF(AND(L543="W",LEN(C543)=4), -LEFT(C543,3), IF(AND(L543="E", LEN(C543)=6),LEFT(C543,5), IF(AND(L543="E",LEN(C543)=5), LEFT(C543,4), IF(AND(L543="E",LEN(C543)=4),LEFT(C543,3) ))))))</f>
        <v>-70</v>
      </c>
      <c r="O543" s="0" t="n">
        <f aca="false">(F543^2+G543^2+H543^2)^0.5</f>
        <v>0</v>
      </c>
      <c r="P543" s="0" t="e">
        <f aca="false">ATAN((R543^2+S543^2)^0.5/T543)/$AB$1</f>
        <v>#DIV/0!</v>
      </c>
      <c r="Q543" s="0" t="n">
        <f aca="false">ATAN2(R543,S543)/$AB$1+180</f>
        <v>180</v>
      </c>
      <c r="R543" s="0" t="n">
        <f aca="false">-F543*SIN(M543*$AB$1)*COS(N543*$AB$1)-G543*SIN($AB$1*M543)*SIN($AB$1*N543)+H543*COS($AB$1*M543)</f>
        <v>0</v>
      </c>
      <c r="S543" s="0" t="n">
        <f aca="false">-F543*SIN($AB$1*N543)+G543*COS($AB$1*N543)</f>
        <v>0</v>
      </c>
      <c r="T543" s="0" t="n">
        <f aca="false">-F543*COS($AB$1*M543)*COS(N543*$AB$1)-G543*COS($AB$1*M543)*SIN($AB$1*N543)-H543*SIN($AB$1*M543)</f>
        <v>0</v>
      </c>
      <c r="W543" s="0" t="n">
        <f aca="false">IF(O543&lt;&gt;0,1,0)</f>
        <v>0</v>
      </c>
    </row>
    <row r="544" customFormat="false" ht="15" hidden="false" customHeight="false" outlineLevel="0" collapsed="false">
      <c r="A544" s="0" t="s">
        <v>1665</v>
      </c>
      <c r="B544" s="0" t="s">
        <v>1666</v>
      </c>
      <c r="C544" s="0" t="s">
        <v>1667</v>
      </c>
      <c r="I544" s="0" t="s">
        <v>1634</v>
      </c>
      <c r="J544" s="13" t="n">
        <v>0.16</v>
      </c>
      <c r="K544" s="9" t="str">
        <f aca="false">RIGHTB(B544,1)</f>
        <v>S</v>
      </c>
      <c r="L544" s="9" t="str">
        <f aca="false">RIGHTB(C544,1)</f>
        <v>W</v>
      </c>
      <c r="M544" s="10" t="n">
        <f aca="false">IF(AND(K544="S",LEN(B544)&gt;4),-LEFT(B544,4),IF(AND(K544="S",LEN(B544)=4),-LEFT(B544,3),IF(AND(K544="N",LEN(B544)=4),LEFT(B544,3),LEFT(B544,4))))</f>
        <v>-67.4</v>
      </c>
      <c r="N544" s="10" t="n">
        <f aca="false">IF(AND(L544="W",LEN(C544)=6),-LEFT(C544,5), IF(AND(L544="W",LEN(C544)=5),-LEFT(C544,4), IF(AND(L544="W",LEN(C544)=4), -LEFT(C544,3), IF(AND(L544="E", LEN(C544)=6),LEFT(C544,5), IF(AND(L544="E",LEN(C544)=5), LEFT(C544,4), IF(AND(L544="E",LEN(C544)=4),LEFT(C544,3) ))))))</f>
        <v>-50.6</v>
      </c>
      <c r="O544" s="0" t="n">
        <f aca="false">(F544^2+G544^2+H544^2)^0.5</f>
        <v>0</v>
      </c>
      <c r="P544" s="0" t="e">
        <f aca="false">ATAN((R544^2+S544^2)^0.5/T544)/$AB$1</f>
        <v>#DIV/0!</v>
      </c>
      <c r="Q544" s="0" t="n">
        <f aca="false">ATAN2(R544,S544)/$AB$1+180</f>
        <v>180</v>
      </c>
      <c r="R544" s="0" t="n">
        <f aca="false">-F544*SIN(M544*$AB$1)*COS(N544*$AB$1)-G544*SIN($AB$1*M544)*SIN($AB$1*N544)+H544*COS($AB$1*M544)</f>
        <v>0</v>
      </c>
      <c r="S544" s="0" t="n">
        <f aca="false">-F544*SIN($AB$1*N544)+G544*COS($AB$1*N544)</f>
        <v>0</v>
      </c>
      <c r="T544" s="0" t="n">
        <f aca="false">-F544*COS($AB$1*M544)*COS(N544*$AB$1)-G544*COS($AB$1*M544)*SIN($AB$1*N544)-H544*SIN($AB$1*M544)</f>
        <v>0</v>
      </c>
      <c r="W544" s="0" t="n">
        <f aca="false">IF(O544&lt;&gt;0,1,0)</f>
        <v>0</v>
      </c>
    </row>
    <row r="545" customFormat="false" ht="15" hidden="false" customHeight="false" outlineLevel="0" collapsed="false">
      <c r="A545" s="0" t="s">
        <v>1668</v>
      </c>
      <c r="B545" s="0" t="s">
        <v>653</v>
      </c>
      <c r="C545" s="0" t="s">
        <v>1669</v>
      </c>
      <c r="D545" s="0" t="n">
        <v>32.4</v>
      </c>
      <c r="I545" s="0" t="s">
        <v>1634</v>
      </c>
      <c r="J545" s="13" t="n">
        <v>0.16</v>
      </c>
      <c r="K545" s="9" t="str">
        <f aca="false">RIGHTB(B545,1)</f>
        <v>S</v>
      </c>
      <c r="L545" s="9" t="str">
        <f aca="false">RIGHTB(C545,1)</f>
        <v>E</v>
      </c>
      <c r="M545" s="10" t="n">
        <f aca="false">IF(AND(K545="S",LEN(B545)&gt;4),-LEFT(B545,4),IF(AND(K545="S",LEN(B545)=4),-LEFT(B545,3),IF(AND(K545="N",LEN(B545)=4),LEFT(B545,3),LEFT(B545,4))))</f>
        <v>-62.9</v>
      </c>
      <c r="N545" s="10" t="str">
        <f aca="false">IF(AND(L545="W",LEN(C545)=6),-LEFT(C545,5), IF(AND(L545="W",LEN(C545)=5),-LEFT(C545,4), IF(AND(L545="W",LEN(C545)=4), -LEFT(C545,3), IF(AND(L545="E", LEN(C545)=6),LEFT(C545,5), IF(AND(L545="E",LEN(C545)=5), LEFT(C545,4), IF(AND(L545="E",LEN(C545)=4),LEFT(C545,3) ))))))</f>
        <v>89.6</v>
      </c>
      <c r="O545" s="0" t="n">
        <f aca="false">(F545^2+G545^2+H545^2)^0.5</f>
        <v>0</v>
      </c>
      <c r="P545" s="0" t="e">
        <f aca="false">ATAN((R545^2+S545^2)^0.5/T545)/$AB$1</f>
        <v>#DIV/0!</v>
      </c>
      <c r="Q545" s="0" t="n">
        <f aca="false">ATAN2(R545,S545)/$AB$1+180</f>
        <v>180</v>
      </c>
      <c r="R545" s="0" t="n">
        <f aca="false">-F545*SIN(M545*$AB$1)*COS(N545*$AB$1)-G545*SIN($AB$1*M545)*SIN($AB$1*N545)+H545*COS($AB$1*M545)</f>
        <v>0</v>
      </c>
      <c r="S545" s="0" t="n">
        <f aca="false">-F545*SIN($AB$1*N545)+G545*COS($AB$1*N545)</f>
        <v>0</v>
      </c>
      <c r="T545" s="0" t="n">
        <f aca="false">-F545*COS($AB$1*M545)*COS(N545*$AB$1)-G545*COS($AB$1*M545)*SIN($AB$1*N545)-H545*SIN($AB$1*M545)</f>
        <v>0</v>
      </c>
      <c r="W545" s="0" t="n">
        <f aca="false">IF(O545&lt;&gt;0,1,0)</f>
        <v>0</v>
      </c>
    </row>
    <row r="546" customFormat="false" ht="15" hidden="false" customHeight="false" outlineLevel="0" collapsed="false">
      <c r="A546" s="0" t="s">
        <v>1670</v>
      </c>
      <c r="B546" s="0" t="s">
        <v>1671</v>
      </c>
      <c r="C546" s="0" t="s">
        <v>1672</v>
      </c>
      <c r="D546" s="0" t="n">
        <v>36.1</v>
      </c>
      <c r="I546" s="0" t="s">
        <v>1661</v>
      </c>
      <c r="J546" s="13" t="n">
        <v>0.16</v>
      </c>
      <c r="K546" s="9" t="str">
        <f aca="false">RIGHTB(B546,1)</f>
        <v>S</v>
      </c>
      <c r="L546" s="9" t="str">
        <f aca="false">RIGHTB(C546,1)</f>
        <v>W</v>
      </c>
      <c r="M546" s="10" t="n">
        <f aca="false">IF(AND(K546="S",LEN(B546)&gt;4),-LEFT(B546,4),IF(AND(K546="S",LEN(B546)=4),-LEFT(B546,3),IF(AND(K546="N",LEN(B546)=4),LEFT(B546,3),LEFT(B546,4))))</f>
        <v>-15.1</v>
      </c>
      <c r="N546" s="10" t="n">
        <f aca="false">IF(AND(L546="W",LEN(C546)=6),-LEFT(C546,5), IF(AND(L546="W",LEN(C546)=5),-LEFT(C546,4), IF(AND(L546="W",LEN(C546)=4), -LEFT(C546,3), IF(AND(L546="E", LEN(C546)=6),LEFT(C546,5), IF(AND(L546="E",LEN(C546)=5), LEFT(C546,4), IF(AND(L546="E",LEN(C546)=4),LEFT(C546,3) ))))))</f>
        <v>-155.6</v>
      </c>
      <c r="O546" s="0" t="n">
        <f aca="false">(F546^2+G546^2+H546^2)^0.5</f>
        <v>0</v>
      </c>
      <c r="P546" s="0" t="e">
        <f aca="false">ATAN((R546^2+S546^2)^0.5/T546)/$AB$1</f>
        <v>#DIV/0!</v>
      </c>
      <c r="Q546" s="0" t="n">
        <f aca="false">ATAN2(R546,S546)/$AB$1+180</f>
        <v>180</v>
      </c>
      <c r="R546" s="0" t="n">
        <f aca="false">-F546*SIN(M546*$AB$1)*COS(N546*$AB$1)-G546*SIN($AB$1*M546)*SIN($AB$1*N546)+H546*COS($AB$1*M546)</f>
        <v>0</v>
      </c>
      <c r="S546" s="0" t="n">
        <f aca="false">-F546*SIN($AB$1*N546)+G546*COS($AB$1*N546)</f>
        <v>0</v>
      </c>
      <c r="T546" s="0" t="n">
        <f aca="false">-F546*COS($AB$1*M546)*COS(N546*$AB$1)-G546*COS($AB$1*M546)*SIN($AB$1*N546)-H546*SIN($AB$1*M546)</f>
        <v>0</v>
      </c>
      <c r="W546" s="0" t="n">
        <f aca="false">IF(O546&lt;&gt;0,1,0)</f>
        <v>0</v>
      </c>
    </row>
    <row r="547" customFormat="false" ht="15" hidden="false" customHeight="false" outlineLevel="0" collapsed="false">
      <c r="A547" s="0" t="s">
        <v>1673</v>
      </c>
      <c r="B547" s="0" t="s">
        <v>271</v>
      </c>
      <c r="C547" s="0" t="s">
        <v>1674</v>
      </c>
      <c r="D547" s="8" t="n">
        <v>37</v>
      </c>
      <c r="E547" s="0" t="n">
        <v>11.5</v>
      </c>
      <c r="F547" s="0" t="n">
        <v>-10</v>
      </c>
      <c r="G547" s="0" t="n">
        <v>-4.4</v>
      </c>
      <c r="H547" s="0" t="n">
        <v>3.6</v>
      </c>
      <c r="I547" s="0" t="s">
        <v>1634</v>
      </c>
      <c r="J547" s="13" t="n">
        <v>0.16</v>
      </c>
      <c r="K547" s="9" t="str">
        <f aca="false">RIGHTB(B547,1)</f>
        <v>S</v>
      </c>
      <c r="L547" s="9" t="str">
        <f aca="false">RIGHTB(C547,1)</f>
        <v>E</v>
      </c>
      <c r="M547" s="10" t="n">
        <f aca="false">IF(AND(K547="S",LEN(B547)&gt;4),-LEFT(B547,4),IF(AND(K547="S",LEN(B547)=4),-LEFT(B547,3),IF(AND(K547="N",LEN(B547)=4),LEFT(B547,3),LEFT(B547,4))))</f>
        <v>-45.8</v>
      </c>
      <c r="N547" s="10" t="str">
        <f aca="false">IF(AND(L547="W",LEN(C547)=6),-LEFT(C547,5), IF(AND(L547="W",LEN(C547)=5),-LEFT(C547,4), IF(AND(L547="W",LEN(C547)=4), -LEFT(C547,3), IF(AND(L547="E", LEN(C547)=6),LEFT(C547,5), IF(AND(L547="E",LEN(C547)=5), LEFT(C547,4), IF(AND(L547="E",LEN(C547)=4),LEFT(C547,3) ))))))</f>
        <v>53.6</v>
      </c>
      <c r="O547" s="0" t="n">
        <f aca="false">(F547^2+G547^2+H547^2)^0.5</f>
        <v>11.5030430756387</v>
      </c>
      <c r="P547" s="0" t="n">
        <f aca="false">ATAN((R547^2+S547^2)^0.5/T547)/$AB$1</f>
        <v>36.9976666265915</v>
      </c>
      <c r="Q547" s="0" t="n">
        <f aca="false">ATAN2(R547,S547)/$AB$1+180</f>
        <v>308.227641763735</v>
      </c>
      <c r="R547" s="0" t="n">
        <f aca="false">-F547*SIN(M547*$AB$1)*COS(N547*$AB$1)-G547*SIN($AB$1*M547)*SIN($AB$1*N547)+H547*COS($AB$1*M547)</f>
        <v>-4.28345094144998</v>
      </c>
      <c r="S547" s="0" t="n">
        <f aca="false">-F547*SIN($AB$1*N547)+G547*COS($AB$1*N547)</f>
        <v>5.43789487224949</v>
      </c>
      <c r="T547" s="0" t="n">
        <f aca="false">-F547*COS($AB$1*M547)*COS(N547*$AB$1)-G547*COS($AB$1*M547)*SIN($AB$1*N547)-H547*SIN($AB$1*M547)</f>
        <v>9.18702059378088</v>
      </c>
      <c r="W547" s="0" t="n">
        <f aca="false">IF(O547&lt;&gt;0,1,0)</f>
        <v>1</v>
      </c>
    </row>
    <row r="548" customFormat="false" ht="15" hidden="false" customHeight="false" outlineLevel="0" collapsed="false">
      <c r="A548" s="0" t="s">
        <v>1675</v>
      </c>
      <c r="B548" s="0" t="s">
        <v>1676</v>
      </c>
      <c r="C548" s="0" t="s">
        <v>1677</v>
      </c>
      <c r="D548" s="0" t="n">
        <v>33.3</v>
      </c>
      <c r="I548" s="0" t="s">
        <v>1650</v>
      </c>
      <c r="J548" s="13" t="n">
        <v>0.16</v>
      </c>
      <c r="K548" s="9" t="str">
        <f aca="false">RIGHTB(B548,1)</f>
        <v>S</v>
      </c>
      <c r="L548" s="9" t="str">
        <f aca="false">RIGHTB(C548,1)</f>
        <v>W</v>
      </c>
      <c r="M548" s="10" t="n">
        <f aca="false">IF(AND(K548="S",LEN(B548)&gt;4),-LEFT(B548,4),IF(AND(K548="S",LEN(B548)=4),-LEFT(B548,3),IF(AND(K548="N",LEN(B548)=4),LEFT(B548,3),LEFT(B548,4))))</f>
        <v>-6.7</v>
      </c>
      <c r="N548" s="10" t="n">
        <f aca="false">IF(AND(L548="W",LEN(C548)=6),-LEFT(C548,5), IF(AND(L548="W",LEN(C548)=5),-LEFT(C548,4), IF(AND(L548="W",LEN(C548)=4), -LEFT(C548,3), IF(AND(L548="E", LEN(C548)=6),LEFT(C548,5), IF(AND(L548="E",LEN(C548)=5), LEFT(C548,4), IF(AND(L548="E",LEN(C548)=4),LEFT(C548,3) ))))))</f>
        <v>-148.6</v>
      </c>
      <c r="O548" s="0" t="n">
        <f aca="false">(F548^2+G548^2+H548^2)^0.5</f>
        <v>0</v>
      </c>
      <c r="P548" s="0" t="e">
        <f aca="false">ATAN((R548^2+S548^2)^0.5/T548)/$AB$1</f>
        <v>#DIV/0!</v>
      </c>
      <c r="Q548" s="0" t="n">
        <f aca="false">ATAN2(R548,S548)/$AB$1+180</f>
        <v>180</v>
      </c>
      <c r="R548" s="0" t="n">
        <f aca="false">-F548*SIN(M548*$AB$1)*COS(N548*$AB$1)-G548*SIN($AB$1*M548)*SIN($AB$1*N548)+H548*COS($AB$1*M548)</f>
        <v>0</v>
      </c>
      <c r="S548" s="0" t="n">
        <f aca="false">-F548*SIN($AB$1*N548)+G548*COS($AB$1*N548)</f>
        <v>0</v>
      </c>
      <c r="T548" s="0" t="n">
        <f aca="false">-F548*COS($AB$1*M548)*COS(N548*$AB$1)-G548*COS($AB$1*M548)*SIN($AB$1*N548)-H548*SIN($AB$1*M548)</f>
        <v>0</v>
      </c>
      <c r="W548" s="0" t="n">
        <f aca="false">IF(O548&lt;&gt;0,1,0)</f>
        <v>0</v>
      </c>
    </row>
    <row r="549" customFormat="false" ht="15" hidden="false" customHeight="false" outlineLevel="0" collapsed="false">
      <c r="A549" s="0" t="s">
        <v>1678</v>
      </c>
      <c r="B549" s="0" t="s">
        <v>1679</v>
      </c>
      <c r="C549" s="0" t="s">
        <v>1680</v>
      </c>
      <c r="D549" s="0" t="n">
        <v>29.2</v>
      </c>
      <c r="E549" s="0" t="n">
        <v>15.8</v>
      </c>
      <c r="F549" s="0" t="n">
        <v>0.2</v>
      </c>
      <c r="G549" s="0" t="n">
        <v>-15.7</v>
      </c>
      <c r="H549" s="0" t="n">
        <v>2.1</v>
      </c>
      <c r="I549" s="0" t="s">
        <v>1641</v>
      </c>
      <c r="J549" s="13" t="n">
        <v>0.16</v>
      </c>
      <c r="K549" s="9" t="str">
        <f aca="false">RIGHTB(B549,1)</f>
        <v>S</v>
      </c>
      <c r="L549" s="9" t="str">
        <f aca="false">RIGHTB(C549,1)</f>
        <v>E</v>
      </c>
      <c r="M549" s="10" t="n">
        <f aca="false">IF(AND(K549="S",LEN(B549)&gt;4),-LEFT(B549,4),IF(AND(K549="S",LEN(B549)=4),-LEFT(B549,3),IF(AND(K549="N",LEN(B549)=4),LEFT(B549,3),LEFT(B549,4))))</f>
        <v>-19.2</v>
      </c>
      <c r="N549" s="10" t="str">
        <f aca="false">IF(AND(L549="W",LEN(C549)=6),-LEFT(C549,5), IF(AND(L549="W",LEN(C549)=5),-LEFT(C549,4), IF(AND(L549="W",LEN(C549)=4), -LEFT(C549,3), IF(AND(L549="E", LEN(C549)=6),LEFT(C549,5), IF(AND(L549="E",LEN(C549)=5), LEFT(C549,4), IF(AND(L549="E",LEN(C549)=4),LEFT(C549,3) ))))))</f>
        <v>89.4</v>
      </c>
      <c r="O549" s="0" t="n">
        <f aca="false">(F549^2+G549^2+H549^2)^0.5</f>
        <v>15.8410858213697</v>
      </c>
      <c r="P549" s="0" t="n">
        <f aca="false">ATAN((R549^2+S549^2)^0.5/T549)/$AB$1</f>
        <v>11.6537938448582</v>
      </c>
      <c r="Q549" s="0" t="n">
        <f aca="false">ATAN2(R549,S549)/$AB$1+180</f>
        <v>6.53895646986709</v>
      </c>
      <c r="R549" s="0" t="n">
        <f aca="false">-F549*SIN(M549*$AB$1)*COS(N549*$AB$1)-G549*SIN($AB$1*M549)*SIN($AB$1*N549)+H549*COS($AB$1*M549)</f>
        <v>-3.1790441101572</v>
      </c>
      <c r="S549" s="0" t="n">
        <f aca="false">-F549*SIN($AB$1*N549)+G549*COS($AB$1*N549)</f>
        <v>-0.364396045198207</v>
      </c>
      <c r="T549" s="0" t="n">
        <f aca="false">-F549*COS($AB$1*M549)*COS(N549*$AB$1)-G549*COS($AB$1*M549)*SIN($AB$1*N549)-H549*SIN($AB$1*M549)</f>
        <v>15.5145381519373</v>
      </c>
      <c r="W549" s="0" t="n">
        <f aca="false">IF(O549&lt;&gt;0,1,0)</f>
        <v>1</v>
      </c>
    </row>
    <row r="550" customFormat="false" ht="15" hidden="false" customHeight="false" outlineLevel="0" collapsed="false">
      <c r="A550" s="0" t="s">
        <v>1681</v>
      </c>
      <c r="B550" s="0" t="s">
        <v>1412</v>
      </c>
      <c r="C550" s="0" t="s">
        <v>1682</v>
      </c>
      <c r="D550" s="0" t="n">
        <v>31.6</v>
      </c>
      <c r="E550" s="0" t="n">
        <v>14.1</v>
      </c>
      <c r="F550" s="0" t="n">
        <v>-2.9</v>
      </c>
      <c r="G550" s="0" t="n">
        <v>-1</v>
      </c>
      <c r="H550" s="0" t="n">
        <v>-13.8</v>
      </c>
      <c r="I550" s="0" t="s">
        <v>1634</v>
      </c>
      <c r="J550" s="13" t="n">
        <v>0.16</v>
      </c>
      <c r="K550" s="9" t="str">
        <f aca="false">RIGHTB(B550,1)</f>
        <v>S</v>
      </c>
      <c r="L550" s="9" t="str">
        <f aca="false">RIGHTB(C550,1)</f>
        <v>W</v>
      </c>
      <c r="M550" s="10" t="n">
        <f aca="false">IF(AND(K550="S",LEN(B550)&gt;4),-LEFT(B550,4),IF(AND(K550="S",LEN(B550)=4),-LEFT(B550,3),IF(AND(K550="N",LEN(B550)=4),LEFT(B550,3),LEFT(B550,4))))</f>
        <v>-51.8</v>
      </c>
      <c r="N550" s="10" t="n">
        <f aca="false">IF(AND(L550="W",LEN(C550)=6),-LEFT(C550,5), IF(AND(L550="W",LEN(C550)=5),-LEFT(C550,4), IF(AND(L550="W",LEN(C550)=4), -LEFT(C550,3), IF(AND(L550="E", LEN(C550)=6),LEFT(C550,5), IF(AND(L550="E",LEN(C550)=5), LEFT(C550,4), IF(AND(L550="E",LEN(C550)=4),LEFT(C550,3) ))))))</f>
        <v>-11.2</v>
      </c>
      <c r="O550" s="0" t="n">
        <f aca="false">(F550^2+G550^2+H550^2)^0.5</f>
        <v>14.1368313281301</v>
      </c>
      <c r="P550" s="0" t="n">
        <f aca="false">ATAN((R550^2+S550^2)^0.5/T550)/$AB$1</f>
        <v>-49.3688922422655</v>
      </c>
      <c r="Q550" s="0" t="n">
        <f aca="false">ATAN2(R550,S550)/$AB$1+180</f>
        <v>8.27561343272592</v>
      </c>
      <c r="R550" s="0" t="n">
        <f aca="false">-F550*SIN(M550*$AB$1)*COS(N550*$AB$1)-G550*SIN($AB$1*M550)*SIN($AB$1*N550)+H550*COS($AB$1*M550)</f>
        <v>-10.6169775274899</v>
      </c>
      <c r="S550" s="0" t="n">
        <f aca="false">-F550*SIN($AB$1*N550)+G550*COS($AB$1*N550)</f>
        <v>-1.5442347738723</v>
      </c>
      <c r="T550" s="0" t="n">
        <f aca="false">-F550*COS($AB$1*M550)*COS(N550*$AB$1)-G550*COS($AB$1*M550)*SIN($AB$1*N550)-H550*SIN($AB$1*M550)</f>
        <v>-9.2057116587442</v>
      </c>
      <c r="W550" s="0" t="n">
        <f aca="false">IF(O550&lt;&gt;0,1,0)</f>
        <v>1</v>
      </c>
    </row>
    <row r="551" customFormat="false" ht="15" hidden="false" customHeight="false" outlineLevel="0" collapsed="false">
      <c r="A551" s="0" t="s">
        <v>1683</v>
      </c>
      <c r="B551" s="0" t="s">
        <v>115</v>
      </c>
      <c r="C551" s="0" t="s">
        <v>1684</v>
      </c>
      <c r="D551" s="0" t="n">
        <v>33</v>
      </c>
      <c r="E551" s="0" t="n">
        <v>14.4</v>
      </c>
      <c r="F551" s="0" t="n">
        <v>-3</v>
      </c>
      <c r="G551" s="0" t="n">
        <v>10.2</v>
      </c>
      <c r="H551" s="0" t="n">
        <v>-9.7</v>
      </c>
      <c r="I551" s="0" t="s">
        <v>1641</v>
      </c>
      <c r="J551" s="13" t="n">
        <v>0.16</v>
      </c>
      <c r="K551" s="9" t="str">
        <f aca="false">RIGHTB(B551,1)</f>
        <v>N</v>
      </c>
      <c r="L551" s="9" t="str">
        <f aca="false">RIGHTB(C551,1)</f>
        <v>W</v>
      </c>
      <c r="M551" s="10" t="str">
        <f aca="false">IF(AND(K551="S",LEN(B551)&gt;4),-LEFT(B551,4),IF(AND(K551="S",LEN(B551)=4),-LEFT(B551,3),IF(AND(K551="N",LEN(B551)=4),LEFT(B551,3),LEFT(B551,4))))</f>
        <v>14.9</v>
      </c>
      <c r="N551" s="10" t="n">
        <f aca="false">IF(AND(L551="W",LEN(C551)=6),-LEFT(C551,5), IF(AND(L551="W",LEN(C551)=5),-LEFT(C551,4), IF(AND(L551="W",LEN(C551)=4), -LEFT(C551,3), IF(AND(L551="E", LEN(C551)=6),LEFT(C551,5), IF(AND(L551="E",LEN(C551)=5), LEFT(C551,4), IF(AND(L551="E",LEN(C551)=4),LEFT(C551,3) ))))))</f>
        <v>-158.2</v>
      </c>
      <c r="O551" s="0" t="n">
        <f aca="false">(F551^2+G551^2+H551^2)^0.5</f>
        <v>14.392011673147</v>
      </c>
      <c r="P551" s="0" t="n">
        <f aca="false">ATAN((R551^2+S551^2)^0.5/T551)/$AB$1</f>
        <v>76.0769914442904</v>
      </c>
      <c r="Q551" s="0" t="n">
        <f aca="false">ATAN2(R551,S551)/$AB$1+180</f>
        <v>49.2632114721211</v>
      </c>
      <c r="R551" s="0" t="n">
        <f aca="false">-F551*SIN(M551*$AB$1)*COS(N551*$AB$1)-G551*SIN($AB$1*M551)*SIN($AB$1*N551)+H551*COS($AB$1*M551)</f>
        <v>-9.11607377324213</v>
      </c>
      <c r="S551" s="0" t="n">
        <f aca="false">-F551*SIN($AB$1*N551)+G551*COS($AB$1*N551)</f>
        <v>-10.5846589407569</v>
      </c>
      <c r="T551" s="0" t="n">
        <f aca="false">-F551*COS($AB$1*M551)*COS(N551*$AB$1)-G551*COS($AB$1*M551)*SIN($AB$1*N551)-H551*SIN($AB$1*M551)</f>
        <v>3.46297474271209</v>
      </c>
      <c r="W551" s="0" t="n">
        <f aca="false">IF(O551&lt;&gt;0,1,0)</f>
        <v>1</v>
      </c>
    </row>
    <row r="552" customFormat="false" ht="15" hidden="false" customHeight="false" outlineLevel="0" collapsed="false">
      <c r="A552" s="0" t="s">
        <v>1685</v>
      </c>
      <c r="B552" s="0" t="s">
        <v>1235</v>
      </c>
      <c r="C552" s="0" t="s">
        <v>1686</v>
      </c>
      <c r="D552" s="0" t="n">
        <v>27.5</v>
      </c>
      <c r="I552" s="0" t="s">
        <v>1634</v>
      </c>
      <c r="J552" s="13" t="n">
        <v>0.16</v>
      </c>
      <c r="K552" s="9" t="str">
        <f aca="false">RIGHTB(B552,1)</f>
        <v>S</v>
      </c>
      <c r="L552" s="9" t="str">
        <f aca="false">RIGHTB(C552,1)</f>
        <v>E</v>
      </c>
      <c r="M552" s="10" t="n">
        <f aca="false">IF(AND(K552="S",LEN(B552)&gt;4),-LEFT(B552,4),IF(AND(K552="S",LEN(B552)=4),-LEFT(B552,3),IF(AND(K552="N",LEN(B552)=4),LEFT(B552,3),LEFT(B552,4))))</f>
        <v>-47.5</v>
      </c>
      <c r="N552" s="10" t="str">
        <f aca="false">IF(AND(L552="W",LEN(C552)=6),-LEFT(C552,5), IF(AND(L552="W",LEN(C552)=5),-LEFT(C552,4), IF(AND(L552="W",LEN(C552)=4), -LEFT(C552,3), IF(AND(L552="E", LEN(C552)=6),LEFT(C552,5), IF(AND(L552="E",LEN(C552)=5), LEFT(C552,4), IF(AND(L552="E",LEN(C552)=4),LEFT(C552,3) ))))))</f>
        <v>172.6</v>
      </c>
      <c r="O552" s="0" t="n">
        <f aca="false">(F552^2+G552^2+H552^2)^0.5</f>
        <v>0</v>
      </c>
      <c r="P552" s="0" t="e">
        <f aca="false">ATAN((R552^2+S552^2)^0.5/T552)/$AB$1</f>
        <v>#DIV/0!</v>
      </c>
      <c r="Q552" s="0" t="n">
        <f aca="false">ATAN2(R552,S552)/$AB$1+180</f>
        <v>180</v>
      </c>
      <c r="R552" s="0" t="n">
        <f aca="false">-F552*SIN(M552*$AB$1)*COS(N552*$AB$1)-G552*SIN($AB$1*M552)*SIN($AB$1*N552)+H552*COS($AB$1*M552)</f>
        <v>0</v>
      </c>
      <c r="S552" s="0" t="n">
        <f aca="false">-F552*SIN($AB$1*N552)+G552*COS($AB$1*N552)</f>
        <v>-0</v>
      </c>
      <c r="T552" s="0" t="n">
        <f aca="false">-F552*COS($AB$1*M552)*COS(N552*$AB$1)-G552*COS($AB$1*M552)*SIN($AB$1*N552)-H552*SIN($AB$1*M552)</f>
        <v>0</v>
      </c>
      <c r="W552" s="0" t="n">
        <f aca="false">IF(O552&lt;&gt;0,1,0)</f>
        <v>0</v>
      </c>
    </row>
    <row r="553" customFormat="false" ht="15" hidden="false" customHeight="false" outlineLevel="0" collapsed="false">
      <c r="A553" s="0" t="s">
        <v>1687</v>
      </c>
      <c r="I553" s="0" t="s">
        <v>1688</v>
      </c>
      <c r="J553" s="13" t="n">
        <v>0.15</v>
      </c>
      <c r="K553" s="9" t="str">
        <f aca="false">RIGHTB(B553,1)</f>
        <v/>
      </c>
      <c r="L553" s="9" t="str">
        <f aca="false">RIGHTB(C553,1)</f>
        <v/>
      </c>
      <c r="M553" s="10" t="str">
        <f aca="false">IF(AND(K553="S",LEN(B553)&gt;4),-LEFT(B553,4),IF(AND(K553="S",LEN(B553)=4),-LEFT(B553,3),IF(AND(K553="N",LEN(B553)=4),LEFT(B553,3),LEFT(B553,4))))</f>
        <v/>
      </c>
      <c r="N553" s="10" t="n">
        <f aca="false">IF(AND(L553="W",LEN(C553)=6),-LEFT(C553,5), IF(AND(L553="W",LEN(C553)=5),-LEFT(C553,4), IF(AND(L553="W",LEN(C553)=4), -LEFT(C553,3), IF(AND(L553="E", LEN(C553)=6),LEFT(C553,5), IF(AND(L553="E",LEN(C553)=5), LEFT(C553,4), IF(AND(L553="E",LEN(C553)=4),LEFT(C553,3) ))))))</f>
        <v>0</v>
      </c>
      <c r="O553" s="0" t="n">
        <f aca="false">(F553^2+G553^2+H553^2)^0.5</f>
        <v>0</v>
      </c>
      <c r="P553" s="0" t="e">
        <f aca="false">ATAN((R553^2+S553^2)^0.5/T553)/$AB$1</f>
        <v>#VALUE!</v>
      </c>
      <c r="Q553" s="0" t="e">
        <f aca="false">ATAN2(R553,S553)/$AB$1+180</f>
        <v>#VALUE!</v>
      </c>
      <c r="R553" s="0" t="e">
        <f aca="false">-F553*SIN(M553*$AB$1)*COS(N553*$AB$1)-G553*SIN($AB$1*M553)*SIN($AB$1*N553)+H553*COS($AB$1*M553)</f>
        <v>#VALUE!</v>
      </c>
      <c r="S553" s="0" t="n">
        <f aca="false">-F553*SIN($AB$1*N553)+G553*COS($AB$1*N553)</f>
        <v>0</v>
      </c>
      <c r="T553" s="0" t="e">
        <f aca="false">-F553*COS($AB$1*M553)*COS(N553*$AB$1)-G553*COS($AB$1*M553)*SIN($AB$1*N553)-H553*SIN($AB$1*M553)</f>
        <v>#VALUE!</v>
      </c>
      <c r="W553" s="0" t="n">
        <f aca="false">IF(O553&lt;&gt;0,1,0)</f>
        <v>0</v>
      </c>
    </row>
    <row r="554" customFormat="false" ht="15" hidden="false" customHeight="false" outlineLevel="0" collapsed="false">
      <c r="A554" s="0" t="s">
        <v>1689</v>
      </c>
      <c r="I554" s="0" t="s">
        <v>1690</v>
      </c>
      <c r="J554" s="13" t="n">
        <v>0.15</v>
      </c>
      <c r="K554" s="9" t="str">
        <f aca="false">RIGHTB(B554,1)</f>
        <v/>
      </c>
      <c r="L554" s="9" t="str">
        <f aca="false">RIGHTB(C554,1)</f>
        <v/>
      </c>
      <c r="M554" s="10" t="str">
        <f aca="false">IF(AND(K554="S",LEN(B554)&gt;4),-LEFT(B554,4),IF(AND(K554="S",LEN(B554)=4),-LEFT(B554,3),IF(AND(K554="N",LEN(B554)=4),LEFT(B554,3),LEFT(B554,4))))</f>
        <v/>
      </c>
      <c r="N554" s="10" t="n">
        <f aca="false">IF(AND(L554="W",LEN(C554)=6),-LEFT(C554,5), IF(AND(L554="W",LEN(C554)=5),-LEFT(C554,4), IF(AND(L554="W",LEN(C554)=4), -LEFT(C554,3), IF(AND(L554="E", LEN(C554)=6),LEFT(C554,5), IF(AND(L554="E",LEN(C554)=5), LEFT(C554,4), IF(AND(L554="E",LEN(C554)=4),LEFT(C554,3) ))))))</f>
        <v>0</v>
      </c>
      <c r="O554" s="0" t="n">
        <f aca="false">(F554^2+G554^2+H554^2)^0.5</f>
        <v>0</v>
      </c>
      <c r="P554" s="0" t="e">
        <f aca="false">ATAN((R554^2+S554^2)^0.5/T554)/$AB$1</f>
        <v>#VALUE!</v>
      </c>
      <c r="Q554" s="0" t="e">
        <f aca="false">ATAN2(R554,S554)/$AB$1+180</f>
        <v>#VALUE!</v>
      </c>
      <c r="R554" s="0" t="e">
        <f aca="false">-F554*SIN(M554*$AB$1)*COS(N554*$AB$1)-G554*SIN($AB$1*M554)*SIN($AB$1*N554)+H554*COS($AB$1*M554)</f>
        <v>#VALUE!</v>
      </c>
      <c r="S554" s="0" t="n">
        <f aca="false">-F554*SIN($AB$1*N554)+G554*COS($AB$1*N554)</f>
        <v>0</v>
      </c>
      <c r="T554" s="0" t="e">
        <f aca="false">-F554*COS($AB$1*M554)*COS(N554*$AB$1)-G554*COS($AB$1*M554)*SIN($AB$1*N554)-H554*SIN($AB$1*M554)</f>
        <v>#VALUE!</v>
      </c>
      <c r="W554" s="0" t="n">
        <f aca="false">IF(O554&lt;&gt;0,1,0)</f>
        <v>0</v>
      </c>
    </row>
    <row r="555" customFormat="false" ht="15" hidden="false" customHeight="false" outlineLevel="0" collapsed="false">
      <c r="A555" s="0" t="s">
        <v>1691</v>
      </c>
      <c r="B555" s="0" t="s">
        <v>1692</v>
      </c>
      <c r="C555" s="0" t="s">
        <v>1693</v>
      </c>
      <c r="I555" s="0" t="s">
        <v>1688</v>
      </c>
      <c r="J555" s="13" t="n">
        <v>0.15</v>
      </c>
      <c r="K555" s="9" t="str">
        <f aca="false">RIGHTB(B555,1)</f>
        <v>S</v>
      </c>
      <c r="L555" s="9" t="str">
        <f aca="false">RIGHTB(C555,1)</f>
        <v>E</v>
      </c>
      <c r="M555" s="10" t="n">
        <f aca="false">IF(AND(K555="S",LEN(B555)&gt;4),-LEFT(B555,4),IF(AND(K555="S",LEN(B555)=4),-LEFT(B555,3),IF(AND(K555="N",LEN(B555)=4),LEFT(B555,3),LEFT(B555,4))))</f>
        <v>-47.3</v>
      </c>
      <c r="N555" s="10" t="str">
        <f aca="false">IF(AND(L555="W",LEN(C555)=6),-LEFT(C555,5), IF(AND(L555="W",LEN(C555)=5),-LEFT(C555,4), IF(AND(L555="W",LEN(C555)=4), -LEFT(C555,3), IF(AND(L555="E", LEN(C555)=6),LEFT(C555,5), IF(AND(L555="E",LEN(C555)=5), LEFT(C555,4), IF(AND(L555="E",LEN(C555)=4),LEFT(C555,3) ))))))</f>
        <v>20.6</v>
      </c>
      <c r="O555" s="0" t="n">
        <f aca="false">(F555^2+G555^2+H555^2)^0.5</f>
        <v>0</v>
      </c>
      <c r="P555" s="0" t="e">
        <f aca="false">ATAN((R555^2+S555^2)^0.5/T555)/$AB$1</f>
        <v>#DIV/0!</v>
      </c>
      <c r="Q555" s="0" t="n">
        <f aca="false">ATAN2(R555,S555)/$AB$1+180</f>
        <v>180</v>
      </c>
      <c r="R555" s="0" t="n">
        <f aca="false">-F555*SIN(M555*$AB$1)*COS(N555*$AB$1)-G555*SIN($AB$1*M555)*SIN($AB$1*N555)+H555*COS($AB$1*M555)</f>
        <v>0</v>
      </c>
      <c r="S555" s="0" t="n">
        <f aca="false">-F555*SIN($AB$1*N555)+G555*COS($AB$1*N555)</f>
        <v>0</v>
      </c>
      <c r="T555" s="0" t="n">
        <f aca="false">-F555*COS($AB$1*M555)*COS(N555*$AB$1)-G555*COS($AB$1*M555)*SIN($AB$1*N555)-H555*SIN($AB$1*M555)</f>
        <v>0</v>
      </c>
      <c r="W555" s="0" t="n">
        <f aca="false">IF(O555&lt;&gt;0,1,0)</f>
        <v>0</v>
      </c>
    </row>
    <row r="556" customFormat="false" ht="15" hidden="false" customHeight="false" outlineLevel="0" collapsed="false">
      <c r="A556" s="0" t="s">
        <v>1694</v>
      </c>
      <c r="I556" s="0" t="s">
        <v>1690</v>
      </c>
      <c r="J556" s="13" t="n">
        <v>0.15</v>
      </c>
      <c r="K556" s="9" t="str">
        <f aca="false">RIGHTB(B556,1)</f>
        <v/>
      </c>
      <c r="L556" s="9" t="str">
        <f aca="false">RIGHTB(C556,1)</f>
        <v/>
      </c>
      <c r="M556" s="10" t="str">
        <f aca="false">IF(AND(K556="S",LEN(B556)&gt;4),-LEFT(B556,4),IF(AND(K556="S",LEN(B556)=4),-LEFT(B556,3),IF(AND(K556="N",LEN(B556)=4),LEFT(B556,3),LEFT(B556,4))))</f>
        <v/>
      </c>
      <c r="N556" s="10" t="n">
        <f aca="false">IF(AND(L556="W",LEN(C556)=6),-LEFT(C556,5), IF(AND(L556="W",LEN(C556)=5),-LEFT(C556,4), IF(AND(L556="W",LEN(C556)=4), -LEFT(C556,3), IF(AND(L556="E", LEN(C556)=6),LEFT(C556,5), IF(AND(L556="E",LEN(C556)=5), LEFT(C556,4), IF(AND(L556="E",LEN(C556)=4),LEFT(C556,3) ))))))</f>
        <v>0</v>
      </c>
      <c r="O556" s="0" t="n">
        <f aca="false">(F556^2+G556^2+H556^2)^0.5</f>
        <v>0</v>
      </c>
      <c r="P556" s="0" t="e">
        <f aca="false">ATAN((R556^2+S556^2)^0.5/T556)/$AB$1</f>
        <v>#VALUE!</v>
      </c>
      <c r="Q556" s="0" t="e">
        <f aca="false">ATAN2(R556,S556)/$AB$1+180</f>
        <v>#VALUE!</v>
      </c>
      <c r="R556" s="0" t="e">
        <f aca="false">-F556*SIN(M556*$AB$1)*COS(N556*$AB$1)-G556*SIN($AB$1*M556)*SIN($AB$1*N556)+H556*COS($AB$1*M556)</f>
        <v>#VALUE!</v>
      </c>
      <c r="S556" s="0" t="n">
        <f aca="false">-F556*SIN($AB$1*N556)+G556*COS($AB$1*N556)</f>
        <v>0</v>
      </c>
      <c r="T556" s="0" t="e">
        <f aca="false">-F556*COS($AB$1*M556)*COS(N556*$AB$1)-G556*COS($AB$1*M556)*SIN($AB$1*N556)-H556*SIN($AB$1*M556)</f>
        <v>#VALUE!</v>
      </c>
      <c r="W556" s="0" t="n">
        <f aca="false">IF(O556&lt;&gt;0,1,0)</f>
        <v>0</v>
      </c>
    </row>
    <row r="557" customFormat="false" ht="15" hidden="false" customHeight="false" outlineLevel="0" collapsed="false">
      <c r="A557" s="0" t="s">
        <v>1695</v>
      </c>
      <c r="I557" s="0" t="s">
        <v>1690</v>
      </c>
      <c r="J557" s="13" t="n">
        <v>0.15</v>
      </c>
      <c r="K557" s="9" t="str">
        <f aca="false">RIGHTB(B557,1)</f>
        <v/>
      </c>
      <c r="L557" s="9" t="str">
        <f aca="false">RIGHTB(C557,1)</f>
        <v/>
      </c>
      <c r="M557" s="10" t="str">
        <f aca="false">IF(AND(K557="S",LEN(B557)&gt;4),-LEFT(B557,4),IF(AND(K557="S",LEN(B557)=4),-LEFT(B557,3),IF(AND(K557="N",LEN(B557)=4),LEFT(B557,3),LEFT(B557,4))))</f>
        <v/>
      </c>
      <c r="N557" s="10" t="n">
        <f aca="false">IF(AND(L557="W",LEN(C557)=6),-LEFT(C557,5), IF(AND(L557="W",LEN(C557)=5),-LEFT(C557,4), IF(AND(L557="W",LEN(C557)=4), -LEFT(C557,3), IF(AND(L557="E", LEN(C557)=6),LEFT(C557,5), IF(AND(L557="E",LEN(C557)=5), LEFT(C557,4), IF(AND(L557="E",LEN(C557)=4),LEFT(C557,3) ))))))</f>
        <v>0</v>
      </c>
      <c r="O557" s="0" t="n">
        <f aca="false">(F557^2+G557^2+H557^2)^0.5</f>
        <v>0</v>
      </c>
      <c r="P557" s="0" t="e">
        <f aca="false">ATAN((R557^2+S557^2)^0.5/T557)/$AB$1</f>
        <v>#VALUE!</v>
      </c>
      <c r="Q557" s="0" t="e">
        <f aca="false">ATAN2(R557,S557)/$AB$1+180</f>
        <v>#VALUE!</v>
      </c>
      <c r="R557" s="0" t="e">
        <f aca="false">-F557*SIN(M557*$AB$1)*COS(N557*$AB$1)-G557*SIN($AB$1*M557)*SIN($AB$1*N557)+H557*COS($AB$1*M557)</f>
        <v>#VALUE!</v>
      </c>
      <c r="S557" s="0" t="n">
        <f aca="false">-F557*SIN($AB$1*N557)+G557*COS($AB$1*N557)</f>
        <v>0</v>
      </c>
      <c r="T557" s="0" t="e">
        <f aca="false">-F557*COS($AB$1*M557)*COS(N557*$AB$1)-G557*COS($AB$1*M557)*SIN($AB$1*N557)-H557*SIN($AB$1*M557)</f>
        <v>#VALUE!</v>
      </c>
      <c r="W557" s="0" t="n">
        <f aca="false">IF(O557&lt;&gt;0,1,0)</f>
        <v>0</v>
      </c>
    </row>
    <row r="558" customFormat="false" ht="15" hidden="false" customHeight="false" outlineLevel="0" collapsed="false">
      <c r="A558" s="0" t="s">
        <v>1696</v>
      </c>
      <c r="I558" s="0" t="s">
        <v>1697</v>
      </c>
      <c r="J558" s="13" t="n">
        <v>0.15</v>
      </c>
      <c r="K558" s="9" t="str">
        <f aca="false">RIGHTB(B558,1)</f>
        <v/>
      </c>
      <c r="L558" s="9" t="str">
        <f aca="false">RIGHTB(C558,1)</f>
        <v/>
      </c>
      <c r="M558" s="10" t="str">
        <f aca="false">IF(AND(K558="S",LEN(B558)&gt;4),-LEFT(B558,4),IF(AND(K558="S",LEN(B558)=4),-LEFT(B558,3),IF(AND(K558="N",LEN(B558)=4),LEFT(B558,3),LEFT(B558,4))))</f>
        <v/>
      </c>
      <c r="N558" s="10" t="n">
        <f aca="false">IF(AND(L558="W",LEN(C558)=6),-LEFT(C558,5), IF(AND(L558="W",LEN(C558)=5),-LEFT(C558,4), IF(AND(L558="W",LEN(C558)=4), -LEFT(C558,3), IF(AND(L558="E", LEN(C558)=6),LEFT(C558,5), IF(AND(L558="E",LEN(C558)=5), LEFT(C558,4), IF(AND(L558="E",LEN(C558)=4),LEFT(C558,3) ))))))</f>
        <v>0</v>
      </c>
      <c r="O558" s="0" t="n">
        <f aca="false">(F558^2+G558^2+H558^2)^0.5</f>
        <v>0</v>
      </c>
      <c r="P558" s="0" t="e">
        <f aca="false">ATAN((R558^2+S558^2)^0.5/T558)/$AB$1</f>
        <v>#VALUE!</v>
      </c>
      <c r="Q558" s="0" t="e">
        <f aca="false">ATAN2(R558,S558)/$AB$1+180</f>
        <v>#VALUE!</v>
      </c>
      <c r="R558" s="0" t="e">
        <f aca="false">-F558*SIN(M558*$AB$1)*COS(N558*$AB$1)-G558*SIN($AB$1*M558)*SIN($AB$1*N558)+H558*COS($AB$1*M558)</f>
        <v>#VALUE!</v>
      </c>
      <c r="S558" s="0" t="n">
        <f aca="false">-F558*SIN($AB$1*N558)+G558*COS($AB$1*N558)</f>
        <v>0</v>
      </c>
      <c r="T558" s="0" t="e">
        <f aca="false">-F558*COS($AB$1*M558)*COS(N558*$AB$1)-G558*COS($AB$1*M558)*SIN($AB$1*N558)-H558*SIN($AB$1*M558)</f>
        <v>#VALUE!</v>
      </c>
      <c r="W558" s="0" t="n">
        <f aca="false">IF(O558&lt;&gt;0,1,0)</f>
        <v>0</v>
      </c>
    </row>
    <row r="559" customFormat="false" ht="15" hidden="false" customHeight="false" outlineLevel="0" collapsed="false">
      <c r="A559" s="0" t="s">
        <v>1698</v>
      </c>
      <c r="B559" s="0" t="s">
        <v>1699</v>
      </c>
      <c r="C559" s="0" t="s">
        <v>1700</v>
      </c>
      <c r="I559" s="0" t="s">
        <v>1697</v>
      </c>
      <c r="J559" s="13" t="n">
        <v>0.15</v>
      </c>
      <c r="K559" s="9" t="str">
        <f aca="false">RIGHTB(B559,1)</f>
        <v>N</v>
      </c>
      <c r="L559" s="9" t="str">
        <f aca="false">RIGHTB(C559,1)</f>
        <v>E</v>
      </c>
      <c r="M559" s="10" t="str">
        <f aca="false">IF(AND(K559="S",LEN(B559)&gt;4),-LEFT(B559,4),IF(AND(K559="S",LEN(B559)=4),-LEFT(B559,3),IF(AND(K559="N",LEN(B559)=4),LEFT(B559,3),LEFT(B559,4))))</f>
        <v>17.7</v>
      </c>
      <c r="N559" s="10" t="str">
        <f aca="false">IF(AND(L559="W",LEN(C559)=6),-LEFT(C559,5), IF(AND(L559="W",LEN(C559)=5),-LEFT(C559,4), IF(AND(L559="W",LEN(C559)=4), -LEFT(C559,3), IF(AND(L559="E", LEN(C559)=6),LEFT(C559,5), IF(AND(L559="E",LEN(C559)=5), LEFT(C559,4), IF(AND(L559="E",LEN(C559)=4),LEFT(C559,3) ))))))</f>
        <v>36.0</v>
      </c>
      <c r="O559" s="0" t="n">
        <f aca="false">(F559^2+G559^2+H559^2)^0.5</f>
        <v>0</v>
      </c>
      <c r="P559" s="0" t="e">
        <f aca="false">ATAN((R559^2+S559^2)^0.5/T559)/$AB$1</f>
        <v>#DIV/0!</v>
      </c>
      <c r="Q559" s="0" t="n">
        <f aca="false">ATAN2(R559,S559)/$AB$1+180</f>
        <v>180</v>
      </c>
      <c r="R559" s="0" t="n">
        <f aca="false">-F559*SIN(M559*$AB$1)*COS(N559*$AB$1)-G559*SIN($AB$1*M559)*SIN($AB$1*N559)+H559*COS($AB$1*M559)</f>
        <v>0</v>
      </c>
      <c r="S559" s="0" t="n">
        <f aca="false">-F559*SIN($AB$1*N559)+G559*COS($AB$1*N559)</f>
        <v>0</v>
      </c>
      <c r="T559" s="0" t="n">
        <f aca="false">-F559*COS($AB$1*M559)*COS(N559*$AB$1)-G559*COS($AB$1*M559)*SIN($AB$1*N559)-H559*SIN($AB$1*M559)</f>
        <v>-0</v>
      </c>
      <c r="W559" s="0" t="n">
        <f aca="false">IF(O559&lt;&gt;0,1,0)</f>
        <v>0</v>
      </c>
    </row>
    <row r="560" customFormat="false" ht="15" hidden="false" customHeight="false" outlineLevel="0" collapsed="false">
      <c r="A560" s="0" t="s">
        <v>1701</v>
      </c>
      <c r="B560" s="0" t="s">
        <v>1702</v>
      </c>
      <c r="C560" s="0" t="s">
        <v>1703</v>
      </c>
      <c r="D560" s="0" t="n">
        <v>20</v>
      </c>
      <c r="I560" s="0" t="s">
        <v>1690</v>
      </c>
      <c r="J560" s="13" t="n">
        <v>0.15</v>
      </c>
      <c r="K560" s="9" t="str">
        <f aca="false">RIGHTB(B560,1)</f>
        <v>N</v>
      </c>
      <c r="L560" s="9" t="str">
        <f aca="false">RIGHTB(C560,1)</f>
        <v>E</v>
      </c>
      <c r="M560" s="10" t="str">
        <f aca="false">IF(AND(K560="S",LEN(B560)&gt;4),-LEFT(B560,4),IF(AND(K560="S",LEN(B560)=4),-LEFT(B560,3),IF(AND(K560="N",LEN(B560)=4),LEFT(B560,3),LEFT(B560,4))))</f>
        <v>58.7</v>
      </c>
      <c r="N560" s="10" t="str">
        <f aca="false">IF(AND(L560="W",LEN(C560)=6),-LEFT(C560,5), IF(AND(L560="W",LEN(C560)=5),-LEFT(C560,4), IF(AND(L560="W",LEN(C560)=4), -LEFT(C560,3), IF(AND(L560="E", LEN(C560)=6),LEFT(C560,5), IF(AND(L560="E",LEN(C560)=5), LEFT(C560,4), IF(AND(L560="E",LEN(C560)=4),LEFT(C560,3) ))))))</f>
        <v>74.7</v>
      </c>
      <c r="O560" s="0" t="n">
        <f aca="false">(F560^2+G560^2+H560^2)^0.5</f>
        <v>0</v>
      </c>
      <c r="P560" s="0" t="e">
        <f aca="false">ATAN((R560^2+S560^2)^0.5/T560)/$AB$1</f>
        <v>#DIV/0!</v>
      </c>
      <c r="Q560" s="0" t="n">
        <f aca="false">ATAN2(R560,S560)/$AB$1+180</f>
        <v>180</v>
      </c>
      <c r="R560" s="0" t="n">
        <f aca="false">-F560*SIN(M560*$AB$1)*COS(N560*$AB$1)-G560*SIN($AB$1*M560)*SIN($AB$1*N560)+H560*COS($AB$1*M560)</f>
        <v>0</v>
      </c>
      <c r="S560" s="0" t="n">
        <f aca="false">-F560*SIN($AB$1*N560)+G560*COS($AB$1*N560)</f>
        <v>0</v>
      </c>
      <c r="T560" s="0" t="n">
        <f aca="false">-F560*COS($AB$1*M560)*COS(N560*$AB$1)-G560*COS($AB$1*M560)*SIN($AB$1*N560)-H560*SIN($AB$1*M560)</f>
        <v>-0</v>
      </c>
      <c r="W560" s="0" t="n">
        <f aca="false">IF(O560&lt;&gt;0,1,0)</f>
        <v>0</v>
      </c>
    </row>
    <row r="561" customFormat="false" ht="15" hidden="false" customHeight="false" outlineLevel="0" collapsed="false">
      <c r="A561" s="0" t="s">
        <v>1704</v>
      </c>
      <c r="I561" s="0" t="s">
        <v>1688</v>
      </c>
      <c r="J561" s="13" t="n">
        <v>0.15</v>
      </c>
      <c r="K561" s="9" t="str">
        <f aca="false">RIGHTB(B561,1)</f>
        <v/>
      </c>
      <c r="L561" s="9" t="str">
        <f aca="false">RIGHTB(C561,1)</f>
        <v/>
      </c>
      <c r="M561" s="10" t="str">
        <f aca="false">IF(AND(K561="S",LEN(B561)&gt;4),-LEFT(B561,4),IF(AND(K561="S",LEN(B561)=4),-LEFT(B561,3),IF(AND(K561="N",LEN(B561)=4),LEFT(B561,3),LEFT(B561,4))))</f>
        <v/>
      </c>
      <c r="N561" s="10" t="n">
        <f aca="false">IF(AND(L561="W",LEN(C561)=6),-LEFT(C561,5), IF(AND(L561="W",LEN(C561)=5),-LEFT(C561,4), IF(AND(L561="W",LEN(C561)=4), -LEFT(C561,3), IF(AND(L561="E", LEN(C561)=6),LEFT(C561,5), IF(AND(L561="E",LEN(C561)=5), LEFT(C561,4), IF(AND(L561="E",LEN(C561)=4),LEFT(C561,3) ))))))</f>
        <v>0</v>
      </c>
      <c r="O561" s="0" t="n">
        <f aca="false">(F561^2+G561^2+H561^2)^0.5</f>
        <v>0</v>
      </c>
      <c r="P561" s="0" t="e">
        <f aca="false">ATAN((R561^2+S561^2)^0.5/T561)/$AB$1</f>
        <v>#VALUE!</v>
      </c>
      <c r="Q561" s="0" t="e">
        <f aca="false">ATAN2(R561,S561)/$AB$1+180</f>
        <v>#VALUE!</v>
      </c>
      <c r="R561" s="0" t="e">
        <f aca="false">-F561*SIN(M561*$AB$1)*COS(N561*$AB$1)-G561*SIN($AB$1*M561)*SIN($AB$1*N561)+H561*COS($AB$1*M561)</f>
        <v>#VALUE!</v>
      </c>
      <c r="S561" s="0" t="n">
        <f aca="false">-F561*SIN($AB$1*N561)+G561*COS($AB$1*N561)</f>
        <v>0</v>
      </c>
      <c r="T561" s="0" t="e">
        <f aca="false">-F561*COS($AB$1*M561)*COS(N561*$AB$1)-G561*COS($AB$1*M561)*SIN($AB$1*N561)-H561*SIN($AB$1*M561)</f>
        <v>#VALUE!</v>
      </c>
      <c r="W561" s="0" t="n">
        <f aca="false">IF(O561&lt;&gt;0,1,0)</f>
        <v>0</v>
      </c>
    </row>
    <row r="562" customFormat="false" ht="15" hidden="false" customHeight="false" outlineLevel="0" collapsed="false">
      <c r="A562" s="0" t="s">
        <v>1705</v>
      </c>
      <c r="B562" s="0" t="s">
        <v>1502</v>
      </c>
      <c r="C562" s="0" t="s">
        <v>1706</v>
      </c>
      <c r="D562" s="0" t="n">
        <v>29.6</v>
      </c>
      <c r="E562" s="0" t="n">
        <v>11.3</v>
      </c>
      <c r="F562" s="0" t="n">
        <v>9.6</v>
      </c>
      <c r="G562" s="0" t="n">
        <v>5.8</v>
      </c>
      <c r="H562" s="0" t="n">
        <v>1.5</v>
      </c>
      <c r="I562" s="0" t="s">
        <v>1697</v>
      </c>
      <c r="J562" s="13" t="n">
        <v>0.15</v>
      </c>
      <c r="K562" s="9" t="str">
        <f aca="false">RIGHTB(B562,1)</f>
        <v>N</v>
      </c>
      <c r="L562" s="9" t="str">
        <f aca="false">RIGHTB(C562,1)</f>
        <v>W</v>
      </c>
      <c r="M562" s="10" t="str">
        <f aca="false">IF(AND(K562="S",LEN(B562)&gt;4),-LEFT(B562,4),IF(AND(K562="S",LEN(B562)=4),-LEFT(B562,3),IF(AND(K562="N",LEN(B562)=4),LEFT(B562,3),LEFT(B562,4))))</f>
        <v>32.8</v>
      </c>
      <c r="N562" s="10" t="n">
        <f aca="false">IF(AND(L562="W",LEN(C562)=6),-LEFT(C562,5), IF(AND(L562="W",LEN(C562)=5),-LEFT(C562,4), IF(AND(L562="W",LEN(C562)=4), -LEFT(C562,3), IF(AND(L562="E", LEN(C562)=6),LEFT(C562,5), IF(AND(L562="E",LEN(C562)=5), LEFT(C562,4), IF(AND(L562="E",LEN(C562)=4),LEFT(C562,3) ))))))</f>
        <v>-165.6</v>
      </c>
      <c r="O562" s="0" t="n">
        <f aca="false">(F562^2+G562^2+H562^2)^0.5</f>
        <v>11.3159179919262</v>
      </c>
      <c r="P562" s="0" t="n">
        <f aca="false">ATAN((R562^2+S562^2)^0.5/T562)/$AB$1</f>
        <v>43.4446698704422</v>
      </c>
      <c r="Q562" s="0" t="n">
        <f aca="false">ATAN2(R562,S562)/$AB$1+180</f>
        <v>155.472068568214</v>
      </c>
      <c r="R562" s="0" t="n">
        <f aca="false">-F562*SIN(M562*$AB$1)*COS(N562*$AB$1)-G562*SIN($AB$1*M562)*SIN($AB$1*N562)+H562*COS($AB$1*M562)</f>
        <v>7.0792292836242</v>
      </c>
      <c r="S562" s="0" t="n">
        <f aca="false">-F562*SIN($AB$1*N562)+G562*COS($AB$1*N562)</f>
        <v>-3.23035941687616</v>
      </c>
      <c r="T562" s="0" t="n">
        <f aca="false">-F562*COS($AB$1*M562)*COS(N562*$AB$1)-G562*COS($AB$1*M562)*SIN($AB$1*N562)-H562*SIN($AB$1*M562)</f>
        <v>8.21579520117664</v>
      </c>
      <c r="W562" s="0" t="n">
        <f aca="false">IF(O562&lt;&gt;0,1,0)</f>
        <v>1</v>
      </c>
    </row>
    <row r="563" customFormat="false" ht="15" hidden="false" customHeight="false" outlineLevel="0" collapsed="false">
      <c r="A563" s="0" t="s">
        <v>1707</v>
      </c>
      <c r="B563" s="0" t="s">
        <v>1708</v>
      </c>
      <c r="C563" s="0" t="s">
        <v>1709</v>
      </c>
      <c r="D563" s="0" t="n">
        <v>29.6</v>
      </c>
      <c r="I563" s="0" t="s">
        <v>1688</v>
      </c>
      <c r="J563" s="13" t="n">
        <v>0.15</v>
      </c>
      <c r="K563" s="9" t="str">
        <f aca="false">RIGHTB(B563,1)</f>
        <v>S</v>
      </c>
      <c r="L563" s="9" t="str">
        <f aca="false">RIGHTB(C563,1)</f>
        <v>E</v>
      </c>
      <c r="M563" s="10" t="n">
        <f aca="false">IF(AND(K563="S",LEN(B563)&gt;4),-LEFT(B563,4),IF(AND(K563="S",LEN(B563)=4),-LEFT(B563,3),IF(AND(K563="N",LEN(B563)=4),LEFT(B563,3),LEFT(B563,4))))</f>
        <v>-45.3</v>
      </c>
      <c r="N563" s="10" t="str">
        <f aca="false">IF(AND(L563="W",LEN(C563)=6),-LEFT(C563,5), IF(AND(L563="W",LEN(C563)=5),-LEFT(C563,4), IF(AND(L563="W",LEN(C563)=4), -LEFT(C563,3), IF(AND(L563="E", LEN(C563)=6),LEFT(C563,5), IF(AND(L563="E",LEN(C563)=5), LEFT(C563,4), IF(AND(L563="E",LEN(C563)=4),LEFT(C563,3) ))))))</f>
        <v>63.5</v>
      </c>
      <c r="O563" s="0" t="n">
        <f aca="false">(F563^2+G563^2+H563^2)^0.5</f>
        <v>0</v>
      </c>
      <c r="P563" s="0" t="e">
        <f aca="false">ATAN((R563^2+S563^2)^0.5/T563)/$AB$1</f>
        <v>#DIV/0!</v>
      </c>
      <c r="Q563" s="0" t="n">
        <f aca="false">ATAN2(R563,S563)/$AB$1+180</f>
        <v>180</v>
      </c>
      <c r="R563" s="0" t="n">
        <f aca="false">-F563*SIN(M563*$AB$1)*COS(N563*$AB$1)-G563*SIN($AB$1*M563)*SIN($AB$1*N563)+H563*COS($AB$1*M563)</f>
        <v>0</v>
      </c>
      <c r="S563" s="0" t="n">
        <f aca="false">-F563*SIN($AB$1*N563)+G563*COS($AB$1*N563)</f>
        <v>0</v>
      </c>
      <c r="T563" s="0" t="n">
        <f aca="false">-F563*COS($AB$1*M563)*COS(N563*$AB$1)-G563*COS($AB$1*M563)*SIN($AB$1*N563)-H563*SIN($AB$1*M563)</f>
        <v>0</v>
      </c>
      <c r="W563" s="0" t="n">
        <f aca="false">IF(O563&lt;&gt;0,1,0)</f>
        <v>0</v>
      </c>
    </row>
    <row r="564" customFormat="false" ht="15" hidden="false" customHeight="false" outlineLevel="0" collapsed="false">
      <c r="A564" s="0" t="s">
        <v>1710</v>
      </c>
      <c r="B564" s="0" t="s">
        <v>1711</v>
      </c>
      <c r="C564" s="0" t="s">
        <v>1712</v>
      </c>
      <c r="D564" s="0" t="n">
        <v>25.2</v>
      </c>
      <c r="I564" s="0" t="s">
        <v>1688</v>
      </c>
      <c r="J564" s="13" t="n">
        <v>0.15</v>
      </c>
      <c r="K564" s="9" t="str">
        <f aca="false">RIGHTB(B564,1)</f>
        <v>N</v>
      </c>
      <c r="L564" s="9" t="str">
        <f aca="false">RIGHTB(C564,1)</f>
        <v>E</v>
      </c>
      <c r="M564" s="10" t="str">
        <f aca="false">IF(AND(K564="S",LEN(B564)&gt;4),-LEFT(B564,4),IF(AND(K564="S",LEN(B564)=4),-LEFT(B564,3),IF(AND(K564="N",LEN(B564)=4),LEFT(B564,3),LEFT(B564,4))))</f>
        <v>36.2</v>
      </c>
      <c r="N564" s="10" t="str">
        <f aca="false">IF(AND(L564="W",LEN(C564)=6),-LEFT(C564,5), IF(AND(L564="W",LEN(C564)=5),-LEFT(C564,4), IF(AND(L564="W",LEN(C564)=4), -LEFT(C564,3), IF(AND(L564="E", LEN(C564)=6),LEFT(C564,5), IF(AND(L564="E",LEN(C564)=5), LEFT(C564,4), IF(AND(L564="E",LEN(C564)=4),LEFT(C564,3) ))))))</f>
        <v>107.4</v>
      </c>
      <c r="O564" s="0" t="n">
        <f aca="false">(F564^2+G564^2+H564^2)^0.5</f>
        <v>0</v>
      </c>
      <c r="P564" s="0" t="e">
        <f aca="false">ATAN((R564^2+S564^2)^0.5/T564)/$AB$1</f>
        <v>#DIV/0!</v>
      </c>
      <c r="Q564" s="0" t="n">
        <f aca="false">ATAN2(R564,S564)/$AB$1+180</f>
        <v>180</v>
      </c>
      <c r="R564" s="0" t="n">
        <f aca="false">-F564*SIN(M564*$AB$1)*COS(N564*$AB$1)-G564*SIN($AB$1*M564)*SIN($AB$1*N564)+H564*COS($AB$1*M564)</f>
        <v>0</v>
      </c>
      <c r="S564" s="0" t="n">
        <f aca="false">-F564*SIN($AB$1*N564)+G564*COS($AB$1*N564)</f>
        <v>-0</v>
      </c>
      <c r="T564" s="0" t="n">
        <f aca="false">-F564*COS($AB$1*M564)*COS(N564*$AB$1)-G564*COS($AB$1*M564)*SIN($AB$1*N564)-H564*SIN($AB$1*M564)</f>
        <v>0</v>
      </c>
      <c r="W564" s="0" t="n">
        <f aca="false">IF(O564&lt;&gt;0,1,0)</f>
        <v>0</v>
      </c>
    </row>
    <row r="565" customFormat="false" ht="15" hidden="false" customHeight="false" outlineLevel="0" collapsed="false">
      <c r="A565" s="0" t="s">
        <v>1713</v>
      </c>
      <c r="B565" s="0" t="s">
        <v>1714</v>
      </c>
      <c r="C565" s="0" t="s">
        <v>1715</v>
      </c>
      <c r="D565" s="0" t="n">
        <v>66.6</v>
      </c>
      <c r="I565" s="0" t="s">
        <v>1688</v>
      </c>
      <c r="J565" s="13" t="n">
        <v>0.15</v>
      </c>
      <c r="K565" s="9" t="str">
        <f aca="false">RIGHTB(B565,1)</f>
        <v>S</v>
      </c>
      <c r="L565" s="9" t="str">
        <f aca="false">RIGHTB(C565,1)</f>
        <v>E</v>
      </c>
      <c r="M565" s="10" t="n">
        <f aca="false">IF(AND(K565="S",LEN(B565)&gt;4),-LEFT(B565,4),IF(AND(K565="S",LEN(B565)=4),-LEFT(B565,3),IF(AND(K565="N",LEN(B565)=4),LEFT(B565,3),LEFT(B565,4))))</f>
        <v>-34.4</v>
      </c>
      <c r="N565" s="10" t="str">
        <f aca="false">IF(AND(L565="W",LEN(C565)=6),-LEFT(C565,5), IF(AND(L565="W",LEN(C565)=5),-LEFT(C565,4), IF(AND(L565="W",LEN(C565)=4), -LEFT(C565,3), IF(AND(L565="E", LEN(C565)=6),LEFT(C565,5), IF(AND(L565="E",LEN(C565)=5), LEFT(C565,4), IF(AND(L565="E",LEN(C565)=4),LEFT(C565,3) ))))))</f>
        <v>118.2</v>
      </c>
      <c r="O565" s="0" t="n">
        <f aca="false">(F565^2+G565^2+H565^2)^0.5</f>
        <v>0</v>
      </c>
      <c r="P565" s="0" t="e">
        <f aca="false">ATAN((R565^2+S565^2)^0.5/T565)/$AB$1</f>
        <v>#DIV/0!</v>
      </c>
      <c r="Q565" s="0" t="n">
        <f aca="false">ATAN2(R565,S565)/$AB$1+180</f>
        <v>180</v>
      </c>
      <c r="R565" s="0" t="n">
        <f aca="false">-F565*SIN(M565*$AB$1)*COS(N565*$AB$1)-G565*SIN($AB$1*M565)*SIN($AB$1*N565)+H565*COS($AB$1*M565)</f>
        <v>0</v>
      </c>
      <c r="S565" s="0" t="n">
        <f aca="false">-F565*SIN($AB$1*N565)+G565*COS($AB$1*N565)</f>
        <v>-0</v>
      </c>
      <c r="T565" s="0" t="n">
        <f aca="false">-F565*COS($AB$1*M565)*COS(N565*$AB$1)-G565*COS($AB$1*M565)*SIN($AB$1*N565)-H565*SIN($AB$1*M565)</f>
        <v>0</v>
      </c>
      <c r="W565" s="0" t="n">
        <f aca="false">IF(O565&lt;&gt;0,1,0)</f>
        <v>0</v>
      </c>
    </row>
    <row r="566" customFormat="false" ht="15" hidden="false" customHeight="false" outlineLevel="0" collapsed="false">
      <c r="A566" s="0" t="s">
        <v>1716</v>
      </c>
      <c r="B566" s="0" t="s">
        <v>1717</v>
      </c>
      <c r="C566" s="0" t="s">
        <v>1718</v>
      </c>
      <c r="D566" s="0" t="n">
        <v>30.7</v>
      </c>
      <c r="E566" s="0" t="n">
        <v>21.7</v>
      </c>
      <c r="F566" s="0" t="n">
        <v>15.3</v>
      </c>
      <c r="G566" s="0" t="n">
        <v>-13.3</v>
      </c>
      <c r="H566" s="0" t="n">
        <v>-7.8</v>
      </c>
      <c r="I566" s="0" t="s">
        <v>1688</v>
      </c>
      <c r="J566" s="13" t="n">
        <v>0.15</v>
      </c>
      <c r="K566" s="9" t="str">
        <f aca="false">RIGHTB(B566,1)</f>
        <v>N</v>
      </c>
      <c r="L566" s="9" t="str">
        <f aca="false">RIGHTB(C566,1)</f>
        <v>W</v>
      </c>
      <c r="M566" s="10" t="str">
        <f aca="false">IF(AND(K566="S",LEN(B566)&gt;4),-LEFT(B566,4),IF(AND(K566="S",LEN(B566)=4),-LEFT(B566,3),IF(AND(K566="N",LEN(B566)=4),LEFT(B566,3),LEFT(B566,4))))</f>
        <v>86.7</v>
      </c>
      <c r="N566" s="10" t="n">
        <f aca="false">IF(AND(L566="W",LEN(C566)=6),-LEFT(C566,5), IF(AND(L566="W",LEN(C566)=5),-LEFT(C566,4), IF(AND(L566="W",LEN(C566)=4), -LEFT(C566,3), IF(AND(L566="E", LEN(C566)=6),LEFT(C566,5), IF(AND(L566="E",LEN(C566)=5), LEFT(C566,4), IF(AND(L566="E",LEN(C566)=4),LEFT(C566,3) ))))))</f>
        <v>-162.1</v>
      </c>
      <c r="O566" s="0" t="n">
        <f aca="false">(F566^2+G566^2+H566^2)^0.5</f>
        <v>21.7214180015946</v>
      </c>
      <c r="P566" s="0" t="n">
        <f aca="false">ATAN((R566^2+S566^2)^0.5/T566)/$AB$1</f>
        <v>67.2787702936613</v>
      </c>
      <c r="Q566" s="0" t="n">
        <f aca="false">ATAN2(R566,S566)/$AB$1+180</f>
        <v>240.041847891561</v>
      </c>
      <c r="R566" s="0" t="n">
        <f aca="false">-F566*SIN(M566*$AB$1)*COS(N566*$AB$1)-G566*SIN($AB$1*M566)*SIN($AB$1*N566)+H566*COS($AB$1*M566)</f>
        <v>10.0051881980743</v>
      </c>
      <c r="S566" s="0" t="n">
        <f aca="false">-F566*SIN($AB$1*N566)+G566*COS($AB$1*N566)</f>
        <v>17.3587618247803</v>
      </c>
      <c r="T566" s="0" t="n">
        <f aca="false">-F566*COS($AB$1*M566)*COS(N566*$AB$1)-G566*COS($AB$1*M566)*SIN($AB$1*N566)-H566*SIN($AB$1*M566)</f>
        <v>8.38985083488758</v>
      </c>
      <c r="W566" s="0" t="n">
        <f aca="false">IF(O566&lt;&gt;0,1,0)</f>
        <v>1</v>
      </c>
    </row>
    <row r="567" customFormat="false" ht="15" hidden="false" customHeight="false" outlineLevel="0" collapsed="false">
      <c r="A567" s="0" t="s">
        <v>1719</v>
      </c>
      <c r="B567" s="0" t="s">
        <v>286</v>
      </c>
      <c r="C567" s="0" t="s">
        <v>1720</v>
      </c>
      <c r="D567" s="0" t="n">
        <v>36.1</v>
      </c>
      <c r="I567" s="0" t="s">
        <v>1688</v>
      </c>
      <c r="J567" s="13" t="n">
        <v>0.15</v>
      </c>
      <c r="K567" s="9" t="str">
        <f aca="false">RIGHTB(B567,1)</f>
        <v>N</v>
      </c>
      <c r="L567" s="9" t="str">
        <f aca="false">RIGHTB(C567,1)</f>
        <v>W</v>
      </c>
      <c r="M567" s="10" t="str">
        <f aca="false">IF(AND(K567="S",LEN(B567)&gt;4),-LEFT(B567,4),IF(AND(K567="S",LEN(B567)=4),-LEFT(B567,3),IF(AND(K567="N",LEN(B567)=4),LEFT(B567,3),LEFT(B567,4))))</f>
        <v>22.0</v>
      </c>
      <c r="N567" s="10" t="n">
        <f aca="false">IF(AND(L567="W",LEN(C567)=6),-LEFT(C567,5), IF(AND(L567="W",LEN(C567)=5),-LEFT(C567,4), IF(AND(L567="W",LEN(C567)=4), -LEFT(C567,3), IF(AND(L567="E", LEN(C567)=6),LEFT(C567,5), IF(AND(L567="E",LEN(C567)=5), LEFT(C567,4), IF(AND(L567="E",LEN(C567)=4),LEFT(C567,3) ))))))</f>
        <v>-171.6</v>
      </c>
      <c r="O567" s="0" t="n">
        <f aca="false">(F567^2+G567^2+H567^2)^0.5</f>
        <v>0</v>
      </c>
      <c r="P567" s="0" t="e">
        <f aca="false">ATAN((R567^2+S567^2)^0.5/T567)/$AB$1</f>
        <v>#DIV/0!</v>
      </c>
      <c r="Q567" s="0" t="n">
        <f aca="false">ATAN2(R567,S567)/$AB$1+180</f>
        <v>180</v>
      </c>
      <c r="R567" s="0" t="n">
        <f aca="false">-F567*SIN(M567*$AB$1)*COS(N567*$AB$1)-G567*SIN($AB$1*M567)*SIN($AB$1*N567)+H567*COS($AB$1*M567)</f>
        <v>0</v>
      </c>
      <c r="S567" s="0" t="n">
        <f aca="false">-F567*SIN($AB$1*N567)+G567*COS($AB$1*N567)</f>
        <v>0</v>
      </c>
      <c r="T567" s="0" t="n">
        <f aca="false">-F567*COS($AB$1*M567)*COS(N567*$AB$1)-G567*COS($AB$1*M567)*SIN($AB$1*N567)-H567*SIN($AB$1*M567)</f>
        <v>0</v>
      </c>
      <c r="W567" s="0" t="n">
        <f aca="false">IF(O567&lt;&gt;0,1,0)</f>
        <v>0</v>
      </c>
    </row>
    <row r="568" customFormat="false" ht="15" hidden="false" customHeight="false" outlineLevel="0" collapsed="false">
      <c r="A568" s="0" t="s">
        <v>1721</v>
      </c>
      <c r="B568" s="0" t="s">
        <v>1722</v>
      </c>
      <c r="C568" s="0" t="s">
        <v>1723</v>
      </c>
      <c r="D568" s="0" t="n">
        <v>42.5</v>
      </c>
      <c r="E568" s="0" t="n">
        <v>18.1</v>
      </c>
      <c r="F568" s="0" t="n">
        <v>-3.8</v>
      </c>
      <c r="G568" s="0" t="n">
        <v>-17.7</v>
      </c>
      <c r="H568" s="0" t="n">
        <v>-1.2</v>
      </c>
      <c r="I568" s="0" t="s">
        <v>1697</v>
      </c>
      <c r="J568" s="13" t="n">
        <v>0.15</v>
      </c>
      <c r="K568" s="9" t="str">
        <f aca="false">RIGHTB(B568,1)</f>
        <v>S</v>
      </c>
      <c r="L568" s="9" t="str">
        <f aca="false">RIGHTB(C568,1)</f>
        <v>E</v>
      </c>
      <c r="M568" s="10" t="n">
        <f aca="false">IF(AND(K568="S",LEN(B568)&gt;4),-LEFT(B568,4),IF(AND(K568="S",LEN(B568)=4),-LEFT(B568,3),IF(AND(K568="N",LEN(B568)=4),LEFT(B568,3),LEFT(B568,4))))</f>
        <v>-10.8</v>
      </c>
      <c r="N568" s="10" t="str">
        <f aca="false">IF(AND(L568="W",LEN(C568)=6),-LEFT(C568,5), IF(AND(L568="W",LEN(C568)=5),-LEFT(C568,4), IF(AND(L568="W",LEN(C568)=4), -LEFT(C568,3), IF(AND(L568="E", LEN(C568)=6),LEFT(C568,5), IF(AND(L568="E",LEN(C568)=5), LEFT(C568,4), IF(AND(L568="E",LEN(C568)=4),LEFT(C568,3) ))))))</f>
        <v>0.7</v>
      </c>
      <c r="O568" s="0" t="n">
        <f aca="false">(F568^2+G568^2+H568^2)^0.5</f>
        <v>18.1430427437076</v>
      </c>
      <c r="P568" s="0" t="n">
        <f aca="false">ATAN((R568^2+S568^2)^0.5/T568)/$AB$1</f>
        <v>78.1684284356965</v>
      </c>
      <c r="Q568" s="0" t="n">
        <f aca="false">ATAN2(R568,S568)/$AB$1+180</f>
        <v>83.7563384588543</v>
      </c>
      <c r="R568" s="0" t="n">
        <f aca="false">-F568*SIN(M568*$AB$1)*COS(N568*$AB$1)-G568*SIN($AB$1*M568)*SIN($AB$1*N568)+H568*COS($AB$1*M568)</f>
        <v>-1.9312600627001</v>
      </c>
      <c r="S568" s="0" t="n">
        <f aca="false">-F568*SIN($AB$1*N568)+G568*COS($AB$1*N568)</f>
        <v>-17.6522544398175</v>
      </c>
      <c r="T568" s="0" t="n">
        <f aca="false">-F568*COS($AB$1*M568)*COS(N568*$AB$1)-G568*COS($AB$1*M568)*SIN($AB$1*N568)-H568*SIN($AB$1*M568)</f>
        <v>3.7199660969106</v>
      </c>
      <c r="W568" s="0" t="n">
        <f aca="false">IF(O568&lt;&gt;0,1,0)</f>
        <v>1</v>
      </c>
    </row>
    <row r="569" customFormat="false" ht="15" hidden="false" customHeight="false" outlineLevel="0" collapsed="false">
      <c r="A569" s="0" t="s">
        <v>1724</v>
      </c>
      <c r="B569" s="0" t="s">
        <v>1123</v>
      </c>
      <c r="C569" s="0" t="s">
        <v>1725</v>
      </c>
      <c r="D569" s="0" t="n">
        <v>37</v>
      </c>
      <c r="I569" s="0" t="s">
        <v>1690</v>
      </c>
      <c r="J569" s="13" t="n">
        <v>0.15</v>
      </c>
      <c r="K569" s="9" t="str">
        <f aca="false">RIGHTB(B569,1)</f>
        <v>N</v>
      </c>
      <c r="L569" s="9" t="str">
        <f aca="false">RIGHTB(C569,1)</f>
        <v>W</v>
      </c>
      <c r="M569" s="10" t="str">
        <f aca="false">IF(AND(K569="S",LEN(B569)&gt;4),-LEFT(B569,4),IF(AND(K569="S",LEN(B569)=4),-LEFT(B569,3),IF(AND(K569="N",LEN(B569)=4),LEFT(B569,3),LEFT(B569,4))))</f>
        <v>7.8</v>
      </c>
      <c r="N569" s="10" t="n">
        <f aca="false">IF(AND(L569="W",LEN(C569)=6),-LEFT(C569,5), IF(AND(L569="W",LEN(C569)=5),-LEFT(C569,4), IF(AND(L569="W",LEN(C569)=4), -LEFT(C569,3), IF(AND(L569="E", LEN(C569)=6),LEFT(C569,5), IF(AND(L569="E",LEN(C569)=5), LEFT(C569,4), IF(AND(L569="E",LEN(C569)=4),LEFT(C569,3) ))))))</f>
        <v>-1.6</v>
      </c>
      <c r="O569" s="0" t="n">
        <f aca="false">(F569^2+G569^2+H569^2)^0.5</f>
        <v>0</v>
      </c>
      <c r="P569" s="0" t="e">
        <f aca="false">ATAN((R569^2+S569^2)^0.5/T569)/$AB$1</f>
        <v>#DIV/0!</v>
      </c>
      <c r="Q569" s="0" t="n">
        <f aca="false">ATAN2(R569,S569)/$AB$1+180</f>
        <v>180</v>
      </c>
      <c r="R569" s="0" t="n">
        <f aca="false">-F569*SIN(M569*$AB$1)*COS(N569*$AB$1)-G569*SIN($AB$1*M569)*SIN($AB$1*N569)+H569*COS($AB$1*M569)</f>
        <v>0</v>
      </c>
      <c r="S569" s="0" t="n">
        <f aca="false">-F569*SIN($AB$1*N569)+G569*COS($AB$1*N569)</f>
        <v>0</v>
      </c>
      <c r="T569" s="0" t="n">
        <f aca="false">-F569*COS($AB$1*M569)*COS(N569*$AB$1)-G569*COS($AB$1*M569)*SIN($AB$1*N569)-H569*SIN($AB$1*M569)</f>
        <v>0</v>
      </c>
      <c r="W569" s="0" t="n">
        <f aca="false">IF(O569&lt;&gt;0,1,0)</f>
        <v>0</v>
      </c>
    </row>
    <row r="570" customFormat="false" ht="15" hidden="false" customHeight="false" outlineLevel="0" collapsed="false">
      <c r="A570" s="0" t="s">
        <v>1726</v>
      </c>
      <c r="B570" s="0" t="s">
        <v>1727</v>
      </c>
      <c r="C570" s="0" t="s">
        <v>1728</v>
      </c>
      <c r="D570" s="0" t="n">
        <v>64.5</v>
      </c>
      <c r="I570" s="0" t="s">
        <v>1688</v>
      </c>
      <c r="J570" s="13" t="n">
        <v>0.15</v>
      </c>
      <c r="K570" s="9" t="str">
        <f aca="false">RIGHTB(B570,1)</f>
        <v>S</v>
      </c>
      <c r="L570" s="9" t="str">
        <f aca="false">RIGHTB(C570,1)</f>
        <v>W</v>
      </c>
      <c r="M570" s="10" t="n">
        <f aca="false">IF(AND(K570="S",LEN(B570)&gt;4),-LEFT(B570,4),IF(AND(K570="S",LEN(B570)=4),-LEFT(B570,3),IF(AND(K570="N",LEN(B570)=4),LEFT(B570,3),LEFT(B570,4))))</f>
        <v>-63.5</v>
      </c>
      <c r="N570" s="10" t="n">
        <f aca="false">IF(AND(L570="W",LEN(C570)=6),-LEFT(C570,5), IF(AND(L570="W",LEN(C570)=5),-LEFT(C570,4), IF(AND(L570="W",LEN(C570)=4), -LEFT(C570,3), IF(AND(L570="E", LEN(C570)=6),LEFT(C570,5), IF(AND(L570="E",LEN(C570)=5), LEFT(C570,4), IF(AND(L570="E",LEN(C570)=4),LEFT(C570,3) ))))))</f>
        <v>-101.3</v>
      </c>
      <c r="O570" s="0" t="n">
        <f aca="false">(F570^2+G570^2+H570^2)^0.5</f>
        <v>0</v>
      </c>
      <c r="P570" s="0" t="e">
        <f aca="false">ATAN((R570^2+S570^2)^0.5/T570)/$AB$1</f>
        <v>#DIV/0!</v>
      </c>
      <c r="Q570" s="0" t="n">
        <f aca="false">ATAN2(R570,S570)/$AB$1+180</f>
        <v>180</v>
      </c>
      <c r="R570" s="0" t="n">
        <f aca="false">-F570*SIN(M570*$AB$1)*COS(N570*$AB$1)-G570*SIN($AB$1*M570)*SIN($AB$1*N570)+H570*COS($AB$1*M570)</f>
        <v>0</v>
      </c>
      <c r="S570" s="0" t="n">
        <f aca="false">-F570*SIN($AB$1*N570)+G570*COS($AB$1*N570)</f>
        <v>0</v>
      </c>
      <c r="T570" s="0" t="n">
        <f aca="false">-F570*COS($AB$1*M570)*COS(N570*$AB$1)-G570*COS($AB$1*M570)*SIN($AB$1*N570)-H570*SIN($AB$1*M570)</f>
        <v>0</v>
      </c>
      <c r="W570" s="0" t="n">
        <f aca="false">IF(O570&lt;&gt;0,1,0)</f>
        <v>0</v>
      </c>
    </row>
    <row r="571" customFormat="false" ht="15" hidden="false" customHeight="false" outlineLevel="0" collapsed="false">
      <c r="A571" s="0" t="s">
        <v>1729</v>
      </c>
      <c r="B571" s="0" t="s">
        <v>1730</v>
      </c>
      <c r="C571" s="0" t="s">
        <v>1731</v>
      </c>
      <c r="D571" s="0" t="n">
        <v>31.5</v>
      </c>
      <c r="E571" s="0" t="n">
        <v>14.4</v>
      </c>
      <c r="F571" s="0" t="n">
        <v>5.4</v>
      </c>
      <c r="G571" s="0" t="n">
        <v>-13.2</v>
      </c>
      <c r="H571" s="0" t="n">
        <v>1.7</v>
      </c>
      <c r="I571" s="0" t="s">
        <v>1697</v>
      </c>
      <c r="J571" s="13" t="n">
        <v>0.15</v>
      </c>
      <c r="K571" s="9" t="str">
        <f aca="false">RIGHTB(B571,1)</f>
        <v>N</v>
      </c>
      <c r="L571" s="9" t="str">
        <f aca="false">RIGHTB(C571,1)</f>
        <v>E</v>
      </c>
      <c r="M571" s="10" t="str">
        <f aca="false">IF(AND(K571="S",LEN(B571)&gt;4),-LEFT(B571,4),IF(AND(K571="S",LEN(B571)=4),-LEFT(B571,3),IF(AND(K571="N",LEN(B571)=4),LEFT(B571,3),LEFT(B571,4))))</f>
        <v>63.7</v>
      </c>
      <c r="N571" s="10" t="str">
        <f aca="false">IF(AND(L571="W",LEN(C571)=6),-LEFT(C571,5), IF(AND(L571="W",LEN(C571)=5),-LEFT(C571,4), IF(AND(L571="W",LEN(C571)=4), -LEFT(C571,3), IF(AND(L571="E", LEN(C571)=6),LEFT(C571,5), IF(AND(L571="E",LEN(C571)=5), LEFT(C571,4), IF(AND(L571="E",LEN(C571)=4),LEFT(C571,3) ))))))</f>
        <v>95.7</v>
      </c>
      <c r="O571" s="0" t="n">
        <f aca="false">(F571^2+G571^2+H571^2)^0.5</f>
        <v>14.3627991700782</v>
      </c>
      <c r="P571" s="0" t="n">
        <f aca="false">ATAN((R571^2+S571^2)^0.5/T571)/$AB$1</f>
        <v>71.6015880844411</v>
      </c>
      <c r="Q571" s="0" t="n">
        <f aca="false">ATAN2(R571,S571)/$AB$1+180</f>
        <v>162.658323118507</v>
      </c>
      <c r="R571" s="0" t="n">
        <f aca="false">-F571*SIN(M571*$AB$1)*COS(N571*$AB$1)-G571*SIN($AB$1*M571)*SIN($AB$1*N571)+H571*COS($AB$1*M571)</f>
        <v>13.0091409573298</v>
      </c>
      <c r="S571" s="0" t="n">
        <f aca="false">-F571*SIN($AB$1*N571)+G571*COS($AB$1*N571)</f>
        <v>-4.06227938182725</v>
      </c>
      <c r="T571" s="0" t="n">
        <f aca="false">-F571*COS($AB$1*M571)*COS(N571*$AB$1)-G571*COS($AB$1*M571)*SIN($AB$1*N571)-H571*SIN($AB$1*M571)</f>
        <v>4.53322597895868</v>
      </c>
      <c r="W571" s="0" t="n">
        <f aca="false">IF(O571&lt;&gt;0,1,0)</f>
        <v>1</v>
      </c>
    </row>
    <row r="572" customFormat="false" ht="15" hidden="false" customHeight="false" outlineLevel="0" collapsed="false">
      <c r="A572" s="0" t="s">
        <v>1732</v>
      </c>
      <c r="B572" s="0" t="s">
        <v>1733</v>
      </c>
      <c r="C572" s="0" t="s">
        <v>1734</v>
      </c>
      <c r="D572" s="0" t="n">
        <v>19.5</v>
      </c>
      <c r="I572" s="0" t="s">
        <v>1697</v>
      </c>
      <c r="J572" s="13" t="n">
        <v>0.15</v>
      </c>
      <c r="K572" s="9" t="str">
        <f aca="false">RIGHTB(B572,1)</f>
        <v>S</v>
      </c>
      <c r="L572" s="9" t="str">
        <f aca="false">RIGHTB(C572,1)</f>
        <v>W</v>
      </c>
      <c r="M572" s="10" t="n">
        <f aca="false">IF(AND(K572="S",LEN(B572)&gt;4),-LEFT(B572,4),IF(AND(K572="S",LEN(B572)=4),-LEFT(B572,3),IF(AND(K572="N",LEN(B572)=4),LEFT(B572,3),LEFT(B572,4))))</f>
        <v>-3.3</v>
      </c>
      <c r="N572" s="10" t="n">
        <f aca="false">IF(AND(L572="W",LEN(C572)=6),-LEFT(C572,5), IF(AND(L572="W",LEN(C572)=5),-LEFT(C572,4), IF(AND(L572="W",LEN(C572)=4), -LEFT(C572,3), IF(AND(L572="E", LEN(C572)=6),LEFT(C572,5), IF(AND(L572="E",LEN(C572)=5), LEFT(C572,4), IF(AND(L572="E",LEN(C572)=4),LEFT(C572,3) ))))))</f>
        <v>-37.7</v>
      </c>
      <c r="O572" s="0" t="n">
        <f aca="false">(F572^2+G572^2+H572^2)^0.5</f>
        <v>0</v>
      </c>
      <c r="P572" s="0" t="e">
        <f aca="false">ATAN((R572^2+S572^2)^0.5/T572)/$AB$1</f>
        <v>#DIV/0!</v>
      </c>
      <c r="Q572" s="0" t="n">
        <f aca="false">ATAN2(R572,S572)/$AB$1+180</f>
        <v>180</v>
      </c>
      <c r="R572" s="0" t="n">
        <f aca="false">-F572*SIN(M572*$AB$1)*COS(N572*$AB$1)-G572*SIN($AB$1*M572)*SIN($AB$1*N572)+H572*COS($AB$1*M572)</f>
        <v>0</v>
      </c>
      <c r="S572" s="0" t="n">
        <f aca="false">-F572*SIN($AB$1*N572)+G572*COS($AB$1*N572)</f>
        <v>0</v>
      </c>
      <c r="T572" s="0" t="n">
        <f aca="false">-F572*COS($AB$1*M572)*COS(N572*$AB$1)-G572*COS($AB$1*M572)*SIN($AB$1*N572)-H572*SIN($AB$1*M572)</f>
        <v>0</v>
      </c>
      <c r="W572" s="0" t="n">
        <f aca="false">IF(O572&lt;&gt;0,1,0)</f>
        <v>0</v>
      </c>
    </row>
    <row r="573" customFormat="false" ht="15" hidden="false" customHeight="false" outlineLevel="0" collapsed="false">
      <c r="A573" s="0" t="s">
        <v>1735</v>
      </c>
      <c r="B573" s="0" t="s">
        <v>1736</v>
      </c>
      <c r="C573" s="0" t="s">
        <v>1737</v>
      </c>
      <c r="I573" s="0" t="s">
        <v>1690</v>
      </c>
      <c r="J573" s="13" t="n">
        <v>0.15</v>
      </c>
      <c r="K573" s="9" t="str">
        <f aca="false">RIGHTB(B573,1)</f>
        <v>S</v>
      </c>
      <c r="L573" s="9" t="str">
        <f aca="false">RIGHTB(C573,1)</f>
        <v>W</v>
      </c>
      <c r="M573" s="10" t="n">
        <f aca="false">IF(AND(K573="S",LEN(B573)&gt;4),-LEFT(B573,4),IF(AND(K573="S",LEN(B573)=4),-LEFT(B573,3),IF(AND(K573="N",LEN(B573)=4),LEFT(B573,3),LEFT(B573,4))))</f>
        <v>-70.4</v>
      </c>
      <c r="N573" s="10" t="n">
        <f aca="false">IF(AND(L573="W",LEN(C573)=6),-LEFT(C573,5), IF(AND(L573="W",LEN(C573)=5),-LEFT(C573,4), IF(AND(L573="W",LEN(C573)=4), -LEFT(C573,3), IF(AND(L573="E", LEN(C573)=6),LEFT(C573,5), IF(AND(L573="E",LEN(C573)=5), LEFT(C573,4), IF(AND(L573="E",LEN(C573)=4),LEFT(C573,3) ))))))</f>
        <v>-17.5</v>
      </c>
      <c r="O573" s="0" t="n">
        <f aca="false">(F573^2+G573^2+H573^2)^0.5</f>
        <v>0</v>
      </c>
      <c r="P573" s="0" t="e">
        <f aca="false">ATAN((R573^2+S573^2)^0.5/T573)/$AB$1</f>
        <v>#DIV/0!</v>
      </c>
      <c r="Q573" s="0" t="n">
        <f aca="false">ATAN2(R573,S573)/$AB$1+180</f>
        <v>180</v>
      </c>
      <c r="R573" s="0" t="n">
        <f aca="false">-F573*SIN(M573*$AB$1)*COS(N573*$AB$1)-G573*SIN($AB$1*M573)*SIN($AB$1*N573)+H573*COS($AB$1*M573)</f>
        <v>0</v>
      </c>
      <c r="S573" s="0" t="n">
        <f aca="false">-F573*SIN($AB$1*N573)+G573*COS($AB$1*N573)</f>
        <v>0</v>
      </c>
      <c r="T573" s="0" t="n">
        <f aca="false">-F573*COS($AB$1*M573)*COS(N573*$AB$1)-G573*COS($AB$1*M573)*SIN($AB$1*N573)-H573*SIN($AB$1*M573)</f>
        <v>0</v>
      </c>
      <c r="W573" s="0" t="n">
        <f aca="false">IF(O573&lt;&gt;0,1,0)</f>
        <v>0</v>
      </c>
    </row>
    <row r="574" customFormat="false" ht="15" hidden="false" customHeight="false" outlineLevel="0" collapsed="false">
      <c r="A574" s="0" t="s">
        <v>1738</v>
      </c>
      <c r="B574" s="0" t="s">
        <v>1739</v>
      </c>
      <c r="C574" s="0" t="s">
        <v>1740</v>
      </c>
      <c r="D574" s="0" t="n">
        <v>32.5</v>
      </c>
      <c r="E574" s="0" t="n">
        <v>19.8</v>
      </c>
      <c r="F574" s="0" t="n">
        <v>-2</v>
      </c>
      <c r="G574" s="0" t="n">
        <v>-16.6</v>
      </c>
      <c r="H574" s="0" t="n">
        <v>-10.6</v>
      </c>
      <c r="I574" s="0" t="s">
        <v>1688</v>
      </c>
      <c r="J574" s="13" t="n">
        <v>0.15</v>
      </c>
      <c r="K574" s="9" t="str">
        <f aca="false">RIGHTB(B574,1)</f>
        <v>N</v>
      </c>
      <c r="L574" s="9" t="str">
        <f aca="false">RIGHTB(C574,1)</f>
        <v>E</v>
      </c>
      <c r="M574" s="10" t="str">
        <f aca="false">IF(AND(K574="S",LEN(B574)&gt;4),-LEFT(B574,4),IF(AND(K574="S",LEN(B574)=4),-LEFT(B574,3),IF(AND(K574="N",LEN(B574)=4),LEFT(B574,3),LEFT(B574,4))))</f>
        <v>30.4</v>
      </c>
      <c r="N574" s="10" t="str">
        <f aca="false">IF(AND(L574="W",LEN(C574)=6),-LEFT(C574,5), IF(AND(L574="W",LEN(C574)=5),-LEFT(C574,4), IF(AND(L574="W",LEN(C574)=4), -LEFT(C574,3), IF(AND(L574="E", LEN(C574)=6),LEFT(C574,5), IF(AND(L574="E",LEN(C574)=5), LEFT(C574,4), IF(AND(L574="E",LEN(C574)=4),LEFT(C574,3) ))))))</f>
        <v>1.5</v>
      </c>
      <c r="O574" s="0" t="n">
        <f aca="false">(F574^2+G574^2+H574^2)^0.5</f>
        <v>19.7969694650469</v>
      </c>
      <c r="P574" s="0" t="n">
        <f aca="false">ATAN((R574^2+S574^2)^0.5/T574)/$AB$1</f>
        <v>67.8528613791918</v>
      </c>
      <c r="Q574" s="0" t="n">
        <f aca="false">ATAN2(R574,S574)/$AB$1+180</f>
        <v>64.4409861060927</v>
      </c>
      <c r="R574" s="0" t="n">
        <f aca="false">-F574*SIN(M574*$AB$1)*COS(N574*$AB$1)-G574*SIN($AB$1*M574)*SIN($AB$1*N574)+H574*COS($AB$1*M574)</f>
        <v>-7.91103360896075</v>
      </c>
      <c r="S574" s="0" t="n">
        <f aca="false">-F574*SIN($AB$1*N574)+G574*COS($AB$1*N574)</f>
        <v>-16.5419576979803</v>
      </c>
      <c r="T574" s="0" t="n">
        <f aca="false">-F574*COS($AB$1*M574)*COS(N574*$AB$1)-G574*COS($AB$1*M574)*SIN($AB$1*N574)-H574*SIN($AB$1*M574)</f>
        <v>7.46318851136181</v>
      </c>
      <c r="W574" s="0" t="n">
        <f aca="false">IF(O574&lt;&gt;0,1,0)</f>
        <v>1</v>
      </c>
    </row>
    <row r="575" customFormat="false" ht="15" hidden="false" customHeight="false" outlineLevel="0" collapsed="false">
      <c r="A575" s="0" t="s">
        <v>1741</v>
      </c>
      <c r="B575" s="0" t="s">
        <v>286</v>
      </c>
      <c r="C575" s="0" t="s">
        <v>1742</v>
      </c>
      <c r="D575" s="0" t="n">
        <v>40</v>
      </c>
      <c r="E575" s="0" t="n">
        <v>17.6</v>
      </c>
      <c r="F575" s="0" t="n">
        <v>-9.4</v>
      </c>
      <c r="G575" s="0" t="n">
        <v>14.1</v>
      </c>
      <c r="H575" s="0" t="n">
        <v>-4.9</v>
      </c>
      <c r="I575" s="0" t="s">
        <v>1688</v>
      </c>
      <c r="J575" s="13" t="n">
        <v>0.15</v>
      </c>
      <c r="K575" s="9" t="str">
        <f aca="false">RIGHTB(B575,1)</f>
        <v>N</v>
      </c>
      <c r="L575" s="9" t="str">
        <f aca="false">RIGHTB(C575,1)</f>
        <v>W</v>
      </c>
      <c r="M575" s="10" t="str">
        <f aca="false">IF(AND(K575="S",LEN(B575)&gt;4),-LEFT(B575,4),IF(AND(K575="S",LEN(B575)=4),-LEFT(B575,3),IF(AND(K575="N",LEN(B575)=4),LEFT(B575,3),LEFT(B575,4))))</f>
        <v>22.0</v>
      </c>
      <c r="N575" s="10" t="n">
        <f aca="false">IF(AND(L575="W",LEN(C575)=6),-LEFT(C575,5), IF(AND(L575="W",LEN(C575)=5),-LEFT(C575,4), IF(AND(L575="W",LEN(C575)=4), -LEFT(C575,3), IF(AND(L575="E", LEN(C575)=6),LEFT(C575,5), IF(AND(L575="E",LEN(C575)=5), LEFT(C575,4), IF(AND(L575="E",LEN(C575)=4),LEFT(C575,3) ))))))</f>
        <v>-133.5</v>
      </c>
      <c r="O575" s="0" t="n">
        <f aca="false">(F575^2+G575^2+H575^2)^0.5</f>
        <v>17.6402947821174</v>
      </c>
      <c r="P575" s="0" t="n">
        <f aca="false">ATAN((R575^2+S575^2)^0.5/T575)/$AB$1</f>
        <v>72.4499615637907</v>
      </c>
      <c r="Q575" s="0" t="n">
        <f aca="false">ATAN2(R575,S575)/$AB$1+180</f>
        <v>79.2551139043409</v>
      </c>
      <c r="R575" s="0" t="n">
        <f aca="false">-F575*SIN(M575*$AB$1)*COS(N575*$AB$1)-G575*SIN($AB$1*M575)*SIN($AB$1*N575)+H575*COS($AB$1*M575)</f>
        <v>-3.13571190478125</v>
      </c>
      <c r="S575" s="0" t="n">
        <f aca="false">-F575*SIN($AB$1*N575)+G575*COS($AB$1*N575)</f>
        <v>-16.5243186045472</v>
      </c>
      <c r="T575" s="0" t="n">
        <f aca="false">-F575*COS($AB$1*M575)*COS(N575*$AB$1)-G575*COS($AB$1*M575)*SIN($AB$1*N575)-H575*SIN($AB$1*M575)</f>
        <v>5.3192297849997</v>
      </c>
      <c r="W575" s="0" t="n">
        <f aca="false">IF(O575&lt;&gt;0,1,0)</f>
        <v>1</v>
      </c>
    </row>
    <row r="576" customFormat="false" ht="15" hidden="false" customHeight="false" outlineLevel="0" collapsed="false">
      <c r="A576" s="0" t="s">
        <v>1743</v>
      </c>
      <c r="B576" s="0" t="s">
        <v>1744</v>
      </c>
      <c r="C576" s="0" t="s">
        <v>1745</v>
      </c>
      <c r="I576" s="0" t="s">
        <v>1746</v>
      </c>
      <c r="J576" s="13" t="n">
        <v>0.14</v>
      </c>
      <c r="K576" s="9" t="str">
        <f aca="false">RIGHTB(B576,1)</f>
        <v>N</v>
      </c>
      <c r="L576" s="9" t="str">
        <f aca="false">RIGHTB(C576,1)</f>
        <v>W</v>
      </c>
      <c r="M576" s="10" t="str">
        <f aca="false">IF(AND(K576="S",LEN(B576)&gt;4),-LEFT(B576,4),IF(AND(K576="S",LEN(B576)=4),-LEFT(B576,3),IF(AND(K576="N",LEN(B576)=4),LEFT(B576,3),LEFT(B576,4))))</f>
        <v>45.0</v>
      </c>
      <c r="N576" s="10" t="n">
        <f aca="false">IF(AND(L576="W",LEN(C576)=6),-LEFT(C576,5), IF(AND(L576="W",LEN(C576)=5),-LEFT(C576,4), IF(AND(L576="W",LEN(C576)=4), -LEFT(C576,3), IF(AND(L576="E", LEN(C576)=6),LEFT(C576,5), IF(AND(L576="E",LEN(C576)=5), LEFT(C576,4), IF(AND(L576="E",LEN(C576)=4),LEFT(C576,3) ))))))</f>
        <v>-73.5</v>
      </c>
      <c r="O576" s="0" t="n">
        <f aca="false">(F576^2+G576^2+H576^2)^0.5</f>
        <v>0</v>
      </c>
      <c r="P576" s="0" t="e">
        <f aca="false">ATAN((R576^2+S576^2)^0.5/T576)/$AB$1</f>
        <v>#DIV/0!</v>
      </c>
      <c r="Q576" s="0" t="n">
        <f aca="false">ATAN2(R576,S576)/$AB$1+180</f>
        <v>180</v>
      </c>
      <c r="R576" s="0" t="n">
        <f aca="false">-F576*SIN(M576*$AB$1)*COS(N576*$AB$1)-G576*SIN($AB$1*M576)*SIN($AB$1*N576)+H576*COS($AB$1*M576)</f>
        <v>0</v>
      </c>
      <c r="S576" s="0" t="n">
        <f aca="false">-F576*SIN($AB$1*N576)+G576*COS($AB$1*N576)</f>
        <v>0</v>
      </c>
      <c r="T576" s="0" t="n">
        <f aca="false">-F576*COS($AB$1*M576)*COS(N576*$AB$1)-G576*COS($AB$1*M576)*SIN($AB$1*N576)-H576*SIN($AB$1*M576)</f>
        <v>0</v>
      </c>
      <c r="W576" s="0" t="n">
        <f aca="false">IF(O576&lt;&gt;0,1,0)</f>
        <v>0</v>
      </c>
    </row>
    <row r="577" customFormat="false" ht="15" hidden="false" customHeight="false" outlineLevel="0" collapsed="false">
      <c r="A577" s="0" t="s">
        <v>1747</v>
      </c>
      <c r="B577" s="0" t="s">
        <v>1031</v>
      </c>
      <c r="C577" s="0" t="s">
        <v>1748</v>
      </c>
      <c r="I577" s="0" t="s">
        <v>1746</v>
      </c>
      <c r="J577" s="13" t="n">
        <v>0.14</v>
      </c>
      <c r="K577" s="9" t="str">
        <f aca="false">RIGHTB(B577,1)</f>
        <v>N</v>
      </c>
      <c r="L577" s="9" t="str">
        <f aca="false">RIGHTB(C577,1)</f>
        <v>E</v>
      </c>
      <c r="M577" s="10" t="str">
        <f aca="false">IF(AND(K577="S",LEN(B577)&gt;4),-LEFT(B577,4),IF(AND(K577="S",LEN(B577)=4),-LEFT(B577,3),IF(AND(K577="N",LEN(B577)=4),LEFT(B577,3),LEFT(B577,4))))</f>
        <v>46.4</v>
      </c>
      <c r="N577" s="10" t="str">
        <f aca="false">IF(AND(L577="W",LEN(C577)=6),-LEFT(C577,5), IF(AND(L577="W",LEN(C577)=5),-LEFT(C577,4), IF(AND(L577="W",LEN(C577)=4), -LEFT(C577,3), IF(AND(L577="E", LEN(C577)=6),LEFT(C577,5), IF(AND(L577="E",LEN(C577)=5), LEFT(C577,4), IF(AND(L577="E",LEN(C577)=4),LEFT(C577,3) ))))))</f>
        <v>12.1</v>
      </c>
      <c r="O577" s="0" t="n">
        <f aca="false">(F577^2+G577^2+H577^2)^0.5</f>
        <v>0</v>
      </c>
      <c r="P577" s="0" t="e">
        <f aca="false">ATAN((R577^2+S577^2)^0.5/T577)/$AB$1</f>
        <v>#DIV/0!</v>
      </c>
      <c r="Q577" s="0" t="n">
        <f aca="false">ATAN2(R577,S577)/$AB$1+180</f>
        <v>180</v>
      </c>
      <c r="R577" s="0" t="n">
        <f aca="false">-F577*SIN(M577*$AB$1)*COS(N577*$AB$1)-G577*SIN($AB$1*M577)*SIN($AB$1*N577)+H577*COS($AB$1*M577)</f>
        <v>0</v>
      </c>
      <c r="S577" s="0" t="n">
        <f aca="false">-F577*SIN($AB$1*N577)+G577*COS($AB$1*N577)</f>
        <v>0</v>
      </c>
      <c r="T577" s="0" t="n">
        <f aca="false">-F577*COS($AB$1*M577)*COS(N577*$AB$1)-G577*COS($AB$1*M577)*SIN($AB$1*N577)-H577*SIN($AB$1*M577)</f>
        <v>-0</v>
      </c>
      <c r="W577" s="0" t="n">
        <f aca="false">IF(O577&lt;&gt;0,1,0)</f>
        <v>0</v>
      </c>
    </row>
    <row r="578" customFormat="false" ht="15" hidden="false" customHeight="false" outlineLevel="0" collapsed="false">
      <c r="A578" s="0" t="s">
        <v>1749</v>
      </c>
      <c r="B578" s="0" t="s">
        <v>1750</v>
      </c>
      <c r="C578" s="0" t="s">
        <v>1751</v>
      </c>
      <c r="I578" s="0" t="s">
        <v>1752</v>
      </c>
      <c r="J578" s="13" t="n">
        <v>0.14</v>
      </c>
      <c r="K578" s="9" t="str">
        <f aca="false">RIGHTB(B578,1)</f>
        <v>N</v>
      </c>
      <c r="L578" s="9" t="str">
        <f aca="false">RIGHTB(C578,1)</f>
        <v>W</v>
      </c>
      <c r="M578" s="10" t="str">
        <f aca="false">IF(AND(K578="S",LEN(B578)&gt;4),-LEFT(B578,4),IF(AND(K578="S",LEN(B578)=4),-LEFT(B578,3),IF(AND(K578="N",LEN(B578)=4),LEFT(B578,3),LEFT(B578,4))))</f>
        <v>27.4</v>
      </c>
      <c r="N578" s="10" t="n">
        <f aca="false">IF(AND(L578="W",LEN(C578)=6),-LEFT(C578,5), IF(AND(L578="W",LEN(C578)=5),-LEFT(C578,4), IF(AND(L578="W",LEN(C578)=4), -LEFT(C578,3), IF(AND(L578="E", LEN(C578)=6),LEFT(C578,5), IF(AND(L578="E",LEN(C578)=5), LEFT(C578,4), IF(AND(L578="E",LEN(C578)=4),LEFT(C578,3) ))))))</f>
        <v>-79.4</v>
      </c>
      <c r="O578" s="0" t="n">
        <f aca="false">(F578^2+G578^2+H578^2)^0.5</f>
        <v>0</v>
      </c>
      <c r="P578" s="0" t="e">
        <f aca="false">ATAN((R578^2+S578^2)^0.5/T578)/$AB$1</f>
        <v>#DIV/0!</v>
      </c>
      <c r="Q578" s="0" t="n">
        <f aca="false">ATAN2(R578,S578)/$AB$1+180</f>
        <v>180</v>
      </c>
      <c r="R578" s="0" t="n">
        <f aca="false">-F578*SIN(M578*$AB$1)*COS(N578*$AB$1)-G578*SIN($AB$1*M578)*SIN($AB$1*N578)+H578*COS($AB$1*M578)</f>
        <v>0</v>
      </c>
      <c r="S578" s="0" t="n">
        <f aca="false">-F578*SIN($AB$1*N578)+G578*COS($AB$1*N578)</f>
        <v>0</v>
      </c>
      <c r="T578" s="0" t="n">
        <f aca="false">-F578*COS($AB$1*M578)*COS(N578*$AB$1)-G578*COS($AB$1*M578)*SIN($AB$1*N578)-H578*SIN($AB$1*M578)</f>
        <v>0</v>
      </c>
      <c r="W578" s="0" t="n">
        <f aca="false">IF(O578&lt;&gt;0,1,0)</f>
        <v>0</v>
      </c>
    </row>
    <row r="579" customFormat="false" ht="15" hidden="false" customHeight="false" outlineLevel="0" collapsed="false">
      <c r="A579" s="0" t="s">
        <v>1753</v>
      </c>
      <c r="B579" s="0" t="s">
        <v>1754</v>
      </c>
      <c r="C579" s="0" t="s">
        <v>431</v>
      </c>
      <c r="I579" s="0" t="s">
        <v>1746</v>
      </c>
      <c r="J579" s="13" t="n">
        <v>0.14</v>
      </c>
      <c r="K579" s="9" t="str">
        <f aca="false">RIGHTB(B579,1)</f>
        <v>N</v>
      </c>
      <c r="L579" s="9" t="str">
        <f aca="false">RIGHTB(C579,1)</f>
        <v>W</v>
      </c>
      <c r="M579" s="10" t="str">
        <f aca="false">IF(AND(K579="S",LEN(B579)&gt;4),-LEFT(B579,4),IF(AND(K579="S",LEN(B579)=4),-LEFT(B579,3),IF(AND(K579="N",LEN(B579)=4),LEFT(B579,3),LEFT(B579,4))))</f>
        <v>34.1</v>
      </c>
      <c r="N579" s="10" t="n">
        <f aca="false">IF(AND(L579="W",LEN(C579)=6),-LEFT(C579,5), IF(AND(L579="W",LEN(C579)=5),-LEFT(C579,4), IF(AND(L579="W",LEN(C579)=4), -LEFT(C579,3), IF(AND(L579="E", LEN(C579)=6),LEFT(C579,5), IF(AND(L579="E",LEN(C579)=5), LEFT(C579,4), IF(AND(L579="E",LEN(C579)=4),LEFT(C579,3) ))))))</f>
        <v>-37.2</v>
      </c>
      <c r="O579" s="0" t="n">
        <f aca="false">(F579^2+G579^2+H579^2)^0.5</f>
        <v>0</v>
      </c>
      <c r="P579" s="0" t="e">
        <f aca="false">ATAN((R579^2+S579^2)^0.5/T579)/$AB$1</f>
        <v>#DIV/0!</v>
      </c>
      <c r="Q579" s="0" t="n">
        <f aca="false">ATAN2(R579,S579)/$AB$1+180</f>
        <v>180</v>
      </c>
      <c r="R579" s="0" t="n">
        <f aca="false">-F579*SIN(M579*$AB$1)*COS(N579*$AB$1)-G579*SIN($AB$1*M579)*SIN($AB$1*N579)+H579*COS($AB$1*M579)</f>
        <v>0</v>
      </c>
      <c r="S579" s="0" t="n">
        <f aca="false">-F579*SIN($AB$1*N579)+G579*COS($AB$1*N579)</f>
        <v>0</v>
      </c>
      <c r="T579" s="0" t="n">
        <f aca="false">-F579*COS($AB$1*M579)*COS(N579*$AB$1)-G579*COS($AB$1*M579)*SIN($AB$1*N579)-H579*SIN($AB$1*M579)</f>
        <v>0</v>
      </c>
      <c r="W579" s="0" t="n">
        <f aca="false">IF(O579&lt;&gt;0,1,0)</f>
        <v>0</v>
      </c>
    </row>
    <row r="580" customFormat="false" ht="15" hidden="false" customHeight="false" outlineLevel="0" collapsed="false">
      <c r="A580" s="0" t="s">
        <v>1755</v>
      </c>
      <c r="B580" s="0" t="s">
        <v>1756</v>
      </c>
      <c r="C580" s="0" t="s">
        <v>1757</v>
      </c>
      <c r="I580" s="0" t="s">
        <v>1752</v>
      </c>
      <c r="J580" s="13" t="n">
        <v>0.14</v>
      </c>
      <c r="K580" s="9" t="str">
        <f aca="false">RIGHTB(B580,1)</f>
        <v>N</v>
      </c>
      <c r="L580" s="9" t="str">
        <f aca="false">RIGHTB(C580,1)</f>
        <v>W</v>
      </c>
      <c r="M580" s="10" t="str">
        <f aca="false">IF(AND(K580="S",LEN(B580)&gt;4),-LEFT(B580,4),IF(AND(K580="S",LEN(B580)=4),-LEFT(B580,3),IF(AND(K580="N",LEN(B580)=4),LEFT(B580,3),LEFT(B580,4))))</f>
        <v>25.7</v>
      </c>
      <c r="N580" s="10" t="n">
        <f aca="false">IF(AND(L580="W",LEN(C580)=6),-LEFT(C580,5), IF(AND(L580="W",LEN(C580)=5),-LEFT(C580,4), IF(AND(L580="W",LEN(C580)=4), -LEFT(C580,3), IF(AND(L580="E", LEN(C580)=6),LEFT(C580,5), IF(AND(L580="E",LEN(C580)=5), LEFT(C580,4), IF(AND(L580="E",LEN(C580)=4),LEFT(C580,3) ))))))</f>
        <v>-5.3</v>
      </c>
      <c r="O580" s="0" t="n">
        <f aca="false">(F580^2+G580^2+H580^2)^0.5</f>
        <v>0</v>
      </c>
      <c r="P580" s="0" t="e">
        <f aca="false">ATAN((R580^2+S580^2)^0.5/T580)/$AB$1</f>
        <v>#DIV/0!</v>
      </c>
      <c r="Q580" s="0" t="n">
        <f aca="false">ATAN2(R580,S580)/$AB$1+180</f>
        <v>180</v>
      </c>
      <c r="R580" s="0" t="n">
        <f aca="false">-F580*SIN(M580*$AB$1)*COS(N580*$AB$1)-G580*SIN($AB$1*M580)*SIN($AB$1*N580)+H580*COS($AB$1*M580)</f>
        <v>0</v>
      </c>
      <c r="S580" s="0" t="n">
        <f aca="false">-F580*SIN($AB$1*N580)+G580*COS($AB$1*N580)</f>
        <v>0</v>
      </c>
      <c r="T580" s="0" t="n">
        <f aca="false">-F580*COS($AB$1*M580)*COS(N580*$AB$1)-G580*COS($AB$1*M580)*SIN($AB$1*N580)-H580*SIN($AB$1*M580)</f>
        <v>0</v>
      </c>
      <c r="W580" s="0" t="n">
        <f aca="false">IF(O580&lt;&gt;0,1,0)</f>
        <v>0</v>
      </c>
    </row>
    <row r="581" customFormat="false" ht="15" hidden="false" customHeight="false" outlineLevel="0" collapsed="false">
      <c r="A581" s="0" t="s">
        <v>1758</v>
      </c>
      <c r="I581" s="0" t="s">
        <v>1746</v>
      </c>
      <c r="J581" s="13" t="n">
        <v>0.14</v>
      </c>
      <c r="K581" s="9" t="str">
        <f aca="false">RIGHTB(B581,1)</f>
        <v/>
      </c>
      <c r="L581" s="9" t="str">
        <f aca="false">RIGHTB(C581,1)</f>
        <v/>
      </c>
      <c r="M581" s="10" t="str">
        <f aca="false">IF(AND(K581="S",LEN(B581)&gt;4),-LEFT(B581,4),IF(AND(K581="S",LEN(B581)=4),-LEFT(B581,3),IF(AND(K581="N",LEN(B581)=4),LEFT(B581,3),LEFT(B581,4))))</f>
        <v/>
      </c>
      <c r="N581" s="10" t="n">
        <f aca="false">IF(AND(L581="W",LEN(C581)=6),-LEFT(C581,5), IF(AND(L581="W",LEN(C581)=5),-LEFT(C581,4), IF(AND(L581="W",LEN(C581)=4), -LEFT(C581,3), IF(AND(L581="E", LEN(C581)=6),LEFT(C581,5), IF(AND(L581="E",LEN(C581)=5), LEFT(C581,4), IF(AND(L581="E",LEN(C581)=4),LEFT(C581,3) ))))))</f>
        <v>0</v>
      </c>
      <c r="O581" s="0" t="n">
        <f aca="false">(F581^2+G581^2+H581^2)^0.5</f>
        <v>0</v>
      </c>
      <c r="P581" s="0" t="e">
        <f aca="false">ATAN((R581^2+S581^2)^0.5/T581)/$AB$1</f>
        <v>#VALUE!</v>
      </c>
      <c r="Q581" s="0" t="e">
        <f aca="false">ATAN2(R581,S581)/$AB$1+180</f>
        <v>#VALUE!</v>
      </c>
      <c r="R581" s="0" t="e">
        <f aca="false">-F581*SIN(M581*$AB$1)*COS(N581*$AB$1)-G581*SIN($AB$1*M581)*SIN($AB$1*N581)+H581*COS($AB$1*M581)</f>
        <v>#VALUE!</v>
      </c>
      <c r="S581" s="0" t="n">
        <f aca="false">-F581*SIN($AB$1*N581)+G581*COS($AB$1*N581)</f>
        <v>0</v>
      </c>
      <c r="T581" s="0" t="e">
        <f aca="false">-F581*COS($AB$1*M581)*COS(N581*$AB$1)-G581*COS($AB$1*M581)*SIN($AB$1*N581)-H581*SIN($AB$1*M581)</f>
        <v>#VALUE!</v>
      </c>
      <c r="W581" s="0" t="n">
        <f aca="false">IF(O581&lt;&gt;0,1,0)</f>
        <v>0</v>
      </c>
    </row>
    <row r="582" customFormat="false" ht="15" hidden="false" customHeight="false" outlineLevel="0" collapsed="false">
      <c r="A582" s="0" t="s">
        <v>1759</v>
      </c>
      <c r="I582" s="0" t="s">
        <v>1752</v>
      </c>
      <c r="J582" s="13" t="n">
        <v>0.14</v>
      </c>
      <c r="K582" s="9" t="str">
        <f aca="false">RIGHTB(B582,1)</f>
        <v/>
      </c>
      <c r="L582" s="9" t="str">
        <f aca="false">RIGHTB(C582,1)</f>
        <v/>
      </c>
      <c r="M582" s="10" t="str">
        <f aca="false">IF(AND(K582="S",LEN(B582)&gt;4),-LEFT(B582,4),IF(AND(K582="S",LEN(B582)=4),-LEFT(B582,3),IF(AND(K582="N",LEN(B582)=4),LEFT(B582,3),LEFT(B582,4))))</f>
        <v/>
      </c>
      <c r="N582" s="10" t="n">
        <f aca="false">IF(AND(L582="W",LEN(C582)=6),-LEFT(C582,5), IF(AND(L582="W",LEN(C582)=5),-LEFT(C582,4), IF(AND(L582="W",LEN(C582)=4), -LEFT(C582,3), IF(AND(L582="E", LEN(C582)=6),LEFT(C582,5), IF(AND(L582="E",LEN(C582)=5), LEFT(C582,4), IF(AND(L582="E",LEN(C582)=4),LEFT(C582,3) ))))))</f>
        <v>0</v>
      </c>
      <c r="O582" s="0" t="n">
        <f aca="false">(F582^2+G582^2+H582^2)^0.5</f>
        <v>0</v>
      </c>
      <c r="P582" s="0" t="e">
        <f aca="false">ATAN((R582^2+S582^2)^0.5/T582)/$AB$1</f>
        <v>#VALUE!</v>
      </c>
      <c r="Q582" s="0" t="e">
        <f aca="false">ATAN2(R582,S582)/$AB$1+180</f>
        <v>#VALUE!</v>
      </c>
      <c r="R582" s="0" t="e">
        <f aca="false">-F582*SIN(M582*$AB$1)*COS(N582*$AB$1)-G582*SIN($AB$1*M582)*SIN($AB$1*N582)+H582*COS($AB$1*M582)</f>
        <v>#VALUE!</v>
      </c>
      <c r="S582" s="0" t="n">
        <f aca="false">-F582*SIN($AB$1*N582)+G582*COS($AB$1*N582)</f>
        <v>0</v>
      </c>
      <c r="T582" s="0" t="e">
        <f aca="false">-F582*COS($AB$1*M582)*COS(N582*$AB$1)-G582*COS($AB$1*M582)*SIN($AB$1*N582)-H582*SIN($AB$1*M582)</f>
        <v>#VALUE!</v>
      </c>
      <c r="W582" s="0" t="n">
        <f aca="false">IF(O582&lt;&gt;0,1,0)</f>
        <v>0</v>
      </c>
    </row>
    <row r="583" customFormat="false" ht="15" hidden="false" customHeight="false" outlineLevel="0" collapsed="false">
      <c r="A583" s="0" t="s">
        <v>1760</v>
      </c>
      <c r="I583" s="0" t="s">
        <v>1761</v>
      </c>
      <c r="J583" s="13" t="n">
        <v>0.14</v>
      </c>
      <c r="K583" s="9" t="str">
        <f aca="false">RIGHTB(B583,1)</f>
        <v/>
      </c>
      <c r="L583" s="9" t="str">
        <f aca="false">RIGHTB(C583,1)</f>
        <v/>
      </c>
      <c r="M583" s="10" t="str">
        <f aca="false">IF(AND(K583="S",LEN(B583)&gt;4),-LEFT(B583,4),IF(AND(K583="S",LEN(B583)=4),-LEFT(B583,3),IF(AND(K583="N",LEN(B583)=4),LEFT(B583,3),LEFT(B583,4))))</f>
        <v/>
      </c>
      <c r="N583" s="10" t="n">
        <f aca="false">IF(AND(L583="W",LEN(C583)=6),-LEFT(C583,5), IF(AND(L583="W",LEN(C583)=5),-LEFT(C583,4), IF(AND(L583="W",LEN(C583)=4), -LEFT(C583,3), IF(AND(L583="E", LEN(C583)=6),LEFT(C583,5), IF(AND(L583="E",LEN(C583)=5), LEFT(C583,4), IF(AND(L583="E",LEN(C583)=4),LEFT(C583,3) ))))))</f>
        <v>0</v>
      </c>
      <c r="O583" s="0" t="n">
        <f aca="false">(F583^2+G583^2+H583^2)^0.5</f>
        <v>0</v>
      </c>
      <c r="P583" s="0" t="e">
        <f aca="false">ATAN((R583^2+S583^2)^0.5/T583)/$AB$1</f>
        <v>#VALUE!</v>
      </c>
      <c r="Q583" s="0" t="e">
        <f aca="false">ATAN2(R583,S583)/$AB$1+180</f>
        <v>#VALUE!</v>
      </c>
      <c r="R583" s="0" t="e">
        <f aca="false">-F583*SIN(M583*$AB$1)*COS(N583*$AB$1)-G583*SIN($AB$1*M583)*SIN($AB$1*N583)+H583*COS($AB$1*M583)</f>
        <v>#VALUE!</v>
      </c>
      <c r="S583" s="0" t="n">
        <f aca="false">-F583*SIN($AB$1*N583)+G583*COS($AB$1*N583)</f>
        <v>0</v>
      </c>
      <c r="T583" s="0" t="e">
        <f aca="false">-F583*COS($AB$1*M583)*COS(N583*$AB$1)-G583*COS($AB$1*M583)*SIN($AB$1*N583)-H583*SIN($AB$1*M583)</f>
        <v>#VALUE!</v>
      </c>
      <c r="W583" s="0" t="n">
        <f aca="false">IF(O583&lt;&gt;0,1,0)</f>
        <v>0</v>
      </c>
    </row>
    <row r="584" customFormat="false" ht="15" hidden="false" customHeight="false" outlineLevel="0" collapsed="false">
      <c r="A584" s="0" t="s">
        <v>1762</v>
      </c>
      <c r="I584" s="0" t="s">
        <v>1761</v>
      </c>
      <c r="J584" s="13" t="n">
        <v>0.14</v>
      </c>
      <c r="K584" s="9" t="str">
        <f aca="false">RIGHTB(B584,1)</f>
        <v/>
      </c>
      <c r="L584" s="9" t="str">
        <f aca="false">RIGHTB(C584,1)</f>
        <v/>
      </c>
      <c r="M584" s="10" t="str">
        <f aca="false">IF(AND(K584="S",LEN(B584)&gt;4),-LEFT(B584,4),IF(AND(K584="S",LEN(B584)=4),-LEFT(B584,3),IF(AND(K584="N",LEN(B584)=4),LEFT(B584,3),LEFT(B584,4))))</f>
        <v/>
      </c>
      <c r="N584" s="10" t="n">
        <f aca="false">IF(AND(L584="W",LEN(C584)=6),-LEFT(C584,5), IF(AND(L584="W",LEN(C584)=5),-LEFT(C584,4), IF(AND(L584="W",LEN(C584)=4), -LEFT(C584,3), IF(AND(L584="E", LEN(C584)=6),LEFT(C584,5), IF(AND(L584="E",LEN(C584)=5), LEFT(C584,4), IF(AND(L584="E",LEN(C584)=4),LEFT(C584,3) ))))))</f>
        <v>0</v>
      </c>
      <c r="O584" s="0" t="n">
        <f aca="false">(F584^2+G584^2+H584^2)^0.5</f>
        <v>0</v>
      </c>
      <c r="P584" s="0" t="e">
        <f aca="false">ATAN((R584^2+S584^2)^0.5/T584)/$AB$1</f>
        <v>#VALUE!</v>
      </c>
      <c r="Q584" s="0" t="e">
        <f aca="false">ATAN2(R584,S584)/$AB$1+180</f>
        <v>#VALUE!</v>
      </c>
      <c r="R584" s="0" t="e">
        <f aca="false">-F584*SIN(M584*$AB$1)*COS(N584*$AB$1)-G584*SIN($AB$1*M584)*SIN($AB$1*N584)+H584*COS($AB$1*M584)</f>
        <v>#VALUE!</v>
      </c>
      <c r="S584" s="0" t="n">
        <f aca="false">-F584*SIN($AB$1*N584)+G584*COS($AB$1*N584)</f>
        <v>0</v>
      </c>
      <c r="T584" s="0" t="e">
        <f aca="false">-F584*COS($AB$1*M584)*COS(N584*$AB$1)-G584*COS($AB$1*M584)*SIN($AB$1*N584)-H584*SIN($AB$1*M584)</f>
        <v>#VALUE!</v>
      </c>
      <c r="W584" s="0" t="n">
        <f aca="false">IF(O584&lt;&gt;0,1,0)</f>
        <v>0</v>
      </c>
    </row>
    <row r="585" customFormat="false" ht="15" hidden="false" customHeight="false" outlineLevel="0" collapsed="false">
      <c r="A585" s="0" t="s">
        <v>1763</v>
      </c>
      <c r="B585" s="0" t="s">
        <v>1764</v>
      </c>
      <c r="C585" s="0" t="s">
        <v>1765</v>
      </c>
      <c r="I585" s="0" t="s">
        <v>1752</v>
      </c>
      <c r="J585" s="13" t="n">
        <v>0.14</v>
      </c>
      <c r="K585" s="9" t="str">
        <f aca="false">RIGHTB(B585,1)</f>
        <v>S</v>
      </c>
      <c r="L585" s="9" t="str">
        <f aca="false">RIGHTB(C585,1)</f>
        <v>W</v>
      </c>
      <c r="M585" s="10" t="n">
        <f aca="false">IF(AND(K585="S",LEN(B585)&gt;4),-LEFT(B585,4),IF(AND(K585="S",LEN(B585)=4),-LEFT(B585,3),IF(AND(K585="N",LEN(B585)=4),LEFT(B585,3),LEFT(B585,4))))</f>
        <v>-21.1</v>
      </c>
      <c r="N585" s="10" t="n">
        <f aca="false">IF(AND(L585="W",LEN(C585)=6),-LEFT(C585,5), IF(AND(L585="W",LEN(C585)=5),-LEFT(C585,4), IF(AND(L585="W",LEN(C585)=4), -LEFT(C585,3), IF(AND(L585="E", LEN(C585)=6),LEFT(C585,5), IF(AND(L585="E",LEN(C585)=5), LEFT(C585,4), IF(AND(L585="E",LEN(C585)=4),LEFT(C585,3) ))))))</f>
        <v>-6.8</v>
      </c>
      <c r="O585" s="0" t="n">
        <f aca="false">(F585^2+G585^2+H585^2)^0.5</f>
        <v>0</v>
      </c>
      <c r="P585" s="0" t="e">
        <f aca="false">ATAN((R585^2+S585^2)^0.5/T585)/$AB$1</f>
        <v>#DIV/0!</v>
      </c>
      <c r="Q585" s="0" t="n">
        <f aca="false">ATAN2(R585,S585)/$AB$1+180</f>
        <v>180</v>
      </c>
      <c r="R585" s="0" t="n">
        <f aca="false">-F585*SIN(M585*$AB$1)*COS(N585*$AB$1)-G585*SIN($AB$1*M585)*SIN($AB$1*N585)+H585*COS($AB$1*M585)</f>
        <v>0</v>
      </c>
      <c r="S585" s="0" t="n">
        <f aca="false">-F585*SIN($AB$1*N585)+G585*COS($AB$1*N585)</f>
        <v>0</v>
      </c>
      <c r="T585" s="0" t="n">
        <f aca="false">-F585*COS($AB$1*M585)*COS(N585*$AB$1)-G585*COS($AB$1*M585)*SIN($AB$1*N585)-H585*SIN($AB$1*M585)</f>
        <v>0</v>
      </c>
      <c r="W585" s="0" t="n">
        <f aca="false">IF(O585&lt;&gt;0,1,0)</f>
        <v>0</v>
      </c>
    </row>
    <row r="586" customFormat="false" ht="15" hidden="false" customHeight="false" outlineLevel="0" collapsed="false">
      <c r="A586" s="0" t="s">
        <v>1766</v>
      </c>
      <c r="B586" s="0" t="s">
        <v>1767</v>
      </c>
      <c r="C586" s="0" t="s">
        <v>1768</v>
      </c>
      <c r="I586" s="0" t="s">
        <v>1752</v>
      </c>
      <c r="J586" s="13" t="n">
        <v>0.14</v>
      </c>
      <c r="K586" s="9" t="str">
        <f aca="false">RIGHTB(B586,1)</f>
        <v>N</v>
      </c>
      <c r="L586" s="9" t="str">
        <f aca="false">RIGHTB(C586,1)</f>
        <v>W</v>
      </c>
      <c r="M586" s="10" t="str">
        <f aca="false">IF(AND(K586="S",LEN(B586)&gt;4),-LEFT(B586,4),IF(AND(K586="S",LEN(B586)=4),-LEFT(B586,3),IF(AND(K586="N",LEN(B586)=4),LEFT(B586,3),LEFT(B586,4))))</f>
        <v>54.0</v>
      </c>
      <c r="N586" s="10" t="n">
        <f aca="false">IF(AND(L586="W",LEN(C586)=6),-LEFT(C586,5), IF(AND(L586="W",LEN(C586)=5),-LEFT(C586,4), IF(AND(L586="W",LEN(C586)=4), -LEFT(C586,3), IF(AND(L586="E", LEN(C586)=6),LEFT(C586,5), IF(AND(L586="E",LEN(C586)=5), LEFT(C586,4), IF(AND(L586="E",LEN(C586)=4),LEFT(C586,3) ))))))</f>
        <v>-80.4</v>
      </c>
      <c r="O586" s="0" t="n">
        <f aca="false">(F586^2+G586^2+H586^2)^0.5</f>
        <v>0</v>
      </c>
      <c r="P586" s="0" t="e">
        <f aca="false">ATAN((R586^2+S586^2)^0.5/T586)/$AB$1</f>
        <v>#DIV/0!</v>
      </c>
      <c r="Q586" s="0" t="n">
        <f aca="false">ATAN2(R586,S586)/$AB$1+180</f>
        <v>180</v>
      </c>
      <c r="R586" s="0" t="n">
        <f aca="false">-F586*SIN(M586*$AB$1)*COS(N586*$AB$1)-G586*SIN($AB$1*M586)*SIN($AB$1*N586)+H586*COS($AB$1*M586)</f>
        <v>0</v>
      </c>
      <c r="S586" s="0" t="n">
        <f aca="false">-F586*SIN($AB$1*N586)+G586*COS($AB$1*N586)</f>
        <v>0</v>
      </c>
      <c r="T586" s="0" t="n">
        <f aca="false">-F586*COS($AB$1*M586)*COS(N586*$AB$1)-G586*COS($AB$1*M586)*SIN($AB$1*N586)-H586*SIN($AB$1*M586)</f>
        <v>0</v>
      </c>
      <c r="W586" s="0" t="n">
        <f aca="false">IF(O586&lt;&gt;0,1,0)</f>
        <v>0</v>
      </c>
    </row>
    <row r="587" customFormat="false" ht="15" hidden="false" customHeight="false" outlineLevel="0" collapsed="false">
      <c r="A587" s="0" t="s">
        <v>1769</v>
      </c>
      <c r="I587" s="0" t="s">
        <v>1746</v>
      </c>
      <c r="J587" s="13" t="n">
        <v>0.14</v>
      </c>
      <c r="K587" s="9" t="str">
        <f aca="false">RIGHTB(B587,1)</f>
        <v/>
      </c>
      <c r="L587" s="9" t="str">
        <f aca="false">RIGHTB(C587,1)</f>
        <v/>
      </c>
      <c r="M587" s="10" t="str">
        <f aca="false">IF(AND(K587="S",LEN(B587)&gt;4),-LEFT(B587,4),IF(AND(K587="S",LEN(B587)=4),-LEFT(B587,3),IF(AND(K587="N",LEN(B587)=4),LEFT(B587,3),LEFT(B587,4))))</f>
        <v/>
      </c>
      <c r="N587" s="10" t="n">
        <f aca="false">IF(AND(L587="W",LEN(C587)=6),-LEFT(C587,5), IF(AND(L587="W",LEN(C587)=5),-LEFT(C587,4), IF(AND(L587="W",LEN(C587)=4), -LEFT(C587,3), IF(AND(L587="E", LEN(C587)=6),LEFT(C587,5), IF(AND(L587="E",LEN(C587)=5), LEFT(C587,4), IF(AND(L587="E",LEN(C587)=4),LEFT(C587,3) ))))))</f>
        <v>0</v>
      </c>
      <c r="O587" s="0" t="n">
        <f aca="false">(F587^2+G587^2+H587^2)^0.5</f>
        <v>0</v>
      </c>
      <c r="P587" s="0" t="e">
        <f aca="false">ATAN((R587^2+S587^2)^0.5/T587)/$AB$1</f>
        <v>#VALUE!</v>
      </c>
      <c r="Q587" s="0" t="e">
        <f aca="false">ATAN2(R587,S587)/$AB$1+180</f>
        <v>#VALUE!</v>
      </c>
      <c r="R587" s="0" t="e">
        <f aca="false">-F587*SIN(M587*$AB$1)*COS(N587*$AB$1)-G587*SIN($AB$1*M587)*SIN($AB$1*N587)+H587*COS($AB$1*M587)</f>
        <v>#VALUE!</v>
      </c>
      <c r="S587" s="0" t="n">
        <f aca="false">-F587*SIN($AB$1*N587)+G587*COS($AB$1*N587)</f>
        <v>0</v>
      </c>
      <c r="T587" s="0" t="e">
        <f aca="false">-F587*COS($AB$1*M587)*COS(N587*$AB$1)-G587*COS($AB$1*M587)*SIN($AB$1*N587)-H587*SIN($AB$1*M587)</f>
        <v>#VALUE!</v>
      </c>
      <c r="W587" s="0" t="n">
        <f aca="false">IF(O587&lt;&gt;0,1,0)</f>
        <v>0</v>
      </c>
    </row>
    <row r="588" customFormat="false" ht="15" hidden="false" customHeight="false" outlineLevel="0" collapsed="false">
      <c r="A588" s="0" t="s">
        <v>1770</v>
      </c>
      <c r="B588" s="0" t="s">
        <v>1771</v>
      </c>
      <c r="C588" s="0" t="s">
        <v>1772</v>
      </c>
      <c r="I588" s="0" t="s">
        <v>1746</v>
      </c>
      <c r="J588" s="13" t="n">
        <v>0.14</v>
      </c>
      <c r="K588" s="9" t="str">
        <f aca="false">RIGHTB(B588,1)</f>
        <v>N</v>
      </c>
      <c r="L588" s="9" t="str">
        <f aca="false">RIGHTB(C588,1)</f>
        <v>E</v>
      </c>
      <c r="M588" s="10" t="str">
        <f aca="false">IF(AND(K588="S",LEN(B588)&gt;4),-LEFT(B588,4),IF(AND(K588="S",LEN(B588)=4),-LEFT(B588,3),IF(AND(K588="N",LEN(B588)=4),LEFT(B588,3),LEFT(B588,4))))</f>
        <v>34.8</v>
      </c>
      <c r="N588" s="10" t="str">
        <f aca="false">IF(AND(L588="W",LEN(C588)=6),-LEFT(C588,5), IF(AND(L588="W",LEN(C588)=5),-LEFT(C588,4), IF(AND(L588="W",LEN(C588)=4), -LEFT(C588,3), IF(AND(L588="E", LEN(C588)=6),LEFT(C588,5), IF(AND(L588="E",LEN(C588)=5), LEFT(C588,4), IF(AND(L588="E",LEN(C588)=4),LEFT(C588,3) ))))))</f>
        <v>90.9</v>
      </c>
      <c r="O588" s="0" t="n">
        <f aca="false">(F588^2+G588^2+H588^2)^0.5</f>
        <v>0</v>
      </c>
      <c r="P588" s="0" t="e">
        <f aca="false">ATAN((R588^2+S588^2)^0.5/T588)/$AB$1</f>
        <v>#DIV/0!</v>
      </c>
      <c r="Q588" s="0" t="n">
        <f aca="false">ATAN2(R588,S588)/$AB$1+180</f>
        <v>180</v>
      </c>
      <c r="R588" s="0" t="n">
        <f aca="false">-F588*SIN(M588*$AB$1)*COS(N588*$AB$1)-G588*SIN($AB$1*M588)*SIN($AB$1*N588)+H588*COS($AB$1*M588)</f>
        <v>0</v>
      </c>
      <c r="S588" s="0" t="n">
        <f aca="false">-F588*SIN($AB$1*N588)+G588*COS($AB$1*N588)</f>
        <v>-0</v>
      </c>
      <c r="T588" s="0" t="n">
        <f aca="false">-F588*COS($AB$1*M588)*COS(N588*$AB$1)-G588*COS($AB$1*M588)*SIN($AB$1*N588)-H588*SIN($AB$1*M588)</f>
        <v>0</v>
      </c>
      <c r="W588" s="0" t="n">
        <f aca="false">IF(O588&lt;&gt;0,1,0)</f>
        <v>0</v>
      </c>
    </row>
    <row r="589" customFormat="false" ht="15" hidden="false" customHeight="false" outlineLevel="0" collapsed="false">
      <c r="A589" s="0" t="s">
        <v>1773</v>
      </c>
      <c r="B589" s="0" t="s">
        <v>1774</v>
      </c>
      <c r="C589" s="0" t="s">
        <v>1775</v>
      </c>
      <c r="D589" s="0" t="n">
        <v>29.6</v>
      </c>
      <c r="I589" s="0" t="s">
        <v>1761</v>
      </c>
      <c r="J589" s="13" t="n">
        <v>0.14</v>
      </c>
      <c r="K589" s="9" t="str">
        <f aca="false">RIGHTB(B589,1)</f>
        <v>N</v>
      </c>
      <c r="L589" s="9" t="str">
        <f aca="false">RIGHTB(C589,1)</f>
        <v>W</v>
      </c>
      <c r="M589" s="10" t="str">
        <f aca="false">IF(AND(K589="S",LEN(B589)&gt;4),-LEFT(B589,4),IF(AND(K589="S",LEN(B589)=4),-LEFT(B589,3),IF(AND(K589="N",LEN(B589)=4),LEFT(B589,3),LEFT(B589,4))))</f>
        <v>21.4</v>
      </c>
      <c r="N589" s="10" t="n">
        <f aca="false">IF(AND(L589="W",LEN(C589)=6),-LEFT(C589,5), IF(AND(L589="W",LEN(C589)=5),-LEFT(C589,4), IF(AND(L589="W",LEN(C589)=4), -LEFT(C589,3), IF(AND(L589="E", LEN(C589)=6),LEFT(C589,5), IF(AND(L589="E",LEN(C589)=5), LEFT(C589,4), IF(AND(L589="E",LEN(C589)=4),LEFT(C589,3) ))))))</f>
        <v>-134.1</v>
      </c>
      <c r="O589" s="0" t="n">
        <f aca="false">(F589^2+G589^2+H589^2)^0.5</f>
        <v>0</v>
      </c>
      <c r="P589" s="0" t="e">
        <f aca="false">ATAN((R589^2+S589^2)^0.5/T589)/$AB$1</f>
        <v>#DIV/0!</v>
      </c>
      <c r="Q589" s="0" t="n">
        <f aca="false">ATAN2(R589,S589)/$AB$1+180</f>
        <v>180</v>
      </c>
      <c r="R589" s="0" t="n">
        <f aca="false">-F589*SIN(M589*$AB$1)*COS(N589*$AB$1)-G589*SIN($AB$1*M589)*SIN($AB$1*N589)+H589*COS($AB$1*M589)</f>
        <v>0</v>
      </c>
      <c r="S589" s="0" t="n">
        <f aca="false">-F589*SIN($AB$1*N589)+G589*COS($AB$1*N589)</f>
        <v>0</v>
      </c>
      <c r="T589" s="0" t="n">
        <f aca="false">-F589*COS($AB$1*M589)*COS(N589*$AB$1)-G589*COS($AB$1*M589)*SIN($AB$1*N589)-H589*SIN($AB$1*M589)</f>
        <v>0</v>
      </c>
      <c r="W589" s="0" t="n">
        <f aca="false">IF(O589&lt;&gt;0,1,0)</f>
        <v>0</v>
      </c>
    </row>
    <row r="590" customFormat="false" ht="15" hidden="false" customHeight="false" outlineLevel="0" collapsed="false">
      <c r="A590" s="0" t="s">
        <v>1776</v>
      </c>
      <c r="B590" s="0" t="s">
        <v>1777</v>
      </c>
      <c r="C590" s="0" t="s">
        <v>1778</v>
      </c>
      <c r="D590" s="0" t="n">
        <v>40.7</v>
      </c>
      <c r="I590" s="0" t="s">
        <v>1746</v>
      </c>
      <c r="J590" s="13" t="n">
        <v>0.14</v>
      </c>
      <c r="K590" s="9" t="str">
        <f aca="false">RIGHTB(B590,1)</f>
        <v>S</v>
      </c>
      <c r="L590" s="9" t="str">
        <f aca="false">RIGHTB(C590,1)</f>
        <v>W</v>
      </c>
      <c r="M590" s="10" t="n">
        <f aca="false">IF(AND(K590="S",LEN(B590)&gt;4),-LEFT(B590,4),IF(AND(K590="S",LEN(B590)=4),-LEFT(B590,3),IF(AND(K590="N",LEN(B590)=4),LEFT(B590,3),LEFT(B590,4))))</f>
        <v>-23</v>
      </c>
      <c r="N590" s="10" t="n">
        <f aca="false">IF(AND(L590="W",LEN(C590)=6),-LEFT(C590,5), IF(AND(L590="W",LEN(C590)=5),-LEFT(C590,4), IF(AND(L590="W",LEN(C590)=4), -LEFT(C590,3), IF(AND(L590="E", LEN(C590)=6),LEFT(C590,5), IF(AND(L590="E",LEN(C590)=5), LEFT(C590,4), IF(AND(L590="E",LEN(C590)=4),LEFT(C590,3) ))))))</f>
        <v>-61.8</v>
      </c>
      <c r="O590" s="0" t="n">
        <f aca="false">(F590^2+G590^2+H590^2)^0.5</f>
        <v>0</v>
      </c>
      <c r="P590" s="0" t="e">
        <f aca="false">ATAN((R590^2+S590^2)^0.5/T590)/$AB$1</f>
        <v>#DIV/0!</v>
      </c>
      <c r="Q590" s="0" t="n">
        <f aca="false">ATAN2(R590,S590)/$AB$1+180</f>
        <v>180</v>
      </c>
      <c r="R590" s="0" t="n">
        <f aca="false">-F590*SIN(M590*$AB$1)*COS(N590*$AB$1)-G590*SIN($AB$1*M590)*SIN($AB$1*N590)+H590*COS($AB$1*M590)</f>
        <v>0</v>
      </c>
      <c r="S590" s="0" t="n">
        <f aca="false">-F590*SIN($AB$1*N590)+G590*COS($AB$1*N590)</f>
        <v>0</v>
      </c>
      <c r="T590" s="0" t="n">
        <f aca="false">-F590*COS($AB$1*M590)*COS(N590*$AB$1)-G590*COS($AB$1*M590)*SIN($AB$1*N590)-H590*SIN($AB$1*M590)</f>
        <v>0</v>
      </c>
      <c r="W590" s="0" t="n">
        <f aca="false">IF(O590&lt;&gt;0,1,0)</f>
        <v>0</v>
      </c>
    </row>
    <row r="591" customFormat="false" ht="15" hidden="false" customHeight="false" outlineLevel="0" collapsed="false">
      <c r="A591" s="0" t="s">
        <v>1779</v>
      </c>
      <c r="B591" s="0" t="s">
        <v>1780</v>
      </c>
      <c r="C591" s="0" t="s">
        <v>1781</v>
      </c>
      <c r="D591" s="0" t="n">
        <v>22.2</v>
      </c>
      <c r="I591" s="0" t="s">
        <v>1746</v>
      </c>
      <c r="J591" s="13" t="n">
        <v>0.14</v>
      </c>
      <c r="K591" s="9" t="str">
        <f aca="false">RIGHTB(B591,1)</f>
        <v>S</v>
      </c>
      <c r="L591" s="9" t="str">
        <f aca="false">RIGHTB(C591,1)</f>
        <v>E</v>
      </c>
      <c r="M591" s="10" t="n">
        <f aca="false">IF(AND(K591="S",LEN(B591)&gt;4),-LEFT(B591,4),IF(AND(K591="S",LEN(B591)=4),-LEFT(B591,3),IF(AND(K591="N",LEN(B591)=4),LEFT(B591,3),LEFT(B591,4))))</f>
        <v>-47</v>
      </c>
      <c r="N591" s="10" t="str">
        <f aca="false">IF(AND(L591="W",LEN(C591)=6),-LEFT(C591,5), IF(AND(L591="W",LEN(C591)=5),-LEFT(C591,4), IF(AND(L591="W",LEN(C591)=4), -LEFT(C591,3), IF(AND(L591="E", LEN(C591)=6),LEFT(C591,5), IF(AND(L591="E",LEN(C591)=5), LEFT(C591,4), IF(AND(L591="E",LEN(C591)=4),LEFT(C591,3) ))))))</f>
        <v>78.9</v>
      </c>
      <c r="O591" s="0" t="n">
        <f aca="false">(F591^2+G591^2+H591^2)^0.5</f>
        <v>0</v>
      </c>
      <c r="P591" s="0" t="e">
        <f aca="false">ATAN((R591^2+S591^2)^0.5/T591)/$AB$1</f>
        <v>#DIV/0!</v>
      </c>
      <c r="Q591" s="0" t="n">
        <f aca="false">ATAN2(R591,S591)/$AB$1+180</f>
        <v>180</v>
      </c>
      <c r="R591" s="0" t="n">
        <f aca="false">-F591*SIN(M591*$AB$1)*COS(N591*$AB$1)-G591*SIN($AB$1*M591)*SIN($AB$1*N591)+H591*COS($AB$1*M591)</f>
        <v>0</v>
      </c>
      <c r="S591" s="0" t="n">
        <f aca="false">-F591*SIN($AB$1*N591)+G591*COS($AB$1*N591)</f>
        <v>0</v>
      </c>
      <c r="T591" s="0" t="n">
        <f aca="false">-F591*COS($AB$1*M591)*COS(N591*$AB$1)-G591*COS($AB$1*M591)*SIN($AB$1*N591)-H591*SIN($AB$1*M591)</f>
        <v>0</v>
      </c>
      <c r="W591" s="0" t="n">
        <f aca="false">IF(O591&lt;&gt;0,1,0)</f>
        <v>0</v>
      </c>
    </row>
    <row r="592" customFormat="false" ht="15" hidden="false" customHeight="false" outlineLevel="0" collapsed="false">
      <c r="A592" s="0" t="s">
        <v>1782</v>
      </c>
      <c r="B592" s="0" t="s">
        <v>1783</v>
      </c>
      <c r="C592" s="0" t="s">
        <v>1784</v>
      </c>
      <c r="D592" s="0" t="n">
        <v>31.5</v>
      </c>
      <c r="E592" s="0" t="n">
        <v>11.6</v>
      </c>
      <c r="F592" s="0" t="n">
        <v>4.3</v>
      </c>
      <c r="G592" s="0" t="n">
        <v>5.7</v>
      </c>
      <c r="H592" s="0" t="n">
        <v>9.1</v>
      </c>
      <c r="I592" s="0" t="s">
        <v>1746</v>
      </c>
      <c r="J592" s="13" t="n">
        <v>0.14</v>
      </c>
      <c r="K592" s="9" t="str">
        <f aca="false">RIGHTB(B592,1)</f>
        <v>S</v>
      </c>
      <c r="L592" s="9" t="str">
        <f aca="false">RIGHTB(C592,1)</f>
        <v>W</v>
      </c>
      <c r="M592" s="10" t="n">
        <f aca="false">IF(AND(K592="S",LEN(B592)&gt;4),-LEFT(B592,4),IF(AND(K592="S",LEN(B592)=4),-LEFT(B592,3),IF(AND(K592="N",LEN(B592)=4),LEFT(B592,3),LEFT(B592,4))))</f>
        <v>-66.8</v>
      </c>
      <c r="N592" s="10" t="n">
        <f aca="false">IF(AND(L592="W",LEN(C592)=6),-LEFT(C592,5), IF(AND(L592="W",LEN(C592)=5),-LEFT(C592,4), IF(AND(L592="W",LEN(C592)=4), -LEFT(C592,3), IF(AND(L592="E", LEN(C592)=6),LEFT(C592,5), IF(AND(L592="E",LEN(C592)=5), LEFT(C592,4), IF(AND(L592="E",LEN(C592)=4),LEFT(C592,3) ))))))</f>
        <v>-67.3</v>
      </c>
      <c r="O592" s="0" t="n">
        <f aca="false">(F592^2+G592^2+H592^2)^0.5</f>
        <v>11.5667627277471</v>
      </c>
      <c r="P592" s="0" t="n">
        <f aca="false">ATAN((R592^2+S592^2)^0.5/T592)/$AB$1</f>
        <v>32.2534948944921</v>
      </c>
      <c r="Q592" s="0" t="n">
        <f aca="false">ATAN2(R592,S592)/$AB$1+180</f>
        <v>267.429530517688</v>
      </c>
      <c r="R592" s="0" t="n">
        <f aca="false">-F592*SIN(M592*$AB$1)*COS(N592*$AB$1)-G592*SIN($AB$1*M592)*SIN($AB$1*N592)+H592*COS($AB$1*M592)</f>
        <v>0.276837915642278</v>
      </c>
      <c r="S592" s="0" t="n">
        <f aca="false">-F592*SIN($AB$1*N592)+G592*COS($AB$1*N592)</f>
        <v>6.16657822603131</v>
      </c>
      <c r="T592" s="0" t="n">
        <f aca="false">-F592*COS($AB$1*M592)*COS(N592*$AB$1)-G592*COS($AB$1*M592)*SIN($AB$1*N592)-H592*SIN($AB$1*M592)</f>
        <v>9.78195654001281</v>
      </c>
      <c r="W592" s="0" t="n">
        <f aca="false">IF(O592&lt;&gt;0,1,0)</f>
        <v>1</v>
      </c>
    </row>
    <row r="593" customFormat="false" ht="15" hidden="false" customHeight="false" outlineLevel="0" collapsed="false">
      <c r="A593" s="0" t="s">
        <v>1785</v>
      </c>
      <c r="B593" s="0" t="s">
        <v>1786</v>
      </c>
      <c r="C593" s="0" t="s">
        <v>1787</v>
      </c>
      <c r="D593" s="0" t="n">
        <v>45.4</v>
      </c>
      <c r="E593" s="0" t="n">
        <v>13.8</v>
      </c>
      <c r="F593" s="0" t="n">
        <v>6.5</v>
      </c>
      <c r="G593" s="0" t="n">
        <v>-12.1</v>
      </c>
      <c r="H593" s="0" t="n">
        <v>1.7</v>
      </c>
      <c r="I593" s="0" t="s">
        <v>1746</v>
      </c>
      <c r="J593" s="13" t="n">
        <v>0.14</v>
      </c>
      <c r="K593" s="9" t="str">
        <f aca="false">RIGHTB(B593,1)</f>
        <v>N</v>
      </c>
      <c r="L593" s="9" t="str">
        <f aca="false">RIGHTB(C593,1)</f>
        <v>E</v>
      </c>
      <c r="M593" s="10" t="str">
        <f aca="false">IF(AND(K593="S",LEN(B593)&gt;4),-LEFT(B593,4),IF(AND(K593="S",LEN(B593)=4),-LEFT(B593,3),IF(AND(K593="N",LEN(B593)=4),LEFT(B593,3),LEFT(B593,4))))</f>
        <v>18.5</v>
      </c>
      <c r="N593" s="10" t="str">
        <f aca="false">IF(AND(L593="W",LEN(C593)=6),-LEFT(C593,5), IF(AND(L593="W",LEN(C593)=5),-LEFT(C593,4), IF(AND(L593="W",LEN(C593)=4), -LEFT(C593,3), IF(AND(L593="E", LEN(C593)=6),LEFT(C593,5), IF(AND(L593="E",LEN(C593)=5), LEFT(C593,4), IF(AND(L593="E",LEN(C593)=4),LEFT(C593,3) ))))))</f>
        <v>180.0</v>
      </c>
      <c r="O593" s="0" t="n">
        <f aca="false">(F593^2+G593^2+H593^2)^0.5</f>
        <v>13.8401589586247</v>
      </c>
      <c r="P593" s="0" t="n">
        <f aca="false">ATAN((R593^2+S593^2)^0.5/T593)/$AB$1</f>
        <v>66.0209068734423</v>
      </c>
      <c r="Q593" s="0" t="n">
        <f aca="false">ATAN2(R593,S593)/$AB$1+180</f>
        <v>253.107068971889</v>
      </c>
      <c r="R593" s="0" t="n">
        <f aca="false">-F593*SIN(M593*$AB$1)*COS(N593*$AB$1)-G593*SIN($AB$1*M593)*SIN($AB$1*N593)+H593*COS($AB$1*M593)</f>
        <v>3.67463048077648</v>
      </c>
      <c r="S593" s="0" t="n">
        <f aca="false">-F593*SIN($AB$1*N593)+G593*COS($AB$1*N593)</f>
        <v>12.0999999994163</v>
      </c>
      <c r="T593" s="0" t="n">
        <f aca="false">-F593*COS($AB$1*M593)*COS(N593*$AB$1)-G593*COS($AB$1*M593)*SIN($AB$1*N593)-H593*SIN($AB$1*M593)</f>
        <v>5.6246858440159</v>
      </c>
      <c r="W593" s="0" t="n">
        <f aca="false">IF(O593&lt;&gt;0,1,0)</f>
        <v>1</v>
      </c>
    </row>
    <row r="594" customFormat="false" ht="15" hidden="false" customHeight="false" outlineLevel="0" collapsed="false">
      <c r="A594" s="0" t="s">
        <v>1788</v>
      </c>
      <c r="B594" s="0" t="s">
        <v>446</v>
      </c>
      <c r="C594" s="0" t="s">
        <v>1789</v>
      </c>
      <c r="D594" s="0" t="n">
        <v>37</v>
      </c>
      <c r="I594" s="0" t="s">
        <v>1761</v>
      </c>
      <c r="J594" s="13" t="n">
        <v>0.14</v>
      </c>
      <c r="K594" s="9" t="str">
        <f aca="false">RIGHTB(B594,1)</f>
        <v>N</v>
      </c>
      <c r="L594" s="9" t="str">
        <f aca="false">RIGHTB(C594,1)</f>
        <v>E</v>
      </c>
      <c r="M594" s="10" t="str">
        <f aca="false">IF(AND(K594="S",LEN(B594)&gt;4),-LEFT(B594,4),IF(AND(K594="S",LEN(B594)=4),-LEFT(B594,3),IF(AND(K594="N",LEN(B594)=4),LEFT(B594,3),LEFT(B594,4))))</f>
        <v>24.0</v>
      </c>
      <c r="N594" s="10" t="str">
        <f aca="false">IF(AND(L594="W",LEN(C594)=6),-LEFT(C594,5), IF(AND(L594="W",LEN(C594)=5),-LEFT(C594,4), IF(AND(L594="W",LEN(C594)=4), -LEFT(C594,3), IF(AND(L594="E", LEN(C594)=6),LEFT(C594,5), IF(AND(L594="E",LEN(C594)=5), LEFT(C594,4), IF(AND(L594="E",LEN(C594)=4),LEFT(C594,3) ))))))</f>
        <v>64.1</v>
      </c>
      <c r="O594" s="0" t="n">
        <f aca="false">(F594^2+G594^2+H594^2)^0.5</f>
        <v>0</v>
      </c>
      <c r="P594" s="0" t="e">
        <f aca="false">ATAN((R594^2+S594^2)^0.5/T594)/$AB$1</f>
        <v>#DIV/0!</v>
      </c>
      <c r="Q594" s="0" t="n">
        <f aca="false">ATAN2(R594,S594)/$AB$1+180</f>
        <v>180</v>
      </c>
      <c r="R594" s="0" t="n">
        <f aca="false">-F594*SIN(M594*$AB$1)*COS(N594*$AB$1)-G594*SIN($AB$1*M594)*SIN($AB$1*N594)+H594*COS($AB$1*M594)</f>
        <v>0</v>
      </c>
      <c r="S594" s="0" t="n">
        <f aca="false">-F594*SIN($AB$1*N594)+G594*COS($AB$1*N594)</f>
        <v>0</v>
      </c>
      <c r="T594" s="0" t="n">
        <f aca="false">-F594*COS($AB$1*M594)*COS(N594*$AB$1)-G594*COS($AB$1*M594)*SIN($AB$1*N594)-H594*SIN($AB$1*M594)</f>
        <v>-0</v>
      </c>
      <c r="W594" s="0" t="n">
        <f aca="false">IF(O594&lt;&gt;0,1,0)</f>
        <v>0</v>
      </c>
    </row>
    <row r="595" customFormat="false" ht="15" hidden="false" customHeight="false" outlineLevel="0" collapsed="false">
      <c r="A595" s="0" t="s">
        <v>1790</v>
      </c>
      <c r="B595" s="0" t="s">
        <v>749</v>
      </c>
      <c r="C595" s="0" t="s">
        <v>1791</v>
      </c>
      <c r="D595" s="0" t="n">
        <v>35.6</v>
      </c>
      <c r="I595" s="0" t="s">
        <v>1761</v>
      </c>
      <c r="J595" s="13" t="n">
        <v>0.14</v>
      </c>
      <c r="K595" s="9" t="str">
        <f aca="false">RIGHTB(B595,1)</f>
        <v>N</v>
      </c>
      <c r="L595" s="9" t="str">
        <f aca="false">RIGHTB(C595,1)</f>
        <v>W</v>
      </c>
      <c r="M595" s="10" t="str">
        <f aca="false">IF(AND(K595="S",LEN(B595)&gt;4),-LEFT(B595,4),IF(AND(K595="S",LEN(B595)=4),-LEFT(B595,3),IF(AND(K595="N",LEN(B595)=4),LEFT(B595,3),LEFT(B595,4))))</f>
        <v>33.8</v>
      </c>
      <c r="N595" s="10" t="n">
        <f aca="false">IF(AND(L595="W",LEN(C595)=6),-LEFT(C595,5), IF(AND(L595="W",LEN(C595)=5),-LEFT(C595,4), IF(AND(L595="W",LEN(C595)=4), -LEFT(C595,3), IF(AND(L595="E", LEN(C595)=6),LEFT(C595,5), IF(AND(L595="E",LEN(C595)=5), LEFT(C595,4), IF(AND(L595="E",LEN(C595)=4),LEFT(C595,3) ))))))</f>
        <v>-90.2</v>
      </c>
      <c r="O595" s="0" t="n">
        <f aca="false">(F595^2+G595^2+H595^2)^0.5</f>
        <v>0</v>
      </c>
      <c r="P595" s="0" t="e">
        <f aca="false">ATAN((R595^2+S595^2)^0.5/T595)/$AB$1</f>
        <v>#DIV/0!</v>
      </c>
      <c r="Q595" s="0" t="n">
        <f aca="false">ATAN2(R595,S595)/$AB$1+180</f>
        <v>180</v>
      </c>
      <c r="R595" s="0" t="n">
        <f aca="false">-F595*SIN(M595*$AB$1)*COS(N595*$AB$1)-G595*SIN($AB$1*M595)*SIN($AB$1*N595)+H595*COS($AB$1*M595)</f>
        <v>0</v>
      </c>
      <c r="S595" s="0" t="n">
        <f aca="false">-F595*SIN($AB$1*N595)+G595*COS($AB$1*N595)</f>
        <v>0</v>
      </c>
      <c r="T595" s="0" t="n">
        <f aca="false">-F595*COS($AB$1*M595)*COS(N595*$AB$1)-G595*COS($AB$1*M595)*SIN($AB$1*N595)-H595*SIN($AB$1*M595)</f>
        <v>0</v>
      </c>
      <c r="W595" s="0" t="n">
        <f aca="false">IF(O595&lt;&gt;0,1,0)</f>
        <v>0</v>
      </c>
    </row>
    <row r="596" customFormat="false" ht="15" hidden="false" customHeight="false" outlineLevel="0" collapsed="false">
      <c r="A596" s="0" t="s">
        <v>1792</v>
      </c>
      <c r="B596" s="0" t="s">
        <v>1793</v>
      </c>
      <c r="C596" s="0" t="s">
        <v>1608</v>
      </c>
      <c r="I596" s="0" t="s">
        <v>1761</v>
      </c>
      <c r="J596" s="13" t="n">
        <v>0.14</v>
      </c>
      <c r="K596" s="9" t="str">
        <f aca="false">RIGHTB(B596,1)</f>
        <v>N</v>
      </c>
      <c r="L596" s="9" t="str">
        <f aca="false">RIGHTB(C596,1)</f>
        <v>W</v>
      </c>
      <c r="M596" s="10" t="str">
        <f aca="false">IF(AND(K596="S",LEN(B596)&gt;4),-LEFT(B596,4),IF(AND(K596="S",LEN(B596)=4),-LEFT(B596,3),IF(AND(K596="N",LEN(B596)=4),LEFT(B596,3),LEFT(B596,4))))</f>
        <v>8.4</v>
      </c>
      <c r="N596" s="10" t="n">
        <f aca="false">IF(AND(L596="W",LEN(C596)=6),-LEFT(C596,5), IF(AND(L596="W",LEN(C596)=5),-LEFT(C596,4), IF(AND(L596="W",LEN(C596)=4), -LEFT(C596,3), IF(AND(L596="E", LEN(C596)=6),LEFT(C596,5), IF(AND(L596="E",LEN(C596)=5), LEFT(C596,4), IF(AND(L596="E",LEN(C596)=4),LEFT(C596,3) ))))))</f>
        <v>-157.9</v>
      </c>
      <c r="O596" s="0" t="n">
        <f aca="false">(F596^2+G596^2+H596^2)^0.5</f>
        <v>0</v>
      </c>
      <c r="P596" s="0" t="e">
        <f aca="false">ATAN((R596^2+S596^2)^0.5/T596)/$AB$1</f>
        <v>#DIV/0!</v>
      </c>
      <c r="Q596" s="0" t="n">
        <f aca="false">ATAN2(R596,S596)/$AB$1+180</f>
        <v>180</v>
      </c>
      <c r="R596" s="0" t="n">
        <f aca="false">-F596*SIN(M596*$AB$1)*COS(N596*$AB$1)-G596*SIN($AB$1*M596)*SIN($AB$1*N596)+H596*COS($AB$1*M596)</f>
        <v>0</v>
      </c>
      <c r="S596" s="0" t="n">
        <f aca="false">-F596*SIN($AB$1*N596)+G596*COS($AB$1*N596)</f>
        <v>0</v>
      </c>
      <c r="T596" s="0" t="n">
        <f aca="false">-F596*COS($AB$1*M596)*COS(N596*$AB$1)-G596*COS($AB$1*M596)*SIN($AB$1*N596)-H596*SIN($AB$1*M596)</f>
        <v>0</v>
      </c>
      <c r="W596" s="0" t="n">
        <f aca="false">IF(O596&lt;&gt;0,1,0)</f>
        <v>0</v>
      </c>
    </row>
    <row r="597" customFormat="false" ht="15" hidden="false" customHeight="false" outlineLevel="0" collapsed="false">
      <c r="A597" s="0" t="s">
        <v>1794</v>
      </c>
      <c r="B597" s="0" t="s">
        <v>819</v>
      </c>
      <c r="C597" s="0" t="s">
        <v>1105</v>
      </c>
      <c r="D597" s="0" t="n">
        <v>29</v>
      </c>
      <c r="I597" s="0" t="s">
        <v>1752</v>
      </c>
      <c r="J597" s="13" t="n">
        <v>0.14</v>
      </c>
      <c r="K597" s="9" t="str">
        <f aca="false">RIGHTB(B597,1)</f>
        <v>N</v>
      </c>
      <c r="L597" s="9" t="str">
        <f aca="false">RIGHTB(C597,1)</f>
        <v>E</v>
      </c>
      <c r="M597" s="10" t="str">
        <f aca="false">IF(AND(K597="S",LEN(B597)&gt;4),-LEFT(B597,4),IF(AND(K597="S",LEN(B597)=4),-LEFT(B597,3),IF(AND(K597="N",LEN(B597)=4),LEFT(B597,3),LEFT(B597,4))))</f>
        <v>32.4</v>
      </c>
      <c r="N597" s="10" t="str">
        <f aca="false">IF(AND(L597="W",LEN(C597)=6),-LEFT(C597,5), IF(AND(L597="W",LEN(C597)=5),-LEFT(C597,4), IF(AND(L597="W",LEN(C597)=4), -LEFT(C597,3), IF(AND(L597="E", LEN(C597)=6),LEFT(C597,5), IF(AND(L597="E",LEN(C597)=5), LEFT(C597,4), IF(AND(L597="E",LEN(C597)=4),LEFT(C597,3) ))))))</f>
        <v>139.1</v>
      </c>
      <c r="O597" s="0" t="n">
        <f aca="false">(F597^2+G597^2+H597^2)^0.5</f>
        <v>0</v>
      </c>
      <c r="P597" s="0" t="e">
        <f aca="false">ATAN((R597^2+S597^2)^0.5/T597)/$AB$1</f>
        <v>#DIV/0!</v>
      </c>
      <c r="Q597" s="0" t="n">
        <f aca="false">ATAN2(R597,S597)/$AB$1+180</f>
        <v>180</v>
      </c>
      <c r="R597" s="0" t="n">
        <f aca="false">-F597*SIN(M597*$AB$1)*COS(N597*$AB$1)-G597*SIN($AB$1*M597)*SIN($AB$1*N597)+H597*COS($AB$1*M597)</f>
        <v>0</v>
      </c>
      <c r="S597" s="0" t="n">
        <f aca="false">-F597*SIN($AB$1*N597)+G597*COS($AB$1*N597)</f>
        <v>-0</v>
      </c>
      <c r="T597" s="0" t="n">
        <f aca="false">-F597*COS($AB$1*M597)*COS(N597*$AB$1)-G597*COS($AB$1*M597)*SIN($AB$1*N597)-H597*SIN($AB$1*M597)</f>
        <v>0</v>
      </c>
      <c r="W597" s="0" t="n">
        <f aca="false">IF(O597&lt;&gt;0,1,0)</f>
        <v>0</v>
      </c>
    </row>
    <row r="598" customFormat="false" ht="15" hidden="false" customHeight="false" outlineLevel="0" collapsed="false">
      <c r="A598" s="0" t="s">
        <v>1795</v>
      </c>
      <c r="B598" s="0" t="s">
        <v>220</v>
      </c>
      <c r="C598" s="0" t="s">
        <v>1796</v>
      </c>
      <c r="I598" s="0" t="s">
        <v>1761</v>
      </c>
      <c r="J598" s="13" t="n">
        <v>0.14</v>
      </c>
      <c r="K598" s="9" t="str">
        <f aca="false">RIGHTB(B598,1)</f>
        <v>N</v>
      </c>
      <c r="L598" s="9" t="str">
        <f aca="false">RIGHTB(C598,1)</f>
        <v>W</v>
      </c>
      <c r="M598" s="10" t="str">
        <f aca="false">IF(AND(K598="S",LEN(B598)&gt;4),-LEFT(B598,4),IF(AND(K598="S",LEN(B598)=4),-LEFT(B598,3),IF(AND(K598="N",LEN(B598)=4),LEFT(B598,3),LEFT(B598,4))))</f>
        <v>42.5</v>
      </c>
      <c r="N598" s="10" t="n">
        <f aca="false">IF(AND(L598="W",LEN(C598)=6),-LEFT(C598,5), IF(AND(L598="W",LEN(C598)=5),-LEFT(C598,4), IF(AND(L598="W",LEN(C598)=4), -LEFT(C598,3), IF(AND(L598="E", LEN(C598)=6),LEFT(C598,5), IF(AND(L598="E",LEN(C598)=5), LEFT(C598,4), IF(AND(L598="E",LEN(C598)=4),LEFT(C598,3) ))))))</f>
        <v>-50.1</v>
      </c>
      <c r="O598" s="0" t="n">
        <f aca="false">(F598^2+G598^2+H598^2)^0.5</f>
        <v>0</v>
      </c>
      <c r="P598" s="0" t="e">
        <f aca="false">ATAN((R598^2+S598^2)^0.5/T598)/$AB$1</f>
        <v>#DIV/0!</v>
      </c>
      <c r="Q598" s="0" t="n">
        <f aca="false">ATAN2(R598,S598)/$AB$1+180</f>
        <v>180</v>
      </c>
      <c r="R598" s="0" t="n">
        <f aca="false">-F598*SIN(M598*$AB$1)*COS(N598*$AB$1)-G598*SIN($AB$1*M598)*SIN($AB$1*N598)+H598*COS($AB$1*M598)</f>
        <v>0</v>
      </c>
      <c r="S598" s="0" t="n">
        <f aca="false">-F598*SIN($AB$1*N598)+G598*COS($AB$1*N598)</f>
        <v>0</v>
      </c>
      <c r="T598" s="0" t="n">
        <f aca="false">-F598*COS($AB$1*M598)*COS(N598*$AB$1)-G598*COS($AB$1*M598)*SIN($AB$1*N598)-H598*SIN($AB$1*M598)</f>
        <v>0</v>
      </c>
      <c r="W598" s="0" t="n">
        <f aca="false">IF(O598&lt;&gt;0,1,0)</f>
        <v>0</v>
      </c>
    </row>
    <row r="599" customFormat="false" ht="15" hidden="false" customHeight="false" outlineLevel="0" collapsed="false">
      <c r="A599" s="0" t="s">
        <v>1797</v>
      </c>
      <c r="B599" s="0" t="s">
        <v>159</v>
      </c>
      <c r="C599" s="0" t="s">
        <v>1798</v>
      </c>
      <c r="D599" s="0" t="n">
        <v>24.4</v>
      </c>
      <c r="E599" s="0" t="n">
        <v>17.5</v>
      </c>
      <c r="F599" s="0" t="n">
        <v>3.8</v>
      </c>
      <c r="G599" s="0" t="n">
        <v>-5.8</v>
      </c>
      <c r="H599" s="0" t="n">
        <v>16.1</v>
      </c>
      <c r="I599" s="0" t="s">
        <v>1761</v>
      </c>
      <c r="J599" s="13" t="n">
        <v>0.14</v>
      </c>
      <c r="K599" s="9" t="str">
        <f aca="false">RIGHTB(B599,1)</f>
        <v>N</v>
      </c>
      <c r="L599" s="9" t="str">
        <f aca="false">RIGHTB(C599,1)</f>
        <v>W</v>
      </c>
      <c r="M599" s="10" t="str">
        <f aca="false">IF(AND(K599="S",LEN(B599)&gt;4),-LEFT(B599,4),IF(AND(K599="S",LEN(B599)=4),-LEFT(B599,3),IF(AND(K599="N",LEN(B599)=4),LEFT(B599,3),LEFT(B599,4))))</f>
        <v>56.6</v>
      </c>
      <c r="N599" s="10" t="n">
        <f aca="false">IF(AND(L599="W",LEN(C599)=6),-LEFT(C599,5), IF(AND(L599="W",LEN(C599)=5),-LEFT(C599,4), IF(AND(L599="W",LEN(C599)=4), -LEFT(C599,3), IF(AND(L599="E", LEN(C599)=6),LEFT(C599,5), IF(AND(L599="E",LEN(C599)=5), LEFT(C599,4), IF(AND(L599="E",LEN(C599)=4),LEFT(C599,3) ))))))</f>
        <v>-25.3</v>
      </c>
      <c r="O599" s="0" t="n">
        <f aca="false">(F599^2+G599^2+H599^2)^0.5</f>
        <v>17.5296891016355</v>
      </c>
      <c r="P599" s="0" t="n">
        <f aca="false">ATAN((R599^2+S599^2)^0.5/T599)/$AB$1</f>
        <v>-17.7339580954039</v>
      </c>
      <c r="Q599" s="0" t="n">
        <f aca="false">ATAN2(R599,S599)/$AB$1+180</f>
        <v>137.319209966819</v>
      </c>
      <c r="R599" s="0" t="n">
        <f aca="false">-F599*SIN(M599*$AB$1)*COS(N599*$AB$1)-G599*SIN($AB$1*M599)*SIN($AB$1*N599)+H599*COS($AB$1*M599)</f>
        <v>3.92529161887932</v>
      </c>
      <c r="S599" s="0" t="n">
        <f aca="false">-F599*SIN($AB$1*N599)+G599*COS($AB$1*N599)</f>
        <v>-3.61971890723583</v>
      </c>
      <c r="T599" s="0" t="n">
        <f aca="false">-F599*COS($AB$1*M599)*COS(N599*$AB$1)-G599*COS($AB$1*M599)*SIN($AB$1*N599)-H599*SIN($AB$1*M599)</f>
        <v>-16.6966978992661</v>
      </c>
      <c r="W599" s="0" t="n">
        <f aca="false">IF(O599&lt;&gt;0,1,0)</f>
        <v>1</v>
      </c>
    </row>
    <row r="600" customFormat="false" ht="15" hidden="false" customHeight="false" outlineLevel="0" collapsed="false">
      <c r="A600" s="0" t="s">
        <v>1799</v>
      </c>
      <c r="B600" s="0" t="s">
        <v>1800</v>
      </c>
      <c r="C600" s="0" t="s">
        <v>1801</v>
      </c>
      <c r="D600" s="0" t="n">
        <v>27.4</v>
      </c>
      <c r="E600" s="0" t="n">
        <v>13.5</v>
      </c>
      <c r="F600" s="0" t="n">
        <v>5.2</v>
      </c>
      <c r="G600" s="0" t="n">
        <v>-8.1</v>
      </c>
      <c r="H600" s="0" t="n">
        <v>9.5</v>
      </c>
      <c r="I600" s="0" t="s">
        <v>1761</v>
      </c>
      <c r="J600" s="13" t="n">
        <v>0.14</v>
      </c>
      <c r="K600" s="9" t="str">
        <f aca="false">RIGHTB(B600,1)</f>
        <v>S</v>
      </c>
      <c r="L600" s="9" t="str">
        <f aca="false">RIGHTB(C600,1)</f>
        <v>E</v>
      </c>
      <c r="M600" s="10" t="n">
        <f aca="false">IF(AND(K600="S",LEN(B600)&gt;4),-LEFT(B600,4),IF(AND(K600="S",LEN(B600)=4),-LEFT(B600,3),IF(AND(K600="N",LEN(B600)=4),LEFT(B600,3),LEFT(B600,4))))</f>
        <v>-18.6</v>
      </c>
      <c r="N600" s="10" t="str">
        <f aca="false">IF(AND(L600="W",LEN(C600)=6),-LEFT(C600,5), IF(AND(L600="W",LEN(C600)=5),-LEFT(C600,4), IF(AND(L600="W",LEN(C600)=4), -LEFT(C600,3), IF(AND(L600="E", LEN(C600)=6),LEFT(C600,5), IF(AND(L600="E",LEN(C600)=5), LEFT(C600,4), IF(AND(L600="E",LEN(C600)=4),LEFT(C600,3) ))))))</f>
        <v>126.9</v>
      </c>
      <c r="O600" s="0" t="n">
        <f aca="false">(F600^2+G600^2+H600^2)^0.5</f>
        <v>13.5240526470433</v>
      </c>
      <c r="P600" s="0" t="n">
        <f aca="false">ATAN((R600^2+S600^2)^0.5/T600)/$AB$1</f>
        <v>26.2597094467298</v>
      </c>
      <c r="Q600" s="0" t="n">
        <f aca="false">ATAN2(R600,S600)/$AB$1+180</f>
        <v>186.766854082419</v>
      </c>
      <c r="R600" s="0" t="n">
        <f aca="false">-F600*SIN(M600*$AB$1)*COS(N600*$AB$1)-G600*SIN($AB$1*M600)*SIN($AB$1*N600)+H600*COS($AB$1*M600)</f>
        <v>5.94190825207381</v>
      </c>
      <c r="S600" s="0" t="n">
        <f aca="false">-F600*SIN($AB$1*N600)+G600*COS($AB$1*N600)</f>
        <v>0.705043600399093</v>
      </c>
      <c r="T600" s="0" t="n">
        <f aca="false">-F600*COS($AB$1*M600)*COS(N600*$AB$1)-G600*COS($AB$1*M600)*SIN($AB$1*N600)-H600*SIN($AB$1*M600)</f>
        <v>12.1283403582466</v>
      </c>
      <c r="W600" s="0" t="n">
        <f aca="false">IF(O600&lt;&gt;0,1,0)</f>
        <v>1</v>
      </c>
    </row>
    <row r="601" customFormat="false" ht="15" hidden="false" customHeight="false" outlineLevel="0" collapsed="false">
      <c r="A601" s="0" t="s">
        <v>1802</v>
      </c>
      <c r="B601" s="0" t="s">
        <v>1803</v>
      </c>
      <c r="C601" s="0" t="s">
        <v>560</v>
      </c>
      <c r="D601" s="0" t="n">
        <v>61.5</v>
      </c>
      <c r="I601" s="0" t="s">
        <v>1761</v>
      </c>
      <c r="J601" s="13" t="n">
        <v>0.14</v>
      </c>
      <c r="K601" s="9" t="str">
        <f aca="false">RIGHTB(B601,1)</f>
        <v>N</v>
      </c>
      <c r="L601" s="9" t="str">
        <f aca="false">RIGHTB(C601,1)</f>
        <v>W</v>
      </c>
      <c r="M601" s="10" t="str">
        <f aca="false">IF(AND(K601="S",LEN(B601)&gt;4),-LEFT(B601,4),IF(AND(K601="S",LEN(B601)=4),-LEFT(B601,3),IF(AND(K601="N",LEN(B601)=4),LEFT(B601,3),LEFT(B601,4))))</f>
        <v>5.6</v>
      </c>
      <c r="N601" s="10" t="n">
        <f aca="false">IF(AND(L601="W",LEN(C601)=6),-LEFT(C601,5), IF(AND(L601="W",LEN(C601)=5),-LEFT(C601,4), IF(AND(L601="W",LEN(C601)=4), -LEFT(C601,3), IF(AND(L601="E", LEN(C601)=6),LEFT(C601,5), IF(AND(L601="E",LEN(C601)=5), LEFT(C601,4), IF(AND(L601="E",LEN(C601)=4),LEFT(C601,3) ))))))</f>
        <v>-52.2</v>
      </c>
      <c r="O601" s="0" t="n">
        <f aca="false">(F601^2+G601^2+H601^2)^0.5</f>
        <v>0</v>
      </c>
      <c r="P601" s="0" t="e">
        <f aca="false">ATAN((R601^2+S601^2)^0.5/T601)/$AB$1</f>
        <v>#DIV/0!</v>
      </c>
      <c r="Q601" s="0" t="n">
        <f aca="false">ATAN2(R601,S601)/$AB$1+180</f>
        <v>180</v>
      </c>
      <c r="R601" s="0" t="n">
        <f aca="false">-F601*SIN(M601*$AB$1)*COS(N601*$AB$1)-G601*SIN($AB$1*M601)*SIN($AB$1*N601)+H601*COS($AB$1*M601)</f>
        <v>0</v>
      </c>
      <c r="S601" s="0" t="n">
        <f aca="false">-F601*SIN($AB$1*N601)+G601*COS($AB$1*N601)</f>
        <v>0</v>
      </c>
      <c r="T601" s="0" t="n">
        <f aca="false">-F601*COS($AB$1*M601)*COS(N601*$AB$1)-G601*COS($AB$1*M601)*SIN($AB$1*N601)-H601*SIN($AB$1*M601)</f>
        <v>0</v>
      </c>
      <c r="W601" s="0" t="n">
        <f aca="false">IF(O601&lt;&gt;0,1,0)</f>
        <v>0</v>
      </c>
    </row>
    <row r="602" customFormat="false" ht="15" hidden="false" customHeight="false" outlineLevel="0" collapsed="false">
      <c r="A602" s="0" t="s">
        <v>1804</v>
      </c>
      <c r="B602" s="0" t="s">
        <v>1805</v>
      </c>
      <c r="C602" s="0" t="s">
        <v>1806</v>
      </c>
      <c r="D602" s="0" t="n">
        <v>31.2</v>
      </c>
      <c r="E602" s="0" t="n">
        <v>14.5</v>
      </c>
      <c r="F602" s="0" t="n">
        <v>-13</v>
      </c>
      <c r="G602" s="0" t="n">
        <v>-4</v>
      </c>
      <c r="H602" s="0" t="n">
        <v>-5</v>
      </c>
      <c r="I602" s="0" t="s">
        <v>1746</v>
      </c>
      <c r="J602" s="13" t="n">
        <v>0.14</v>
      </c>
      <c r="K602" s="9" t="str">
        <f aca="false">RIGHTB(B602,1)</f>
        <v>N</v>
      </c>
      <c r="L602" s="9" t="str">
        <f aca="false">RIGHTB(C602,1)</f>
        <v>W</v>
      </c>
      <c r="M602" s="10" t="str">
        <f aca="false">IF(AND(K602="S",LEN(B602)&gt;4),-LEFT(B602,4),IF(AND(K602="S",LEN(B602)=4),-LEFT(B602,3),IF(AND(K602="N",LEN(B602)=4),LEFT(B602,3),LEFT(B602,4))))</f>
        <v>44.8</v>
      </c>
      <c r="N602" s="10" t="n">
        <f aca="false">IF(AND(L602="W",LEN(C602)=6),-LEFT(C602,5), IF(AND(L602="W",LEN(C602)=5),-LEFT(C602,4), IF(AND(L602="W",LEN(C602)=4), -LEFT(C602,3), IF(AND(L602="E", LEN(C602)=6),LEFT(C602,5), IF(AND(L602="E",LEN(C602)=5), LEFT(C602,4), IF(AND(L602="E",LEN(C602)=4),LEFT(C602,3) ))))))</f>
        <v>-131</v>
      </c>
      <c r="O602" s="0" t="n">
        <f aca="false">(F602^2+G602^2+H602^2)^0.5</f>
        <v>14.4913767461894</v>
      </c>
      <c r="P602" s="0" t="n">
        <f aca="false">ATAN((R602^2+S602^2)^0.5/T602)/$AB$1</f>
        <v>-71.1975005818663</v>
      </c>
      <c r="Q602" s="0" t="n">
        <f aca="false">ATAN2(R602,S602)/$AB$1+180</f>
        <v>31.5947284213017</v>
      </c>
      <c r="R602" s="0" t="n">
        <f aca="false">-F602*SIN(M602*$AB$1)*COS(N602*$AB$1)-G602*SIN($AB$1*M602)*SIN($AB$1*N602)+H602*COS($AB$1*M602)</f>
        <v>-11.6846917000649</v>
      </c>
      <c r="S602" s="0" t="n">
        <f aca="false">-F602*SIN($AB$1*N602)+G602*COS($AB$1*N602)</f>
        <v>-7.18698842768864</v>
      </c>
      <c r="T602" s="0" t="n">
        <f aca="false">-F602*COS($AB$1*M602)*COS(N602*$AB$1)-G602*COS($AB$1*M602)*SIN($AB$1*N602)-H602*SIN($AB$1*M602)</f>
        <v>-4.67067203030824</v>
      </c>
      <c r="W602" s="0" t="n">
        <f aca="false">IF(O602&lt;&gt;0,1,0)</f>
        <v>1</v>
      </c>
    </row>
    <row r="603" customFormat="false" ht="15" hidden="false" customHeight="false" outlineLevel="0" collapsed="false">
      <c r="A603" s="0" t="s">
        <v>1807</v>
      </c>
      <c r="B603" s="0" t="s">
        <v>1808</v>
      </c>
      <c r="C603" s="0" t="s">
        <v>1809</v>
      </c>
      <c r="D603" s="0" t="n">
        <v>52.5</v>
      </c>
      <c r="I603" s="0" t="s">
        <v>1746</v>
      </c>
      <c r="J603" s="13" t="n">
        <v>0.14</v>
      </c>
      <c r="K603" s="9" t="str">
        <f aca="false">RIGHTB(B603,1)</f>
        <v>N</v>
      </c>
      <c r="L603" s="9" t="str">
        <f aca="false">RIGHTB(C603,1)</f>
        <v>W</v>
      </c>
      <c r="M603" s="10" t="str">
        <f aca="false">IF(AND(K603="S",LEN(B603)&gt;4),-LEFT(B603,4),IF(AND(K603="S",LEN(B603)=4),-LEFT(B603,3),IF(AND(K603="N",LEN(B603)=4),LEFT(B603,3),LEFT(B603,4))))</f>
        <v>7.2</v>
      </c>
      <c r="N603" s="10" t="n">
        <f aca="false">IF(AND(L603="W",LEN(C603)=6),-LEFT(C603,5), IF(AND(L603="W",LEN(C603)=5),-LEFT(C603,4), IF(AND(L603="W",LEN(C603)=4), -LEFT(C603,3), IF(AND(L603="E", LEN(C603)=6),LEFT(C603,5), IF(AND(L603="E",LEN(C603)=5), LEFT(C603,4), IF(AND(L603="E",LEN(C603)=4),LEFT(C603,3) ))))))</f>
        <v>-44.2</v>
      </c>
      <c r="O603" s="0" t="n">
        <f aca="false">(F603^2+G603^2+H603^2)^0.5</f>
        <v>0</v>
      </c>
      <c r="P603" s="0" t="e">
        <f aca="false">ATAN((R603^2+S603^2)^0.5/T603)/$AB$1</f>
        <v>#DIV/0!</v>
      </c>
      <c r="Q603" s="0" t="n">
        <f aca="false">ATAN2(R603,S603)/$AB$1+180</f>
        <v>180</v>
      </c>
      <c r="R603" s="0" t="n">
        <f aca="false">-F603*SIN(M603*$AB$1)*COS(N603*$AB$1)-G603*SIN($AB$1*M603)*SIN($AB$1*N603)+H603*COS($AB$1*M603)</f>
        <v>0</v>
      </c>
      <c r="S603" s="0" t="n">
        <f aca="false">-F603*SIN($AB$1*N603)+G603*COS($AB$1*N603)</f>
        <v>0</v>
      </c>
      <c r="T603" s="0" t="n">
        <f aca="false">-F603*COS($AB$1*M603)*COS(N603*$AB$1)-G603*COS($AB$1*M603)*SIN($AB$1*N603)-H603*SIN($AB$1*M603)</f>
        <v>0</v>
      </c>
      <c r="W603" s="0" t="n">
        <f aca="false">IF(O603&lt;&gt;0,1,0)</f>
        <v>0</v>
      </c>
    </row>
    <row r="604" customFormat="false" ht="15" hidden="false" customHeight="false" outlineLevel="0" collapsed="false">
      <c r="A604" s="0" t="s">
        <v>1810</v>
      </c>
      <c r="B604" s="0" t="s">
        <v>1811</v>
      </c>
      <c r="C604" s="0" t="s">
        <v>1500</v>
      </c>
      <c r="D604" s="0" t="n">
        <v>46</v>
      </c>
      <c r="E604" s="0" t="n">
        <v>11.7</v>
      </c>
      <c r="F604" s="0" t="n">
        <v>10.2</v>
      </c>
      <c r="G604" s="0" t="n">
        <v>2.9</v>
      </c>
      <c r="H604" s="0" t="n">
        <v>-4.9</v>
      </c>
      <c r="I604" s="0" t="s">
        <v>1746</v>
      </c>
      <c r="J604" s="13" t="n">
        <v>0.14</v>
      </c>
      <c r="K604" s="9" t="str">
        <f aca="false">RIGHTB(B604,1)</f>
        <v>N</v>
      </c>
      <c r="L604" s="9" t="str">
        <f aca="false">RIGHTB(C604,1)</f>
        <v>W</v>
      </c>
      <c r="M604" s="10" t="str">
        <f aca="false">IF(AND(K604="S",LEN(B604)&gt;4),-LEFT(B604,4),IF(AND(K604="S",LEN(B604)=4),-LEFT(B604,3),IF(AND(K604="N",LEN(B604)=4),LEFT(B604,3),LEFT(B604,4))))</f>
        <v>2.4</v>
      </c>
      <c r="N604" s="10" t="n">
        <f aca="false">IF(AND(L604="W",LEN(C604)=6),-LEFT(C604,5), IF(AND(L604="W",LEN(C604)=5),-LEFT(C604,4), IF(AND(L604="W",LEN(C604)=4), -LEFT(C604,3), IF(AND(L604="E", LEN(C604)=6),LEFT(C604,5), IF(AND(L604="E",LEN(C604)=5), LEFT(C604,4), IF(AND(L604="E",LEN(C604)=4),LEFT(C604,3) ))))))</f>
        <v>-169.7</v>
      </c>
      <c r="O604" s="0" t="n">
        <f aca="false">(F604^2+G604^2+H604^2)^0.5</f>
        <v>11.6816094781498</v>
      </c>
      <c r="P604" s="0" t="n">
        <f aca="false">ATAN((R604^2+S604^2)^0.5/T604)/$AB$1</f>
        <v>23.0362693994666</v>
      </c>
      <c r="Q604" s="0" t="n">
        <f aca="false">ATAN2(R604,S604)/$AB$1+180</f>
        <v>13.0153536718351</v>
      </c>
      <c r="R604" s="0" t="n">
        <f aca="false">-F604*SIN(M604*$AB$1)*COS(N604*$AB$1)-G604*SIN($AB$1*M604)*SIN($AB$1*N604)+H604*COS($AB$1*M604)</f>
        <v>-4.45373977710955</v>
      </c>
      <c r="S604" s="0" t="n">
        <f aca="false">-F604*SIN($AB$1*N604)+G604*COS($AB$1*N604)</f>
        <v>-1.02948401492704</v>
      </c>
      <c r="T604" s="0" t="n">
        <f aca="false">-F604*COS($AB$1*M604)*COS(N604*$AB$1)-G604*COS($AB$1*M604)*SIN($AB$1*N604)-H604*SIN($AB$1*M604)</f>
        <v>10.7500867280595</v>
      </c>
      <c r="W604" s="0" t="n">
        <f aca="false">IF(O604&lt;&gt;0,1,0)</f>
        <v>1</v>
      </c>
    </row>
    <row r="605" customFormat="false" ht="15" hidden="false" customHeight="false" outlineLevel="0" collapsed="false">
      <c r="A605" s="0" t="s">
        <v>1812</v>
      </c>
      <c r="B605" s="0" t="s">
        <v>390</v>
      </c>
      <c r="C605" s="0" t="s">
        <v>1813</v>
      </c>
      <c r="I605" s="0" t="s">
        <v>1814</v>
      </c>
      <c r="J605" s="13" t="n">
        <v>0.13</v>
      </c>
      <c r="K605" s="9" t="str">
        <f aca="false">RIGHTB(B605,1)</f>
        <v>N</v>
      </c>
      <c r="L605" s="9" t="str">
        <f aca="false">RIGHTB(C605,1)</f>
        <v>W</v>
      </c>
      <c r="M605" s="10" t="str">
        <f aca="false">IF(AND(K605="S",LEN(B605)&gt;4),-LEFT(B605,4),IF(AND(K605="S",LEN(B605)=4),-LEFT(B605,3),IF(AND(K605="N",LEN(B605)=4),LEFT(B605,3),LEFT(B605,4))))</f>
        <v>51.3</v>
      </c>
      <c r="N605" s="10" t="n">
        <f aca="false">IF(AND(L605="W",LEN(C605)=6),-LEFT(C605,5), IF(AND(L605="W",LEN(C605)=5),-LEFT(C605,4), IF(AND(L605="W",LEN(C605)=4), -LEFT(C605,3), IF(AND(L605="E", LEN(C605)=6),LEFT(C605,5), IF(AND(L605="E",LEN(C605)=5), LEFT(C605,4), IF(AND(L605="E",LEN(C605)=4),LEFT(C605,3) ))))))</f>
        <v>-100.9</v>
      </c>
      <c r="O605" s="0" t="n">
        <f aca="false">(F605^2+G605^2+H605^2)^0.5</f>
        <v>0</v>
      </c>
      <c r="P605" s="0" t="e">
        <f aca="false">ATAN((R605^2+S605^2)^0.5/T605)/$AB$1</f>
        <v>#DIV/0!</v>
      </c>
      <c r="Q605" s="0" t="n">
        <f aca="false">ATAN2(R605,S605)/$AB$1+180</f>
        <v>180</v>
      </c>
      <c r="R605" s="0" t="n">
        <f aca="false">-F605*SIN(M605*$AB$1)*COS(N605*$AB$1)-G605*SIN($AB$1*M605)*SIN($AB$1*N605)+H605*COS($AB$1*M605)</f>
        <v>0</v>
      </c>
      <c r="S605" s="0" t="n">
        <f aca="false">-F605*SIN($AB$1*N605)+G605*COS($AB$1*N605)</f>
        <v>0</v>
      </c>
      <c r="T605" s="0" t="n">
        <f aca="false">-F605*COS($AB$1*M605)*COS(N605*$AB$1)-G605*COS($AB$1*M605)*SIN($AB$1*N605)-H605*SIN($AB$1*M605)</f>
        <v>0</v>
      </c>
      <c r="W605" s="0" t="n">
        <f aca="false">IF(O605&lt;&gt;0,1,0)</f>
        <v>0</v>
      </c>
    </row>
    <row r="606" customFormat="false" ht="15" hidden="false" customHeight="false" outlineLevel="0" collapsed="false">
      <c r="A606" s="0" t="s">
        <v>1815</v>
      </c>
      <c r="B606" s="0" t="s">
        <v>1816</v>
      </c>
      <c r="C606" s="0" t="s">
        <v>1817</v>
      </c>
      <c r="I606" s="0" t="s">
        <v>1818</v>
      </c>
      <c r="J606" s="13" t="n">
        <v>0.13</v>
      </c>
      <c r="K606" s="9" t="str">
        <f aca="false">RIGHTB(B606,1)</f>
        <v>N</v>
      </c>
      <c r="L606" s="9" t="str">
        <f aca="false">RIGHTB(C606,1)</f>
        <v>W</v>
      </c>
      <c r="M606" s="10" t="str">
        <f aca="false">IF(AND(K606="S",LEN(B606)&gt;4),-LEFT(B606,4),IF(AND(K606="S",LEN(B606)=4),-LEFT(B606,3),IF(AND(K606="N",LEN(B606)=4),LEFT(B606,3),LEFT(B606,4))))</f>
        <v>15.7</v>
      </c>
      <c r="N606" s="10" t="n">
        <f aca="false">IF(AND(L606="W",LEN(C606)=6),-LEFT(C606,5), IF(AND(L606="W",LEN(C606)=5),-LEFT(C606,4), IF(AND(L606="W",LEN(C606)=4), -LEFT(C606,3), IF(AND(L606="E", LEN(C606)=6),LEFT(C606,5), IF(AND(L606="E",LEN(C606)=5), LEFT(C606,4), IF(AND(L606="E",LEN(C606)=4),LEFT(C606,3) ))))))</f>
        <v>-138.5</v>
      </c>
      <c r="O606" s="0" t="n">
        <f aca="false">(F606^2+G606^2+H606^2)^0.5</f>
        <v>0</v>
      </c>
      <c r="P606" s="0" t="e">
        <f aca="false">ATAN((R606^2+S606^2)^0.5/T606)/$AB$1</f>
        <v>#DIV/0!</v>
      </c>
      <c r="Q606" s="0" t="n">
        <f aca="false">ATAN2(R606,S606)/$AB$1+180</f>
        <v>180</v>
      </c>
      <c r="R606" s="0" t="n">
        <f aca="false">-F606*SIN(M606*$AB$1)*COS(N606*$AB$1)-G606*SIN($AB$1*M606)*SIN($AB$1*N606)+H606*COS($AB$1*M606)</f>
        <v>0</v>
      </c>
      <c r="S606" s="0" t="n">
        <f aca="false">-F606*SIN($AB$1*N606)+G606*COS($AB$1*N606)</f>
        <v>0</v>
      </c>
      <c r="T606" s="0" t="n">
        <f aca="false">-F606*COS($AB$1*M606)*COS(N606*$AB$1)-G606*COS($AB$1*M606)*SIN($AB$1*N606)-H606*SIN($AB$1*M606)</f>
        <v>0</v>
      </c>
      <c r="W606" s="0" t="n">
        <f aca="false">IF(O606&lt;&gt;0,1,0)</f>
        <v>0</v>
      </c>
    </row>
    <row r="607" customFormat="false" ht="15" hidden="false" customHeight="false" outlineLevel="0" collapsed="false">
      <c r="A607" s="0" t="s">
        <v>1819</v>
      </c>
      <c r="I607" s="0" t="s">
        <v>1814</v>
      </c>
      <c r="J607" s="13" t="n">
        <v>0.13</v>
      </c>
      <c r="K607" s="9" t="str">
        <f aca="false">RIGHTB(B607,1)</f>
        <v/>
      </c>
      <c r="L607" s="9" t="str">
        <f aca="false">RIGHTB(C607,1)</f>
        <v/>
      </c>
      <c r="M607" s="10" t="str">
        <f aca="false">IF(AND(K607="S",LEN(B607)&gt;4),-LEFT(B607,4),IF(AND(K607="S",LEN(B607)=4),-LEFT(B607,3),IF(AND(K607="N",LEN(B607)=4),LEFT(B607,3),LEFT(B607,4))))</f>
        <v/>
      </c>
      <c r="N607" s="10" t="n">
        <f aca="false">IF(AND(L607="W",LEN(C607)=6),-LEFT(C607,5), IF(AND(L607="W",LEN(C607)=5),-LEFT(C607,4), IF(AND(L607="W",LEN(C607)=4), -LEFT(C607,3), IF(AND(L607="E", LEN(C607)=6),LEFT(C607,5), IF(AND(L607="E",LEN(C607)=5), LEFT(C607,4), IF(AND(L607="E",LEN(C607)=4),LEFT(C607,3) ))))))</f>
        <v>0</v>
      </c>
      <c r="O607" s="0" t="n">
        <f aca="false">(F607^2+G607^2+H607^2)^0.5</f>
        <v>0</v>
      </c>
      <c r="P607" s="0" t="e">
        <f aca="false">ATAN((R607^2+S607^2)^0.5/T607)/$AB$1</f>
        <v>#VALUE!</v>
      </c>
      <c r="Q607" s="0" t="e">
        <f aca="false">ATAN2(R607,S607)/$AB$1+180</f>
        <v>#VALUE!</v>
      </c>
      <c r="R607" s="0" t="e">
        <f aca="false">-F607*SIN(M607*$AB$1)*COS(N607*$AB$1)-G607*SIN($AB$1*M607)*SIN($AB$1*N607)+H607*COS($AB$1*M607)</f>
        <v>#VALUE!</v>
      </c>
      <c r="S607" s="0" t="n">
        <f aca="false">-F607*SIN($AB$1*N607)+G607*COS($AB$1*N607)</f>
        <v>0</v>
      </c>
      <c r="T607" s="0" t="e">
        <f aca="false">-F607*COS($AB$1*M607)*COS(N607*$AB$1)-G607*COS($AB$1*M607)*SIN($AB$1*N607)-H607*SIN($AB$1*M607)</f>
        <v>#VALUE!</v>
      </c>
      <c r="W607" s="0" t="n">
        <f aca="false">IF(O607&lt;&gt;0,1,0)</f>
        <v>0</v>
      </c>
    </row>
    <row r="608" customFormat="false" ht="15" hidden="false" customHeight="false" outlineLevel="0" collapsed="false">
      <c r="A608" s="0" t="s">
        <v>1820</v>
      </c>
      <c r="I608" s="0" t="s">
        <v>1818</v>
      </c>
      <c r="J608" s="13" t="n">
        <v>0.13</v>
      </c>
      <c r="K608" s="9" t="str">
        <f aca="false">RIGHTB(B608,1)</f>
        <v/>
      </c>
      <c r="L608" s="9" t="str">
        <f aca="false">RIGHTB(C608,1)</f>
        <v/>
      </c>
      <c r="M608" s="10" t="str">
        <f aca="false">IF(AND(K608="S",LEN(B608)&gt;4),-LEFT(B608,4),IF(AND(K608="S",LEN(B608)=4),-LEFT(B608,3),IF(AND(K608="N",LEN(B608)=4),LEFT(B608,3),LEFT(B608,4))))</f>
        <v/>
      </c>
      <c r="N608" s="10" t="n">
        <f aca="false">IF(AND(L608="W",LEN(C608)=6),-LEFT(C608,5), IF(AND(L608="W",LEN(C608)=5),-LEFT(C608,4), IF(AND(L608="W",LEN(C608)=4), -LEFT(C608,3), IF(AND(L608="E", LEN(C608)=6),LEFT(C608,5), IF(AND(L608="E",LEN(C608)=5), LEFT(C608,4), IF(AND(L608="E",LEN(C608)=4),LEFT(C608,3) ))))))</f>
        <v>0</v>
      </c>
      <c r="O608" s="0" t="n">
        <f aca="false">(F608^2+G608^2+H608^2)^0.5</f>
        <v>0</v>
      </c>
      <c r="P608" s="0" t="e">
        <f aca="false">ATAN((R608^2+S608^2)^0.5/T608)/$AB$1</f>
        <v>#VALUE!</v>
      </c>
      <c r="Q608" s="0" t="e">
        <f aca="false">ATAN2(R608,S608)/$AB$1+180</f>
        <v>#VALUE!</v>
      </c>
      <c r="R608" s="0" t="e">
        <f aca="false">-F608*SIN(M608*$AB$1)*COS(N608*$AB$1)-G608*SIN($AB$1*M608)*SIN($AB$1*N608)+H608*COS($AB$1*M608)</f>
        <v>#VALUE!</v>
      </c>
      <c r="S608" s="0" t="n">
        <f aca="false">-F608*SIN($AB$1*N608)+G608*COS($AB$1*N608)</f>
        <v>0</v>
      </c>
      <c r="T608" s="0" t="e">
        <f aca="false">-F608*COS($AB$1*M608)*COS(N608*$AB$1)-G608*COS($AB$1*M608)*SIN($AB$1*N608)-H608*SIN($AB$1*M608)</f>
        <v>#VALUE!</v>
      </c>
      <c r="W608" s="0" t="n">
        <f aca="false">IF(O608&lt;&gt;0,1,0)</f>
        <v>0</v>
      </c>
    </row>
    <row r="609" customFormat="false" ht="15" hidden="false" customHeight="false" outlineLevel="0" collapsed="false">
      <c r="A609" s="0" t="s">
        <v>1821</v>
      </c>
      <c r="B609" s="0" t="s">
        <v>1822</v>
      </c>
      <c r="C609" s="0" t="s">
        <v>1823</v>
      </c>
      <c r="I609" s="0" t="s">
        <v>1818</v>
      </c>
      <c r="J609" s="13" t="n">
        <v>0.13</v>
      </c>
      <c r="K609" s="9" t="str">
        <f aca="false">RIGHTB(B609,1)</f>
        <v>N</v>
      </c>
      <c r="L609" s="9" t="str">
        <f aca="false">RIGHTB(C609,1)</f>
        <v>W</v>
      </c>
      <c r="M609" s="10" t="str">
        <f aca="false">IF(AND(K609="S",LEN(B609)&gt;4),-LEFT(B609,4),IF(AND(K609="S",LEN(B609)=4),-LEFT(B609,3),IF(AND(K609="N",LEN(B609)=4),LEFT(B609,3),LEFT(B609,4))))</f>
        <v>29.2</v>
      </c>
      <c r="N609" s="10" t="n">
        <f aca="false">IF(AND(L609="W",LEN(C609)=6),-LEFT(C609,5), IF(AND(L609="W",LEN(C609)=5),-LEFT(C609,4), IF(AND(L609="W",LEN(C609)=4), -LEFT(C609,3), IF(AND(L609="E", LEN(C609)=6),LEFT(C609,5), IF(AND(L609="E",LEN(C609)=5), LEFT(C609,4), IF(AND(L609="E",LEN(C609)=4),LEFT(C609,3) ))))))</f>
        <v>-66.8</v>
      </c>
      <c r="O609" s="0" t="n">
        <f aca="false">(F609^2+G609^2+H609^2)^0.5</f>
        <v>0</v>
      </c>
      <c r="P609" s="0" t="e">
        <f aca="false">ATAN((R609^2+S609^2)^0.5/T609)/$AB$1</f>
        <v>#DIV/0!</v>
      </c>
      <c r="Q609" s="0" t="n">
        <f aca="false">ATAN2(R609,S609)/$AB$1+180</f>
        <v>180</v>
      </c>
      <c r="R609" s="0" t="n">
        <f aca="false">-F609*SIN(M609*$AB$1)*COS(N609*$AB$1)-G609*SIN($AB$1*M609)*SIN($AB$1*N609)+H609*COS($AB$1*M609)</f>
        <v>0</v>
      </c>
      <c r="S609" s="0" t="n">
        <f aca="false">-F609*SIN($AB$1*N609)+G609*COS($AB$1*N609)</f>
        <v>0</v>
      </c>
      <c r="T609" s="0" t="n">
        <f aca="false">-F609*COS($AB$1*M609)*COS(N609*$AB$1)-G609*COS($AB$1*M609)*SIN($AB$1*N609)-H609*SIN($AB$1*M609)</f>
        <v>0</v>
      </c>
      <c r="W609" s="0" t="n">
        <f aca="false">IF(O609&lt;&gt;0,1,0)</f>
        <v>0</v>
      </c>
    </row>
    <row r="610" customFormat="false" ht="15" hidden="false" customHeight="false" outlineLevel="0" collapsed="false">
      <c r="A610" s="0" t="s">
        <v>1824</v>
      </c>
      <c r="I610" s="0" t="s">
        <v>1818</v>
      </c>
      <c r="J610" s="13" t="n">
        <v>0.13</v>
      </c>
      <c r="K610" s="9" t="str">
        <f aca="false">RIGHTB(B610,1)</f>
        <v/>
      </c>
      <c r="L610" s="9" t="str">
        <f aca="false">RIGHTB(C610,1)</f>
        <v/>
      </c>
      <c r="M610" s="10" t="str">
        <f aca="false">IF(AND(K610="S",LEN(B610)&gt;4),-LEFT(B610,4),IF(AND(K610="S",LEN(B610)=4),-LEFT(B610,3),IF(AND(K610="N",LEN(B610)=4),LEFT(B610,3),LEFT(B610,4))))</f>
        <v/>
      </c>
      <c r="N610" s="10" t="n">
        <f aca="false">IF(AND(L610="W",LEN(C610)=6),-LEFT(C610,5), IF(AND(L610="W",LEN(C610)=5),-LEFT(C610,4), IF(AND(L610="W",LEN(C610)=4), -LEFT(C610,3), IF(AND(L610="E", LEN(C610)=6),LEFT(C610,5), IF(AND(L610="E",LEN(C610)=5), LEFT(C610,4), IF(AND(L610="E",LEN(C610)=4),LEFT(C610,3) ))))))</f>
        <v>0</v>
      </c>
      <c r="O610" s="0" t="n">
        <f aca="false">(F610^2+G610^2+H610^2)^0.5</f>
        <v>0</v>
      </c>
      <c r="P610" s="0" t="e">
        <f aca="false">ATAN((R610^2+S610^2)^0.5/T610)/$AB$1</f>
        <v>#VALUE!</v>
      </c>
      <c r="Q610" s="0" t="e">
        <f aca="false">ATAN2(R610,S610)/$AB$1+180</f>
        <v>#VALUE!</v>
      </c>
      <c r="R610" s="0" t="e">
        <f aca="false">-F610*SIN(M610*$AB$1)*COS(N610*$AB$1)-G610*SIN($AB$1*M610)*SIN($AB$1*N610)+H610*COS($AB$1*M610)</f>
        <v>#VALUE!</v>
      </c>
      <c r="S610" s="0" t="n">
        <f aca="false">-F610*SIN($AB$1*N610)+G610*COS($AB$1*N610)</f>
        <v>0</v>
      </c>
      <c r="T610" s="0" t="e">
        <f aca="false">-F610*COS($AB$1*M610)*COS(N610*$AB$1)-G610*COS($AB$1*M610)*SIN($AB$1*N610)-H610*SIN($AB$1*M610)</f>
        <v>#VALUE!</v>
      </c>
      <c r="W610" s="0" t="n">
        <f aca="false">IF(O610&lt;&gt;0,1,0)</f>
        <v>0</v>
      </c>
    </row>
    <row r="611" customFormat="false" ht="15" hidden="false" customHeight="false" outlineLevel="0" collapsed="false">
      <c r="A611" s="0" t="s">
        <v>1825</v>
      </c>
      <c r="I611" s="0" t="s">
        <v>1826</v>
      </c>
      <c r="J611" s="13" t="n">
        <v>0.13</v>
      </c>
      <c r="K611" s="9" t="str">
        <f aca="false">RIGHTB(B611,1)</f>
        <v/>
      </c>
      <c r="L611" s="9" t="str">
        <f aca="false">RIGHTB(C611,1)</f>
        <v/>
      </c>
      <c r="M611" s="10" t="str">
        <f aca="false">IF(AND(K611="S",LEN(B611)&gt;4),-LEFT(B611,4),IF(AND(K611="S",LEN(B611)=4),-LEFT(B611,3),IF(AND(K611="N",LEN(B611)=4),LEFT(B611,3),LEFT(B611,4))))</f>
        <v/>
      </c>
      <c r="N611" s="10" t="n">
        <f aca="false">IF(AND(L611="W",LEN(C611)=6),-LEFT(C611,5), IF(AND(L611="W",LEN(C611)=5),-LEFT(C611,4), IF(AND(L611="W",LEN(C611)=4), -LEFT(C611,3), IF(AND(L611="E", LEN(C611)=6),LEFT(C611,5), IF(AND(L611="E",LEN(C611)=5), LEFT(C611,4), IF(AND(L611="E",LEN(C611)=4),LEFT(C611,3) ))))))</f>
        <v>0</v>
      </c>
      <c r="O611" s="0" t="n">
        <f aca="false">(F611^2+G611^2+H611^2)^0.5</f>
        <v>0</v>
      </c>
      <c r="P611" s="0" t="e">
        <f aca="false">ATAN((R611^2+S611^2)^0.5/T611)/$AB$1</f>
        <v>#VALUE!</v>
      </c>
      <c r="Q611" s="0" t="e">
        <f aca="false">ATAN2(R611,S611)/$AB$1+180</f>
        <v>#VALUE!</v>
      </c>
      <c r="R611" s="0" t="e">
        <f aca="false">-F611*SIN(M611*$AB$1)*COS(N611*$AB$1)-G611*SIN($AB$1*M611)*SIN($AB$1*N611)+H611*COS($AB$1*M611)</f>
        <v>#VALUE!</v>
      </c>
      <c r="S611" s="0" t="n">
        <f aca="false">-F611*SIN($AB$1*N611)+G611*COS($AB$1*N611)</f>
        <v>0</v>
      </c>
      <c r="T611" s="0" t="e">
        <f aca="false">-F611*COS($AB$1*M611)*COS(N611*$AB$1)-G611*COS($AB$1*M611)*SIN($AB$1*N611)-H611*SIN($AB$1*M611)</f>
        <v>#VALUE!</v>
      </c>
      <c r="W611" s="0" t="n">
        <f aca="false">IF(O611&lt;&gt;0,1,0)</f>
        <v>0</v>
      </c>
    </row>
    <row r="612" customFormat="false" ht="15" hidden="false" customHeight="false" outlineLevel="0" collapsed="false">
      <c r="A612" s="0" t="s">
        <v>1827</v>
      </c>
      <c r="B612" s="0" t="s">
        <v>1828</v>
      </c>
      <c r="C612" s="0" t="s">
        <v>1829</v>
      </c>
      <c r="I612" s="0" t="s">
        <v>1830</v>
      </c>
      <c r="J612" s="13" t="n">
        <v>0.13</v>
      </c>
      <c r="K612" s="9" t="str">
        <f aca="false">RIGHTB(B612,1)</f>
        <v>S</v>
      </c>
      <c r="L612" s="9" t="str">
        <f aca="false">RIGHTB(C612,1)</f>
        <v>E</v>
      </c>
      <c r="M612" s="10" t="n">
        <f aca="false">IF(AND(K612="S",LEN(B612)&gt;4),-LEFT(B612,4),IF(AND(K612="S",LEN(B612)=4),-LEFT(B612,3),IF(AND(K612="N",LEN(B612)=4),LEFT(B612,3),LEFT(B612,4))))</f>
        <v>-9.7</v>
      </c>
      <c r="N612" s="10" t="str">
        <f aca="false">IF(AND(L612="W",LEN(C612)=6),-LEFT(C612,5), IF(AND(L612="W",LEN(C612)=5),-LEFT(C612,4), IF(AND(L612="W",LEN(C612)=4), -LEFT(C612,3), IF(AND(L612="E", LEN(C612)=6),LEFT(C612,5), IF(AND(L612="E",LEN(C612)=5), LEFT(C612,4), IF(AND(L612="E",LEN(C612)=4),LEFT(C612,3) ))))))</f>
        <v>155.3</v>
      </c>
      <c r="O612" s="0" t="n">
        <f aca="false">(F612^2+G612^2+H612^2)^0.5</f>
        <v>0</v>
      </c>
      <c r="P612" s="0" t="e">
        <f aca="false">ATAN((R612^2+S612^2)^0.5/T612)/$AB$1</f>
        <v>#DIV/0!</v>
      </c>
      <c r="Q612" s="0" t="n">
        <f aca="false">ATAN2(R612,S612)/$AB$1+180</f>
        <v>180</v>
      </c>
      <c r="R612" s="0" t="n">
        <f aca="false">-F612*SIN(M612*$AB$1)*COS(N612*$AB$1)-G612*SIN($AB$1*M612)*SIN($AB$1*N612)+H612*COS($AB$1*M612)</f>
        <v>0</v>
      </c>
      <c r="S612" s="0" t="n">
        <f aca="false">-F612*SIN($AB$1*N612)+G612*COS($AB$1*N612)</f>
        <v>-0</v>
      </c>
      <c r="T612" s="0" t="n">
        <f aca="false">-F612*COS($AB$1*M612)*COS(N612*$AB$1)-G612*COS($AB$1*M612)*SIN($AB$1*N612)-H612*SIN($AB$1*M612)</f>
        <v>0</v>
      </c>
      <c r="W612" s="0" t="n">
        <f aca="false">IF(O612&lt;&gt;0,1,0)</f>
        <v>0</v>
      </c>
    </row>
    <row r="613" customFormat="false" ht="15" hidden="false" customHeight="false" outlineLevel="0" collapsed="false">
      <c r="A613" s="0" t="s">
        <v>1831</v>
      </c>
      <c r="B613" s="0" t="s">
        <v>1832</v>
      </c>
      <c r="C613" s="0" t="s">
        <v>1833</v>
      </c>
      <c r="D613" s="0" t="n">
        <v>30.7</v>
      </c>
      <c r="I613" s="0" t="s">
        <v>1814</v>
      </c>
      <c r="J613" s="13" t="n">
        <v>0.13</v>
      </c>
      <c r="K613" s="9" t="str">
        <f aca="false">RIGHTB(B613,1)</f>
        <v>N</v>
      </c>
      <c r="L613" s="9" t="str">
        <f aca="false">RIGHTB(C613,1)</f>
        <v>E</v>
      </c>
      <c r="M613" s="10" t="str">
        <f aca="false">IF(AND(K613="S",LEN(B613)&gt;4),-LEFT(B613,4),IF(AND(K613="S",LEN(B613)=4),-LEFT(B613,3),IF(AND(K613="N",LEN(B613)=4),LEFT(B613,3),LEFT(B613,4))))</f>
        <v>14.3</v>
      </c>
      <c r="N613" s="10" t="str">
        <f aca="false">IF(AND(L613="W",LEN(C613)=6),-LEFT(C613,5), IF(AND(L613="W",LEN(C613)=5),-LEFT(C613,4), IF(AND(L613="W",LEN(C613)=4), -LEFT(C613,3), IF(AND(L613="E", LEN(C613)=6),LEFT(C613,5), IF(AND(L613="E",LEN(C613)=5), LEFT(C613,4), IF(AND(L613="E",LEN(C613)=4),LEFT(C613,3) ))))))</f>
        <v>142.7</v>
      </c>
      <c r="O613" s="0" t="n">
        <f aca="false">(F613^2+G613^2+H613^2)^0.5</f>
        <v>0</v>
      </c>
      <c r="P613" s="0" t="e">
        <f aca="false">ATAN((R613^2+S613^2)^0.5/T613)/$AB$1</f>
        <v>#DIV/0!</v>
      </c>
      <c r="Q613" s="0" t="n">
        <f aca="false">ATAN2(R613,S613)/$AB$1+180</f>
        <v>180</v>
      </c>
      <c r="R613" s="0" t="n">
        <f aca="false">-F613*SIN(M613*$AB$1)*COS(N613*$AB$1)-G613*SIN($AB$1*M613)*SIN($AB$1*N613)+H613*COS($AB$1*M613)</f>
        <v>0</v>
      </c>
      <c r="S613" s="0" t="n">
        <f aca="false">-F613*SIN($AB$1*N613)+G613*COS($AB$1*N613)</f>
        <v>-0</v>
      </c>
      <c r="T613" s="0" t="n">
        <f aca="false">-F613*COS($AB$1*M613)*COS(N613*$AB$1)-G613*COS($AB$1*M613)*SIN($AB$1*N613)-H613*SIN($AB$1*M613)</f>
        <v>0</v>
      </c>
      <c r="W613" s="0" t="n">
        <f aca="false">IF(O613&lt;&gt;0,1,0)</f>
        <v>0</v>
      </c>
    </row>
    <row r="614" customFormat="false" ht="15" hidden="false" customHeight="false" outlineLevel="0" collapsed="false">
      <c r="A614" s="0" t="s">
        <v>1834</v>
      </c>
      <c r="B614" s="0" t="s">
        <v>1835</v>
      </c>
      <c r="C614" s="0" t="s">
        <v>1543</v>
      </c>
      <c r="I614" s="0" t="s">
        <v>1818</v>
      </c>
      <c r="J614" s="13" t="n">
        <v>0.13</v>
      </c>
      <c r="K614" s="9" t="str">
        <f aca="false">RIGHTB(B614,1)</f>
        <v>N</v>
      </c>
      <c r="L614" s="9" t="str">
        <f aca="false">RIGHTB(C614,1)</f>
        <v>W</v>
      </c>
      <c r="M614" s="10" t="str">
        <f aca="false">IF(AND(K614="S",LEN(B614)&gt;4),-LEFT(B614,4),IF(AND(K614="S",LEN(B614)=4),-LEFT(B614,3),IF(AND(K614="N",LEN(B614)=4),LEFT(B614,3),LEFT(B614,4))))</f>
        <v>42.8</v>
      </c>
      <c r="N614" s="10" t="n">
        <f aca="false">IF(AND(L614="W",LEN(C614)=6),-LEFT(C614,5), IF(AND(L614="W",LEN(C614)=5),-LEFT(C614,4), IF(AND(L614="W",LEN(C614)=4), -LEFT(C614,3), IF(AND(L614="E", LEN(C614)=6),LEFT(C614,5), IF(AND(L614="E",LEN(C614)=5), LEFT(C614,4), IF(AND(L614="E",LEN(C614)=4),LEFT(C614,3) ))))))</f>
        <v>-36.2</v>
      </c>
      <c r="O614" s="0" t="n">
        <f aca="false">(F614^2+G614^2+H614^2)^0.5</f>
        <v>0</v>
      </c>
      <c r="P614" s="0" t="e">
        <f aca="false">ATAN((R614^2+S614^2)^0.5/T614)/$AB$1</f>
        <v>#DIV/0!</v>
      </c>
      <c r="Q614" s="0" t="n">
        <f aca="false">ATAN2(R614,S614)/$AB$1+180</f>
        <v>180</v>
      </c>
      <c r="R614" s="0" t="n">
        <f aca="false">-F614*SIN(M614*$AB$1)*COS(N614*$AB$1)-G614*SIN($AB$1*M614)*SIN($AB$1*N614)+H614*COS($AB$1*M614)</f>
        <v>0</v>
      </c>
      <c r="S614" s="0" t="n">
        <f aca="false">-F614*SIN($AB$1*N614)+G614*COS($AB$1*N614)</f>
        <v>0</v>
      </c>
      <c r="T614" s="0" t="n">
        <f aca="false">-F614*COS($AB$1*M614)*COS(N614*$AB$1)-G614*COS($AB$1*M614)*SIN($AB$1*N614)-H614*SIN($AB$1*M614)</f>
        <v>0</v>
      </c>
      <c r="W614" s="0" t="n">
        <f aca="false">IF(O614&lt;&gt;0,1,0)</f>
        <v>0</v>
      </c>
    </row>
    <row r="615" customFormat="false" ht="15" hidden="false" customHeight="false" outlineLevel="0" collapsed="false">
      <c r="A615" s="0" t="s">
        <v>1836</v>
      </c>
      <c r="B615" s="0" t="s">
        <v>1837</v>
      </c>
      <c r="C615" s="0" t="s">
        <v>1838</v>
      </c>
      <c r="D615" s="0" t="n">
        <v>32.5</v>
      </c>
      <c r="E615" s="0" t="n">
        <v>14.5</v>
      </c>
      <c r="F615" s="0" t="n">
        <v>-7.3</v>
      </c>
      <c r="G615" s="0" t="n">
        <v>-1.9</v>
      </c>
      <c r="H615" s="0" t="n">
        <v>-12.4</v>
      </c>
      <c r="I615" s="0" t="s">
        <v>1814</v>
      </c>
      <c r="J615" s="13" t="n">
        <v>0.13</v>
      </c>
      <c r="K615" s="9" t="str">
        <f aca="false">RIGHTB(B615,1)</f>
        <v>N</v>
      </c>
      <c r="L615" s="9" t="str">
        <f aca="false">RIGHTB(C615,1)</f>
        <v>E</v>
      </c>
      <c r="M615" s="10" t="str">
        <f aca="false">IF(AND(K615="S",LEN(B615)&gt;4),-LEFT(B615,4),IF(AND(K615="S",LEN(B615)=4),-LEFT(B615,3),IF(AND(K615="N",LEN(B615)=4),LEFT(B615,3),LEFT(B615,4))))</f>
        <v>7.1</v>
      </c>
      <c r="N615" s="10" t="str">
        <f aca="false">IF(AND(L615="W",LEN(C615)=6),-LEFT(C615,5), IF(AND(L615="W",LEN(C615)=5),-LEFT(C615,4), IF(AND(L615="W",LEN(C615)=4), -LEFT(C615,3), IF(AND(L615="E", LEN(C615)=6),LEFT(C615,5), IF(AND(L615="E",LEN(C615)=5), LEFT(C615,4), IF(AND(L615="E",LEN(C615)=4),LEFT(C615,3) ))))))</f>
        <v>4.1</v>
      </c>
      <c r="O615" s="0" t="n">
        <f aca="false">(F615^2+G615^2+H615^2)^0.5</f>
        <v>14.5141310452951</v>
      </c>
      <c r="P615" s="0" t="n">
        <f aca="false">ATAN((R615^2+S615^2)^0.5/T615)/$AB$1</f>
        <v>52.2143239880584</v>
      </c>
      <c r="Q615" s="0" t="n">
        <f aca="false">ATAN2(R615,S615)/$AB$1+180</f>
        <v>6.87564884917757</v>
      </c>
      <c r="R615" s="0" t="n">
        <f aca="false">-F615*SIN(M615*$AB$1)*COS(N615*$AB$1)-G615*SIN($AB$1*M615)*SIN($AB$1*N615)+H615*COS($AB$1*M615)</f>
        <v>-11.3881437471371</v>
      </c>
      <c r="S615" s="0" t="n">
        <f aca="false">-F615*SIN($AB$1*N615)+G615*COS($AB$1*N615)</f>
        <v>-1.37320614395536</v>
      </c>
      <c r="T615" s="0" t="n">
        <f aca="false">-F615*COS($AB$1*M615)*COS(N615*$AB$1)-G615*COS($AB$1*M615)*SIN($AB$1*N615)-H615*SIN($AB$1*M615)</f>
        <v>8.89294590564591</v>
      </c>
      <c r="W615" s="0" t="n">
        <f aca="false">IF(O615&lt;&gt;0,1,0)</f>
        <v>1</v>
      </c>
    </row>
    <row r="616" customFormat="false" ht="15" hidden="false" customHeight="false" outlineLevel="0" collapsed="false">
      <c r="A616" s="0" t="s">
        <v>1839</v>
      </c>
      <c r="B616" s="0" t="s">
        <v>440</v>
      </c>
      <c r="C616" s="0" t="s">
        <v>1840</v>
      </c>
      <c r="I616" s="0" t="s">
        <v>1818</v>
      </c>
      <c r="J616" s="13" t="n">
        <v>0.13</v>
      </c>
      <c r="K616" s="9" t="str">
        <f aca="false">RIGHTB(B616,1)</f>
        <v>S</v>
      </c>
      <c r="L616" s="9" t="str">
        <f aca="false">RIGHTB(C616,1)</f>
        <v>E</v>
      </c>
      <c r="M616" s="10" t="n">
        <f aca="false">IF(AND(K616="S",LEN(B616)&gt;4),-LEFT(B616,4),IF(AND(K616="S",LEN(B616)=4),-LEFT(B616,3),IF(AND(K616="N",LEN(B616)=4),LEFT(B616,3),LEFT(B616,4))))</f>
        <v>-4.5</v>
      </c>
      <c r="N616" s="10" t="str">
        <f aca="false">IF(AND(L616="W",LEN(C616)=6),-LEFT(C616,5), IF(AND(L616="W",LEN(C616)=5),-LEFT(C616,4), IF(AND(L616="W",LEN(C616)=4), -LEFT(C616,3), IF(AND(L616="E", LEN(C616)=6),LEFT(C616,5), IF(AND(L616="E",LEN(C616)=5), LEFT(C616,4), IF(AND(L616="E",LEN(C616)=4),LEFT(C616,3) ))))))</f>
        <v>111.7</v>
      </c>
      <c r="O616" s="0" t="n">
        <f aca="false">(F616^2+G616^2+H616^2)^0.5</f>
        <v>0</v>
      </c>
      <c r="P616" s="0" t="e">
        <f aca="false">ATAN((R616^2+S616^2)^0.5/T616)/$AB$1</f>
        <v>#DIV/0!</v>
      </c>
      <c r="Q616" s="0" t="n">
        <f aca="false">ATAN2(R616,S616)/$AB$1+180</f>
        <v>180</v>
      </c>
      <c r="R616" s="0" t="n">
        <f aca="false">-F616*SIN(M616*$AB$1)*COS(N616*$AB$1)-G616*SIN($AB$1*M616)*SIN($AB$1*N616)+H616*COS($AB$1*M616)</f>
        <v>0</v>
      </c>
      <c r="S616" s="0" t="n">
        <f aca="false">-F616*SIN($AB$1*N616)+G616*COS($AB$1*N616)</f>
        <v>-0</v>
      </c>
      <c r="T616" s="0" t="n">
        <f aca="false">-F616*COS($AB$1*M616)*COS(N616*$AB$1)-G616*COS($AB$1*M616)*SIN($AB$1*N616)-H616*SIN($AB$1*M616)</f>
        <v>0</v>
      </c>
      <c r="W616" s="0" t="n">
        <f aca="false">IF(O616&lt;&gt;0,1,0)</f>
        <v>0</v>
      </c>
    </row>
    <row r="617" customFormat="false" ht="15" hidden="false" customHeight="false" outlineLevel="0" collapsed="false">
      <c r="A617" s="0" t="s">
        <v>1841</v>
      </c>
      <c r="B617" s="0" t="s">
        <v>1842</v>
      </c>
      <c r="C617" s="0" t="s">
        <v>1843</v>
      </c>
      <c r="D617" s="0" t="n">
        <v>24</v>
      </c>
      <c r="I617" s="0" t="s">
        <v>1830</v>
      </c>
      <c r="J617" s="13" t="n">
        <v>0.13</v>
      </c>
      <c r="K617" s="9" t="str">
        <f aca="false">RIGHTB(B617,1)</f>
        <v>S</v>
      </c>
      <c r="L617" s="9" t="str">
        <f aca="false">RIGHTB(C617,1)</f>
        <v>E</v>
      </c>
      <c r="M617" s="10" t="n">
        <f aca="false">IF(AND(K617="S",LEN(B617)&gt;4),-LEFT(B617,4),IF(AND(K617="S",LEN(B617)=4),-LEFT(B617,3),IF(AND(K617="N",LEN(B617)=4),LEFT(B617,3),LEFT(B617,4))))</f>
        <v>-4.9</v>
      </c>
      <c r="N617" s="10" t="str">
        <f aca="false">IF(AND(L617="W",LEN(C617)=6),-LEFT(C617,5), IF(AND(L617="W",LEN(C617)=5),-LEFT(C617,4), IF(AND(L617="W",LEN(C617)=4), -LEFT(C617,3), IF(AND(L617="E", LEN(C617)=6),LEFT(C617,5), IF(AND(L617="E",LEN(C617)=5), LEFT(C617,4), IF(AND(L617="E",LEN(C617)=4),LEFT(C617,3) ))))))</f>
        <v>175.5</v>
      </c>
      <c r="O617" s="0" t="n">
        <f aca="false">(F617^2+G617^2+H617^2)^0.5</f>
        <v>0</v>
      </c>
      <c r="P617" s="0" t="e">
        <f aca="false">ATAN((R617^2+S617^2)^0.5/T617)/$AB$1</f>
        <v>#DIV/0!</v>
      </c>
      <c r="Q617" s="0" t="n">
        <f aca="false">ATAN2(R617,S617)/$AB$1+180</f>
        <v>180</v>
      </c>
      <c r="R617" s="0" t="n">
        <f aca="false">-F617*SIN(M617*$AB$1)*COS(N617*$AB$1)-G617*SIN($AB$1*M617)*SIN($AB$1*N617)+H617*COS($AB$1*M617)</f>
        <v>0</v>
      </c>
      <c r="S617" s="0" t="n">
        <f aca="false">-F617*SIN($AB$1*N617)+G617*COS($AB$1*N617)</f>
        <v>-0</v>
      </c>
      <c r="T617" s="0" t="n">
        <f aca="false">-F617*COS($AB$1*M617)*COS(N617*$AB$1)-G617*COS($AB$1*M617)*SIN($AB$1*N617)-H617*SIN($AB$1*M617)</f>
        <v>0</v>
      </c>
      <c r="W617" s="0" t="n">
        <f aca="false">IF(O617&lt;&gt;0,1,0)</f>
        <v>0</v>
      </c>
    </row>
    <row r="618" customFormat="false" ht="15" hidden="false" customHeight="false" outlineLevel="0" collapsed="false">
      <c r="A618" s="0" t="s">
        <v>1844</v>
      </c>
      <c r="B618" s="0" t="s">
        <v>1845</v>
      </c>
      <c r="C618" s="0" t="s">
        <v>1846</v>
      </c>
      <c r="D618" s="0" t="n">
        <v>44.4</v>
      </c>
      <c r="E618" s="0" t="n">
        <v>18</v>
      </c>
      <c r="F618" s="0" t="n">
        <v>10.3</v>
      </c>
      <c r="G618" s="0" t="n">
        <v>-14.8</v>
      </c>
      <c r="H618" s="0" t="n">
        <v>0.1</v>
      </c>
      <c r="I618" s="0" t="s">
        <v>1830</v>
      </c>
      <c r="J618" s="13" t="n">
        <v>0.13</v>
      </c>
      <c r="K618" s="9" t="str">
        <f aca="false">RIGHTB(B618,1)</f>
        <v>N</v>
      </c>
      <c r="L618" s="9" t="str">
        <f aca="false">RIGHTB(C618,1)</f>
        <v>E</v>
      </c>
      <c r="M618" s="10" t="str">
        <f aca="false">IF(AND(K618="S",LEN(B618)&gt;4),-LEFT(B618,4),IF(AND(K618="S",LEN(B618)=4),-LEFT(B618,3),IF(AND(K618="N",LEN(B618)=4),LEFT(B618,3),LEFT(B618,4))))</f>
        <v>26.3</v>
      </c>
      <c r="N618" s="10" t="str">
        <f aca="false">IF(AND(L618="W",LEN(C618)=6),-LEFT(C618,5), IF(AND(L618="W",LEN(C618)=5),-LEFT(C618,4), IF(AND(L618="W",LEN(C618)=4), -LEFT(C618,3), IF(AND(L618="E", LEN(C618)=6),LEFT(C618,5), IF(AND(L618="E",LEN(C618)=5), LEFT(C618,4), IF(AND(L618="E",LEN(C618)=4),LEFT(C618,3) ))))))</f>
        <v>43.7</v>
      </c>
      <c r="O618" s="0" t="n">
        <f aca="false">(F618^2+G618^2+H618^2)^0.5</f>
        <v>18.031638860625</v>
      </c>
      <c r="P618" s="0" t="n">
        <f aca="false">ATAN((R618^2+S618^2)^0.5/T618)/$AB$1</f>
        <v>82.2019098227061</v>
      </c>
      <c r="Q618" s="0" t="n">
        <f aca="false">ATAN2(R618,S618)/$AB$1+180</f>
        <v>94.2396482205141</v>
      </c>
      <c r="R618" s="0" t="n">
        <f aca="false">-F618*SIN(M618*$AB$1)*COS(N618*$AB$1)-G618*SIN($AB$1*M618)*SIN($AB$1*N618)+H618*COS($AB$1*M618)</f>
        <v>1.32072109631608</v>
      </c>
      <c r="S618" s="0" t="n">
        <f aca="false">-F618*SIN($AB$1*N618)+G618*COS($AB$1*N618)</f>
        <v>-17.8160025936138</v>
      </c>
      <c r="T618" s="0" t="n">
        <f aca="false">-F618*COS($AB$1*M618)*COS(N618*$AB$1)-G618*COS($AB$1*M618)*SIN($AB$1*N618)-H618*SIN($AB$1*M618)</f>
        <v>2.44657870711147</v>
      </c>
      <c r="W618" s="0" t="n">
        <f aca="false">IF(O618&lt;&gt;0,1,0)</f>
        <v>1</v>
      </c>
    </row>
    <row r="619" customFormat="false" ht="15" hidden="false" customHeight="false" outlineLevel="0" collapsed="false">
      <c r="A619" s="0" t="s">
        <v>1847</v>
      </c>
      <c r="B619" s="0" t="s">
        <v>1848</v>
      </c>
      <c r="C619" s="0" t="s">
        <v>1849</v>
      </c>
      <c r="D619" s="0" t="n">
        <v>30.6</v>
      </c>
      <c r="E619" s="0" t="n">
        <v>11.9</v>
      </c>
      <c r="F619" s="0" t="n">
        <v>-6.7</v>
      </c>
      <c r="G619" s="0" t="n">
        <v>-1.1</v>
      </c>
      <c r="H619" s="0" t="n">
        <v>-9.8</v>
      </c>
      <c r="I619" s="0" t="s">
        <v>1826</v>
      </c>
      <c r="J619" s="13" t="n">
        <v>0.13</v>
      </c>
      <c r="K619" s="9" t="str">
        <f aca="false">RIGHTB(B619,1)</f>
        <v>N</v>
      </c>
      <c r="L619" s="9" t="str">
        <f aca="false">RIGHTB(C619,1)</f>
        <v>E</v>
      </c>
      <c r="M619" s="10" t="str">
        <f aca="false">IF(AND(K619="S",LEN(B619)&gt;4),-LEFT(B619,4),IF(AND(K619="S",LEN(B619)=4),-LEFT(B619,3),IF(AND(K619="N",LEN(B619)=4),LEFT(B619,3),LEFT(B619,4))))</f>
        <v>53.5</v>
      </c>
      <c r="N619" s="10" t="str">
        <f aca="false">IF(AND(L619="W",LEN(C619)=6),-LEFT(C619,5), IF(AND(L619="W",LEN(C619)=5),-LEFT(C619,4), IF(AND(L619="W",LEN(C619)=4), -LEFT(C619,3), IF(AND(L619="E", LEN(C619)=6),LEFT(C619,5), IF(AND(L619="E",LEN(C619)=5), LEFT(C619,4), IF(AND(L619="E",LEN(C619)=4),LEFT(C619,3) ))))))</f>
        <v>103.9</v>
      </c>
      <c r="O619" s="0" t="n">
        <f aca="false">(F619^2+G619^2+H619^2)^0.5</f>
        <v>11.922248110151</v>
      </c>
      <c r="P619" s="0" t="n">
        <f aca="false">ATAN((R619^2+S619^2)^0.5/T619)/$AB$1</f>
        <v>50.6736995466149</v>
      </c>
      <c r="Q619" s="0" t="n">
        <f aca="false">ATAN2(R619,S619)/$AB$1+180</f>
        <v>312.788423175832</v>
      </c>
      <c r="R619" s="0" t="n">
        <f aca="false">-F619*SIN(M619*$AB$1)*COS(N619*$AB$1)-G619*SIN($AB$1*M619)*SIN($AB$1*N619)+H619*COS($AB$1*M619)</f>
        <v>-6.26474452869744</v>
      </c>
      <c r="S619" s="0" t="n">
        <f aca="false">-F619*SIN($AB$1*N619)+G619*COS($AB$1*N619)</f>
        <v>6.76805127332695</v>
      </c>
      <c r="T619" s="0" t="n">
        <f aca="false">-F619*COS($AB$1*M619)*COS(N619*$AB$1)-G619*COS($AB$1*M619)*SIN($AB$1*N619)-H619*SIN($AB$1*M619)</f>
        <v>7.55555808340939</v>
      </c>
      <c r="W619" s="0" t="n">
        <f aca="false">IF(O619&lt;&gt;0,1,0)</f>
        <v>1</v>
      </c>
    </row>
    <row r="620" customFormat="false" ht="15" hidden="false" customHeight="false" outlineLevel="0" collapsed="false">
      <c r="A620" s="0" t="s">
        <v>1850</v>
      </c>
      <c r="I620" s="0" t="s">
        <v>1818</v>
      </c>
      <c r="J620" s="13" t="n">
        <v>0.13</v>
      </c>
      <c r="K620" s="9" t="str">
        <f aca="false">RIGHTB(B620,1)</f>
        <v/>
      </c>
      <c r="L620" s="9" t="str">
        <f aca="false">RIGHTB(C620,1)</f>
        <v/>
      </c>
      <c r="M620" s="10" t="str">
        <f aca="false">IF(AND(K620="S",LEN(B620)&gt;4),-LEFT(B620,4),IF(AND(K620="S",LEN(B620)=4),-LEFT(B620,3),IF(AND(K620="N",LEN(B620)=4),LEFT(B620,3),LEFT(B620,4))))</f>
        <v/>
      </c>
      <c r="N620" s="10" t="n">
        <f aca="false">IF(AND(L620="W",LEN(C620)=6),-LEFT(C620,5), IF(AND(L620="W",LEN(C620)=5),-LEFT(C620,4), IF(AND(L620="W",LEN(C620)=4), -LEFT(C620,3), IF(AND(L620="E", LEN(C620)=6),LEFT(C620,5), IF(AND(L620="E",LEN(C620)=5), LEFT(C620,4), IF(AND(L620="E",LEN(C620)=4),LEFT(C620,3) ))))))</f>
        <v>0</v>
      </c>
      <c r="O620" s="0" t="n">
        <f aca="false">(F620^2+G620^2+H620^2)^0.5</f>
        <v>0</v>
      </c>
      <c r="P620" s="0" t="e">
        <f aca="false">ATAN((R620^2+S620^2)^0.5/T620)/$AB$1</f>
        <v>#VALUE!</v>
      </c>
      <c r="Q620" s="0" t="e">
        <f aca="false">ATAN2(R620,S620)/$AB$1+180</f>
        <v>#VALUE!</v>
      </c>
      <c r="R620" s="0" t="e">
        <f aca="false">-F620*SIN(M620*$AB$1)*COS(N620*$AB$1)-G620*SIN($AB$1*M620)*SIN($AB$1*N620)+H620*COS($AB$1*M620)</f>
        <v>#VALUE!</v>
      </c>
      <c r="S620" s="0" t="n">
        <f aca="false">-F620*SIN($AB$1*N620)+G620*COS($AB$1*N620)</f>
        <v>0</v>
      </c>
      <c r="T620" s="0" t="e">
        <f aca="false">-F620*COS($AB$1*M620)*COS(N620*$AB$1)-G620*COS($AB$1*M620)*SIN($AB$1*N620)-H620*SIN($AB$1*M620)</f>
        <v>#VALUE!</v>
      </c>
      <c r="W620" s="0" t="n">
        <f aca="false">IF(O620&lt;&gt;0,1,0)</f>
        <v>0</v>
      </c>
    </row>
    <row r="621" customFormat="false" ht="15" hidden="false" customHeight="false" outlineLevel="0" collapsed="false">
      <c r="A621" s="0" t="s">
        <v>1851</v>
      </c>
      <c r="B621" s="0" t="s">
        <v>1852</v>
      </c>
      <c r="C621" s="0" t="s">
        <v>1853</v>
      </c>
      <c r="I621" s="0" t="s">
        <v>1826</v>
      </c>
      <c r="J621" s="13" t="n">
        <v>0.13</v>
      </c>
      <c r="K621" s="9" t="str">
        <f aca="false">RIGHTB(B621,1)</f>
        <v>S</v>
      </c>
      <c r="L621" s="9" t="str">
        <f aca="false">RIGHTB(C621,1)</f>
        <v>E</v>
      </c>
      <c r="M621" s="10" t="n">
        <f aca="false">IF(AND(K621="S",LEN(B621)&gt;4),-LEFT(B621,4),IF(AND(K621="S",LEN(B621)=4),-LEFT(B621,3),IF(AND(K621="N",LEN(B621)=4),LEFT(B621,3),LEFT(B621,4))))</f>
        <v>-22.7</v>
      </c>
      <c r="N621" s="10" t="str">
        <f aca="false">IF(AND(L621="W",LEN(C621)=6),-LEFT(C621,5), IF(AND(L621="W",LEN(C621)=5),-LEFT(C621,4), IF(AND(L621="W",LEN(C621)=4), -LEFT(C621,3), IF(AND(L621="E", LEN(C621)=6),LEFT(C621,5), IF(AND(L621="E",LEN(C621)=5), LEFT(C621,4), IF(AND(L621="E",LEN(C621)=4),LEFT(C621,3) ))))))</f>
        <v>30.8</v>
      </c>
      <c r="O621" s="0" t="n">
        <f aca="false">(F621^2+G621^2+H621^2)^0.5</f>
        <v>0</v>
      </c>
      <c r="P621" s="0" t="e">
        <f aca="false">ATAN((R621^2+S621^2)^0.5/T621)/$AB$1</f>
        <v>#DIV/0!</v>
      </c>
      <c r="Q621" s="0" t="n">
        <f aca="false">ATAN2(R621,S621)/$AB$1+180</f>
        <v>180</v>
      </c>
      <c r="R621" s="0" t="n">
        <f aca="false">-F621*SIN(M621*$AB$1)*COS(N621*$AB$1)-G621*SIN($AB$1*M621)*SIN($AB$1*N621)+H621*COS($AB$1*M621)</f>
        <v>0</v>
      </c>
      <c r="S621" s="0" t="n">
        <f aca="false">-F621*SIN($AB$1*N621)+G621*COS($AB$1*N621)</f>
        <v>0</v>
      </c>
      <c r="T621" s="0" t="n">
        <f aca="false">-F621*COS($AB$1*M621)*COS(N621*$AB$1)-G621*COS($AB$1*M621)*SIN($AB$1*N621)-H621*SIN($AB$1*M621)</f>
        <v>0</v>
      </c>
      <c r="W621" s="0" t="n">
        <f aca="false">IF(O621&lt;&gt;0,1,0)</f>
        <v>0</v>
      </c>
    </row>
    <row r="622" customFormat="false" ht="15" hidden="false" customHeight="false" outlineLevel="0" collapsed="false">
      <c r="A622" s="0" t="s">
        <v>1854</v>
      </c>
      <c r="B622" s="0" t="s">
        <v>1176</v>
      </c>
      <c r="C622" s="0" t="s">
        <v>1855</v>
      </c>
      <c r="I622" s="0" t="s">
        <v>1818</v>
      </c>
      <c r="J622" s="13" t="n">
        <v>0.13</v>
      </c>
      <c r="K622" s="9" t="str">
        <f aca="false">RIGHTB(B622,1)</f>
        <v>S</v>
      </c>
      <c r="L622" s="9" t="str">
        <f aca="false">RIGHTB(C622,1)</f>
        <v>E</v>
      </c>
      <c r="M622" s="10" t="n">
        <f aca="false">IF(AND(K622="S",LEN(B622)&gt;4),-LEFT(B622,4),IF(AND(K622="S",LEN(B622)=4),-LEFT(B622,3),IF(AND(K622="N",LEN(B622)=4),LEFT(B622,3),LEFT(B622,4))))</f>
        <v>-6.9</v>
      </c>
      <c r="N622" s="10" t="str">
        <f aca="false">IF(AND(L622="W",LEN(C622)=6),-LEFT(C622,5), IF(AND(L622="W",LEN(C622)=5),-LEFT(C622,4), IF(AND(L622="W",LEN(C622)=4), -LEFT(C622,3), IF(AND(L622="E", LEN(C622)=6),LEFT(C622,5), IF(AND(L622="E",LEN(C622)=5), LEFT(C622,4), IF(AND(L622="E",LEN(C622)=4),LEFT(C622,3) ))))))</f>
        <v>73.7</v>
      </c>
      <c r="O622" s="0" t="n">
        <f aca="false">(F622^2+G622^2+H622^2)^0.5</f>
        <v>0</v>
      </c>
      <c r="P622" s="0" t="e">
        <f aca="false">ATAN((R622^2+S622^2)^0.5/T622)/$AB$1</f>
        <v>#DIV/0!</v>
      </c>
      <c r="Q622" s="0" t="n">
        <f aca="false">ATAN2(R622,S622)/$AB$1+180</f>
        <v>180</v>
      </c>
      <c r="R622" s="0" t="n">
        <f aca="false">-F622*SIN(M622*$AB$1)*COS(N622*$AB$1)-G622*SIN($AB$1*M622)*SIN($AB$1*N622)+H622*COS($AB$1*M622)</f>
        <v>0</v>
      </c>
      <c r="S622" s="0" t="n">
        <f aca="false">-F622*SIN($AB$1*N622)+G622*COS($AB$1*N622)</f>
        <v>0</v>
      </c>
      <c r="T622" s="0" t="n">
        <f aca="false">-F622*COS($AB$1*M622)*COS(N622*$AB$1)-G622*COS($AB$1*M622)*SIN($AB$1*N622)-H622*SIN($AB$1*M622)</f>
        <v>0</v>
      </c>
      <c r="W622" s="0" t="n">
        <f aca="false">IF(O622&lt;&gt;0,1,0)</f>
        <v>0</v>
      </c>
    </row>
    <row r="623" customFormat="false" ht="15" hidden="false" customHeight="false" outlineLevel="0" collapsed="false">
      <c r="A623" s="0" t="s">
        <v>1856</v>
      </c>
      <c r="I623" s="0" t="s">
        <v>1830</v>
      </c>
      <c r="J623" s="13" t="n">
        <v>0.13</v>
      </c>
      <c r="K623" s="9" t="str">
        <f aca="false">RIGHTB(B623,1)</f>
        <v/>
      </c>
      <c r="L623" s="9" t="str">
        <f aca="false">RIGHTB(C623,1)</f>
        <v/>
      </c>
      <c r="M623" s="10" t="str">
        <f aca="false">IF(AND(K623="S",LEN(B623)&gt;4),-LEFT(B623,4),IF(AND(K623="S",LEN(B623)=4),-LEFT(B623,3),IF(AND(K623="N",LEN(B623)=4),LEFT(B623,3),LEFT(B623,4))))</f>
        <v/>
      </c>
      <c r="N623" s="10" t="n">
        <f aca="false">IF(AND(L623="W",LEN(C623)=6),-LEFT(C623,5), IF(AND(L623="W",LEN(C623)=5),-LEFT(C623,4), IF(AND(L623="W",LEN(C623)=4), -LEFT(C623,3), IF(AND(L623="E", LEN(C623)=6),LEFT(C623,5), IF(AND(L623="E",LEN(C623)=5), LEFT(C623,4), IF(AND(L623="E",LEN(C623)=4),LEFT(C623,3) ))))))</f>
        <v>0</v>
      </c>
      <c r="O623" s="0" t="n">
        <f aca="false">(F623^2+G623^2+H623^2)^0.5</f>
        <v>0</v>
      </c>
      <c r="P623" s="0" t="e">
        <f aca="false">ATAN((R623^2+S623^2)^0.5/T623)/$AB$1</f>
        <v>#VALUE!</v>
      </c>
      <c r="Q623" s="0" t="e">
        <f aca="false">ATAN2(R623,S623)/$AB$1+180</f>
        <v>#VALUE!</v>
      </c>
      <c r="R623" s="0" t="e">
        <f aca="false">-F623*SIN(M623*$AB$1)*COS(N623*$AB$1)-G623*SIN($AB$1*M623)*SIN($AB$1*N623)+H623*COS($AB$1*M623)</f>
        <v>#VALUE!</v>
      </c>
      <c r="S623" s="0" t="n">
        <f aca="false">-F623*SIN($AB$1*N623)+G623*COS($AB$1*N623)</f>
        <v>0</v>
      </c>
      <c r="T623" s="0" t="e">
        <f aca="false">-F623*COS($AB$1*M623)*COS(N623*$AB$1)-G623*COS($AB$1*M623)*SIN($AB$1*N623)-H623*SIN($AB$1*M623)</f>
        <v>#VALUE!</v>
      </c>
      <c r="W623" s="0" t="n">
        <f aca="false">IF(O623&lt;&gt;0,1,0)</f>
        <v>0</v>
      </c>
    </row>
    <row r="624" customFormat="false" ht="15" hidden="false" customHeight="false" outlineLevel="0" collapsed="false">
      <c r="A624" s="0" t="s">
        <v>1857</v>
      </c>
      <c r="B624" s="0" t="s">
        <v>103</v>
      </c>
      <c r="C624" s="0" t="s">
        <v>1858</v>
      </c>
      <c r="D624" s="0" t="n">
        <v>30.7</v>
      </c>
      <c r="E624" s="0" t="n">
        <v>16.3</v>
      </c>
      <c r="F624" s="0" t="n">
        <v>10</v>
      </c>
      <c r="G624" s="0" t="n">
        <v>-12.7</v>
      </c>
      <c r="H624" s="0" t="n">
        <v>2.2</v>
      </c>
      <c r="I624" s="0" t="s">
        <v>1830</v>
      </c>
      <c r="J624" s="13" t="n">
        <v>0.13</v>
      </c>
      <c r="K624" s="9" t="str">
        <f aca="false">RIGHTB(B624,1)</f>
        <v>S</v>
      </c>
      <c r="L624" s="9" t="str">
        <f aca="false">RIGHTB(C624,1)</f>
        <v>E</v>
      </c>
      <c r="M624" s="10" t="n">
        <f aca="false">IF(AND(K624="S",LEN(B624)&gt;4),-LEFT(B624,4),IF(AND(K624="S",LEN(B624)=4),-LEFT(B624,3),IF(AND(K624="N",LEN(B624)=4),LEFT(B624,3),LEFT(B624,4))))</f>
        <v>-28.7</v>
      </c>
      <c r="N624" s="10" t="str">
        <f aca="false">IF(AND(L624="W",LEN(C624)=6),-LEFT(C624,5), IF(AND(L624="W",LEN(C624)=5),-LEFT(C624,4), IF(AND(L624="W",LEN(C624)=4), -LEFT(C624,3), IF(AND(L624="E", LEN(C624)=6),LEFT(C624,5), IF(AND(L624="E",LEN(C624)=5), LEFT(C624,4), IF(AND(L624="E",LEN(C624)=4),LEFT(C624,3) ))))))</f>
        <v>121.5</v>
      </c>
      <c r="O624" s="0" t="n">
        <f aca="false">(F624^2+G624^2+H624^2)^0.5</f>
        <v>16.313491349187</v>
      </c>
      <c r="P624" s="0" t="n">
        <f aca="false">ATAN((R624^2+S624^2)^0.5/T624)/$AB$1</f>
        <v>21.885656993134</v>
      </c>
      <c r="Q624" s="0" t="n">
        <f aca="false">ATAN2(R624,S624)/$AB$1+180</f>
        <v>18.1145128282307</v>
      </c>
      <c r="R624" s="0" t="n">
        <f aca="false">-F624*SIN(M624*$AB$1)*COS(N624*$AB$1)-G624*SIN($AB$1*M624)*SIN($AB$1*N624)+H624*COS($AB$1*M624)</f>
        <v>-5.77955391183589</v>
      </c>
      <c r="S624" s="0" t="n">
        <f aca="false">-F624*SIN($AB$1*N624)+G624*COS($AB$1*N624)</f>
        <v>-1.89066987262138</v>
      </c>
      <c r="T624" s="0" t="n">
        <f aca="false">-F624*COS($AB$1*M624)*COS(N624*$AB$1)-G624*COS($AB$1*M624)*SIN($AB$1*N624)-H624*SIN($AB$1*M624)</f>
        <v>15.137771434823</v>
      </c>
      <c r="W624" s="0" t="n">
        <f aca="false">IF(O624&lt;&gt;0,1,0)</f>
        <v>1</v>
      </c>
    </row>
    <row r="625" customFormat="false" ht="15" hidden="false" customHeight="false" outlineLevel="0" collapsed="false">
      <c r="A625" s="0" t="s">
        <v>1859</v>
      </c>
      <c r="B625" s="0" t="s">
        <v>701</v>
      </c>
      <c r="C625" s="0" t="s">
        <v>1860</v>
      </c>
      <c r="I625" s="0" t="s">
        <v>1830</v>
      </c>
      <c r="J625" s="13" t="n">
        <v>0.13</v>
      </c>
      <c r="K625" s="9" t="str">
        <f aca="false">RIGHTB(B625,1)</f>
        <v>S</v>
      </c>
      <c r="L625" s="9" t="str">
        <f aca="false">RIGHTB(C625,1)</f>
        <v>E</v>
      </c>
      <c r="M625" s="10" t="n">
        <f aca="false">IF(AND(K625="S",LEN(B625)&gt;4),-LEFT(B625,4),IF(AND(K625="S",LEN(B625)=4),-LEFT(B625,3),IF(AND(K625="N",LEN(B625)=4),LEFT(B625,3),LEFT(B625,4))))</f>
        <v>-43.7</v>
      </c>
      <c r="N625" s="10" t="str">
        <f aca="false">IF(AND(L625="W",LEN(C625)=6),-LEFT(C625,5), IF(AND(L625="W",LEN(C625)=5),-LEFT(C625,4), IF(AND(L625="W",LEN(C625)=4), -LEFT(C625,3), IF(AND(L625="E", LEN(C625)=6),LEFT(C625,5), IF(AND(L625="E",LEN(C625)=5), LEFT(C625,4), IF(AND(L625="E",LEN(C625)=4),LEFT(C625,3) ))))))</f>
        <v>85.7</v>
      </c>
      <c r="O625" s="0" t="n">
        <f aca="false">(F625^2+G625^2+H625^2)^0.5</f>
        <v>0</v>
      </c>
      <c r="P625" s="0" t="e">
        <f aca="false">ATAN((R625^2+S625^2)^0.5/T625)/$AB$1</f>
        <v>#DIV/0!</v>
      </c>
      <c r="Q625" s="0" t="n">
        <f aca="false">ATAN2(R625,S625)/$AB$1+180</f>
        <v>180</v>
      </c>
      <c r="R625" s="0" t="n">
        <f aca="false">-F625*SIN(M625*$AB$1)*COS(N625*$AB$1)-G625*SIN($AB$1*M625)*SIN($AB$1*N625)+H625*COS($AB$1*M625)</f>
        <v>0</v>
      </c>
      <c r="S625" s="0" t="n">
        <f aca="false">-F625*SIN($AB$1*N625)+G625*COS($AB$1*N625)</f>
        <v>0</v>
      </c>
      <c r="T625" s="0" t="n">
        <f aca="false">-F625*COS($AB$1*M625)*COS(N625*$AB$1)-G625*COS($AB$1*M625)*SIN($AB$1*N625)-H625*SIN($AB$1*M625)</f>
        <v>0</v>
      </c>
      <c r="W625" s="0" t="n">
        <f aca="false">IF(O625&lt;&gt;0,1,0)</f>
        <v>0</v>
      </c>
    </row>
    <row r="626" customFormat="false" ht="15" hidden="false" customHeight="false" outlineLevel="0" collapsed="false">
      <c r="A626" s="0" t="s">
        <v>1861</v>
      </c>
      <c r="B626" s="0" t="s">
        <v>1862</v>
      </c>
      <c r="C626" s="0" t="s">
        <v>1863</v>
      </c>
      <c r="D626" s="0" t="n">
        <v>39.8</v>
      </c>
      <c r="E626" s="0" t="n">
        <v>24.1</v>
      </c>
      <c r="F626" s="0" t="n">
        <v>10.3</v>
      </c>
      <c r="G626" s="0" t="n">
        <v>-12.2</v>
      </c>
      <c r="H626" s="0" t="n">
        <v>-18</v>
      </c>
      <c r="I626" s="0" t="s">
        <v>1826</v>
      </c>
      <c r="J626" s="13" t="n">
        <v>0.13</v>
      </c>
      <c r="K626" s="9" t="str">
        <f aca="false">RIGHTB(B626,1)</f>
        <v>N</v>
      </c>
      <c r="L626" s="9" t="str">
        <f aca="false">RIGHTB(C626,1)</f>
        <v>E</v>
      </c>
      <c r="M626" s="10" t="str">
        <f aca="false">IF(AND(K626="S",LEN(B626)&gt;4),-LEFT(B626,4),IF(AND(K626="S",LEN(B626)=4),-LEFT(B626,3),IF(AND(K626="N",LEN(B626)=4),LEFT(B626,3),LEFT(B626,4))))</f>
        <v>39.1</v>
      </c>
      <c r="N626" s="10" t="str">
        <f aca="false">IF(AND(L626="W",LEN(C626)=6),-LEFT(C626,5), IF(AND(L626="W",LEN(C626)=5),-LEFT(C626,4), IF(AND(L626="W",LEN(C626)=4), -LEFT(C626,3), IF(AND(L626="E", LEN(C626)=6),LEFT(C626,5), IF(AND(L626="E",LEN(C626)=5), LEFT(C626,4), IF(AND(L626="E",LEN(C626)=4),LEFT(C626,3) ))))))</f>
        <v>40.2</v>
      </c>
      <c r="O626" s="0" t="n">
        <f aca="false">(F626^2+G626^2+H626^2)^0.5</f>
        <v>24.0609642367051</v>
      </c>
      <c r="P626" s="0" t="n">
        <f aca="false">ATAN((R626^2+S626^2)^0.5/T626)/$AB$1</f>
        <v>61.8325649920147</v>
      </c>
      <c r="Q626" s="0" t="n">
        <f aca="false">ATAN2(R626,S626)/$AB$1+180</f>
        <v>48.8274816063843</v>
      </c>
      <c r="R626" s="0" t="n">
        <f aca="false">-F626*SIN(M626*$AB$1)*COS(N626*$AB$1)-G626*SIN($AB$1*M626)*SIN($AB$1*N626)+H626*COS($AB$1*M626)</f>
        <v>-13.9641149113725</v>
      </c>
      <c r="S626" s="0" t="n">
        <f aca="false">-F626*SIN($AB$1*N626)+G626*COS($AB$1*N626)</f>
        <v>-15.9665257328995</v>
      </c>
      <c r="T626" s="0" t="n">
        <f aca="false">-F626*COS($AB$1*M626)*COS(N626*$AB$1)-G626*COS($AB$1*M626)*SIN($AB$1*N626)-H626*SIN($AB$1*M626)</f>
        <v>11.3579730041343</v>
      </c>
      <c r="W626" s="0" t="n">
        <f aca="false">IF(O626&lt;&gt;0,1,0)</f>
        <v>1</v>
      </c>
    </row>
    <row r="627" customFormat="false" ht="15" hidden="false" customHeight="false" outlineLevel="0" collapsed="false">
      <c r="A627" s="0" t="s">
        <v>1864</v>
      </c>
      <c r="B627" s="0" t="s">
        <v>1865</v>
      </c>
      <c r="C627" s="0" t="s">
        <v>1866</v>
      </c>
      <c r="D627" s="0" t="n">
        <v>42</v>
      </c>
      <c r="E627" s="0" t="n">
        <v>29.7</v>
      </c>
      <c r="F627" s="0" t="n">
        <v>-22.4</v>
      </c>
      <c r="G627" s="0" t="n">
        <v>16.4</v>
      </c>
      <c r="H627" s="0" t="n">
        <v>-10.5</v>
      </c>
      <c r="I627" s="0" t="s">
        <v>1818</v>
      </c>
      <c r="J627" s="13" t="n">
        <v>0.13</v>
      </c>
      <c r="K627" s="9" t="str">
        <f aca="false">RIGHTB(B627,1)</f>
        <v>N</v>
      </c>
      <c r="L627" s="9" t="str">
        <f aca="false">RIGHTB(C627,1)</f>
        <v>E</v>
      </c>
      <c r="M627" s="10" t="str">
        <f aca="false">IF(AND(K627="S",LEN(B627)&gt;4),-LEFT(B627,4),IF(AND(K627="S",LEN(B627)=4),-LEFT(B627,3),IF(AND(K627="N",LEN(B627)=4),LEFT(B627,3),LEFT(B627,4))))</f>
        <v>21.3</v>
      </c>
      <c r="N627" s="10" t="str">
        <f aca="false">IF(AND(L627="W",LEN(C627)=6),-LEFT(C627,5), IF(AND(L627="W",LEN(C627)=5),-LEFT(C627,4), IF(AND(L627="W",LEN(C627)=4), -LEFT(C627,3), IF(AND(L627="E", LEN(C627)=6),LEFT(C627,5), IF(AND(L627="E",LEN(C627)=5), LEFT(C627,4), IF(AND(L627="E",LEN(C627)=4),LEFT(C627,3) ))))))</f>
        <v>49.3</v>
      </c>
      <c r="O627" s="0" t="n">
        <f aca="false">(F627^2+G627^2+H627^2)^0.5</f>
        <v>29.681138792169</v>
      </c>
      <c r="P627" s="0" t="n">
        <f aca="false">ATAN((R627^2+S627^2)^0.5/T627)/$AB$1</f>
        <v>78.6540145721038</v>
      </c>
      <c r="Q627" s="0" t="n">
        <f aca="false">ATAN2(R627,S627)/$AB$1+180</f>
        <v>288.000963738444</v>
      </c>
      <c r="R627" s="0" t="n">
        <f aca="false">-F627*SIN(M627*$AB$1)*COS(N627*$AB$1)-G627*SIN($AB$1*M627)*SIN($AB$1*N627)+H627*COS($AB$1*M627)</f>
        <v>-8.99319460364874</v>
      </c>
      <c r="S627" s="0" t="n">
        <f aca="false">-F627*SIN($AB$1*N627)+G627*COS($AB$1*N627)</f>
        <v>27.6766229535924</v>
      </c>
      <c r="T627" s="0" t="n">
        <f aca="false">-F627*COS($AB$1*M627)*COS(N627*$AB$1)-G627*COS($AB$1*M627)*SIN($AB$1*N627)-H627*SIN($AB$1*M627)</f>
        <v>5.83926302760771</v>
      </c>
      <c r="W627" s="0" t="n">
        <f aca="false">IF(O627&lt;&gt;0,1,0)</f>
        <v>1</v>
      </c>
    </row>
    <row r="628" customFormat="false" ht="15" hidden="false" customHeight="false" outlineLevel="0" collapsed="false">
      <c r="A628" s="0" t="s">
        <v>1867</v>
      </c>
      <c r="B628" s="0" t="s">
        <v>1868</v>
      </c>
      <c r="C628" s="0" t="s">
        <v>1167</v>
      </c>
      <c r="I628" s="0" t="s">
        <v>1818</v>
      </c>
      <c r="J628" s="13" t="n">
        <v>0.13</v>
      </c>
      <c r="K628" s="9" t="str">
        <f aca="false">RIGHTB(B628,1)</f>
        <v>S</v>
      </c>
      <c r="L628" s="9" t="str">
        <f aca="false">RIGHTB(C628,1)</f>
        <v>W</v>
      </c>
      <c r="M628" s="10" t="n">
        <f aca="false">IF(AND(K628="S",LEN(B628)&gt;4),-LEFT(B628,4),IF(AND(K628="S",LEN(B628)=4),-LEFT(B628,3),IF(AND(K628="N",LEN(B628)=4),LEFT(B628,3),LEFT(B628,4))))</f>
        <v>-50.7</v>
      </c>
      <c r="N628" s="10" t="n">
        <f aca="false">IF(AND(L628="W",LEN(C628)=6),-LEFT(C628,5), IF(AND(L628="W",LEN(C628)=5),-LEFT(C628,4), IF(AND(L628="W",LEN(C628)=4), -LEFT(C628,3), IF(AND(L628="E", LEN(C628)=6),LEFT(C628,5), IF(AND(L628="E",LEN(C628)=5), LEFT(C628,4), IF(AND(L628="E",LEN(C628)=4),LEFT(C628,3) ))))))</f>
        <v>-66</v>
      </c>
      <c r="O628" s="0" t="n">
        <f aca="false">(F628^2+G628^2+H628^2)^0.5</f>
        <v>0</v>
      </c>
      <c r="P628" s="0" t="e">
        <f aca="false">ATAN((R628^2+S628^2)^0.5/T628)/$AB$1</f>
        <v>#DIV/0!</v>
      </c>
      <c r="Q628" s="0" t="n">
        <f aca="false">ATAN2(R628,S628)/$AB$1+180</f>
        <v>180</v>
      </c>
      <c r="R628" s="0" t="n">
        <f aca="false">-F628*SIN(M628*$AB$1)*COS(N628*$AB$1)-G628*SIN($AB$1*M628)*SIN($AB$1*N628)+H628*COS($AB$1*M628)</f>
        <v>0</v>
      </c>
      <c r="S628" s="0" t="n">
        <f aca="false">-F628*SIN($AB$1*N628)+G628*COS($AB$1*N628)</f>
        <v>0</v>
      </c>
      <c r="T628" s="0" t="n">
        <f aca="false">-F628*COS($AB$1*M628)*COS(N628*$AB$1)-G628*COS($AB$1*M628)*SIN($AB$1*N628)-H628*SIN($AB$1*M628)</f>
        <v>0</v>
      </c>
      <c r="W628" s="0" t="n">
        <f aca="false">IF(O628&lt;&gt;0,1,0)</f>
        <v>0</v>
      </c>
    </row>
    <row r="629" customFormat="false" ht="15" hidden="false" customHeight="false" outlineLevel="0" collapsed="false">
      <c r="A629" s="0" t="s">
        <v>1869</v>
      </c>
      <c r="B629" s="0" t="s">
        <v>1870</v>
      </c>
      <c r="C629" s="0" t="s">
        <v>1871</v>
      </c>
      <c r="D629" s="0" t="n">
        <v>36</v>
      </c>
      <c r="E629" s="0" t="n">
        <v>14.7</v>
      </c>
      <c r="F629" s="0" t="n">
        <v>12.7</v>
      </c>
      <c r="G629" s="0" t="n">
        <v>-6.1</v>
      </c>
      <c r="H629" s="0" t="n">
        <v>-4.2</v>
      </c>
      <c r="I629" s="0" t="s">
        <v>1818</v>
      </c>
      <c r="J629" s="13" t="n">
        <v>0.13</v>
      </c>
      <c r="K629" s="9" t="str">
        <f aca="false">RIGHTB(B629,1)</f>
        <v>N</v>
      </c>
      <c r="L629" s="9" t="str">
        <f aca="false">RIGHTB(C629,1)</f>
        <v>W</v>
      </c>
      <c r="M629" s="10" t="str">
        <f aca="false">IF(AND(K629="S",LEN(B629)&gt;4),-LEFT(B629,4),IF(AND(K629="S",LEN(B629)=4),-LEFT(B629,3),IF(AND(K629="N",LEN(B629)=4),LEFT(B629,3),LEFT(B629,4))))</f>
        <v>49.3</v>
      </c>
      <c r="N629" s="10" t="n">
        <f aca="false">IF(AND(L629="W",LEN(C629)=6),-LEFT(C629,5), IF(AND(L629="W",LEN(C629)=5),-LEFT(C629,4), IF(AND(L629="W",LEN(C629)=4), -LEFT(C629,3), IF(AND(L629="E", LEN(C629)=6),LEFT(C629,5), IF(AND(L629="E",LEN(C629)=5), LEFT(C629,4), IF(AND(L629="E",LEN(C629)=4),LEFT(C629,3) ))))))</f>
        <v>-116.9</v>
      </c>
      <c r="O629" s="0" t="n">
        <f aca="false">(F629^2+G629^2+H629^2)^0.5</f>
        <v>14.7017005819055</v>
      </c>
      <c r="P629" s="0" t="n">
        <f aca="false">ATAN((R629^2+S629^2)^0.5/T629)/$AB$1</f>
        <v>76.6937719384769</v>
      </c>
      <c r="Q629" s="0" t="n">
        <f aca="false">ATAN2(R629,S629)/$AB$1+180</f>
        <v>280.091388508213</v>
      </c>
      <c r="R629" s="0" t="n">
        <f aca="false">-F629*SIN(M629*$AB$1)*COS(N629*$AB$1)-G629*SIN($AB$1*M629)*SIN($AB$1*N629)+H629*COS($AB$1*M629)</f>
        <v>-2.50685764057213</v>
      </c>
      <c r="S629" s="0" t="n">
        <f aca="false">-F629*SIN($AB$1*N629)+G629*COS($AB$1*N629)</f>
        <v>14.0856803528059</v>
      </c>
      <c r="T629" s="0" t="n">
        <f aca="false">-F629*COS($AB$1*M629)*COS(N629*$AB$1)-G629*COS($AB$1*M629)*SIN($AB$1*N629)-H629*SIN($AB$1*M629)</f>
        <v>3.38367755090257</v>
      </c>
      <c r="W629" s="0" t="n">
        <f aca="false">IF(O629&lt;&gt;0,1,0)</f>
        <v>1</v>
      </c>
    </row>
    <row r="630" customFormat="false" ht="15" hidden="false" customHeight="false" outlineLevel="0" collapsed="false">
      <c r="A630" s="0" t="s">
        <v>1872</v>
      </c>
      <c r="B630" s="0" t="s">
        <v>1590</v>
      </c>
      <c r="C630" s="0" t="s">
        <v>1873</v>
      </c>
      <c r="I630" s="0" t="s">
        <v>1830</v>
      </c>
      <c r="J630" s="13" t="n">
        <v>0.13</v>
      </c>
      <c r="K630" s="9" t="str">
        <f aca="false">RIGHTB(B630,1)</f>
        <v>S</v>
      </c>
      <c r="L630" s="9" t="str">
        <f aca="false">RIGHTB(C630,1)</f>
        <v>W</v>
      </c>
      <c r="M630" s="10" t="n">
        <f aca="false">IF(AND(K630="S",LEN(B630)&gt;4),-LEFT(B630,4),IF(AND(K630="S",LEN(B630)=4),-LEFT(B630,3),IF(AND(K630="N",LEN(B630)=4),LEFT(B630,3),LEFT(B630,4))))</f>
        <v>-15.9</v>
      </c>
      <c r="N630" s="10" t="n">
        <f aca="false">IF(AND(L630="W",LEN(C630)=6),-LEFT(C630,5), IF(AND(L630="W",LEN(C630)=5),-LEFT(C630,4), IF(AND(L630="W",LEN(C630)=4), -LEFT(C630,3), IF(AND(L630="E", LEN(C630)=6),LEFT(C630,5), IF(AND(L630="E",LEN(C630)=5), LEFT(C630,4), IF(AND(L630="E",LEN(C630)=4),LEFT(C630,3) ))))))</f>
        <v>-58.9</v>
      </c>
      <c r="O630" s="0" t="n">
        <f aca="false">(F630^2+G630^2+H630^2)^0.5</f>
        <v>0</v>
      </c>
      <c r="P630" s="0" t="e">
        <f aca="false">ATAN((R630^2+S630^2)^0.5/T630)/$AB$1</f>
        <v>#DIV/0!</v>
      </c>
      <c r="Q630" s="0" t="n">
        <f aca="false">ATAN2(R630,S630)/$AB$1+180</f>
        <v>180</v>
      </c>
      <c r="R630" s="0" t="n">
        <f aca="false">-F630*SIN(M630*$AB$1)*COS(N630*$AB$1)-G630*SIN($AB$1*M630)*SIN($AB$1*N630)+H630*COS($AB$1*M630)</f>
        <v>0</v>
      </c>
      <c r="S630" s="0" t="n">
        <f aca="false">-F630*SIN($AB$1*N630)+G630*COS($AB$1*N630)</f>
        <v>0</v>
      </c>
      <c r="T630" s="0" t="n">
        <f aca="false">-F630*COS($AB$1*M630)*COS(N630*$AB$1)-G630*COS($AB$1*M630)*SIN($AB$1*N630)-H630*SIN($AB$1*M630)</f>
        <v>0</v>
      </c>
      <c r="W630" s="0" t="n">
        <f aca="false">IF(O630&lt;&gt;0,1,0)</f>
        <v>0</v>
      </c>
    </row>
    <row r="631" customFormat="false" ht="15" hidden="false" customHeight="false" outlineLevel="0" collapsed="false">
      <c r="A631" s="0" t="s">
        <v>1874</v>
      </c>
      <c r="B631" s="0" t="s">
        <v>1875</v>
      </c>
      <c r="C631" s="0" t="s">
        <v>1876</v>
      </c>
      <c r="D631" s="8" t="n">
        <v>39</v>
      </c>
      <c r="E631" s="0" t="n">
        <v>11.5</v>
      </c>
      <c r="F631" s="0" t="n">
        <v>1.3</v>
      </c>
      <c r="G631" s="0" t="n">
        <v>-2.1</v>
      </c>
      <c r="H631" s="0" t="n">
        <v>-11.2</v>
      </c>
      <c r="I631" s="0" t="s">
        <v>1818</v>
      </c>
      <c r="J631" s="13" t="n">
        <v>0.13</v>
      </c>
      <c r="K631" s="9" t="str">
        <f aca="false">RIGHTB(B631,1)</f>
        <v>N</v>
      </c>
      <c r="L631" s="9" t="str">
        <f aca="false">RIGHTB(C631,1)</f>
        <v>W</v>
      </c>
      <c r="M631" s="10" t="str">
        <f aca="false">IF(AND(K631="S",LEN(B631)&gt;4),-LEFT(B631,4),IF(AND(K631="S",LEN(B631)=4),-LEFT(B631,3),IF(AND(K631="N",LEN(B631)=4),LEFT(B631,3),LEFT(B631,4))))</f>
        <v>46.9</v>
      </c>
      <c r="N631" s="10" t="n">
        <f aca="false">IF(AND(L631="W",LEN(C631)=6),-LEFT(C631,5), IF(AND(L631="W",LEN(C631)=5),-LEFT(C631,4), IF(AND(L631="W",LEN(C631)=4), -LEFT(C631,3), IF(AND(L631="E", LEN(C631)=6),LEFT(C631,5), IF(AND(L631="E",LEN(C631)=5), LEFT(C631,4), IF(AND(L631="E",LEN(C631)=4),LEFT(C631,3) ))))))</f>
        <v>-7.5</v>
      </c>
      <c r="O631" s="0" t="n">
        <f aca="false">(F631^2+G631^2+H631^2)^0.5</f>
        <v>11.4690888914508</v>
      </c>
      <c r="P631" s="0" t="n">
        <f aca="false">ATAN((R631^2+S631^2)^0.5/T631)/$AB$1</f>
        <v>51.689997641753</v>
      </c>
      <c r="Q631" s="0" t="n">
        <f aca="false">ATAN2(R631,S631)/$AB$1+180</f>
        <v>12.2687134301132</v>
      </c>
      <c r="R631" s="0" t="n">
        <f aca="false">-F631*SIN(M631*$AB$1)*COS(N631*$AB$1)-G631*SIN($AB$1*M631)*SIN($AB$1*N631)+H631*COS($AB$1*M631)</f>
        <v>-8.79389772715518</v>
      </c>
      <c r="S631" s="0" t="n">
        <f aca="false">-F631*SIN($AB$1*N631)+G631*COS($AB$1*N631)</f>
        <v>-1.91235015900478</v>
      </c>
      <c r="T631" s="0" t="n">
        <f aca="false">-F631*COS($AB$1*M631)*COS(N631*$AB$1)-G631*COS($AB$1*M631)*SIN($AB$1*N631)-H631*SIN($AB$1*M631)</f>
        <v>7.10987198433906</v>
      </c>
      <c r="W631" s="0" t="n">
        <f aca="false">IF(O631&lt;&gt;0,1,0)</f>
        <v>1</v>
      </c>
    </row>
    <row r="632" customFormat="false" ht="15" hidden="false" customHeight="false" outlineLevel="0" collapsed="false">
      <c r="A632" s="0" t="s">
        <v>1877</v>
      </c>
      <c r="B632" s="0" t="s">
        <v>1878</v>
      </c>
      <c r="C632" s="0" t="s">
        <v>1879</v>
      </c>
      <c r="D632" s="0" t="n">
        <v>31.5</v>
      </c>
      <c r="E632" s="0" t="n">
        <v>14.7</v>
      </c>
      <c r="F632" s="0" t="n">
        <v>-13.2</v>
      </c>
      <c r="G632" s="0" t="n">
        <v>-6.5</v>
      </c>
      <c r="H632" s="0" t="n">
        <v>-0.4</v>
      </c>
      <c r="I632" s="0" t="s">
        <v>1818</v>
      </c>
      <c r="J632" s="13" t="n">
        <v>0.13</v>
      </c>
      <c r="K632" s="9" t="str">
        <f aca="false">RIGHTB(B632,1)</f>
        <v>S</v>
      </c>
      <c r="L632" s="9" t="str">
        <f aca="false">RIGHTB(C632,1)</f>
        <v>W</v>
      </c>
      <c r="M632" s="10" t="n">
        <f aca="false">IF(AND(K632="S",LEN(B632)&gt;4),-LEFT(B632,4),IF(AND(K632="S",LEN(B632)=4),-LEFT(B632,3),IF(AND(K632="N",LEN(B632)=4),LEFT(B632,3),LEFT(B632,4))))</f>
        <v>-39.8</v>
      </c>
      <c r="N632" s="10" t="n">
        <f aca="false">IF(AND(L632="W",LEN(C632)=6),-LEFT(C632,5), IF(AND(L632="W",LEN(C632)=5),-LEFT(C632,4), IF(AND(L632="W",LEN(C632)=4), -LEFT(C632,3), IF(AND(L632="E", LEN(C632)=6),LEFT(C632,5), IF(AND(L632="E",LEN(C632)=5), LEFT(C632,4), IF(AND(L632="E",LEN(C632)=4),LEFT(C632,3) ))))))</f>
        <v>-31.7</v>
      </c>
      <c r="O632" s="0" t="n">
        <f aca="false">(F632^2+G632^2+H632^2)^0.5</f>
        <v>14.719035294475</v>
      </c>
      <c r="P632" s="0" t="n">
        <f aca="false">ATAN((R632^2+S632^2)^0.5/T632)/$AB$1</f>
        <v>67.0126230277777</v>
      </c>
      <c r="Q632" s="0" t="n">
        <f aca="false">ATAN2(R632,S632)/$AB$1+180</f>
        <v>66.9293690987392</v>
      </c>
      <c r="R632" s="0" t="n">
        <f aca="false">-F632*SIN(M632*$AB$1)*COS(N632*$AB$1)-G632*SIN($AB$1*M632)*SIN($AB$1*N632)+H632*COS($AB$1*M632)</f>
        <v>-5.30986091033617</v>
      </c>
      <c r="S632" s="0" t="n">
        <f aca="false">-F632*SIN($AB$1*N632)+G632*COS($AB$1*N632)</f>
        <v>-12.4664980052867</v>
      </c>
      <c r="T632" s="0" t="n">
        <f aca="false">-F632*COS($AB$1*M632)*COS(N632*$AB$1)-G632*COS($AB$1*M632)*SIN($AB$1*N632)-H632*SIN($AB$1*M632)</f>
        <v>5.74820011804278</v>
      </c>
      <c r="W632" s="0" t="n">
        <f aca="false">IF(O632&lt;&gt;0,1,0)</f>
        <v>1</v>
      </c>
    </row>
    <row r="633" customFormat="false" ht="15" hidden="false" customHeight="false" outlineLevel="0" collapsed="false">
      <c r="A633" s="0" t="s">
        <v>1880</v>
      </c>
      <c r="B633" s="0" t="s">
        <v>1881</v>
      </c>
      <c r="C633" s="0" t="s">
        <v>1882</v>
      </c>
      <c r="D633" s="8" t="n">
        <v>37</v>
      </c>
      <c r="I633" s="0" t="s">
        <v>1818</v>
      </c>
      <c r="J633" s="13" t="n">
        <v>0.13</v>
      </c>
      <c r="K633" s="9" t="str">
        <f aca="false">RIGHTB(B633,1)</f>
        <v>S</v>
      </c>
      <c r="L633" s="9" t="str">
        <f aca="false">RIGHTB(C633,1)</f>
        <v>E</v>
      </c>
      <c r="M633" s="10" t="n">
        <f aca="false">IF(AND(K633="S",LEN(B633)&gt;4),-LEFT(B633,4),IF(AND(K633="S",LEN(B633)=4),-LEFT(B633,3),IF(AND(K633="N",LEN(B633)=4),LEFT(B633,3),LEFT(B633,4))))</f>
        <v>-37.6</v>
      </c>
      <c r="N633" s="10" t="str">
        <f aca="false">IF(AND(L633="W",LEN(C633)=6),-LEFT(C633,5), IF(AND(L633="W",LEN(C633)=5),-LEFT(C633,4), IF(AND(L633="W",LEN(C633)=4), -LEFT(C633,3), IF(AND(L633="E", LEN(C633)=6),LEFT(C633,5), IF(AND(L633="E",LEN(C633)=5), LEFT(C633,4), IF(AND(L633="E",LEN(C633)=4),LEFT(C633,3) ))))))</f>
        <v>83.5</v>
      </c>
      <c r="O633" s="0" t="n">
        <f aca="false">(F633^2+G633^2+H633^2)^0.5</f>
        <v>0</v>
      </c>
      <c r="P633" s="0" t="e">
        <f aca="false">ATAN((R633^2+S633^2)^0.5/T633)/$AB$1</f>
        <v>#DIV/0!</v>
      </c>
      <c r="Q633" s="0" t="n">
        <f aca="false">ATAN2(R633,S633)/$AB$1+180</f>
        <v>180</v>
      </c>
      <c r="R633" s="0" t="n">
        <f aca="false">-F633*SIN(M633*$AB$1)*COS(N633*$AB$1)-G633*SIN($AB$1*M633)*SIN($AB$1*N633)+H633*COS($AB$1*M633)</f>
        <v>0</v>
      </c>
      <c r="S633" s="0" t="n">
        <f aca="false">-F633*SIN($AB$1*N633)+G633*COS($AB$1*N633)</f>
        <v>0</v>
      </c>
      <c r="T633" s="0" t="n">
        <f aca="false">-F633*COS($AB$1*M633)*COS(N633*$AB$1)-G633*COS($AB$1*M633)*SIN($AB$1*N633)-H633*SIN($AB$1*M633)</f>
        <v>0</v>
      </c>
      <c r="W633" s="0" t="n">
        <f aca="false">IF(O633&lt;&gt;0,1,0)</f>
        <v>0</v>
      </c>
    </row>
    <row r="634" customFormat="false" ht="15" hidden="false" customHeight="false" outlineLevel="0" collapsed="false">
      <c r="A634" s="0" t="s">
        <v>1883</v>
      </c>
      <c r="B634" s="0" t="s">
        <v>1546</v>
      </c>
      <c r="C634" s="0" t="s">
        <v>1884</v>
      </c>
      <c r="D634" s="0" t="n">
        <v>39.8</v>
      </c>
      <c r="E634" s="0" t="n">
        <v>13.4</v>
      </c>
      <c r="F634" s="0" t="n">
        <v>11.1</v>
      </c>
      <c r="G634" s="0" t="n">
        <v>-5.2</v>
      </c>
      <c r="H634" s="0" t="n">
        <v>5.4</v>
      </c>
      <c r="I634" s="0" t="s">
        <v>1814</v>
      </c>
      <c r="J634" s="13" t="n">
        <v>0.13</v>
      </c>
      <c r="K634" s="9" t="str">
        <f aca="false">RIGHTB(B634,1)</f>
        <v>N</v>
      </c>
      <c r="L634" s="9" t="str">
        <f aca="false">RIGHTB(C634,1)</f>
        <v>W</v>
      </c>
      <c r="M634" s="10" t="str">
        <f aca="false">IF(AND(K634="S",LEN(B634)&gt;4),-LEFT(B634,4),IF(AND(K634="S",LEN(B634)=4),-LEFT(B634,3),IF(AND(K634="N",LEN(B634)=4),LEFT(B634,3),LEFT(B634,4))))</f>
        <v>21.9</v>
      </c>
      <c r="N634" s="10" t="n">
        <f aca="false">IF(AND(L634="W",LEN(C634)=6),-LEFT(C634,5), IF(AND(L634="W",LEN(C634)=5),-LEFT(C634,4), IF(AND(L634="W",LEN(C634)=4), -LEFT(C634,3), IF(AND(L634="E", LEN(C634)=6),LEFT(C634,5), IF(AND(L634="E",LEN(C634)=5), LEFT(C634,4), IF(AND(L634="E",LEN(C634)=4),LEFT(C634,3) ))))))</f>
        <v>-130.4</v>
      </c>
      <c r="O634" s="0" t="n">
        <f aca="false">(F634^2+G634^2+H634^2)^0.5</f>
        <v>13.394401815684</v>
      </c>
      <c r="P634" s="0" t="n">
        <f aca="false">ATAN((R634^2+S634^2)^0.5/T634)/$AB$1</f>
        <v>85.7758571868651</v>
      </c>
      <c r="Q634" s="0" t="n">
        <f aca="false">ATAN2(R634,S634)/$AB$1+180</f>
        <v>242.264921728026</v>
      </c>
      <c r="R634" s="0" t="n">
        <f aca="false">-F634*SIN(M634*$AB$1)*COS(N634*$AB$1)-G634*SIN($AB$1*M634)*SIN($AB$1*N634)+H634*COS($AB$1*M634)</f>
        <v>6.21660738307105</v>
      </c>
      <c r="S634" s="0" t="n">
        <f aca="false">-F634*SIN($AB$1*N634)+G634*COS($AB$1*N634)</f>
        <v>11.8232986993964</v>
      </c>
      <c r="T634" s="0" t="n">
        <f aca="false">-F634*COS($AB$1*M634)*COS(N634*$AB$1)-G634*COS($AB$1*M634)*SIN($AB$1*N634)-H634*SIN($AB$1*M634)</f>
        <v>0.986610617010082</v>
      </c>
      <c r="W634" s="0" t="n">
        <f aca="false">IF(O634&lt;&gt;0,1,0)</f>
        <v>1</v>
      </c>
    </row>
    <row r="635" customFormat="false" ht="15" hidden="false" customHeight="false" outlineLevel="0" collapsed="false">
      <c r="A635" s="0" t="s">
        <v>1885</v>
      </c>
      <c r="B635" s="0" t="s">
        <v>1886</v>
      </c>
      <c r="C635" s="0" t="s">
        <v>1887</v>
      </c>
      <c r="D635" s="8" t="n">
        <v>37</v>
      </c>
      <c r="E635" s="0" t="n">
        <v>17.8</v>
      </c>
      <c r="F635" s="0" t="n">
        <v>13.7</v>
      </c>
      <c r="G635" s="0" t="n">
        <v>-10.9</v>
      </c>
      <c r="H635" s="0" t="n">
        <v>-3.3</v>
      </c>
      <c r="I635" s="0" t="s">
        <v>1830</v>
      </c>
      <c r="J635" s="13" t="n">
        <v>0.13</v>
      </c>
      <c r="K635" s="9" t="str">
        <f aca="false">RIGHTB(B635,1)</f>
        <v>N</v>
      </c>
      <c r="L635" s="9" t="str">
        <f aca="false">RIGHTB(C635,1)</f>
        <v>E</v>
      </c>
      <c r="M635" s="10" t="str">
        <f aca="false">IF(AND(K635="S",LEN(B635)&gt;4),-LEFT(B635,4),IF(AND(K635="S",LEN(B635)=4),-LEFT(B635,3),IF(AND(K635="N",LEN(B635)=4),LEFT(B635,3),LEFT(B635,4))))</f>
        <v>47.7</v>
      </c>
      <c r="N635" s="10" t="str">
        <f aca="false">IF(AND(L635="W",LEN(C635)=6),-LEFT(C635,5), IF(AND(L635="W",LEN(C635)=5),-LEFT(C635,4), IF(AND(L635="W",LEN(C635)=4), -LEFT(C635,3), IF(AND(L635="E", LEN(C635)=6),LEFT(C635,5), IF(AND(L635="E",LEN(C635)=5), LEFT(C635,4), IF(AND(L635="E",LEN(C635)=4),LEFT(C635,3) ))))))</f>
        <v>161.7</v>
      </c>
      <c r="O635" s="0" t="n">
        <f aca="false">(F635^2+G635^2+H635^2)^0.5</f>
        <v>17.8154427393764</v>
      </c>
      <c r="P635" s="0" t="n">
        <f aca="false">ATAN((R635^2+S635^2)^0.5/T635)/$AB$1</f>
        <v>40.7412051594632</v>
      </c>
      <c r="Q635" s="0" t="n">
        <f aca="false">ATAN2(R635,S635)/$AB$1+180</f>
        <v>211.337630322808</v>
      </c>
      <c r="R635" s="0" t="n">
        <f aca="false">-F635*SIN(M635*$AB$1)*COS(N635*$AB$1)-G635*SIN($AB$1*M635)*SIN($AB$1*N635)+H635*COS($AB$1*M635)</f>
        <v>9.93093636841479</v>
      </c>
      <c r="S635" s="0" t="n">
        <f aca="false">-F635*SIN($AB$1*N635)+G635*COS($AB$1*N635)</f>
        <v>6.04704105821801</v>
      </c>
      <c r="T635" s="0" t="n">
        <f aca="false">-F635*COS($AB$1*M635)*COS(N635*$AB$1)-G635*COS($AB$1*M635)*SIN($AB$1*N635)-H635*SIN($AB$1*M635)</f>
        <v>13.4981405121862</v>
      </c>
      <c r="W635" s="0" t="n">
        <f aca="false">IF(O635&lt;&gt;0,1,0)</f>
        <v>1</v>
      </c>
    </row>
    <row r="636" customFormat="false" ht="15" hidden="false" customHeight="false" outlineLevel="0" collapsed="false">
      <c r="A636" s="0" t="s">
        <v>1888</v>
      </c>
      <c r="B636" s="0" t="s">
        <v>1889</v>
      </c>
      <c r="C636" s="0" t="s">
        <v>1890</v>
      </c>
      <c r="D636" s="0" t="n">
        <v>32.5</v>
      </c>
      <c r="E636" s="0" t="n">
        <v>23.3</v>
      </c>
      <c r="F636" s="0" t="n">
        <v>10.1</v>
      </c>
      <c r="G636" s="0" t="n">
        <v>-8.4</v>
      </c>
      <c r="H636" s="0" t="n">
        <v>19.2</v>
      </c>
      <c r="I636" s="0" t="s">
        <v>1830</v>
      </c>
      <c r="J636" s="13" t="n">
        <v>0.13</v>
      </c>
      <c r="K636" s="9" t="str">
        <f aca="false">RIGHTB(B636,1)</f>
        <v>S</v>
      </c>
      <c r="L636" s="9" t="str">
        <f aca="false">RIGHTB(C636,1)</f>
        <v>E</v>
      </c>
      <c r="M636" s="10" t="n">
        <f aca="false">IF(AND(K636="S",LEN(B636)&gt;4),-LEFT(B636,4),IF(AND(K636="S",LEN(B636)=4),-LEFT(B636,3),IF(AND(K636="N",LEN(B636)=4),LEFT(B636,3),LEFT(B636,4))))</f>
        <v>-81.1</v>
      </c>
      <c r="N636" s="10" t="str">
        <f aca="false">IF(AND(L636="W",LEN(C636)=6),-LEFT(C636,5), IF(AND(L636="W",LEN(C636)=5),-LEFT(C636,4), IF(AND(L636="W",LEN(C636)=4), -LEFT(C636,3), IF(AND(L636="E", LEN(C636)=6),LEFT(C636,5), IF(AND(L636="E",LEN(C636)=5), LEFT(C636,4), IF(AND(L636="E",LEN(C636)=4),LEFT(C636,3) ))))))</f>
        <v>141.1</v>
      </c>
      <c r="O636" s="0" t="n">
        <f aca="false">(F636^2+G636^2+H636^2)^0.5</f>
        <v>23.2639205638259</v>
      </c>
      <c r="P636" s="0" t="n">
        <f aca="false">ATAN((R636^2+S636^2)^0.5/T636)/$AB$1</f>
        <v>25.4811120448684</v>
      </c>
      <c r="Q636" s="0" t="n">
        <f aca="false">ATAN2(R636,S636)/$AB$1+180</f>
        <v>358.884661382182</v>
      </c>
      <c r="R636" s="0" t="n">
        <f aca="false">-F636*SIN(M636*$AB$1)*COS(N636*$AB$1)-G636*SIN($AB$1*M636)*SIN($AB$1*N636)+H636*COS($AB$1*M636)</f>
        <v>-10.006557151811</v>
      </c>
      <c r="S636" s="0" t="n">
        <f aca="false">-F636*SIN($AB$1*N636)+G636*COS($AB$1*N636)</f>
        <v>0.194815564435705</v>
      </c>
      <c r="T636" s="0" t="n">
        <f aca="false">-F636*COS($AB$1*M636)*COS(N636*$AB$1)-G636*COS($AB$1*M636)*SIN($AB$1*N636)-H636*SIN($AB$1*M636)</f>
        <v>21.0009728551654</v>
      </c>
      <c r="W636" s="0" t="n">
        <f aca="false">IF(O636&lt;&gt;0,1,0)</f>
        <v>1</v>
      </c>
    </row>
    <row r="637" customFormat="false" ht="15" hidden="false" customHeight="false" outlineLevel="0" collapsed="false">
      <c r="A637" s="0" t="s">
        <v>1891</v>
      </c>
      <c r="B637" s="0" t="s">
        <v>1892</v>
      </c>
      <c r="C637" s="0" t="s">
        <v>1062</v>
      </c>
      <c r="D637" s="0" t="n">
        <v>37</v>
      </c>
      <c r="I637" s="0" t="s">
        <v>1818</v>
      </c>
      <c r="J637" s="13" t="n">
        <v>0.13</v>
      </c>
      <c r="K637" s="9" t="str">
        <f aca="false">RIGHTB(B637,1)</f>
        <v>S</v>
      </c>
      <c r="L637" s="9" t="str">
        <f aca="false">RIGHTB(C637,1)</f>
        <v>W</v>
      </c>
      <c r="M637" s="10" t="n">
        <f aca="false">IF(AND(K637="S",LEN(B637)&gt;4),-LEFT(B637,4),IF(AND(K637="S",LEN(B637)=4),-LEFT(B637,3),IF(AND(K637="N",LEN(B637)=4),LEFT(B637,3),LEFT(B637,4))))</f>
        <v>-52.1</v>
      </c>
      <c r="N637" s="10" t="n">
        <f aca="false">IF(AND(L637="W",LEN(C637)=6),-LEFT(C637,5), IF(AND(L637="W",LEN(C637)=5),-LEFT(C637,4), IF(AND(L637="W",LEN(C637)=4), -LEFT(C637,3), IF(AND(L637="E", LEN(C637)=6),LEFT(C637,5), IF(AND(L637="E",LEN(C637)=5), LEFT(C637,4), IF(AND(L637="E",LEN(C637)=4),LEFT(C637,3) ))))))</f>
        <v>-171.2</v>
      </c>
      <c r="O637" s="0" t="n">
        <f aca="false">(F637^2+G637^2+H637^2)^0.5</f>
        <v>0</v>
      </c>
      <c r="P637" s="0" t="e">
        <f aca="false">ATAN((R637^2+S637^2)^0.5/T637)/$AB$1</f>
        <v>#DIV/0!</v>
      </c>
      <c r="Q637" s="0" t="n">
        <f aca="false">ATAN2(R637,S637)/$AB$1+180</f>
        <v>180</v>
      </c>
      <c r="R637" s="0" t="n">
        <f aca="false">-F637*SIN(M637*$AB$1)*COS(N637*$AB$1)-G637*SIN($AB$1*M637)*SIN($AB$1*N637)+H637*COS($AB$1*M637)</f>
        <v>0</v>
      </c>
      <c r="S637" s="0" t="n">
        <f aca="false">-F637*SIN($AB$1*N637)+G637*COS($AB$1*N637)</f>
        <v>0</v>
      </c>
      <c r="T637" s="0" t="n">
        <f aca="false">-F637*COS($AB$1*M637)*COS(N637*$AB$1)-G637*COS($AB$1*M637)*SIN($AB$1*N637)-H637*SIN($AB$1*M637)</f>
        <v>0</v>
      </c>
      <c r="W637" s="0" t="n">
        <f aca="false">IF(O637&lt;&gt;0,1,0)</f>
        <v>0</v>
      </c>
    </row>
    <row r="638" customFormat="false" ht="15" hidden="false" customHeight="false" outlineLevel="0" collapsed="false">
      <c r="A638" s="0" t="s">
        <v>1893</v>
      </c>
      <c r="B638" s="0" t="s">
        <v>1894</v>
      </c>
      <c r="C638" s="0" t="s">
        <v>1895</v>
      </c>
      <c r="D638" s="0" t="n">
        <v>26.4</v>
      </c>
      <c r="E638" s="0" t="n">
        <v>14.7</v>
      </c>
      <c r="F638" s="0" t="n">
        <v>-1.6</v>
      </c>
      <c r="G638" s="0" t="n">
        <v>-11.9</v>
      </c>
      <c r="H638" s="0" t="n">
        <v>-8.4</v>
      </c>
      <c r="I638" s="0" t="s">
        <v>1826</v>
      </c>
      <c r="J638" s="13" t="n">
        <v>0.13</v>
      </c>
      <c r="K638" s="9" t="str">
        <f aca="false">RIGHTB(B638,1)</f>
        <v>N</v>
      </c>
      <c r="L638" s="9" t="str">
        <f aca="false">RIGHTB(C638,1)</f>
        <v>E</v>
      </c>
      <c r="M638" s="10" t="str">
        <f aca="false">IF(AND(K638="S",LEN(B638)&gt;4),-LEFT(B638,4),IF(AND(K638="S",LEN(B638)=4),-LEFT(B638,3),IF(AND(K638="N",LEN(B638)=4),LEFT(B638,3),LEFT(B638,4))))</f>
        <v>42.4</v>
      </c>
      <c r="N638" s="10" t="str">
        <f aca="false">IF(AND(L638="W",LEN(C638)=6),-LEFT(C638,5), IF(AND(L638="W",LEN(C638)=5),-LEFT(C638,4), IF(AND(L638="W",LEN(C638)=4), -LEFT(C638,3), IF(AND(L638="E", LEN(C638)=6),LEFT(C638,5), IF(AND(L638="E",LEN(C638)=5), LEFT(C638,4), IF(AND(L638="E",LEN(C638)=4),LEFT(C638,3) ))))))</f>
        <v>98.4</v>
      </c>
      <c r="O638" s="0" t="n">
        <f aca="false">(F638^2+G638^2+H638^2)^0.5</f>
        <v>14.6536684826701</v>
      </c>
      <c r="P638" s="0" t="n">
        <f aca="false">ATAN((R638^2+S638^2)^0.5/T638)/$AB$1</f>
        <v>14.5316339373046</v>
      </c>
      <c r="Q638" s="0" t="n">
        <f aca="false">ATAN2(R638,S638)/$AB$1+180</f>
        <v>244.593623110414</v>
      </c>
      <c r="R638" s="0" t="n">
        <f aca="false">-F638*SIN(M638*$AB$1)*COS(N638*$AB$1)-G638*SIN($AB$1*M638)*SIN($AB$1*N638)+H638*COS($AB$1*M638)</f>
        <v>1.57748600608114</v>
      </c>
      <c r="S638" s="0" t="n">
        <f aca="false">-F638*SIN($AB$1*N638)+G638*COS($AB$1*N638)</f>
        <v>3.32122377206709</v>
      </c>
      <c r="T638" s="0" t="n">
        <f aca="false">-F638*COS($AB$1*M638)*COS(N638*$AB$1)-G638*COS($AB$1*M638)*SIN($AB$1*N638)-H638*SIN($AB$1*M638)</f>
        <v>14.1848866952286</v>
      </c>
      <c r="W638" s="0" t="n">
        <f aca="false">IF(O638&lt;&gt;0,1,0)</f>
        <v>1</v>
      </c>
    </row>
    <row r="639" customFormat="false" ht="15" hidden="false" customHeight="false" outlineLevel="0" collapsed="false">
      <c r="A639" s="0" t="s">
        <v>1896</v>
      </c>
      <c r="B639" s="0" t="s">
        <v>1367</v>
      </c>
      <c r="C639" s="0" t="s">
        <v>1897</v>
      </c>
      <c r="D639" s="8" t="n">
        <v>30</v>
      </c>
      <c r="E639" s="0" t="n">
        <v>15.9</v>
      </c>
      <c r="F639" s="0" t="n">
        <v>-14.1</v>
      </c>
      <c r="G639" s="0" t="n">
        <v>-7</v>
      </c>
      <c r="H639" s="0" t="n">
        <v>-1.9</v>
      </c>
      <c r="I639" s="0" t="s">
        <v>1826</v>
      </c>
      <c r="J639" s="13" t="n">
        <v>0.13</v>
      </c>
      <c r="K639" s="9" t="str">
        <f aca="false">RIGHTB(B639,1)</f>
        <v>N</v>
      </c>
      <c r="L639" s="9" t="str">
        <f aca="false">RIGHTB(C639,1)</f>
        <v>E</v>
      </c>
      <c r="M639" s="10" t="str">
        <f aca="false">IF(AND(K639="S",LEN(B639)&gt;4),-LEFT(B639,4),IF(AND(K639="S",LEN(B639)=4),-LEFT(B639,3),IF(AND(K639="N",LEN(B639)=4),LEFT(B639,3),LEFT(B639,4))))</f>
        <v>51.5</v>
      </c>
      <c r="N639" s="10" t="str">
        <f aca="false">IF(AND(L639="W",LEN(C639)=6),-LEFT(C639,5), IF(AND(L639="W",LEN(C639)=5),-LEFT(C639,4), IF(AND(L639="W",LEN(C639)=4), -LEFT(C639,3), IF(AND(L639="E", LEN(C639)=6),LEFT(C639,5), IF(AND(L639="E",LEN(C639)=5), LEFT(C639,4), IF(AND(L639="E",LEN(C639)=4),LEFT(C639,3) ))))))</f>
        <v>51.4</v>
      </c>
      <c r="O639" s="0" t="n">
        <f aca="false">(F639^2+G639^2+H639^2)^0.5</f>
        <v>15.8562290598995</v>
      </c>
      <c r="P639" s="0" t="n">
        <f aca="false">ATAN((R639^2+S639^2)^0.5/T639)/$AB$1</f>
        <v>49.1627558986481</v>
      </c>
      <c r="Q639" s="0" t="n">
        <f aca="false">ATAN2(R639,S639)/$AB$1+180</f>
        <v>213.678036973008</v>
      </c>
      <c r="R639" s="0" t="n">
        <f aca="false">-F639*SIN(M639*$AB$1)*COS(N639*$AB$1)-G639*SIN($AB$1*M639)*SIN($AB$1*N639)+H639*COS($AB$1*M639)</f>
        <v>9.98296324951817</v>
      </c>
      <c r="S639" s="0" t="n">
        <f aca="false">-F639*SIN($AB$1*N639)+G639*COS($AB$1*N639)</f>
        <v>6.65228148377381</v>
      </c>
      <c r="T639" s="0" t="n">
        <f aca="false">-F639*COS($AB$1*M639)*COS(N639*$AB$1)-G639*COS($AB$1*M639)*SIN($AB$1*N639)-H639*SIN($AB$1*M639)</f>
        <v>10.3685869731323</v>
      </c>
      <c r="W639" s="0" t="n">
        <f aca="false">IF(O639&lt;&gt;0,1,0)</f>
        <v>1</v>
      </c>
    </row>
    <row r="640" customFormat="false" ht="15" hidden="false" customHeight="false" outlineLevel="0" collapsed="false">
      <c r="A640" s="0" t="s">
        <v>1898</v>
      </c>
      <c r="B640" s="0" t="s">
        <v>1899</v>
      </c>
      <c r="C640" s="0" t="s">
        <v>1900</v>
      </c>
      <c r="D640" s="0" t="n">
        <v>38.4</v>
      </c>
      <c r="E640" s="0" t="n">
        <v>19.7</v>
      </c>
      <c r="F640" s="0" t="n">
        <v>0.2</v>
      </c>
      <c r="G640" s="0" t="n">
        <v>-2.2</v>
      </c>
      <c r="H640" s="0" t="n">
        <v>-19.6</v>
      </c>
      <c r="I640" s="0" t="s">
        <v>1814</v>
      </c>
      <c r="J640" s="13" t="n">
        <v>0.13</v>
      </c>
      <c r="K640" s="9" t="str">
        <f aca="false">RIGHTB(B640,1)</f>
        <v>N</v>
      </c>
      <c r="L640" s="9" t="str">
        <f aca="false">RIGHTB(C640,1)</f>
        <v>E</v>
      </c>
      <c r="M640" s="10" t="str">
        <f aca="false">IF(AND(K640="S",LEN(B640)&gt;4),-LEFT(B640,4),IF(AND(K640="S",LEN(B640)=4),-LEFT(B640,3),IF(AND(K640="N",LEN(B640)=4),LEFT(B640,3),LEFT(B640,4))))</f>
        <v>32.6</v>
      </c>
      <c r="N640" s="10" t="str">
        <f aca="false">IF(AND(L640="W",LEN(C640)=6),-LEFT(C640,5), IF(AND(L640="W",LEN(C640)=5),-LEFT(C640,4), IF(AND(L640="W",LEN(C640)=4), -LEFT(C640,3), IF(AND(L640="E", LEN(C640)=6),LEFT(C640,5), IF(AND(L640="E",LEN(C640)=5), LEFT(C640,4), IF(AND(L640="E",LEN(C640)=4),LEFT(C640,3) ))))))</f>
        <v>113.5</v>
      </c>
      <c r="O640" s="0" t="n">
        <f aca="false">(F640^2+G640^2+H640^2)^0.5</f>
        <v>19.7240969375026</v>
      </c>
      <c r="P640" s="0" t="n">
        <f aca="false">ATAN((R640^2+S640^2)^0.5/T640)/$AB$1</f>
        <v>51.320763291775</v>
      </c>
      <c r="Q640" s="0" t="n">
        <f aca="false">ATAN2(R640,S640)/$AB$1+180</f>
        <v>357.417328613446</v>
      </c>
      <c r="R640" s="0" t="n">
        <f aca="false">-F640*SIN(M640*$AB$1)*COS(N640*$AB$1)-G640*SIN($AB$1*M640)*SIN($AB$1*N640)+H640*COS($AB$1*M640)</f>
        <v>-15.3821127241574</v>
      </c>
      <c r="S640" s="0" t="n">
        <f aca="false">-F640*SIN($AB$1*N640)+G640*COS($AB$1*N640)</f>
        <v>0.693835936639769</v>
      </c>
      <c r="T640" s="0" t="n">
        <f aca="false">-F640*COS($AB$1*M640)*COS(N640*$AB$1)-G640*COS($AB$1*M640)*SIN($AB$1*N640)-H640*SIN($AB$1*M640)</f>
        <v>12.3267676150052</v>
      </c>
      <c r="W640" s="0" t="n">
        <f aca="false">IF(O640&lt;&gt;0,1,0)</f>
        <v>1</v>
      </c>
    </row>
    <row r="641" customFormat="false" ht="15" hidden="false" customHeight="false" outlineLevel="0" collapsed="false">
      <c r="A641" s="0" t="s">
        <v>1901</v>
      </c>
      <c r="B641" s="0" t="s">
        <v>1902</v>
      </c>
      <c r="C641" s="0" t="s">
        <v>1903</v>
      </c>
      <c r="D641" s="0" t="n">
        <v>28.4</v>
      </c>
      <c r="E641" s="0" t="n">
        <v>12.7</v>
      </c>
      <c r="F641" s="0" t="n">
        <v>-4.2</v>
      </c>
      <c r="G641" s="0" t="n">
        <v>11.6</v>
      </c>
      <c r="H641" s="0" t="n">
        <v>3.2</v>
      </c>
      <c r="I641" s="0" t="s">
        <v>1830</v>
      </c>
      <c r="J641" s="13" t="n">
        <v>0.13</v>
      </c>
      <c r="K641" s="9" t="str">
        <f aca="false">RIGHTB(B641,1)</f>
        <v>S</v>
      </c>
      <c r="L641" s="9" t="str">
        <f aca="false">RIGHTB(C641,1)</f>
        <v>W</v>
      </c>
      <c r="M641" s="10" t="n">
        <f aca="false">IF(AND(K641="S",LEN(B641)&gt;4),-LEFT(B641,4),IF(AND(K641="S",LEN(B641)=4),-LEFT(B641,3),IF(AND(K641="N",LEN(B641)=4),LEFT(B641,3),LEFT(B641,4))))</f>
        <v>-55.5</v>
      </c>
      <c r="N641" s="10" t="n">
        <f aca="false">IF(AND(L641="W",LEN(C641)=6),-LEFT(C641,5), IF(AND(L641="W",LEN(C641)=5),-LEFT(C641,4), IF(AND(L641="W",LEN(C641)=4), -LEFT(C641,3), IF(AND(L641="E", LEN(C641)=6),LEFT(C641,5), IF(AND(L641="E",LEN(C641)=5), LEFT(C641,4), IF(AND(L641="E",LEN(C641)=4),LEFT(C641,3) ))))))</f>
        <v>-68.9</v>
      </c>
      <c r="O641" s="0" t="n">
        <f aca="false">(F641^2+G641^2+H641^2)^0.5</f>
        <v>12.7451951730839</v>
      </c>
      <c r="P641" s="0" t="n">
        <f aca="false">ATAN((R641^2+S641^2)^0.5/T641)/$AB$1</f>
        <v>40.9693084121601</v>
      </c>
      <c r="Q641" s="0" t="n">
        <f aca="false">ATAN2(R641,S641)/$AB$1+180</f>
        <v>358.233779043201</v>
      </c>
      <c r="R641" s="0" t="n">
        <f aca="false">-F641*SIN(M641*$AB$1)*COS(N641*$AB$1)-G641*SIN($AB$1*M641)*SIN($AB$1*N641)+H641*COS($AB$1*M641)</f>
        <v>-8.35247650409263</v>
      </c>
      <c r="S641" s="0" t="n">
        <f aca="false">-F641*SIN($AB$1*N641)+G641*COS($AB$1*N641)</f>
        <v>0.257558128349477</v>
      </c>
      <c r="T641" s="0" t="n">
        <f aca="false">-F641*COS($AB$1*M641)*COS(N641*$AB$1)-G641*COS($AB$1*M641)*SIN($AB$1*N641)-H641*SIN($AB$1*M641)</f>
        <v>9.62339857114427</v>
      </c>
      <c r="W641" s="0" t="n">
        <f aca="false">IF(O641&lt;&gt;0,1,0)</f>
        <v>1</v>
      </c>
    </row>
    <row r="642" customFormat="false" ht="15" hidden="false" customHeight="false" outlineLevel="0" collapsed="false">
      <c r="A642" s="0" t="s">
        <v>1904</v>
      </c>
      <c r="I642" s="0" t="s">
        <v>1905</v>
      </c>
      <c r="J642" s="13" t="n">
        <v>0.12</v>
      </c>
      <c r="K642" s="9" t="str">
        <f aca="false">RIGHTB(B642,1)</f>
        <v/>
      </c>
      <c r="L642" s="9" t="str">
        <f aca="false">RIGHTB(C642,1)</f>
        <v/>
      </c>
      <c r="M642" s="10" t="str">
        <f aca="false">IF(AND(K642="S",LEN(B642)&gt;4),-LEFT(B642,4),IF(AND(K642="S",LEN(B642)=4),-LEFT(B642,3),IF(AND(K642="N",LEN(B642)=4),LEFT(B642,3),LEFT(B642,4))))</f>
        <v/>
      </c>
      <c r="N642" s="10" t="n">
        <f aca="false">IF(AND(L642="W",LEN(C642)=6),-LEFT(C642,5), IF(AND(L642="W",LEN(C642)=5),-LEFT(C642,4), IF(AND(L642="W",LEN(C642)=4), -LEFT(C642,3), IF(AND(L642="E", LEN(C642)=6),LEFT(C642,5), IF(AND(L642="E",LEN(C642)=5), LEFT(C642,4), IF(AND(L642="E",LEN(C642)=4),LEFT(C642,3) ))))))</f>
        <v>0</v>
      </c>
      <c r="O642" s="0" t="n">
        <f aca="false">(F642^2+G642^2+H642^2)^0.5</f>
        <v>0</v>
      </c>
      <c r="P642" s="0" t="e">
        <f aca="false">ATAN((R642^2+S642^2)^0.5/T642)/$AB$1</f>
        <v>#VALUE!</v>
      </c>
      <c r="Q642" s="0" t="e">
        <f aca="false">ATAN2(R642,S642)/$AB$1+180</f>
        <v>#VALUE!</v>
      </c>
      <c r="R642" s="0" t="e">
        <f aca="false">-F642*SIN(M642*$AB$1)*COS(N642*$AB$1)-G642*SIN($AB$1*M642)*SIN($AB$1*N642)+H642*COS($AB$1*M642)</f>
        <v>#VALUE!</v>
      </c>
      <c r="S642" s="0" t="n">
        <f aca="false">-F642*SIN($AB$1*N642)+G642*COS($AB$1*N642)</f>
        <v>0</v>
      </c>
      <c r="T642" s="0" t="e">
        <f aca="false">-F642*COS($AB$1*M642)*COS(N642*$AB$1)-G642*COS($AB$1*M642)*SIN($AB$1*N642)-H642*SIN($AB$1*M642)</f>
        <v>#VALUE!</v>
      </c>
      <c r="W642" s="0" t="n">
        <f aca="false">IF(O642&lt;&gt;0,1,0)</f>
        <v>0</v>
      </c>
    </row>
    <row r="643" customFormat="false" ht="15" hidden="false" customHeight="false" outlineLevel="0" collapsed="false">
      <c r="A643" s="0" t="s">
        <v>1906</v>
      </c>
      <c r="I643" s="0" t="s">
        <v>1905</v>
      </c>
      <c r="J643" s="13" t="n">
        <v>0.12</v>
      </c>
      <c r="K643" s="9" t="str">
        <f aca="false">RIGHTB(B643,1)</f>
        <v/>
      </c>
      <c r="L643" s="9" t="str">
        <f aca="false">RIGHTB(C643,1)</f>
        <v/>
      </c>
      <c r="M643" s="10" t="str">
        <f aca="false">IF(AND(K643="S",LEN(B643)&gt;4),-LEFT(B643,4),IF(AND(K643="S",LEN(B643)=4),-LEFT(B643,3),IF(AND(K643="N",LEN(B643)=4),LEFT(B643,3),LEFT(B643,4))))</f>
        <v/>
      </c>
      <c r="N643" s="10" t="n">
        <f aca="false">IF(AND(L643="W",LEN(C643)=6),-LEFT(C643,5), IF(AND(L643="W",LEN(C643)=5),-LEFT(C643,4), IF(AND(L643="W",LEN(C643)=4), -LEFT(C643,3), IF(AND(L643="E", LEN(C643)=6),LEFT(C643,5), IF(AND(L643="E",LEN(C643)=5), LEFT(C643,4), IF(AND(L643="E",LEN(C643)=4),LEFT(C643,3) ))))))</f>
        <v>0</v>
      </c>
      <c r="O643" s="0" t="n">
        <f aca="false">(F643^2+G643^2+H643^2)^0.5</f>
        <v>0</v>
      </c>
      <c r="P643" s="0" t="e">
        <f aca="false">ATAN((R643^2+S643^2)^0.5/T643)/$AB$1</f>
        <v>#VALUE!</v>
      </c>
      <c r="Q643" s="0" t="e">
        <f aca="false">ATAN2(R643,S643)/$AB$1+180</f>
        <v>#VALUE!</v>
      </c>
      <c r="R643" s="0" t="e">
        <f aca="false">-F643*SIN(M643*$AB$1)*COS(N643*$AB$1)-G643*SIN($AB$1*M643)*SIN($AB$1*N643)+H643*COS($AB$1*M643)</f>
        <v>#VALUE!</v>
      </c>
      <c r="S643" s="0" t="n">
        <f aca="false">-F643*SIN($AB$1*N643)+G643*COS($AB$1*N643)</f>
        <v>0</v>
      </c>
      <c r="T643" s="0" t="e">
        <f aca="false">-F643*COS($AB$1*M643)*COS(N643*$AB$1)-G643*COS($AB$1*M643)*SIN($AB$1*N643)-H643*SIN($AB$1*M643)</f>
        <v>#VALUE!</v>
      </c>
      <c r="W643" s="0" t="n">
        <f aca="false">IF(O643&lt;&gt;0,1,0)</f>
        <v>0</v>
      </c>
    </row>
    <row r="644" customFormat="false" ht="15" hidden="false" customHeight="false" outlineLevel="0" collapsed="false">
      <c r="A644" s="0" t="s">
        <v>1907</v>
      </c>
      <c r="I644" s="0" t="s">
        <v>1908</v>
      </c>
      <c r="J644" s="13" t="n">
        <v>0.12</v>
      </c>
      <c r="K644" s="9" t="str">
        <f aca="false">RIGHTB(B644,1)</f>
        <v/>
      </c>
      <c r="L644" s="9" t="str">
        <f aca="false">RIGHTB(C644,1)</f>
        <v/>
      </c>
      <c r="M644" s="10" t="str">
        <f aca="false">IF(AND(K644="S",LEN(B644)&gt;4),-LEFT(B644,4),IF(AND(K644="S",LEN(B644)=4),-LEFT(B644,3),IF(AND(K644="N",LEN(B644)=4),LEFT(B644,3),LEFT(B644,4))))</f>
        <v/>
      </c>
      <c r="N644" s="10" t="n">
        <f aca="false">IF(AND(L644="W",LEN(C644)=6),-LEFT(C644,5), IF(AND(L644="W",LEN(C644)=5),-LEFT(C644,4), IF(AND(L644="W",LEN(C644)=4), -LEFT(C644,3), IF(AND(L644="E", LEN(C644)=6),LEFT(C644,5), IF(AND(L644="E",LEN(C644)=5), LEFT(C644,4), IF(AND(L644="E",LEN(C644)=4),LEFT(C644,3) ))))))</f>
        <v>0</v>
      </c>
      <c r="O644" s="0" t="n">
        <f aca="false">(F644^2+G644^2+H644^2)^0.5</f>
        <v>0</v>
      </c>
      <c r="P644" s="0" t="e">
        <f aca="false">ATAN((R644^2+S644^2)^0.5/T644)/$AB$1</f>
        <v>#VALUE!</v>
      </c>
      <c r="Q644" s="0" t="e">
        <f aca="false">ATAN2(R644,S644)/$AB$1+180</f>
        <v>#VALUE!</v>
      </c>
      <c r="R644" s="0" t="e">
        <f aca="false">-F644*SIN(M644*$AB$1)*COS(N644*$AB$1)-G644*SIN($AB$1*M644)*SIN($AB$1*N644)+H644*COS($AB$1*M644)</f>
        <v>#VALUE!</v>
      </c>
      <c r="S644" s="0" t="n">
        <f aca="false">-F644*SIN($AB$1*N644)+G644*COS($AB$1*N644)</f>
        <v>0</v>
      </c>
      <c r="T644" s="0" t="e">
        <f aca="false">-F644*COS($AB$1*M644)*COS(N644*$AB$1)-G644*COS($AB$1*M644)*SIN($AB$1*N644)-H644*SIN($AB$1*M644)</f>
        <v>#VALUE!</v>
      </c>
      <c r="W644" s="0" t="n">
        <f aca="false">IF(O644&lt;&gt;0,1,0)</f>
        <v>0</v>
      </c>
    </row>
    <row r="645" customFormat="false" ht="15" hidden="false" customHeight="false" outlineLevel="0" collapsed="false">
      <c r="A645" s="0" t="s">
        <v>1909</v>
      </c>
      <c r="B645" s="0" t="s">
        <v>1910</v>
      </c>
      <c r="C645" s="0" t="s">
        <v>1911</v>
      </c>
      <c r="D645" s="0" t="n">
        <v>65</v>
      </c>
      <c r="I645" s="0" t="s">
        <v>1905</v>
      </c>
      <c r="J645" s="13" t="n">
        <v>0.12</v>
      </c>
      <c r="K645" s="9" t="str">
        <f aca="false">RIGHTB(B645,1)</f>
        <v>N</v>
      </c>
      <c r="L645" s="9" t="str">
        <f aca="false">RIGHTB(C645,1)</f>
        <v>E</v>
      </c>
      <c r="M645" s="10" t="str">
        <f aca="false">IF(AND(K645="S",LEN(B645)&gt;4),-LEFT(B645,4),IF(AND(K645="S",LEN(B645)=4),-LEFT(B645,3),IF(AND(K645="N",LEN(B645)=4),LEFT(B645,3),LEFT(B645,4))))</f>
        <v>47.0</v>
      </c>
      <c r="N645" s="10" t="str">
        <f aca="false">IF(AND(L645="W",LEN(C645)=6),-LEFT(C645,5), IF(AND(L645="W",LEN(C645)=5),-LEFT(C645,4), IF(AND(L645="W",LEN(C645)=4), -LEFT(C645,3), IF(AND(L645="E", LEN(C645)=6),LEFT(C645,5), IF(AND(L645="E",LEN(C645)=5), LEFT(C645,4), IF(AND(L645="E",LEN(C645)=4),LEFT(C645,3) ))))))</f>
        <v>103.0</v>
      </c>
      <c r="O645" s="0" t="n">
        <f aca="false">(F645^2+G645^2+H645^2)^0.5</f>
        <v>0</v>
      </c>
      <c r="P645" s="0" t="e">
        <f aca="false">ATAN((R645^2+S645^2)^0.5/T645)/$AB$1</f>
        <v>#DIV/0!</v>
      </c>
      <c r="Q645" s="0" t="n">
        <f aca="false">ATAN2(R645,S645)/$AB$1+180</f>
        <v>180</v>
      </c>
      <c r="R645" s="0" t="n">
        <f aca="false">-F645*SIN(M645*$AB$1)*COS(N645*$AB$1)-G645*SIN($AB$1*M645)*SIN($AB$1*N645)+H645*COS($AB$1*M645)</f>
        <v>0</v>
      </c>
      <c r="S645" s="0" t="n">
        <f aca="false">-F645*SIN($AB$1*N645)+G645*COS($AB$1*N645)</f>
        <v>-0</v>
      </c>
      <c r="T645" s="0" t="n">
        <f aca="false">-F645*COS($AB$1*M645)*COS(N645*$AB$1)-G645*COS($AB$1*M645)*SIN($AB$1*N645)-H645*SIN($AB$1*M645)</f>
        <v>0</v>
      </c>
      <c r="W645" s="0" t="n">
        <f aca="false">IF(O645&lt;&gt;0,1,0)</f>
        <v>0</v>
      </c>
    </row>
    <row r="646" customFormat="false" ht="15" hidden="false" customHeight="false" outlineLevel="0" collapsed="false">
      <c r="A646" s="0" t="s">
        <v>1912</v>
      </c>
      <c r="B646" s="0" t="s">
        <v>1913</v>
      </c>
      <c r="C646" s="0" t="s">
        <v>1914</v>
      </c>
      <c r="I646" s="0" t="s">
        <v>1915</v>
      </c>
      <c r="J646" s="13" t="n">
        <v>0.12</v>
      </c>
      <c r="K646" s="9" t="str">
        <f aca="false">RIGHTB(B646,1)</f>
        <v>N</v>
      </c>
      <c r="L646" s="9" t="str">
        <f aca="false">RIGHTB(C646,1)</f>
        <v>W</v>
      </c>
      <c r="M646" s="10" t="str">
        <f aca="false">IF(AND(K646="S",LEN(B646)&gt;4),-LEFT(B646,4),IF(AND(K646="S",LEN(B646)=4),-LEFT(B646,3),IF(AND(K646="N",LEN(B646)=4),LEFT(B646,3),LEFT(B646,4))))</f>
        <v>35.0</v>
      </c>
      <c r="N646" s="10" t="n">
        <f aca="false">IF(AND(L646="W",LEN(C646)=6),-LEFT(C646,5), IF(AND(L646="W",LEN(C646)=5),-LEFT(C646,4), IF(AND(L646="W",LEN(C646)=4), -LEFT(C646,3), IF(AND(L646="E", LEN(C646)=6),LEFT(C646,5), IF(AND(L646="E",LEN(C646)=5), LEFT(C646,4), IF(AND(L646="E",LEN(C646)=4),LEFT(C646,3) ))))))</f>
        <v>-107.2</v>
      </c>
      <c r="O646" s="0" t="n">
        <f aca="false">(F646^2+G646^2+H646^2)^0.5</f>
        <v>0</v>
      </c>
      <c r="P646" s="0" t="e">
        <f aca="false">ATAN((R646^2+S646^2)^0.5/T646)/$AB$1</f>
        <v>#DIV/0!</v>
      </c>
      <c r="Q646" s="0" t="n">
        <f aca="false">ATAN2(R646,S646)/$AB$1+180</f>
        <v>180</v>
      </c>
      <c r="R646" s="0" t="n">
        <f aca="false">-F646*SIN(M646*$AB$1)*COS(N646*$AB$1)-G646*SIN($AB$1*M646)*SIN($AB$1*N646)+H646*COS($AB$1*M646)</f>
        <v>0</v>
      </c>
      <c r="S646" s="0" t="n">
        <f aca="false">-F646*SIN($AB$1*N646)+G646*COS($AB$1*N646)</f>
        <v>0</v>
      </c>
      <c r="T646" s="0" t="n">
        <f aca="false">-F646*COS($AB$1*M646)*COS(N646*$AB$1)-G646*COS($AB$1*M646)*SIN($AB$1*N646)-H646*SIN($AB$1*M646)</f>
        <v>0</v>
      </c>
      <c r="W646" s="0" t="n">
        <f aca="false">IF(O646&lt;&gt;0,1,0)</f>
        <v>0</v>
      </c>
    </row>
    <row r="647" customFormat="false" ht="15" hidden="false" customHeight="false" outlineLevel="0" collapsed="false">
      <c r="A647" s="0" t="s">
        <v>1916</v>
      </c>
      <c r="B647" s="0" t="s">
        <v>1917</v>
      </c>
      <c r="C647" s="0" t="s">
        <v>1153</v>
      </c>
      <c r="I647" s="0" t="s">
        <v>1905</v>
      </c>
      <c r="J647" s="13" t="n">
        <v>0.12</v>
      </c>
      <c r="K647" s="9" t="str">
        <f aca="false">RIGHTB(B647,1)</f>
        <v>N</v>
      </c>
      <c r="L647" s="9" t="str">
        <f aca="false">RIGHTB(C647,1)</f>
        <v>W</v>
      </c>
      <c r="M647" s="10" t="str">
        <f aca="false">IF(AND(K647="S",LEN(B647)&gt;4),-LEFT(B647,4),IF(AND(K647="S",LEN(B647)=4),-LEFT(B647,3),IF(AND(K647="N",LEN(B647)=4),LEFT(B647,3),LEFT(B647,4))))</f>
        <v>24.3</v>
      </c>
      <c r="N647" s="10" t="n">
        <f aca="false">IF(AND(L647="W",LEN(C647)=6),-LEFT(C647,5), IF(AND(L647="W",LEN(C647)=5),-LEFT(C647,4), IF(AND(L647="W",LEN(C647)=4), -LEFT(C647,3), IF(AND(L647="E", LEN(C647)=6),LEFT(C647,5), IF(AND(L647="E",LEN(C647)=5), LEFT(C647,4), IF(AND(L647="E",LEN(C647)=4),LEFT(C647,3) ))))))</f>
        <v>-94.9</v>
      </c>
      <c r="O647" s="0" t="n">
        <f aca="false">(F647^2+G647^2+H647^2)^0.5</f>
        <v>0</v>
      </c>
      <c r="P647" s="0" t="e">
        <f aca="false">ATAN((R647^2+S647^2)^0.5/T647)/$AB$1</f>
        <v>#DIV/0!</v>
      </c>
      <c r="Q647" s="0" t="n">
        <f aca="false">ATAN2(R647,S647)/$AB$1+180</f>
        <v>180</v>
      </c>
      <c r="R647" s="0" t="n">
        <f aca="false">-F647*SIN(M647*$AB$1)*COS(N647*$AB$1)-G647*SIN($AB$1*M647)*SIN($AB$1*N647)+H647*COS($AB$1*M647)</f>
        <v>0</v>
      </c>
      <c r="S647" s="0" t="n">
        <f aca="false">-F647*SIN($AB$1*N647)+G647*COS($AB$1*N647)</f>
        <v>0</v>
      </c>
      <c r="T647" s="0" t="n">
        <f aca="false">-F647*COS($AB$1*M647)*COS(N647*$AB$1)-G647*COS($AB$1*M647)*SIN($AB$1*N647)-H647*SIN($AB$1*M647)</f>
        <v>0</v>
      </c>
      <c r="W647" s="0" t="n">
        <f aca="false">IF(O647&lt;&gt;0,1,0)</f>
        <v>0</v>
      </c>
    </row>
    <row r="648" customFormat="false" ht="15" hidden="false" customHeight="false" outlineLevel="0" collapsed="false">
      <c r="A648" s="0" t="s">
        <v>1918</v>
      </c>
      <c r="B648" s="0" t="s">
        <v>1919</v>
      </c>
      <c r="C648" s="0" t="s">
        <v>1920</v>
      </c>
      <c r="I648" s="0" t="s">
        <v>1915</v>
      </c>
      <c r="J648" s="13" t="n">
        <v>0.12</v>
      </c>
      <c r="K648" s="9" t="str">
        <f aca="false">RIGHTB(B648,1)</f>
        <v>N</v>
      </c>
      <c r="L648" s="9" t="str">
        <f aca="false">RIGHTB(C648,1)</f>
        <v>E</v>
      </c>
      <c r="M648" s="10" t="str">
        <f aca="false">IF(AND(K648="S",LEN(B648)&gt;4),-LEFT(B648,4),IF(AND(K648="S",LEN(B648)=4),-LEFT(B648,3),IF(AND(K648="N",LEN(B648)=4),LEFT(B648,3),LEFT(B648,4))))</f>
        <v>52.7</v>
      </c>
      <c r="N648" s="10" t="str">
        <f aca="false">IF(AND(L648="W",LEN(C648)=6),-LEFT(C648,5), IF(AND(L648="W",LEN(C648)=5),-LEFT(C648,4), IF(AND(L648="W",LEN(C648)=4), -LEFT(C648,3), IF(AND(L648="E", LEN(C648)=6),LEFT(C648,5), IF(AND(L648="E",LEN(C648)=5), LEFT(C648,4), IF(AND(L648="E",LEN(C648)=4),LEFT(C648,3) ))))))</f>
        <v>3.8</v>
      </c>
      <c r="O648" s="0" t="n">
        <f aca="false">(F648^2+G648^2+H648^2)^0.5</f>
        <v>0</v>
      </c>
      <c r="P648" s="0" t="e">
        <f aca="false">ATAN((R648^2+S648^2)^0.5/T648)/$AB$1</f>
        <v>#DIV/0!</v>
      </c>
      <c r="Q648" s="0" t="n">
        <f aca="false">ATAN2(R648,S648)/$AB$1+180</f>
        <v>180</v>
      </c>
      <c r="R648" s="0" t="n">
        <f aca="false">-F648*SIN(M648*$AB$1)*COS(N648*$AB$1)-G648*SIN($AB$1*M648)*SIN($AB$1*N648)+H648*COS($AB$1*M648)</f>
        <v>0</v>
      </c>
      <c r="S648" s="0" t="n">
        <f aca="false">-F648*SIN($AB$1*N648)+G648*COS($AB$1*N648)</f>
        <v>0</v>
      </c>
      <c r="T648" s="0" t="n">
        <f aca="false">-F648*COS($AB$1*M648)*COS(N648*$AB$1)-G648*COS($AB$1*M648)*SIN($AB$1*N648)-H648*SIN($AB$1*M648)</f>
        <v>-0</v>
      </c>
      <c r="W648" s="0" t="n">
        <f aca="false">IF(O648&lt;&gt;0,1,0)</f>
        <v>0</v>
      </c>
    </row>
    <row r="649" customFormat="false" ht="15" hidden="false" customHeight="false" outlineLevel="0" collapsed="false">
      <c r="A649" s="0" t="s">
        <v>1921</v>
      </c>
      <c r="B649" s="0" t="s">
        <v>1922</v>
      </c>
      <c r="C649" s="0" t="s">
        <v>172</v>
      </c>
      <c r="D649" s="0" t="n">
        <v>32</v>
      </c>
      <c r="I649" s="0" t="s">
        <v>1905</v>
      </c>
      <c r="J649" s="13" t="n">
        <v>0.12</v>
      </c>
      <c r="K649" s="9" t="str">
        <f aca="false">RIGHTB(B649,1)</f>
        <v>S</v>
      </c>
      <c r="L649" s="9" t="str">
        <f aca="false">RIGHTB(C649,1)</f>
        <v>E</v>
      </c>
      <c r="M649" s="10" t="n">
        <f aca="false">IF(AND(K649="S",LEN(B649)&gt;4),-LEFT(B649,4),IF(AND(K649="S",LEN(B649)=4),-LEFT(B649,3),IF(AND(K649="N",LEN(B649)=4),LEFT(B649,3),LEFT(B649,4))))</f>
        <v>-22.9</v>
      </c>
      <c r="N649" s="10" t="str">
        <f aca="false">IF(AND(L649="W",LEN(C649)=6),-LEFT(C649,5), IF(AND(L649="W",LEN(C649)=5),-LEFT(C649,4), IF(AND(L649="W",LEN(C649)=4), -LEFT(C649,3), IF(AND(L649="E", LEN(C649)=6),LEFT(C649,5), IF(AND(L649="E",LEN(C649)=5), LEFT(C649,4), IF(AND(L649="E",LEN(C649)=4),LEFT(C649,3) ))))))</f>
        <v>22.7</v>
      </c>
      <c r="O649" s="0" t="n">
        <f aca="false">(F649^2+G649^2+H649^2)^0.5</f>
        <v>0</v>
      </c>
      <c r="P649" s="0" t="e">
        <f aca="false">ATAN((R649^2+S649^2)^0.5/T649)/$AB$1</f>
        <v>#DIV/0!</v>
      </c>
      <c r="Q649" s="0" t="n">
        <f aca="false">ATAN2(R649,S649)/$AB$1+180</f>
        <v>180</v>
      </c>
      <c r="R649" s="0" t="n">
        <f aca="false">-F649*SIN(M649*$AB$1)*COS(N649*$AB$1)-G649*SIN($AB$1*M649)*SIN($AB$1*N649)+H649*COS($AB$1*M649)</f>
        <v>0</v>
      </c>
      <c r="S649" s="0" t="n">
        <f aca="false">-F649*SIN($AB$1*N649)+G649*COS($AB$1*N649)</f>
        <v>0</v>
      </c>
      <c r="T649" s="0" t="n">
        <f aca="false">-F649*COS($AB$1*M649)*COS(N649*$AB$1)-G649*COS($AB$1*M649)*SIN($AB$1*N649)-H649*SIN($AB$1*M649)</f>
        <v>0</v>
      </c>
      <c r="W649" s="0" t="n">
        <f aca="false">IF(O649&lt;&gt;0,1,0)</f>
        <v>0</v>
      </c>
    </row>
    <row r="650" customFormat="false" ht="15" hidden="false" customHeight="false" outlineLevel="0" collapsed="false">
      <c r="A650" s="0" t="s">
        <v>1923</v>
      </c>
      <c r="I650" s="0" t="s">
        <v>1905</v>
      </c>
      <c r="J650" s="13" t="n">
        <v>0.12</v>
      </c>
      <c r="K650" s="9" t="str">
        <f aca="false">RIGHTB(B650,1)</f>
        <v/>
      </c>
      <c r="L650" s="9" t="str">
        <f aca="false">RIGHTB(C650,1)</f>
        <v/>
      </c>
      <c r="M650" s="10" t="str">
        <f aca="false">IF(AND(K650="S",LEN(B650)&gt;4),-LEFT(B650,4),IF(AND(K650="S",LEN(B650)=4),-LEFT(B650,3),IF(AND(K650="N",LEN(B650)=4),LEFT(B650,3),LEFT(B650,4))))</f>
        <v/>
      </c>
      <c r="N650" s="10" t="n">
        <f aca="false">IF(AND(L650="W",LEN(C650)=6),-LEFT(C650,5), IF(AND(L650="W",LEN(C650)=5),-LEFT(C650,4), IF(AND(L650="W",LEN(C650)=4), -LEFT(C650,3), IF(AND(L650="E", LEN(C650)=6),LEFT(C650,5), IF(AND(L650="E",LEN(C650)=5), LEFT(C650,4), IF(AND(L650="E",LEN(C650)=4),LEFT(C650,3) ))))))</f>
        <v>0</v>
      </c>
      <c r="O650" s="0" t="n">
        <f aca="false">(F650^2+G650^2+H650^2)^0.5</f>
        <v>0</v>
      </c>
      <c r="P650" s="0" t="e">
        <f aca="false">ATAN((R650^2+S650^2)^0.5/T650)/$AB$1</f>
        <v>#VALUE!</v>
      </c>
      <c r="Q650" s="0" t="e">
        <f aca="false">ATAN2(R650,S650)/$AB$1+180</f>
        <v>#VALUE!</v>
      </c>
      <c r="R650" s="0" t="e">
        <f aca="false">-F650*SIN(M650*$AB$1)*COS(N650*$AB$1)-G650*SIN($AB$1*M650)*SIN($AB$1*N650)+H650*COS($AB$1*M650)</f>
        <v>#VALUE!</v>
      </c>
      <c r="S650" s="0" t="n">
        <f aca="false">-F650*SIN($AB$1*N650)+G650*COS($AB$1*N650)</f>
        <v>0</v>
      </c>
      <c r="T650" s="0" t="e">
        <f aca="false">-F650*COS($AB$1*M650)*COS(N650*$AB$1)-G650*COS($AB$1*M650)*SIN($AB$1*N650)-H650*SIN($AB$1*M650)</f>
        <v>#VALUE!</v>
      </c>
      <c r="W650" s="0" t="n">
        <f aca="false">IF(O650&lt;&gt;0,1,0)</f>
        <v>0</v>
      </c>
    </row>
    <row r="651" customFormat="false" ht="15" hidden="false" customHeight="false" outlineLevel="0" collapsed="false">
      <c r="A651" s="0" t="s">
        <v>1924</v>
      </c>
      <c r="I651" s="0" t="s">
        <v>1905</v>
      </c>
      <c r="J651" s="13" t="n">
        <v>0.12</v>
      </c>
      <c r="K651" s="9" t="str">
        <f aca="false">RIGHTB(B651,1)</f>
        <v/>
      </c>
      <c r="L651" s="9" t="str">
        <f aca="false">RIGHTB(C651,1)</f>
        <v/>
      </c>
      <c r="M651" s="10" t="str">
        <f aca="false">IF(AND(K651="S",LEN(B651)&gt;4),-LEFT(B651,4),IF(AND(K651="S",LEN(B651)=4),-LEFT(B651,3),IF(AND(K651="N",LEN(B651)=4),LEFT(B651,3),LEFT(B651,4))))</f>
        <v/>
      </c>
      <c r="N651" s="10" t="n">
        <f aca="false">IF(AND(L651="W",LEN(C651)=6),-LEFT(C651,5), IF(AND(L651="W",LEN(C651)=5),-LEFT(C651,4), IF(AND(L651="W",LEN(C651)=4), -LEFT(C651,3), IF(AND(L651="E", LEN(C651)=6),LEFT(C651,5), IF(AND(L651="E",LEN(C651)=5), LEFT(C651,4), IF(AND(L651="E",LEN(C651)=4),LEFT(C651,3) ))))))</f>
        <v>0</v>
      </c>
      <c r="O651" s="0" t="n">
        <f aca="false">(F651^2+G651^2+H651^2)^0.5</f>
        <v>0</v>
      </c>
      <c r="P651" s="0" t="e">
        <f aca="false">ATAN((R651^2+S651^2)^0.5/T651)/$AB$1</f>
        <v>#VALUE!</v>
      </c>
      <c r="Q651" s="0" t="e">
        <f aca="false">ATAN2(R651,S651)/$AB$1+180</f>
        <v>#VALUE!</v>
      </c>
      <c r="R651" s="0" t="e">
        <f aca="false">-F651*SIN(M651*$AB$1)*COS(N651*$AB$1)-G651*SIN($AB$1*M651)*SIN($AB$1*N651)+H651*COS($AB$1*M651)</f>
        <v>#VALUE!</v>
      </c>
      <c r="S651" s="0" t="n">
        <f aca="false">-F651*SIN($AB$1*N651)+G651*COS($AB$1*N651)</f>
        <v>0</v>
      </c>
      <c r="T651" s="0" t="e">
        <f aca="false">-F651*COS($AB$1*M651)*COS(N651*$AB$1)-G651*COS($AB$1*M651)*SIN($AB$1*N651)-H651*SIN($AB$1*M651)</f>
        <v>#VALUE!</v>
      </c>
      <c r="W651" s="0" t="n">
        <f aca="false">IF(O651&lt;&gt;0,1,0)</f>
        <v>0</v>
      </c>
    </row>
    <row r="652" customFormat="false" ht="15" hidden="false" customHeight="false" outlineLevel="0" collapsed="false">
      <c r="A652" s="0" t="s">
        <v>1925</v>
      </c>
      <c r="B652" s="0" t="s">
        <v>1926</v>
      </c>
      <c r="C652" s="0" t="s">
        <v>1927</v>
      </c>
      <c r="D652" s="0" t="n">
        <v>53</v>
      </c>
      <c r="I652" s="0" t="s">
        <v>1915</v>
      </c>
      <c r="J652" s="13" t="n">
        <v>0.12</v>
      </c>
      <c r="K652" s="9" t="str">
        <f aca="false">RIGHTB(B652,1)</f>
        <v>N</v>
      </c>
      <c r="L652" s="9" t="str">
        <f aca="false">RIGHTB(C652,1)</f>
        <v>E</v>
      </c>
      <c r="M652" s="10" t="str">
        <f aca="false">IF(AND(K652="S",LEN(B652)&gt;4),-LEFT(B652,4),IF(AND(K652="S",LEN(B652)=4),-LEFT(B652,3),IF(AND(K652="N",LEN(B652)=4),LEFT(B652,3),LEFT(B652,4))))</f>
        <v>44.4</v>
      </c>
      <c r="N652" s="10" t="str">
        <f aca="false">IF(AND(L652="W",LEN(C652)=6),-LEFT(C652,5), IF(AND(L652="W",LEN(C652)=5),-LEFT(C652,4), IF(AND(L652="W",LEN(C652)=4), -LEFT(C652,3), IF(AND(L652="E", LEN(C652)=6),LEFT(C652,5), IF(AND(L652="E",LEN(C652)=5), LEFT(C652,4), IF(AND(L652="E",LEN(C652)=4),LEFT(C652,3) ))))))</f>
        <v>116.5</v>
      </c>
      <c r="O652" s="0" t="n">
        <f aca="false">(F652^2+G652^2+H652^2)^0.5</f>
        <v>0</v>
      </c>
      <c r="P652" s="0" t="e">
        <f aca="false">ATAN((R652^2+S652^2)^0.5/T652)/$AB$1</f>
        <v>#DIV/0!</v>
      </c>
      <c r="Q652" s="0" t="n">
        <f aca="false">ATAN2(R652,S652)/$AB$1+180</f>
        <v>180</v>
      </c>
      <c r="R652" s="0" t="n">
        <f aca="false">-F652*SIN(M652*$AB$1)*COS(N652*$AB$1)-G652*SIN($AB$1*M652)*SIN($AB$1*N652)+H652*COS($AB$1*M652)</f>
        <v>0</v>
      </c>
      <c r="S652" s="0" t="n">
        <f aca="false">-F652*SIN($AB$1*N652)+G652*COS($AB$1*N652)</f>
        <v>-0</v>
      </c>
      <c r="T652" s="0" t="n">
        <f aca="false">-F652*COS($AB$1*M652)*COS(N652*$AB$1)-G652*COS($AB$1*M652)*SIN($AB$1*N652)-H652*SIN($AB$1*M652)</f>
        <v>0</v>
      </c>
      <c r="W652" s="0" t="n">
        <f aca="false">IF(O652&lt;&gt;0,1,0)</f>
        <v>0</v>
      </c>
    </row>
    <row r="653" customFormat="false" ht="15" hidden="false" customHeight="false" outlineLevel="0" collapsed="false">
      <c r="A653" s="0" t="s">
        <v>1928</v>
      </c>
      <c r="B653" s="0" t="s">
        <v>1929</v>
      </c>
      <c r="C653" s="0" t="s">
        <v>1930</v>
      </c>
      <c r="D653" s="0" t="n">
        <v>36.1</v>
      </c>
      <c r="E653" s="0" t="n">
        <v>9.8</v>
      </c>
      <c r="F653" s="0" t="n">
        <v>2.8</v>
      </c>
      <c r="G653" s="0" t="n">
        <v>1.7</v>
      </c>
      <c r="H653" s="0" t="n">
        <v>-9.2</v>
      </c>
      <c r="I653" s="0" t="s">
        <v>1915</v>
      </c>
      <c r="J653" s="13" t="n">
        <v>0.12</v>
      </c>
      <c r="K653" s="9" t="str">
        <f aca="false">RIGHTB(B653,1)</f>
        <v>N</v>
      </c>
      <c r="L653" s="9" t="str">
        <f aca="false">RIGHTB(C653,1)</f>
        <v>W</v>
      </c>
      <c r="M653" s="10" t="str">
        <f aca="false">IF(AND(K653="S",LEN(B653)&gt;4),-LEFT(B653,4),IF(AND(K653="S",LEN(B653)=4),-LEFT(B653,3),IF(AND(K653="N",LEN(B653)=4),LEFT(B653,3),LEFT(B653,4))))</f>
        <v>37.1</v>
      </c>
      <c r="N653" s="10" t="n">
        <f aca="false">IF(AND(L653="W",LEN(C653)=6),-LEFT(C653,5), IF(AND(L653="W",LEN(C653)=5),-LEFT(C653,4), IF(AND(L653="W",LEN(C653)=4), -LEFT(C653,3), IF(AND(L653="E", LEN(C653)=6),LEFT(C653,5), IF(AND(L653="E",LEN(C653)=5), LEFT(C653,4), IF(AND(L653="E",LEN(C653)=4),LEFT(C653,3) ))))))</f>
        <v>-115.7</v>
      </c>
      <c r="O653" s="0" t="n">
        <f aca="false">(F653^2+G653^2+H653^2)^0.5</f>
        <v>9.76575649911465</v>
      </c>
      <c r="P653" s="0" t="n">
        <f aca="false">ATAN((R653^2+S653^2)^0.5/T653)/$AB$1</f>
        <v>37.576606967729</v>
      </c>
      <c r="Q653" s="0" t="n">
        <f aca="false">ATAN2(R653,S653)/$AB$1+180</f>
        <v>342.550622912438</v>
      </c>
      <c r="R653" s="0" t="n">
        <f aca="false">-F653*SIN(M653*$AB$1)*COS(N653*$AB$1)-G653*SIN($AB$1*M653)*SIN($AB$1*N653)+H653*COS($AB$1*M653)</f>
        <v>-5.68131694218942</v>
      </c>
      <c r="S653" s="0" t="n">
        <f aca="false">-F653*SIN($AB$1*N653)+G653*COS($AB$1*N653)</f>
        <v>1.78579521606153</v>
      </c>
      <c r="T653" s="0" t="n">
        <f aca="false">-F653*COS($AB$1*M653)*COS(N653*$AB$1)-G653*COS($AB$1*M653)*SIN($AB$1*N653)-H653*SIN($AB$1*M653)</f>
        <v>7.73973986957464</v>
      </c>
      <c r="W653" s="0" t="n">
        <f aca="false">IF(O653&lt;&gt;0,1,0)</f>
        <v>1</v>
      </c>
    </row>
    <row r="654" customFormat="false" ht="15" hidden="false" customHeight="false" outlineLevel="0" collapsed="false">
      <c r="A654" s="0" t="s">
        <v>1931</v>
      </c>
      <c r="I654" s="0" t="s">
        <v>1908</v>
      </c>
      <c r="J654" s="13" t="n">
        <v>0.12</v>
      </c>
      <c r="K654" s="9" t="str">
        <f aca="false">RIGHTB(B654,1)</f>
        <v/>
      </c>
      <c r="L654" s="9" t="str">
        <f aca="false">RIGHTB(C654,1)</f>
        <v/>
      </c>
      <c r="M654" s="10" t="str">
        <f aca="false">IF(AND(K654="S",LEN(B654)&gt;4),-LEFT(B654,4),IF(AND(K654="S",LEN(B654)=4),-LEFT(B654,3),IF(AND(K654="N",LEN(B654)=4),LEFT(B654,3),LEFT(B654,4))))</f>
        <v/>
      </c>
      <c r="N654" s="10" t="n">
        <f aca="false">IF(AND(L654="W",LEN(C654)=6),-LEFT(C654,5), IF(AND(L654="W",LEN(C654)=5),-LEFT(C654,4), IF(AND(L654="W",LEN(C654)=4), -LEFT(C654,3), IF(AND(L654="E", LEN(C654)=6),LEFT(C654,5), IF(AND(L654="E",LEN(C654)=5), LEFT(C654,4), IF(AND(L654="E",LEN(C654)=4),LEFT(C654,3) ))))))</f>
        <v>0</v>
      </c>
      <c r="O654" s="0" t="n">
        <f aca="false">(F654^2+G654^2+H654^2)^0.5</f>
        <v>0</v>
      </c>
      <c r="P654" s="0" t="e">
        <f aca="false">ATAN((R654^2+S654^2)^0.5/T654)/$AB$1</f>
        <v>#VALUE!</v>
      </c>
      <c r="Q654" s="0" t="e">
        <f aca="false">ATAN2(R654,S654)/$AB$1+180</f>
        <v>#VALUE!</v>
      </c>
      <c r="R654" s="0" t="e">
        <f aca="false">-F654*SIN(M654*$AB$1)*COS(N654*$AB$1)-G654*SIN($AB$1*M654)*SIN($AB$1*N654)+H654*COS($AB$1*M654)</f>
        <v>#VALUE!</v>
      </c>
      <c r="S654" s="0" t="n">
        <f aca="false">-F654*SIN($AB$1*N654)+G654*COS($AB$1*N654)</f>
        <v>0</v>
      </c>
      <c r="T654" s="0" t="e">
        <f aca="false">-F654*COS($AB$1*M654)*COS(N654*$AB$1)-G654*COS($AB$1*M654)*SIN($AB$1*N654)-H654*SIN($AB$1*M654)</f>
        <v>#VALUE!</v>
      </c>
      <c r="W654" s="0" t="n">
        <f aca="false">IF(O654&lt;&gt;0,1,0)</f>
        <v>0</v>
      </c>
    </row>
    <row r="655" customFormat="false" ht="15" hidden="false" customHeight="false" outlineLevel="0" collapsed="false">
      <c r="A655" s="0" t="s">
        <v>1932</v>
      </c>
      <c r="B655" s="0" t="s">
        <v>1933</v>
      </c>
      <c r="C655" s="0" t="s">
        <v>1934</v>
      </c>
      <c r="D655" s="0" t="n">
        <v>21.1</v>
      </c>
      <c r="E655" s="0" t="n">
        <v>24.1</v>
      </c>
      <c r="F655" s="0" t="n">
        <v>-13.4</v>
      </c>
      <c r="G655" s="0" t="n">
        <v>18</v>
      </c>
      <c r="H655" s="0" t="n">
        <v>8.8</v>
      </c>
      <c r="I655" s="0" t="s">
        <v>1905</v>
      </c>
      <c r="J655" s="13" t="n">
        <v>0.12</v>
      </c>
      <c r="K655" s="9" t="str">
        <f aca="false">RIGHTB(B655,1)</f>
        <v>S</v>
      </c>
      <c r="L655" s="9" t="str">
        <f aca="false">RIGHTB(C655,1)</f>
        <v>W</v>
      </c>
      <c r="M655" s="10" t="n">
        <f aca="false">IF(AND(K655="S",LEN(B655)&gt;4),-LEFT(B655,4),IF(AND(K655="S",LEN(B655)=4),-LEFT(B655,3),IF(AND(K655="N",LEN(B655)=4),LEFT(B655,3),LEFT(B655,4))))</f>
        <v>-68.9</v>
      </c>
      <c r="N655" s="10" t="n">
        <f aca="false">IF(AND(L655="W",LEN(C655)=6),-LEFT(C655,5), IF(AND(L655="W",LEN(C655)=5),-LEFT(C655,4), IF(AND(L655="W",LEN(C655)=4), -LEFT(C655,3), IF(AND(L655="E", LEN(C655)=6),LEFT(C655,5), IF(AND(L655="E",LEN(C655)=5), LEFT(C655,4), IF(AND(L655="E",LEN(C655)=4),LEFT(C655,3) ))))))</f>
        <v>-102</v>
      </c>
      <c r="O655" s="0" t="n">
        <f aca="false">(F655^2+G655^2+H655^2)^0.5</f>
        <v>24.1039415863879</v>
      </c>
      <c r="P655" s="0" t="n">
        <f aca="false">ATAN((R655^2+S655^2)^0.5/T655)/$AB$1</f>
        <v>55.8087671099056</v>
      </c>
      <c r="Q655" s="0" t="n">
        <f aca="false">ATAN2(R655,S655)/$AB$1+180</f>
        <v>57.6826830316588</v>
      </c>
      <c r="R655" s="0" t="n">
        <f aca="false">-F655*SIN(M655*$AB$1)*COS(N655*$AB$1)-G655*SIN($AB$1*M655)*SIN($AB$1*N655)+H655*COS($AB$1*M655)</f>
        <v>-10.6589967110284</v>
      </c>
      <c r="S655" s="0" t="n">
        <f aca="false">-F655*SIN($AB$1*N655)+G655*COS($AB$1*N655)</f>
        <v>-16.8495882837985</v>
      </c>
      <c r="T655" s="0" t="n">
        <f aca="false">-F655*COS($AB$1*M655)*COS(N655*$AB$1)-G655*COS($AB$1*M655)*SIN($AB$1*N655)-H655*SIN($AB$1*M655)</f>
        <v>13.5453742576854</v>
      </c>
      <c r="W655" s="0" t="n">
        <f aca="false">IF(O655&lt;&gt;0,1,0)</f>
        <v>1</v>
      </c>
    </row>
    <row r="656" customFormat="false" ht="15" hidden="false" customHeight="false" outlineLevel="0" collapsed="false">
      <c r="A656" s="0" t="s">
        <v>1935</v>
      </c>
      <c r="B656" s="0" t="s">
        <v>1620</v>
      </c>
      <c r="C656" s="0" t="s">
        <v>1936</v>
      </c>
      <c r="I656" s="0" t="s">
        <v>1915</v>
      </c>
      <c r="J656" s="13" t="n">
        <v>0.12</v>
      </c>
      <c r="K656" s="9" t="str">
        <f aca="false">RIGHTB(B656,1)</f>
        <v>S</v>
      </c>
      <c r="L656" s="9" t="str">
        <f aca="false">RIGHTB(C656,1)</f>
        <v>E</v>
      </c>
      <c r="M656" s="10" t="n">
        <f aca="false">IF(AND(K656="S",LEN(B656)&gt;4),-LEFT(B656,4),IF(AND(K656="S",LEN(B656)=4),-LEFT(B656,3),IF(AND(K656="N",LEN(B656)=4),LEFT(B656,3),LEFT(B656,4))))</f>
        <v>-21.5</v>
      </c>
      <c r="N656" s="10" t="str">
        <f aca="false">IF(AND(L656="W",LEN(C656)=6),-LEFT(C656,5), IF(AND(L656="W",LEN(C656)=5),-LEFT(C656,4), IF(AND(L656="W",LEN(C656)=4), -LEFT(C656,3), IF(AND(L656="E", LEN(C656)=6),LEFT(C656,5), IF(AND(L656="E",LEN(C656)=5), LEFT(C656,4), IF(AND(L656="E",LEN(C656)=4),LEFT(C656,3) ))))))</f>
        <v>46.6</v>
      </c>
      <c r="O656" s="0" t="n">
        <f aca="false">(F656^2+G656^2+H656^2)^0.5</f>
        <v>0</v>
      </c>
      <c r="P656" s="0" t="e">
        <f aca="false">ATAN((R656^2+S656^2)^0.5/T656)/$AB$1</f>
        <v>#DIV/0!</v>
      </c>
      <c r="Q656" s="0" t="n">
        <f aca="false">ATAN2(R656,S656)/$AB$1+180</f>
        <v>180</v>
      </c>
      <c r="R656" s="0" t="n">
        <f aca="false">-F656*SIN(M656*$AB$1)*COS(N656*$AB$1)-G656*SIN($AB$1*M656)*SIN($AB$1*N656)+H656*COS($AB$1*M656)</f>
        <v>0</v>
      </c>
      <c r="S656" s="0" t="n">
        <f aca="false">-F656*SIN($AB$1*N656)+G656*COS($AB$1*N656)</f>
        <v>0</v>
      </c>
      <c r="T656" s="0" t="n">
        <f aca="false">-F656*COS($AB$1*M656)*COS(N656*$AB$1)-G656*COS($AB$1*M656)*SIN($AB$1*N656)-H656*SIN($AB$1*M656)</f>
        <v>0</v>
      </c>
      <c r="W656" s="0" t="n">
        <f aca="false">IF(O656&lt;&gt;0,1,0)</f>
        <v>0</v>
      </c>
    </row>
    <row r="657" customFormat="false" ht="15" hidden="false" customHeight="false" outlineLevel="0" collapsed="false">
      <c r="A657" s="0" t="s">
        <v>1937</v>
      </c>
      <c r="I657" s="0" t="s">
        <v>1905</v>
      </c>
      <c r="J657" s="13" t="n">
        <v>0.12</v>
      </c>
      <c r="K657" s="9" t="str">
        <f aca="false">RIGHTB(B657,1)</f>
        <v/>
      </c>
      <c r="L657" s="9" t="str">
        <f aca="false">RIGHTB(C657,1)</f>
        <v/>
      </c>
      <c r="M657" s="10" t="str">
        <f aca="false">IF(AND(K657="S",LEN(B657)&gt;4),-LEFT(B657,4),IF(AND(K657="S",LEN(B657)=4),-LEFT(B657,3),IF(AND(K657="N",LEN(B657)=4),LEFT(B657,3),LEFT(B657,4))))</f>
        <v/>
      </c>
      <c r="N657" s="10" t="n">
        <f aca="false">IF(AND(L657="W",LEN(C657)=6),-LEFT(C657,5), IF(AND(L657="W",LEN(C657)=5),-LEFT(C657,4), IF(AND(L657="W",LEN(C657)=4), -LEFT(C657,3), IF(AND(L657="E", LEN(C657)=6),LEFT(C657,5), IF(AND(L657="E",LEN(C657)=5), LEFT(C657,4), IF(AND(L657="E",LEN(C657)=4),LEFT(C657,3) ))))))</f>
        <v>0</v>
      </c>
      <c r="O657" s="0" t="n">
        <f aca="false">(F657^2+G657^2+H657^2)^0.5</f>
        <v>0</v>
      </c>
      <c r="P657" s="0" t="e">
        <f aca="false">ATAN((R657^2+S657^2)^0.5/T657)/$AB$1</f>
        <v>#VALUE!</v>
      </c>
      <c r="Q657" s="0" t="e">
        <f aca="false">ATAN2(R657,S657)/$AB$1+180</f>
        <v>#VALUE!</v>
      </c>
      <c r="R657" s="0" t="e">
        <f aca="false">-F657*SIN(M657*$AB$1)*COS(N657*$AB$1)-G657*SIN($AB$1*M657)*SIN($AB$1*N657)+H657*COS($AB$1*M657)</f>
        <v>#VALUE!</v>
      </c>
      <c r="S657" s="0" t="n">
        <f aca="false">-F657*SIN($AB$1*N657)+G657*COS($AB$1*N657)</f>
        <v>0</v>
      </c>
      <c r="T657" s="0" t="e">
        <f aca="false">-F657*COS($AB$1*M657)*COS(N657*$AB$1)-G657*COS($AB$1*M657)*SIN($AB$1*N657)-H657*SIN($AB$1*M657)</f>
        <v>#VALUE!</v>
      </c>
      <c r="W657" s="0" t="n">
        <f aca="false">IF(O657&lt;&gt;0,1,0)</f>
        <v>0</v>
      </c>
    </row>
    <row r="658" customFormat="false" ht="15" hidden="false" customHeight="false" outlineLevel="0" collapsed="false">
      <c r="A658" s="0" t="s">
        <v>1938</v>
      </c>
      <c r="B658" s="0" t="s">
        <v>1939</v>
      </c>
      <c r="C658" s="0" t="s">
        <v>1940</v>
      </c>
      <c r="I658" s="0" t="s">
        <v>1915</v>
      </c>
      <c r="J658" s="13" t="n">
        <v>0.12</v>
      </c>
      <c r="K658" s="9" t="str">
        <f aca="false">RIGHTB(B658,1)</f>
        <v>S</v>
      </c>
      <c r="L658" s="9" t="str">
        <f aca="false">RIGHTB(C658,1)</f>
        <v>W</v>
      </c>
      <c r="M658" s="10" t="n">
        <f aca="false">IF(AND(K658="S",LEN(B658)&gt;4),-LEFT(B658,4),IF(AND(K658="S",LEN(B658)=4),-LEFT(B658,3),IF(AND(K658="N",LEN(B658)=4),LEFT(B658,3),LEFT(B658,4))))</f>
        <v>-26.4</v>
      </c>
      <c r="N658" s="10" t="n">
        <f aca="false">IF(AND(L658="W",LEN(C658)=6),-LEFT(C658,5), IF(AND(L658="W",LEN(C658)=5),-LEFT(C658,4), IF(AND(L658="W",LEN(C658)=4), -LEFT(C658,3), IF(AND(L658="E", LEN(C658)=6),LEFT(C658,5), IF(AND(L658="E",LEN(C658)=5), LEFT(C658,4), IF(AND(L658="E",LEN(C658)=4),LEFT(C658,3) ))))))</f>
        <v>-78.4</v>
      </c>
      <c r="O658" s="0" t="n">
        <f aca="false">(F658^2+G658^2+H658^2)^0.5</f>
        <v>0</v>
      </c>
      <c r="P658" s="0" t="e">
        <f aca="false">ATAN((R658^2+S658^2)^0.5/T658)/$AB$1</f>
        <v>#DIV/0!</v>
      </c>
      <c r="Q658" s="0" t="n">
        <f aca="false">ATAN2(R658,S658)/$AB$1+180</f>
        <v>180</v>
      </c>
      <c r="R658" s="0" t="n">
        <f aca="false">-F658*SIN(M658*$AB$1)*COS(N658*$AB$1)-G658*SIN($AB$1*M658)*SIN($AB$1*N658)+H658*COS($AB$1*M658)</f>
        <v>0</v>
      </c>
      <c r="S658" s="0" t="n">
        <f aca="false">-F658*SIN($AB$1*N658)+G658*COS($AB$1*N658)</f>
        <v>0</v>
      </c>
      <c r="T658" s="0" t="n">
        <f aca="false">-F658*COS($AB$1*M658)*COS(N658*$AB$1)-G658*COS($AB$1*M658)*SIN($AB$1*N658)-H658*SIN($AB$1*M658)</f>
        <v>0</v>
      </c>
      <c r="W658" s="0" t="n">
        <f aca="false">IF(O658&lt;&gt;0,1,0)</f>
        <v>0</v>
      </c>
    </row>
    <row r="659" customFormat="false" ht="15" hidden="false" customHeight="false" outlineLevel="0" collapsed="false">
      <c r="A659" s="0" t="s">
        <v>1941</v>
      </c>
      <c r="B659" s="0" t="s">
        <v>1942</v>
      </c>
      <c r="C659" s="0" t="s">
        <v>1943</v>
      </c>
      <c r="D659" s="0" t="n">
        <v>27.2</v>
      </c>
      <c r="I659" s="0" t="s">
        <v>1908</v>
      </c>
      <c r="J659" s="13" t="n">
        <v>0.12</v>
      </c>
      <c r="K659" s="9" t="str">
        <f aca="false">RIGHTB(B659,1)</f>
        <v>N</v>
      </c>
      <c r="L659" s="9" t="str">
        <f aca="false">RIGHTB(C659,1)</f>
        <v>E</v>
      </c>
      <c r="M659" s="10" t="str">
        <f aca="false">IF(AND(K659="S",LEN(B659)&gt;4),-LEFT(B659,4),IF(AND(K659="S",LEN(B659)=4),-LEFT(B659,3),IF(AND(K659="N",LEN(B659)=4),LEFT(B659,3),LEFT(B659,4))))</f>
        <v>63.1</v>
      </c>
      <c r="N659" s="10" t="str">
        <f aca="false">IF(AND(L659="W",LEN(C659)=6),-LEFT(C659,5), IF(AND(L659="W",LEN(C659)=5),-LEFT(C659,4), IF(AND(L659="W",LEN(C659)=4), -LEFT(C659,3), IF(AND(L659="E", LEN(C659)=6),LEFT(C659,5), IF(AND(L659="E",LEN(C659)=5), LEFT(C659,4), IF(AND(L659="E",LEN(C659)=4),LEFT(C659,3) ))))))</f>
        <v>172.3</v>
      </c>
      <c r="O659" s="0" t="n">
        <f aca="false">(F659^2+G659^2+H659^2)^0.5</f>
        <v>0</v>
      </c>
      <c r="P659" s="0" t="e">
        <f aca="false">ATAN((R659^2+S659^2)^0.5/T659)/$AB$1</f>
        <v>#DIV/0!</v>
      </c>
      <c r="Q659" s="0" t="n">
        <f aca="false">ATAN2(R659,S659)/$AB$1+180</f>
        <v>180</v>
      </c>
      <c r="R659" s="0" t="n">
        <f aca="false">-F659*SIN(M659*$AB$1)*COS(N659*$AB$1)-G659*SIN($AB$1*M659)*SIN($AB$1*N659)+H659*COS($AB$1*M659)</f>
        <v>0</v>
      </c>
      <c r="S659" s="0" t="n">
        <f aca="false">-F659*SIN($AB$1*N659)+G659*COS($AB$1*N659)</f>
        <v>-0</v>
      </c>
      <c r="T659" s="0" t="n">
        <f aca="false">-F659*COS($AB$1*M659)*COS(N659*$AB$1)-G659*COS($AB$1*M659)*SIN($AB$1*N659)-H659*SIN($AB$1*M659)</f>
        <v>0</v>
      </c>
      <c r="W659" s="0" t="n">
        <f aca="false">IF(O659&lt;&gt;0,1,0)</f>
        <v>0</v>
      </c>
    </row>
    <row r="660" customFormat="false" ht="15" hidden="false" customHeight="false" outlineLevel="0" collapsed="false">
      <c r="A660" s="0" t="s">
        <v>1944</v>
      </c>
      <c r="B660" s="0" t="s">
        <v>1945</v>
      </c>
      <c r="C660" s="0" t="s">
        <v>1946</v>
      </c>
      <c r="D660" s="0" t="n">
        <v>28.9</v>
      </c>
      <c r="I660" s="0" t="s">
        <v>1908</v>
      </c>
      <c r="J660" s="13" t="n">
        <v>0.12</v>
      </c>
      <c r="K660" s="9" t="str">
        <f aca="false">RIGHTB(B660,1)</f>
        <v>S</v>
      </c>
      <c r="L660" s="9" t="str">
        <f aca="false">RIGHTB(C660,1)</f>
        <v>E</v>
      </c>
      <c r="M660" s="10" t="n">
        <f aca="false">IF(AND(K660="S",LEN(B660)&gt;4),-LEFT(B660,4),IF(AND(K660="S",LEN(B660)=4),-LEFT(B660,3),IF(AND(K660="N",LEN(B660)=4),LEFT(B660,3),LEFT(B660,4))))</f>
        <v>-65.6</v>
      </c>
      <c r="N660" s="10" t="str">
        <f aca="false">IF(AND(L660="W",LEN(C660)=6),-LEFT(C660,5), IF(AND(L660="W",LEN(C660)=5),-LEFT(C660,4), IF(AND(L660="W",LEN(C660)=4), -LEFT(C660,3), IF(AND(L660="E", LEN(C660)=6),LEFT(C660,5), IF(AND(L660="E",LEN(C660)=5), LEFT(C660,4), IF(AND(L660="E",LEN(C660)=4),LEFT(C660,3) ))))))</f>
        <v>138.4</v>
      </c>
      <c r="O660" s="0" t="n">
        <f aca="false">(F660^2+G660^2+H660^2)^0.5</f>
        <v>0</v>
      </c>
      <c r="P660" s="0" t="e">
        <f aca="false">ATAN((R660^2+S660^2)^0.5/T660)/$AB$1</f>
        <v>#DIV/0!</v>
      </c>
      <c r="Q660" s="0" t="n">
        <f aca="false">ATAN2(R660,S660)/$AB$1+180</f>
        <v>180</v>
      </c>
      <c r="R660" s="0" t="n">
        <f aca="false">-F660*SIN(M660*$AB$1)*COS(N660*$AB$1)-G660*SIN($AB$1*M660)*SIN($AB$1*N660)+H660*COS($AB$1*M660)</f>
        <v>0</v>
      </c>
      <c r="S660" s="0" t="n">
        <f aca="false">-F660*SIN($AB$1*N660)+G660*COS($AB$1*N660)</f>
        <v>-0</v>
      </c>
      <c r="T660" s="0" t="n">
        <f aca="false">-F660*COS($AB$1*M660)*COS(N660*$AB$1)-G660*COS($AB$1*M660)*SIN($AB$1*N660)-H660*SIN($AB$1*M660)</f>
        <v>0</v>
      </c>
      <c r="W660" s="0" t="n">
        <f aca="false">IF(O660&lt;&gt;0,1,0)</f>
        <v>0</v>
      </c>
    </row>
    <row r="661" customFormat="false" ht="15" hidden="false" customHeight="false" outlineLevel="0" collapsed="false">
      <c r="A661" s="0" t="s">
        <v>1947</v>
      </c>
      <c r="B661" s="0" t="s">
        <v>335</v>
      </c>
      <c r="C661" s="0" t="s">
        <v>1948</v>
      </c>
      <c r="I661" s="0" t="s">
        <v>1908</v>
      </c>
      <c r="J661" s="13" t="n">
        <v>0.12</v>
      </c>
      <c r="K661" s="9" t="str">
        <f aca="false">RIGHTB(B661,1)</f>
        <v>N</v>
      </c>
      <c r="L661" s="9" t="str">
        <f aca="false">RIGHTB(C661,1)</f>
        <v>W</v>
      </c>
      <c r="M661" s="10" t="str">
        <f aca="false">IF(AND(K661="S",LEN(B661)&gt;4),-LEFT(B661,4),IF(AND(K661="S",LEN(B661)=4),-LEFT(B661,3),IF(AND(K661="N",LEN(B661)=4),LEFT(B661,3),LEFT(B661,4))))</f>
        <v>3.2</v>
      </c>
      <c r="N661" s="10" t="n">
        <f aca="false">IF(AND(L661="W",LEN(C661)=6),-LEFT(C661,5), IF(AND(L661="W",LEN(C661)=5),-LEFT(C661,4), IF(AND(L661="W",LEN(C661)=4), -LEFT(C661,3), IF(AND(L661="E", LEN(C661)=6),LEFT(C661,5), IF(AND(L661="E",LEN(C661)=5), LEFT(C661,4), IF(AND(L661="E",LEN(C661)=4),LEFT(C661,3) ))))))</f>
        <v>-45.4</v>
      </c>
      <c r="O661" s="0" t="n">
        <f aca="false">(F661^2+G661^2+H661^2)^0.5</f>
        <v>0</v>
      </c>
      <c r="P661" s="0" t="e">
        <f aca="false">ATAN((R661^2+S661^2)^0.5/T661)/$AB$1</f>
        <v>#DIV/0!</v>
      </c>
      <c r="Q661" s="0" t="n">
        <f aca="false">ATAN2(R661,S661)/$AB$1+180</f>
        <v>180</v>
      </c>
      <c r="R661" s="0" t="n">
        <f aca="false">-F661*SIN(M661*$AB$1)*COS(N661*$AB$1)-G661*SIN($AB$1*M661)*SIN($AB$1*N661)+H661*COS($AB$1*M661)</f>
        <v>0</v>
      </c>
      <c r="S661" s="0" t="n">
        <f aca="false">-F661*SIN($AB$1*N661)+G661*COS($AB$1*N661)</f>
        <v>0</v>
      </c>
      <c r="T661" s="0" t="n">
        <f aca="false">-F661*COS($AB$1*M661)*COS(N661*$AB$1)-G661*COS($AB$1*M661)*SIN($AB$1*N661)-H661*SIN($AB$1*M661)</f>
        <v>0</v>
      </c>
      <c r="W661" s="0" t="n">
        <f aca="false">IF(O661&lt;&gt;0,1,0)</f>
        <v>0</v>
      </c>
    </row>
    <row r="662" customFormat="false" ht="15" hidden="false" customHeight="false" outlineLevel="0" collapsed="false">
      <c r="A662" s="0" t="s">
        <v>1949</v>
      </c>
      <c r="B662" s="0" t="s">
        <v>1950</v>
      </c>
      <c r="C662" s="0" t="s">
        <v>1951</v>
      </c>
      <c r="I662" s="0" t="s">
        <v>1905</v>
      </c>
      <c r="J662" s="13" t="n">
        <v>0.12</v>
      </c>
      <c r="K662" s="9" t="str">
        <f aca="false">RIGHTB(B662,1)</f>
        <v>N</v>
      </c>
      <c r="L662" s="9" t="str">
        <f aca="false">RIGHTB(C662,1)</f>
        <v>W</v>
      </c>
      <c r="M662" s="10" t="str">
        <f aca="false">IF(AND(K662="S",LEN(B662)&gt;4),-LEFT(B662,4),IF(AND(K662="S",LEN(B662)=4),-LEFT(B662,3),IF(AND(K662="N",LEN(B662)=4),LEFT(B662,3),LEFT(B662,4))))</f>
        <v>22.7</v>
      </c>
      <c r="N662" s="10" t="n">
        <f aca="false">IF(AND(L662="W",LEN(C662)=6),-LEFT(C662,5), IF(AND(L662="W",LEN(C662)=5),-LEFT(C662,4), IF(AND(L662="W",LEN(C662)=4), -LEFT(C662,3), IF(AND(L662="E", LEN(C662)=6),LEFT(C662,5), IF(AND(L662="E",LEN(C662)=5), LEFT(C662,4), IF(AND(L662="E",LEN(C662)=4),LEFT(C662,3) ))))))</f>
        <v>-150</v>
      </c>
      <c r="O662" s="0" t="n">
        <f aca="false">(F662^2+G662^2+H662^2)^0.5</f>
        <v>0</v>
      </c>
      <c r="P662" s="0" t="e">
        <f aca="false">ATAN((R662^2+S662^2)^0.5/T662)/$AB$1</f>
        <v>#DIV/0!</v>
      </c>
      <c r="Q662" s="0" t="n">
        <f aca="false">ATAN2(R662,S662)/$AB$1+180</f>
        <v>180</v>
      </c>
      <c r="R662" s="0" t="n">
        <f aca="false">-F662*SIN(M662*$AB$1)*COS(N662*$AB$1)-G662*SIN($AB$1*M662)*SIN($AB$1*N662)+H662*COS($AB$1*M662)</f>
        <v>0</v>
      </c>
      <c r="S662" s="0" t="n">
        <f aca="false">-F662*SIN($AB$1*N662)+G662*COS($AB$1*N662)</f>
        <v>0</v>
      </c>
      <c r="T662" s="0" t="n">
        <f aca="false">-F662*COS($AB$1*M662)*COS(N662*$AB$1)-G662*COS($AB$1*M662)*SIN($AB$1*N662)-H662*SIN($AB$1*M662)</f>
        <v>0</v>
      </c>
      <c r="W662" s="0" t="n">
        <f aca="false">IF(O662&lt;&gt;0,1,0)</f>
        <v>0</v>
      </c>
    </row>
    <row r="663" customFormat="false" ht="15" hidden="false" customHeight="false" outlineLevel="0" collapsed="false">
      <c r="A663" s="0" t="s">
        <v>1952</v>
      </c>
      <c r="B663" s="0" t="s">
        <v>1953</v>
      </c>
      <c r="C663" s="0" t="s">
        <v>1954</v>
      </c>
      <c r="I663" s="0" t="s">
        <v>1908</v>
      </c>
      <c r="J663" s="13" t="n">
        <v>0.12</v>
      </c>
      <c r="K663" s="9" t="str">
        <f aca="false">RIGHTB(B663,1)</f>
        <v>N</v>
      </c>
      <c r="L663" s="9" t="str">
        <f aca="false">RIGHTB(C663,1)</f>
        <v>W</v>
      </c>
      <c r="M663" s="10" t="str">
        <f aca="false">IF(AND(K663="S",LEN(B663)&gt;4),-LEFT(B663,4),IF(AND(K663="S",LEN(B663)=4),-LEFT(B663,3),IF(AND(K663="N",LEN(B663)=4),LEFT(B663,3),LEFT(B663,4))))</f>
        <v>22.2</v>
      </c>
      <c r="N663" s="10" t="n">
        <f aca="false">IF(AND(L663="W",LEN(C663)=6),-LEFT(C663,5), IF(AND(L663="W",LEN(C663)=5),-LEFT(C663,4), IF(AND(L663="W",LEN(C663)=4), -LEFT(C663,3), IF(AND(L663="E", LEN(C663)=6),LEFT(C663,5), IF(AND(L663="E",LEN(C663)=5), LEFT(C663,4), IF(AND(L663="E",LEN(C663)=4),LEFT(C663,3) ))))))</f>
        <v>-132.9</v>
      </c>
      <c r="O663" s="0" t="n">
        <f aca="false">(F663^2+G663^2+H663^2)^0.5</f>
        <v>0</v>
      </c>
      <c r="P663" s="0" t="e">
        <f aca="false">ATAN((R663^2+S663^2)^0.5/T663)/$AB$1</f>
        <v>#DIV/0!</v>
      </c>
      <c r="Q663" s="0" t="n">
        <f aca="false">ATAN2(R663,S663)/$AB$1+180</f>
        <v>180</v>
      </c>
      <c r="R663" s="0" t="n">
        <f aca="false">-F663*SIN(M663*$AB$1)*COS(N663*$AB$1)-G663*SIN($AB$1*M663)*SIN($AB$1*N663)+H663*COS($AB$1*M663)</f>
        <v>0</v>
      </c>
      <c r="S663" s="0" t="n">
        <f aca="false">-F663*SIN($AB$1*N663)+G663*COS($AB$1*N663)</f>
        <v>0</v>
      </c>
      <c r="T663" s="0" t="n">
        <f aca="false">-F663*COS($AB$1*M663)*COS(N663*$AB$1)-G663*COS($AB$1*M663)*SIN($AB$1*N663)-H663*SIN($AB$1*M663)</f>
        <v>0</v>
      </c>
      <c r="W663" s="0" t="n">
        <f aca="false">IF(O663&lt;&gt;0,1,0)</f>
        <v>0</v>
      </c>
    </row>
    <row r="664" customFormat="false" ht="15" hidden="false" customHeight="false" outlineLevel="0" collapsed="false">
      <c r="A664" s="0" t="s">
        <v>1955</v>
      </c>
      <c r="B664" s="0" t="s">
        <v>798</v>
      </c>
      <c r="C664" s="0" t="s">
        <v>1686</v>
      </c>
      <c r="D664" s="0" t="n">
        <v>32.4</v>
      </c>
      <c r="I664" s="0" t="s">
        <v>1915</v>
      </c>
      <c r="J664" s="13" t="n">
        <v>0.12</v>
      </c>
      <c r="K664" s="9" t="str">
        <f aca="false">RIGHTB(B664,1)</f>
        <v>N</v>
      </c>
      <c r="L664" s="9" t="str">
        <f aca="false">RIGHTB(C664,1)</f>
        <v>E</v>
      </c>
      <c r="M664" s="10" t="str">
        <f aca="false">IF(AND(K664="S",LEN(B664)&gt;4),-LEFT(B664,4),IF(AND(K664="S",LEN(B664)=4),-LEFT(B664,3),IF(AND(K664="N",LEN(B664)=4),LEFT(B664,3),LEFT(B664,4))))</f>
        <v>1.0</v>
      </c>
      <c r="N664" s="10" t="str">
        <f aca="false">IF(AND(L664="W",LEN(C664)=6),-LEFT(C664,5), IF(AND(L664="W",LEN(C664)=5),-LEFT(C664,4), IF(AND(L664="W",LEN(C664)=4), -LEFT(C664,3), IF(AND(L664="E", LEN(C664)=6),LEFT(C664,5), IF(AND(L664="E",LEN(C664)=5), LEFT(C664,4), IF(AND(L664="E",LEN(C664)=4),LEFT(C664,3) ))))))</f>
        <v>172.6</v>
      </c>
      <c r="O664" s="0" t="n">
        <f aca="false">(F664^2+G664^2+H664^2)^0.5</f>
        <v>0</v>
      </c>
      <c r="P664" s="0" t="e">
        <f aca="false">ATAN((R664^2+S664^2)^0.5/T664)/$AB$1</f>
        <v>#DIV/0!</v>
      </c>
      <c r="Q664" s="0" t="n">
        <f aca="false">ATAN2(R664,S664)/$AB$1+180</f>
        <v>180</v>
      </c>
      <c r="R664" s="0" t="n">
        <f aca="false">-F664*SIN(M664*$AB$1)*COS(N664*$AB$1)-G664*SIN($AB$1*M664)*SIN($AB$1*N664)+H664*COS($AB$1*M664)</f>
        <v>0</v>
      </c>
      <c r="S664" s="0" t="n">
        <f aca="false">-F664*SIN($AB$1*N664)+G664*COS($AB$1*N664)</f>
        <v>-0</v>
      </c>
      <c r="T664" s="0" t="n">
        <f aca="false">-F664*COS($AB$1*M664)*COS(N664*$AB$1)-G664*COS($AB$1*M664)*SIN($AB$1*N664)-H664*SIN($AB$1*M664)</f>
        <v>0</v>
      </c>
      <c r="W664" s="0" t="n">
        <f aca="false">IF(O664&lt;&gt;0,1,0)</f>
        <v>0</v>
      </c>
    </row>
    <row r="665" customFormat="false" ht="15" hidden="false" customHeight="false" outlineLevel="0" collapsed="false">
      <c r="A665" s="0" t="s">
        <v>1956</v>
      </c>
      <c r="B665" s="0" t="s">
        <v>1957</v>
      </c>
      <c r="C665" s="0" t="s">
        <v>1958</v>
      </c>
      <c r="D665" s="0" t="n">
        <v>51.8</v>
      </c>
      <c r="E665" s="0" t="n">
        <v>11.8</v>
      </c>
      <c r="F665" s="0" t="n">
        <v>-1.3</v>
      </c>
      <c r="G665" s="0" t="n">
        <v>-5.1</v>
      </c>
      <c r="H665" s="0" t="n">
        <v>10.6</v>
      </c>
      <c r="I665" s="0" t="s">
        <v>1915</v>
      </c>
      <c r="J665" s="13" t="n">
        <v>0.12</v>
      </c>
      <c r="K665" s="9" t="str">
        <f aca="false">RIGHTB(B665,1)</f>
        <v>S</v>
      </c>
      <c r="L665" s="9" t="str">
        <f aca="false">RIGHTB(C665,1)</f>
        <v>W</v>
      </c>
      <c r="M665" s="10" t="n">
        <f aca="false">IF(AND(K665="S",LEN(B665)&gt;4),-LEFT(B665,4),IF(AND(K665="S",LEN(B665)=4),-LEFT(B665,3),IF(AND(K665="N",LEN(B665)=4),LEFT(B665,3),LEFT(B665,4))))</f>
        <v>-51</v>
      </c>
      <c r="N665" s="10" t="n">
        <f aca="false">IF(AND(L665="W",LEN(C665)=6),-LEFT(C665,5), IF(AND(L665="W",LEN(C665)=5),-LEFT(C665,4), IF(AND(L665="W",LEN(C665)=4), -LEFT(C665,3), IF(AND(L665="E", LEN(C665)=6),LEFT(C665,5), IF(AND(L665="E",LEN(C665)=5), LEFT(C665,4), IF(AND(L665="E",LEN(C665)=4),LEFT(C665,3) ))))))</f>
        <v>-21.1</v>
      </c>
      <c r="O665" s="0" t="n">
        <f aca="false">(F665^2+G665^2+H665^2)^0.5</f>
        <v>11.8346947573649</v>
      </c>
      <c r="P665" s="0" t="n">
        <f aca="false">ATAN((R665^2+S665^2)^0.5/T665)/$AB$1</f>
        <v>48.4761826072456</v>
      </c>
      <c r="Q665" s="0" t="n">
        <f aca="false">ATAN2(R665,S665)/$AB$1+180</f>
        <v>143.855630274606</v>
      </c>
      <c r="R665" s="0" t="n">
        <f aca="false">-F665*SIN(M665*$AB$1)*COS(N665*$AB$1)-G665*SIN($AB$1*M665)*SIN($AB$1*N665)+H665*COS($AB$1*M665)</f>
        <v>7.15507008631978</v>
      </c>
      <c r="S665" s="0" t="n">
        <f aca="false">-F665*SIN($AB$1*N665)+G665*COS($AB$1*N665)</f>
        <v>-5.22605887817262</v>
      </c>
      <c r="T665" s="0" t="n">
        <f aca="false">-F665*COS($AB$1*M665)*COS(N665*$AB$1)-G665*COS($AB$1*M665)*SIN($AB$1*N665)-H665*SIN($AB$1*M665)</f>
        <v>7.84558988615419</v>
      </c>
      <c r="W665" s="0" t="n">
        <f aca="false">IF(O665&lt;&gt;0,1,0)</f>
        <v>1</v>
      </c>
    </row>
    <row r="666" customFormat="false" ht="15" hidden="false" customHeight="false" outlineLevel="0" collapsed="false">
      <c r="A666" s="0" t="s">
        <v>1959</v>
      </c>
      <c r="B666" s="0" t="s">
        <v>1960</v>
      </c>
      <c r="C666" s="0" t="s">
        <v>1961</v>
      </c>
      <c r="D666" s="0" t="n">
        <v>44</v>
      </c>
      <c r="E666" s="0" t="n">
        <v>17.9</v>
      </c>
      <c r="F666" s="0" t="n">
        <v>-8.5</v>
      </c>
      <c r="G666" s="0" t="n">
        <v>-1.6</v>
      </c>
      <c r="H666" s="0" t="n">
        <v>-15.7</v>
      </c>
      <c r="I666" s="0" t="s">
        <v>1905</v>
      </c>
      <c r="J666" s="13" t="n">
        <v>0.12</v>
      </c>
      <c r="K666" s="9" t="str">
        <f aca="false">RIGHTB(B666,1)</f>
        <v>N</v>
      </c>
      <c r="L666" s="9" t="str">
        <f aca="false">RIGHTB(C666,1)</f>
        <v>E</v>
      </c>
      <c r="M666" s="10" t="str">
        <f aca="false">IF(AND(K666="S",LEN(B666)&gt;4),-LEFT(B666,4),IF(AND(K666="S",LEN(B666)=4),-LEFT(B666,3),IF(AND(K666="N",LEN(B666)=4),LEFT(B666,3),LEFT(B666,4))))</f>
        <v>32.3</v>
      </c>
      <c r="N666" s="10" t="str">
        <f aca="false">IF(AND(L666="W",LEN(C666)=6),-LEFT(C666,5), IF(AND(L666="W",LEN(C666)=5),-LEFT(C666,4), IF(AND(L666="W",LEN(C666)=4), -LEFT(C666,3), IF(AND(L666="E", LEN(C666)=6),LEFT(C666,5), IF(AND(L666="E",LEN(C666)=5), LEFT(C666,4), IF(AND(L666="E",LEN(C666)=4),LEFT(C666,3) ))))))</f>
        <v>67.2</v>
      </c>
      <c r="O666" s="0" t="n">
        <f aca="false">(F666^2+G666^2+H666^2)^0.5</f>
        <v>17.9248430955476</v>
      </c>
      <c r="P666" s="0" t="n">
        <f aca="false">ATAN((R666^2+S666^2)^0.5/T666)/$AB$1</f>
        <v>46.1392411654551</v>
      </c>
      <c r="Q666" s="0" t="n">
        <f aca="false">ATAN2(R666,S666)/$AB$1+180</f>
        <v>326.060677097735</v>
      </c>
      <c r="R666" s="0" t="n">
        <f aca="false">-F666*SIN(M666*$AB$1)*COS(N666*$AB$1)-G666*SIN($AB$1*M666)*SIN($AB$1*N666)+H666*COS($AB$1*M666)</f>
        <v>-10.7223573518767</v>
      </c>
      <c r="S666" s="0" t="n">
        <f aca="false">-F666*SIN($AB$1*N666)+G666*COS($AB$1*N666)</f>
        <v>7.21581185001902</v>
      </c>
      <c r="T666" s="0" t="n">
        <f aca="false">-F666*COS($AB$1*M666)*COS(N666*$AB$1)-G666*COS($AB$1*M666)*SIN($AB$1*N666)-H666*SIN($AB$1*M666)</f>
        <v>12.4202702129938</v>
      </c>
      <c r="W666" s="0" t="n">
        <f aca="false">IF(O666&lt;&gt;0,1,0)</f>
        <v>1</v>
      </c>
    </row>
    <row r="667" customFormat="false" ht="15" hidden="false" customHeight="false" outlineLevel="0" collapsed="false">
      <c r="A667" s="0" t="s">
        <v>1962</v>
      </c>
      <c r="B667" s="0" t="s">
        <v>1963</v>
      </c>
      <c r="C667" s="0" t="s">
        <v>1964</v>
      </c>
      <c r="D667" s="0" t="n">
        <v>33</v>
      </c>
      <c r="I667" s="0" t="s">
        <v>1905</v>
      </c>
      <c r="J667" s="13" t="n">
        <v>0.12</v>
      </c>
      <c r="K667" s="9" t="str">
        <f aca="false">RIGHTB(B667,1)</f>
        <v>S</v>
      </c>
      <c r="L667" s="9" t="str">
        <f aca="false">RIGHTB(C667,1)</f>
        <v>E</v>
      </c>
      <c r="M667" s="10" t="n">
        <f aca="false">IF(AND(K667="S",LEN(B667)&gt;4),-LEFT(B667,4),IF(AND(K667="S",LEN(B667)=4),-LEFT(B667,3),IF(AND(K667="N",LEN(B667)=4),LEFT(B667,3),LEFT(B667,4))))</f>
        <v>-26</v>
      </c>
      <c r="N667" s="10" t="str">
        <f aca="false">IF(AND(L667="W",LEN(C667)=6),-LEFT(C667,5), IF(AND(L667="W",LEN(C667)=5),-LEFT(C667,4), IF(AND(L667="W",LEN(C667)=4), -LEFT(C667,3), IF(AND(L667="E", LEN(C667)=6),LEFT(C667,5), IF(AND(L667="E",LEN(C667)=5), LEFT(C667,4), IF(AND(L667="E",LEN(C667)=4),LEFT(C667,3) ))))))</f>
        <v>32.4</v>
      </c>
      <c r="O667" s="0" t="n">
        <f aca="false">(F667^2+G667^2+H667^2)^0.5</f>
        <v>0</v>
      </c>
      <c r="P667" s="0" t="e">
        <f aca="false">ATAN((R667^2+S667^2)^0.5/T667)/$AB$1</f>
        <v>#DIV/0!</v>
      </c>
      <c r="Q667" s="0" t="n">
        <f aca="false">ATAN2(R667,S667)/$AB$1+180</f>
        <v>180</v>
      </c>
      <c r="R667" s="0" t="n">
        <f aca="false">-F667*SIN(M667*$AB$1)*COS(N667*$AB$1)-G667*SIN($AB$1*M667)*SIN($AB$1*N667)+H667*COS($AB$1*M667)</f>
        <v>0</v>
      </c>
      <c r="S667" s="0" t="n">
        <f aca="false">-F667*SIN($AB$1*N667)+G667*COS($AB$1*N667)</f>
        <v>0</v>
      </c>
      <c r="T667" s="0" t="n">
        <f aca="false">-F667*COS($AB$1*M667)*COS(N667*$AB$1)-G667*COS($AB$1*M667)*SIN($AB$1*N667)-H667*SIN($AB$1*M667)</f>
        <v>0</v>
      </c>
      <c r="W667" s="0" t="n">
        <f aca="false">IF(O667&lt;&gt;0,1,0)</f>
        <v>0</v>
      </c>
    </row>
    <row r="668" customFormat="false" ht="15" hidden="false" customHeight="false" outlineLevel="0" collapsed="false">
      <c r="A668" s="0" t="s">
        <v>1965</v>
      </c>
      <c r="B668" s="0" t="s">
        <v>539</v>
      </c>
      <c r="C668" s="0" t="s">
        <v>1966</v>
      </c>
      <c r="D668" s="0" t="n">
        <v>33</v>
      </c>
      <c r="I668" s="0" t="s">
        <v>1905</v>
      </c>
      <c r="J668" s="13" t="n">
        <v>0.12</v>
      </c>
      <c r="K668" s="9" t="str">
        <f aca="false">RIGHTB(B668,1)</f>
        <v>S</v>
      </c>
      <c r="L668" s="9" t="str">
        <f aca="false">RIGHTB(C668,1)</f>
        <v>W</v>
      </c>
      <c r="M668" s="10" t="n">
        <f aca="false">IF(AND(K668="S",LEN(B668)&gt;4),-LEFT(B668,4),IF(AND(K668="S",LEN(B668)=4),-LEFT(B668,3),IF(AND(K668="N",LEN(B668)=4),LEFT(B668,3),LEFT(B668,4))))</f>
        <v>-49.6</v>
      </c>
      <c r="N668" s="10" t="n">
        <f aca="false">IF(AND(L668="W",LEN(C668)=6),-LEFT(C668,5), IF(AND(L668="W",LEN(C668)=5),-LEFT(C668,4), IF(AND(L668="W",LEN(C668)=4), -LEFT(C668,3), IF(AND(L668="E", LEN(C668)=6),LEFT(C668,5), IF(AND(L668="E",LEN(C668)=5), LEFT(C668,4), IF(AND(L668="E",LEN(C668)=4),LEFT(C668,3) ))))))</f>
        <v>-157.6</v>
      </c>
      <c r="O668" s="0" t="n">
        <f aca="false">(F668^2+G668^2+H668^2)^0.5</f>
        <v>0</v>
      </c>
      <c r="P668" s="0" t="e">
        <f aca="false">ATAN((R668^2+S668^2)^0.5/T668)/$AB$1</f>
        <v>#DIV/0!</v>
      </c>
      <c r="Q668" s="0" t="n">
        <f aca="false">ATAN2(R668,S668)/$AB$1+180</f>
        <v>180</v>
      </c>
      <c r="R668" s="0" t="n">
        <f aca="false">-F668*SIN(M668*$AB$1)*COS(N668*$AB$1)-G668*SIN($AB$1*M668)*SIN($AB$1*N668)+H668*COS($AB$1*M668)</f>
        <v>0</v>
      </c>
      <c r="S668" s="0" t="n">
        <f aca="false">-F668*SIN($AB$1*N668)+G668*COS($AB$1*N668)</f>
        <v>0</v>
      </c>
      <c r="T668" s="0" t="n">
        <f aca="false">-F668*COS($AB$1*M668)*COS(N668*$AB$1)-G668*COS($AB$1*M668)*SIN($AB$1*N668)-H668*SIN($AB$1*M668)</f>
        <v>0</v>
      </c>
      <c r="W668" s="0" t="n">
        <f aca="false">IF(O668&lt;&gt;0,1,0)</f>
        <v>0</v>
      </c>
    </row>
    <row r="669" customFormat="false" ht="15" hidden="false" customHeight="false" outlineLevel="0" collapsed="false">
      <c r="A669" s="0" t="s">
        <v>1967</v>
      </c>
      <c r="B669" s="0" t="s">
        <v>1968</v>
      </c>
      <c r="C669" s="0" t="s">
        <v>1969</v>
      </c>
      <c r="D669" s="0" t="n">
        <v>38</v>
      </c>
      <c r="E669" s="0" t="n">
        <v>17.2</v>
      </c>
      <c r="F669" s="0" t="n">
        <v>-0.4</v>
      </c>
      <c r="G669" s="0" t="n">
        <v>8.7</v>
      </c>
      <c r="H669" s="0" t="n">
        <v>-14.8</v>
      </c>
      <c r="I669" s="0" t="s">
        <v>1905</v>
      </c>
      <c r="J669" s="13" t="n">
        <v>0.12</v>
      </c>
      <c r="K669" s="9" t="str">
        <f aca="false">RIGHTB(B669,1)</f>
        <v>S</v>
      </c>
      <c r="L669" s="9" t="str">
        <f aca="false">RIGHTB(C669,1)</f>
        <v>W</v>
      </c>
      <c r="M669" s="10" t="n">
        <f aca="false">IF(AND(K669="S",LEN(B669)&gt;4),-LEFT(B669,4),IF(AND(K669="S",LEN(B669)=4),-LEFT(B669,3),IF(AND(K669="N",LEN(B669)=4),LEFT(B669,3),LEFT(B669,4))))</f>
        <v>-6.6</v>
      </c>
      <c r="N669" s="10" t="n">
        <f aca="false">IF(AND(L669="W",LEN(C669)=6),-LEFT(C669,5), IF(AND(L669="W",LEN(C669)=5),-LEFT(C669,4), IF(AND(L669="W",LEN(C669)=4), -LEFT(C669,3), IF(AND(L669="E", LEN(C669)=6),LEFT(C669,5), IF(AND(L669="E",LEN(C669)=5), LEFT(C669,4), IF(AND(L669="E",LEN(C669)=4),LEFT(C669,3) ))))))</f>
        <v>-69.7</v>
      </c>
      <c r="O669" s="0" t="n">
        <f aca="false">(F669^2+G669^2+H669^2)^0.5</f>
        <v>17.172361514946</v>
      </c>
      <c r="P669" s="0" t="n">
        <f aca="false">ATAN((R669^2+S669^2)^0.5/T669)/$AB$1</f>
        <v>67.6055415656676</v>
      </c>
      <c r="Q669" s="0" t="n">
        <f aca="false">ATAN2(R669,S669)/$AB$1+180</f>
        <v>350.417011198157</v>
      </c>
      <c r="R669" s="0" t="n">
        <f aca="false">-F669*SIN(M669*$AB$1)*COS(N669*$AB$1)-G669*SIN($AB$1*M669)*SIN($AB$1*N669)+H669*COS($AB$1*M669)</f>
        <v>-15.6557122990531</v>
      </c>
      <c r="S669" s="0" t="n">
        <f aca="false">-F669*SIN($AB$1*N669)+G669*COS($AB$1*N669)</f>
        <v>2.6431845951311</v>
      </c>
      <c r="T669" s="0" t="n">
        <f aca="false">-F669*COS($AB$1*M669)*COS(N669*$AB$1)-G669*COS($AB$1*M669)*SIN($AB$1*N669)-H669*SIN($AB$1*M669)</f>
        <v>6.54234266951375</v>
      </c>
      <c r="W669" s="0" t="n">
        <f aca="false">IF(O669&lt;&gt;0,1,0)</f>
        <v>1</v>
      </c>
    </row>
    <row r="670" customFormat="false" ht="15" hidden="false" customHeight="false" outlineLevel="0" collapsed="false">
      <c r="A670" s="0" t="s">
        <v>1970</v>
      </c>
      <c r="B670" s="0" t="s">
        <v>876</v>
      </c>
      <c r="C670" s="0" t="s">
        <v>1971</v>
      </c>
      <c r="D670" s="0" t="n">
        <v>26</v>
      </c>
      <c r="I670" s="0" t="s">
        <v>1915</v>
      </c>
      <c r="J670" s="13" t="n">
        <v>0.12</v>
      </c>
      <c r="K670" s="9" t="str">
        <f aca="false">RIGHTB(B670,1)</f>
        <v>S</v>
      </c>
      <c r="L670" s="9" t="str">
        <f aca="false">RIGHTB(C670,1)</f>
        <v>E</v>
      </c>
      <c r="M670" s="10" t="n">
        <f aca="false">IF(AND(K670="S",LEN(B670)&gt;4),-LEFT(B670,4),IF(AND(K670="S",LEN(B670)=4),-LEFT(B670,3),IF(AND(K670="N",LEN(B670)=4),LEFT(B670,3),LEFT(B670,4))))</f>
        <v>-39.5</v>
      </c>
      <c r="N670" s="10" t="str">
        <f aca="false">IF(AND(L670="W",LEN(C670)=6),-LEFT(C670,5), IF(AND(L670="W",LEN(C670)=5),-LEFT(C670,4), IF(AND(L670="W",LEN(C670)=4), -LEFT(C670,3), IF(AND(L670="E", LEN(C670)=6),LEFT(C670,5), IF(AND(L670="E",LEN(C670)=5), LEFT(C670,4), IF(AND(L670="E",LEN(C670)=4),LEFT(C670,3) ))))))</f>
        <v>12.8</v>
      </c>
      <c r="O670" s="0" t="n">
        <f aca="false">(F670^2+G670^2+H670^2)^0.5</f>
        <v>0</v>
      </c>
      <c r="P670" s="0" t="e">
        <f aca="false">ATAN((R670^2+S670^2)^0.5/T670)/$AB$1</f>
        <v>#DIV/0!</v>
      </c>
      <c r="Q670" s="0" t="n">
        <f aca="false">ATAN2(R670,S670)/$AB$1+180</f>
        <v>180</v>
      </c>
      <c r="R670" s="0" t="n">
        <f aca="false">-F670*SIN(M670*$AB$1)*COS(N670*$AB$1)-G670*SIN($AB$1*M670)*SIN($AB$1*N670)+H670*COS($AB$1*M670)</f>
        <v>0</v>
      </c>
      <c r="S670" s="0" t="n">
        <f aca="false">-F670*SIN($AB$1*N670)+G670*COS($AB$1*N670)</f>
        <v>0</v>
      </c>
      <c r="T670" s="0" t="n">
        <f aca="false">-F670*COS($AB$1*M670)*COS(N670*$AB$1)-G670*COS($AB$1*M670)*SIN($AB$1*N670)-H670*SIN($AB$1*M670)</f>
        <v>0</v>
      </c>
      <c r="W670" s="0" t="n">
        <f aca="false">IF(O670&lt;&gt;0,1,0)</f>
        <v>0</v>
      </c>
    </row>
    <row r="671" customFormat="false" ht="15" hidden="false" customHeight="false" outlineLevel="0" collapsed="false">
      <c r="A671" s="0" t="s">
        <v>1972</v>
      </c>
      <c r="B671" s="0" t="s">
        <v>1973</v>
      </c>
      <c r="C671" s="0" t="s">
        <v>1974</v>
      </c>
      <c r="D671" s="0" t="n">
        <v>28.2</v>
      </c>
      <c r="E671" s="0" t="n">
        <v>14.6</v>
      </c>
      <c r="F671" s="0" t="n">
        <v>7.1</v>
      </c>
      <c r="G671" s="0" t="n">
        <v>-4.6</v>
      </c>
      <c r="H671" s="0" t="n">
        <v>11.9</v>
      </c>
      <c r="I671" s="0" t="s">
        <v>1915</v>
      </c>
      <c r="J671" s="13" t="n">
        <v>0.12</v>
      </c>
      <c r="K671" s="9" t="str">
        <f aca="false">RIGHTB(B671,1)</f>
        <v>S</v>
      </c>
      <c r="L671" s="9" t="str">
        <f aca="false">RIGHTB(C671,1)</f>
        <v>E</v>
      </c>
      <c r="M671" s="10" t="n">
        <f aca="false">IF(AND(K671="S",LEN(B671)&gt;4),-LEFT(B671,4),IF(AND(K671="S",LEN(B671)=4),-LEFT(B671,3),IF(AND(K671="N",LEN(B671)=4),LEFT(B671,3),LEFT(B671,4))))</f>
        <v>-59</v>
      </c>
      <c r="N671" s="10" t="str">
        <f aca="false">IF(AND(L671="W",LEN(C671)=6),-LEFT(C671,5), IF(AND(L671="W",LEN(C671)=5),-LEFT(C671,4), IF(AND(L671="W",LEN(C671)=4), -LEFT(C671,3), IF(AND(L671="E", LEN(C671)=6),LEFT(C671,5), IF(AND(L671="E",LEN(C671)=5), LEFT(C671,4), IF(AND(L671="E",LEN(C671)=4),LEFT(C671,3) ))))))</f>
        <v>45.8</v>
      </c>
      <c r="O671" s="0" t="n">
        <f aca="false">(F671^2+G671^2+H671^2)^0.5</f>
        <v>14.6006849154415</v>
      </c>
      <c r="P671" s="0" t="n">
        <f aca="false">ATAN((R671^2+S671^2)^0.5/T671)/$AB$1</f>
        <v>50.1828104834913</v>
      </c>
      <c r="Q671" s="0" t="n">
        <f aca="false">ATAN2(R671,S671)/$AB$1+180</f>
        <v>132.282441229888</v>
      </c>
      <c r="R671" s="0" t="n">
        <f aca="false">-F671*SIN(M671*$AB$1)*COS(N671*$AB$1)-G671*SIN($AB$1*M671)*SIN($AB$1*N671)+H671*COS($AB$1*M671)</f>
        <v>7.54506499044538</v>
      </c>
      <c r="S671" s="0" t="n">
        <f aca="false">-F671*SIN($AB$1*N671)+G671*COS($AB$1*N671)</f>
        <v>-8.29702478741168</v>
      </c>
      <c r="T671" s="0" t="n">
        <f aca="false">-F671*COS($AB$1*M671)*COS(N671*$AB$1)-G671*COS($AB$1*M671)*SIN($AB$1*N671)-H671*SIN($AB$1*M671)</f>
        <v>9.34940500604352</v>
      </c>
      <c r="W671" s="0" t="n">
        <f aca="false">IF(O671&lt;&gt;0,1,0)</f>
        <v>1</v>
      </c>
    </row>
    <row r="672" customFormat="false" ht="15" hidden="false" customHeight="false" outlineLevel="0" collapsed="false">
      <c r="A672" s="0" t="s">
        <v>1975</v>
      </c>
      <c r="B672" s="0" t="s">
        <v>1976</v>
      </c>
      <c r="C672" s="0" t="s">
        <v>1169</v>
      </c>
      <c r="D672" s="0" t="n">
        <v>42.5</v>
      </c>
      <c r="E672" s="0" t="n">
        <v>11.6</v>
      </c>
      <c r="F672" s="0" t="n">
        <v>-8.6</v>
      </c>
      <c r="G672" s="0" t="n">
        <v>-5.9</v>
      </c>
      <c r="H672" s="0" t="n">
        <v>5</v>
      </c>
      <c r="I672" s="0" t="s">
        <v>1915</v>
      </c>
      <c r="J672" s="13" t="n">
        <v>0.12</v>
      </c>
      <c r="K672" s="9" t="str">
        <f aca="false">RIGHTB(B672,1)</f>
        <v>N</v>
      </c>
      <c r="L672" s="9" t="str">
        <f aca="false">RIGHTB(C672,1)</f>
        <v>E</v>
      </c>
      <c r="M672" s="10" t="str">
        <f aca="false">IF(AND(K672="S",LEN(B672)&gt;4),-LEFT(B672,4),IF(AND(K672="S",LEN(B672)=4),-LEFT(B672,3),IF(AND(K672="N",LEN(B672)=4),LEFT(B672,3),LEFT(B672,4))))</f>
        <v>18.0</v>
      </c>
      <c r="N672" s="10" t="str">
        <f aca="false">IF(AND(L672="W",LEN(C672)=6),-LEFT(C672,5), IF(AND(L672="W",LEN(C672)=5),-LEFT(C672,4), IF(AND(L672="W",LEN(C672)=4), -LEFT(C672,3), IF(AND(L672="E", LEN(C672)=6),LEFT(C672,5), IF(AND(L672="E",LEN(C672)=5), LEFT(C672,4), IF(AND(L672="E",LEN(C672)=4),LEFT(C672,3) ))))))</f>
        <v>6.5</v>
      </c>
      <c r="O672" s="0" t="n">
        <f aca="false">(F672^2+G672^2+H672^2)^0.5</f>
        <v>11.5658981493008</v>
      </c>
      <c r="P672" s="0" t="n">
        <f aca="false">ATAN((R672^2+S672^2)^0.5/T672)/$AB$1</f>
        <v>51.3942536459649</v>
      </c>
      <c r="Q672" s="0" t="n">
        <f aca="false">ATAN2(R672,S672)/$AB$1+180</f>
        <v>147.257107055603</v>
      </c>
      <c r="R672" s="0" t="n">
        <f aca="false">-F672*SIN(M672*$AB$1)*COS(N672*$AB$1)-G672*SIN($AB$1*M672)*SIN($AB$1*N672)+H672*COS($AB$1*M672)</f>
        <v>7.60213777236749</v>
      </c>
      <c r="S672" s="0" t="n">
        <f aca="false">-F672*SIN($AB$1*N672)+G672*COS($AB$1*N672)</f>
        <v>-4.88852631011774</v>
      </c>
      <c r="T672" s="0" t="n">
        <f aca="false">-F672*COS($AB$1*M672)*COS(N672*$AB$1)-G672*COS($AB$1*M672)*SIN($AB$1*N672)-H672*SIN($AB$1*M672)</f>
        <v>7.21663438212232</v>
      </c>
      <c r="W672" s="0" t="n">
        <f aca="false">IF(O672&lt;&gt;0,1,0)</f>
        <v>1</v>
      </c>
    </row>
    <row r="673" customFormat="false" ht="15" hidden="false" customHeight="false" outlineLevel="0" collapsed="false">
      <c r="A673" s="0" t="s">
        <v>1977</v>
      </c>
      <c r="B673" s="0" t="s">
        <v>1756</v>
      </c>
      <c r="C673" s="0" t="s">
        <v>1978</v>
      </c>
      <c r="I673" s="0" t="s">
        <v>1908</v>
      </c>
      <c r="J673" s="13" t="n">
        <v>0.12</v>
      </c>
      <c r="K673" s="9" t="str">
        <f aca="false">RIGHTB(B673,1)</f>
        <v>N</v>
      </c>
      <c r="L673" s="9" t="str">
        <f aca="false">RIGHTB(C673,1)</f>
        <v>W</v>
      </c>
      <c r="M673" s="10" t="str">
        <f aca="false">IF(AND(K673="S",LEN(B673)&gt;4),-LEFT(B673,4),IF(AND(K673="S",LEN(B673)=4),-LEFT(B673,3),IF(AND(K673="N",LEN(B673)=4),LEFT(B673,3),LEFT(B673,4))))</f>
        <v>25.7</v>
      </c>
      <c r="N673" s="10" t="n">
        <f aca="false">IF(AND(L673="W",LEN(C673)=6),-LEFT(C673,5), IF(AND(L673="W",LEN(C673)=5),-LEFT(C673,4), IF(AND(L673="W",LEN(C673)=4), -LEFT(C673,3), IF(AND(L673="E", LEN(C673)=6),LEFT(C673,5), IF(AND(L673="E",LEN(C673)=5), LEFT(C673,4), IF(AND(L673="E",LEN(C673)=4),LEFT(C673,3) ))))))</f>
        <v>-28.4</v>
      </c>
      <c r="O673" s="0" t="n">
        <f aca="false">(F673^2+G673^2+H673^2)^0.5</f>
        <v>0</v>
      </c>
      <c r="P673" s="0" t="e">
        <f aca="false">ATAN((R673^2+S673^2)^0.5/T673)/$AB$1</f>
        <v>#DIV/0!</v>
      </c>
      <c r="Q673" s="0" t="n">
        <f aca="false">ATAN2(R673,S673)/$AB$1+180</f>
        <v>180</v>
      </c>
      <c r="R673" s="0" t="n">
        <f aca="false">-F673*SIN(M673*$AB$1)*COS(N673*$AB$1)-G673*SIN($AB$1*M673)*SIN($AB$1*N673)+H673*COS($AB$1*M673)</f>
        <v>0</v>
      </c>
      <c r="S673" s="0" t="n">
        <f aca="false">-F673*SIN($AB$1*N673)+G673*COS($AB$1*N673)</f>
        <v>0</v>
      </c>
      <c r="T673" s="0" t="n">
        <f aca="false">-F673*COS($AB$1*M673)*COS(N673*$AB$1)-G673*COS($AB$1*M673)*SIN($AB$1*N673)-H673*SIN($AB$1*M673)</f>
        <v>0</v>
      </c>
      <c r="W673" s="0" t="n">
        <f aca="false">IF(O673&lt;&gt;0,1,0)</f>
        <v>0</v>
      </c>
    </row>
    <row r="674" customFormat="false" ht="15" hidden="false" customHeight="false" outlineLevel="0" collapsed="false">
      <c r="A674" s="0" t="s">
        <v>1979</v>
      </c>
      <c r="B674" s="0" t="s">
        <v>1980</v>
      </c>
      <c r="C674" s="0" t="s">
        <v>1981</v>
      </c>
      <c r="D674" s="0" t="n">
        <v>36</v>
      </c>
      <c r="E674" s="0" t="n">
        <v>16.4</v>
      </c>
      <c r="F674" s="0" t="n">
        <v>15.6</v>
      </c>
      <c r="G674" s="0" t="n">
        <v>1.5</v>
      </c>
      <c r="H674" s="0" t="n">
        <v>4.9</v>
      </c>
      <c r="I674" s="0" t="s">
        <v>1915</v>
      </c>
      <c r="J674" s="13" t="n">
        <v>0.12</v>
      </c>
      <c r="K674" s="9" t="str">
        <f aca="false">RIGHTB(B674,1)</f>
        <v>S</v>
      </c>
      <c r="L674" s="9" t="str">
        <f aca="false">RIGHTB(C674,1)</f>
        <v>W</v>
      </c>
      <c r="M674" s="10" t="n">
        <f aca="false">IF(AND(K674="S",LEN(B674)&gt;4),-LEFT(B674,4),IF(AND(K674="S",LEN(B674)=4),-LEFT(B674,3),IF(AND(K674="N",LEN(B674)=4),LEFT(B674,3),LEFT(B674,4))))</f>
        <v>-11.4</v>
      </c>
      <c r="N674" s="10" t="n">
        <f aca="false">IF(AND(L674="W",LEN(C674)=6),-LEFT(C674,5), IF(AND(L674="W",LEN(C674)=5),-LEFT(C674,4), IF(AND(L674="W",LEN(C674)=4), -LEFT(C674,3), IF(AND(L674="E", LEN(C674)=6),LEFT(C674,5), IF(AND(L674="E",LEN(C674)=5), LEFT(C674,4), IF(AND(L674="E",LEN(C674)=4),LEFT(C674,3) ))))))</f>
        <v>-135.8</v>
      </c>
      <c r="O674" s="0" t="n">
        <f aca="false">(F674^2+G674^2+H674^2)^0.5</f>
        <v>16.4201096220458</v>
      </c>
      <c r="P674" s="0" t="n">
        <f aca="false">ATAN((R674^2+S674^2)^0.5/T674)/$AB$1</f>
        <v>37.9002714730446</v>
      </c>
      <c r="Q674" s="0" t="n">
        <f aca="false">ATAN2(R674,S674)/$AB$1+180</f>
        <v>256.316636463276</v>
      </c>
      <c r="R674" s="0" t="n">
        <f aca="false">-F674*SIN(M674*$AB$1)*COS(N674*$AB$1)-G674*SIN($AB$1*M674)*SIN($AB$1*N674)+H674*COS($AB$1*M674)</f>
        <v>2.38606780943296</v>
      </c>
      <c r="S674" s="0" t="n">
        <f aca="false">-F674*SIN($AB$1*N674)+G674*COS($AB$1*N674)</f>
        <v>9.80040969388396</v>
      </c>
      <c r="T674" s="0" t="n">
        <f aca="false">-F674*COS($AB$1*M674)*COS(N674*$AB$1)-G674*COS($AB$1*M674)*SIN($AB$1*N674)-H674*SIN($AB$1*M674)</f>
        <v>12.956799382595</v>
      </c>
      <c r="W674" s="0" t="n">
        <f aca="false">IF(O674&lt;&gt;0,1,0)</f>
        <v>1</v>
      </c>
    </row>
    <row r="675" customFormat="false" ht="15" hidden="false" customHeight="false" outlineLevel="0" collapsed="false">
      <c r="A675" s="0" t="s">
        <v>1982</v>
      </c>
      <c r="B675" s="0" t="s">
        <v>603</v>
      </c>
      <c r="C675" s="0" t="s">
        <v>1983</v>
      </c>
      <c r="I675" s="0" t="s">
        <v>1984</v>
      </c>
      <c r="J675" s="13" t="n">
        <v>0.11</v>
      </c>
      <c r="K675" s="9" t="str">
        <f aca="false">RIGHTB(B675,1)</f>
        <v>N</v>
      </c>
      <c r="L675" s="9" t="str">
        <f aca="false">RIGHTB(C675,1)</f>
        <v>W</v>
      </c>
      <c r="M675" s="10" t="str">
        <f aca="false">IF(AND(K675="S",LEN(B675)&gt;4),-LEFT(B675,4),IF(AND(K675="S",LEN(B675)=4),-LEFT(B675,3),IF(AND(K675="N",LEN(B675)=4),LEFT(B675,3),LEFT(B675,4))))</f>
        <v>20.7</v>
      </c>
      <c r="N675" s="10" t="n">
        <f aca="false">IF(AND(L675="W",LEN(C675)=6),-LEFT(C675,5), IF(AND(L675="W",LEN(C675)=5),-LEFT(C675,4), IF(AND(L675="W",LEN(C675)=4), -LEFT(C675,3), IF(AND(L675="E", LEN(C675)=6),LEFT(C675,5), IF(AND(L675="E",LEN(C675)=5), LEFT(C675,4), IF(AND(L675="E",LEN(C675)=4),LEFT(C675,3) ))))))</f>
        <v>-93.6</v>
      </c>
      <c r="O675" s="0" t="n">
        <f aca="false">(F675^2+G675^2+H675^2)^0.5</f>
        <v>0</v>
      </c>
      <c r="P675" s="0" t="e">
        <f aca="false">ATAN((R675^2+S675^2)^0.5/T675)/$AB$1</f>
        <v>#DIV/0!</v>
      </c>
      <c r="Q675" s="0" t="n">
        <f aca="false">ATAN2(R675,S675)/$AB$1+180</f>
        <v>180</v>
      </c>
      <c r="R675" s="0" t="n">
        <f aca="false">-F675*SIN(M675*$AB$1)*COS(N675*$AB$1)-G675*SIN($AB$1*M675)*SIN($AB$1*N675)+H675*COS($AB$1*M675)</f>
        <v>0</v>
      </c>
      <c r="S675" s="0" t="n">
        <f aca="false">-F675*SIN($AB$1*N675)+G675*COS($AB$1*N675)</f>
        <v>0</v>
      </c>
      <c r="T675" s="0" t="n">
        <f aca="false">-F675*COS($AB$1*M675)*COS(N675*$AB$1)-G675*COS($AB$1*M675)*SIN($AB$1*N675)-H675*SIN($AB$1*M675)</f>
        <v>0</v>
      </c>
    </row>
    <row r="676" customFormat="false" ht="15" hidden="false" customHeight="false" outlineLevel="0" collapsed="false">
      <c r="A676" s="0" t="s">
        <v>1985</v>
      </c>
      <c r="B676" s="0" t="s">
        <v>208</v>
      </c>
      <c r="C676" s="0" t="s">
        <v>1986</v>
      </c>
      <c r="I676" s="0" t="s">
        <v>1987</v>
      </c>
      <c r="J676" s="13" t="n">
        <v>0.11</v>
      </c>
      <c r="K676" s="9" t="str">
        <f aca="false">RIGHTB(B676,1)</f>
        <v>S</v>
      </c>
      <c r="L676" s="9" t="str">
        <f aca="false">RIGHTB(C676,1)</f>
        <v>E</v>
      </c>
      <c r="M676" s="10" t="n">
        <f aca="false">IF(AND(K676="S",LEN(B676)&gt;4),-LEFT(B676,4),IF(AND(K676="S",LEN(B676)=4),-LEFT(B676,3),IF(AND(K676="N",LEN(B676)=4),LEFT(B676,3),LEFT(B676,4))))</f>
        <v>-23.1</v>
      </c>
      <c r="N676" s="10" t="str">
        <f aca="false">IF(AND(L676="W",LEN(C676)=6),-LEFT(C676,5), IF(AND(L676="W",LEN(C676)=5),-LEFT(C676,4), IF(AND(L676="W",LEN(C676)=4), -LEFT(C676,3), IF(AND(L676="E", LEN(C676)=6),LEFT(C676,5), IF(AND(L676="E",LEN(C676)=5), LEFT(C676,4), IF(AND(L676="E",LEN(C676)=4),LEFT(C676,3) ))))))</f>
        <v>152.4</v>
      </c>
      <c r="O676" s="0" t="n">
        <f aca="false">(F676^2+G676^2+H676^2)^0.5</f>
        <v>0</v>
      </c>
      <c r="P676" s="0" t="e">
        <f aca="false">ATAN((R676^2+S676^2)^0.5/T676)/$AB$1</f>
        <v>#DIV/0!</v>
      </c>
      <c r="Q676" s="0" t="n">
        <f aca="false">ATAN2(R676,S676)/$AB$1+180</f>
        <v>180</v>
      </c>
      <c r="R676" s="0" t="n">
        <f aca="false">-F676*SIN(M676*$AB$1)*COS(N676*$AB$1)-G676*SIN($AB$1*M676)*SIN($AB$1*N676)+H676*COS($AB$1*M676)</f>
        <v>0</v>
      </c>
      <c r="S676" s="0" t="n">
        <f aca="false">-F676*SIN($AB$1*N676)+G676*COS($AB$1*N676)</f>
        <v>-0</v>
      </c>
      <c r="T676" s="0" t="n">
        <f aca="false">-F676*COS($AB$1*M676)*COS(N676*$AB$1)-G676*COS($AB$1*M676)*SIN($AB$1*N676)-H676*SIN($AB$1*M676)</f>
        <v>0</v>
      </c>
      <c r="W676" s="0" t="n">
        <f aca="false">IF(O676&lt;&gt;0,1,0)</f>
        <v>0</v>
      </c>
    </row>
    <row r="677" customFormat="false" ht="15" hidden="false" customHeight="false" outlineLevel="0" collapsed="false">
      <c r="A677" s="0" t="s">
        <v>1988</v>
      </c>
      <c r="I677" s="0" t="s">
        <v>1984</v>
      </c>
      <c r="J677" s="13" t="n">
        <v>0.11</v>
      </c>
      <c r="K677" s="9" t="str">
        <f aca="false">RIGHTB(B677,1)</f>
        <v/>
      </c>
      <c r="L677" s="9" t="str">
        <f aca="false">RIGHTB(C677,1)</f>
        <v/>
      </c>
      <c r="M677" s="10" t="str">
        <f aca="false">IF(AND(K677="S",LEN(B677)&gt;4),-LEFT(B677,4),IF(AND(K677="S",LEN(B677)=4),-LEFT(B677,3),IF(AND(K677="N",LEN(B677)=4),LEFT(B677,3),LEFT(B677,4))))</f>
        <v/>
      </c>
      <c r="N677" s="10" t="n">
        <f aca="false">IF(AND(L677="W",LEN(C677)=6),-LEFT(C677,5), IF(AND(L677="W",LEN(C677)=5),-LEFT(C677,4), IF(AND(L677="W",LEN(C677)=4), -LEFT(C677,3), IF(AND(L677="E", LEN(C677)=6),LEFT(C677,5), IF(AND(L677="E",LEN(C677)=5), LEFT(C677,4), IF(AND(L677="E",LEN(C677)=4),LEFT(C677,3) ))))))</f>
        <v>0</v>
      </c>
      <c r="O677" s="0" t="n">
        <f aca="false">(F677^2+G677^2+H677^2)^0.5</f>
        <v>0</v>
      </c>
      <c r="P677" s="0" t="e">
        <f aca="false">ATAN((R677^2+S677^2)^0.5/T677)/$AB$1</f>
        <v>#VALUE!</v>
      </c>
      <c r="Q677" s="0" t="e">
        <f aca="false">ATAN2(R677,S677)/$AB$1+180</f>
        <v>#VALUE!</v>
      </c>
      <c r="R677" s="0" t="e">
        <f aca="false">-F677*SIN(M677*$AB$1)*COS(N677*$AB$1)-G677*SIN($AB$1*M677)*SIN($AB$1*N677)+H677*COS($AB$1*M677)</f>
        <v>#VALUE!</v>
      </c>
      <c r="S677" s="0" t="n">
        <f aca="false">-F677*SIN($AB$1*N677)+G677*COS($AB$1*N677)</f>
        <v>0</v>
      </c>
      <c r="T677" s="0" t="e">
        <f aca="false">-F677*COS($AB$1*M677)*COS(N677*$AB$1)-G677*COS($AB$1*M677)*SIN($AB$1*N677)-H677*SIN($AB$1*M677)</f>
        <v>#VALUE!</v>
      </c>
      <c r="W677" s="0" t="n">
        <f aca="false">IF(O677&lt;&gt;0,1,0)</f>
        <v>0</v>
      </c>
    </row>
    <row r="678" customFormat="false" ht="15" hidden="false" customHeight="false" outlineLevel="0" collapsed="false">
      <c r="A678" s="0" t="s">
        <v>1989</v>
      </c>
      <c r="B678" s="0" t="s">
        <v>1990</v>
      </c>
      <c r="C678" s="0" t="s">
        <v>1991</v>
      </c>
      <c r="I678" s="0" t="s">
        <v>1992</v>
      </c>
      <c r="J678" s="13" t="n">
        <v>0.11</v>
      </c>
      <c r="K678" s="9" t="str">
        <f aca="false">RIGHTB(B678,1)</f>
        <v>S</v>
      </c>
      <c r="L678" s="9" t="str">
        <f aca="false">RIGHTB(C678,1)</f>
        <v>E</v>
      </c>
      <c r="M678" s="10" t="n">
        <f aca="false">IF(AND(K678="S",LEN(B678)&gt;4),-LEFT(B678,4),IF(AND(K678="S",LEN(B678)=4),-LEFT(B678,3),IF(AND(K678="N",LEN(B678)=4),LEFT(B678,3),LEFT(B678,4))))</f>
        <v>-32.8</v>
      </c>
      <c r="N678" s="10" t="str">
        <f aca="false">IF(AND(L678="W",LEN(C678)=6),-LEFT(C678,5), IF(AND(L678="W",LEN(C678)=5),-LEFT(C678,4), IF(AND(L678="W",LEN(C678)=4), -LEFT(C678,3), IF(AND(L678="E", LEN(C678)=6),LEFT(C678,5), IF(AND(L678="E",LEN(C678)=5), LEFT(C678,4), IF(AND(L678="E",LEN(C678)=4),LEFT(C678,3) ))))))</f>
        <v>159.1</v>
      </c>
      <c r="O678" s="0" t="n">
        <f aca="false">(F678^2+G678^2+H678^2)^0.5</f>
        <v>0</v>
      </c>
      <c r="P678" s="0" t="e">
        <f aca="false">ATAN((R678^2+S678^2)^0.5/T678)/$AB$1</f>
        <v>#DIV/0!</v>
      </c>
      <c r="Q678" s="0" t="n">
        <f aca="false">ATAN2(R678,S678)/$AB$1+180</f>
        <v>180</v>
      </c>
      <c r="R678" s="0" t="n">
        <f aca="false">-F678*SIN(M678*$AB$1)*COS(N678*$AB$1)-G678*SIN($AB$1*M678)*SIN($AB$1*N678)+H678*COS($AB$1*M678)</f>
        <v>0</v>
      </c>
      <c r="S678" s="0" t="n">
        <f aca="false">-F678*SIN($AB$1*N678)+G678*COS($AB$1*N678)</f>
        <v>-0</v>
      </c>
      <c r="T678" s="0" t="n">
        <f aca="false">-F678*COS($AB$1*M678)*COS(N678*$AB$1)-G678*COS($AB$1*M678)*SIN($AB$1*N678)-H678*SIN($AB$1*M678)</f>
        <v>0</v>
      </c>
      <c r="W678" s="0" t="n">
        <f aca="false">IF(O678&lt;&gt;0,1,0)</f>
        <v>0</v>
      </c>
    </row>
    <row r="679" customFormat="false" ht="15" hidden="false" customHeight="false" outlineLevel="0" collapsed="false">
      <c r="A679" s="0" t="s">
        <v>1993</v>
      </c>
      <c r="I679" s="0" t="s">
        <v>1984</v>
      </c>
      <c r="J679" s="13" t="n">
        <v>0.11</v>
      </c>
      <c r="K679" s="9" t="str">
        <f aca="false">RIGHTB(B679,1)</f>
        <v/>
      </c>
      <c r="L679" s="9" t="str">
        <f aca="false">RIGHTB(C679,1)</f>
        <v/>
      </c>
      <c r="M679" s="10" t="str">
        <f aca="false">IF(AND(K679="S",LEN(B679)&gt;4),-LEFT(B679,4),IF(AND(K679="S",LEN(B679)=4),-LEFT(B679,3),IF(AND(K679="N",LEN(B679)=4),LEFT(B679,3),LEFT(B679,4))))</f>
        <v/>
      </c>
      <c r="N679" s="10" t="n">
        <f aca="false">IF(AND(L679="W",LEN(C679)=6),-LEFT(C679,5), IF(AND(L679="W",LEN(C679)=5),-LEFT(C679,4), IF(AND(L679="W",LEN(C679)=4), -LEFT(C679,3), IF(AND(L679="E", LEN(C679)=6),LEFT(C679,5), IF(AND(L679="E",LEN(C679)=5), LEFT(C679,4), IF(AND(L679="E",LEN(C679)=4),LEFT(C679,3) ))))))</f>
        <v>0</v>
      </c>
      <c r="O679" s="0" t="n">
        <f aca="false">(F679^2+G679^2+H679^2)^0.5</f>
        <v>0</v>
      </c>
      <c r="P679" s="0" t="e">
        <f aca="false">ATAN((R679^2+S679^2)^0.5/T679)/$AB$1</f>
        <v>#VALUE!</v>
      </c>
      <c r="Q679" s="0" t="e">
        <f aca="false">ATAN2(R679,S679)/$AB$1+180</f>
        <v>#VALUE!</v>
      </c>
      <c r="R679" s="0" t="e">
        <f aca="false">-F679*SIN(M679*$AB$1)*COS(N679*$AB$1)-G679*SIN($AB$1*M679)*SIN($AB$1*N679)+H679*COS($AB$1*M679)</f>
        <v>#VALUE!</v>
      </c>
      <c r="S679" s="0" t="n">
        <f aca="false">-F679*SIN($AB$1*N679)+G679*COS($AB$1*N679)</f>
        <v>0</v>
      </c>
      <c r="T679" s="0" t="e">
        <f aca="false">-F679*COS($AB$1*M679)*COS(N679*$AB$1)-G679*COS($AB$1*M679)*SIN($AB$1*N679)-H679*SIN($AB$1*M679)</f>
        <v>#VALUE!</v>
      </c>
      <c r="W679" s="0" t="n">
        <f aca="false">IF(O679&lt;&gt;0,1,0)</f>
        <v>0</v>
      </c>
    </row>
    <row r="680" customFormat="false" ht="15" hidden="false" customHeight="false" outlineLevel="0" collapsed="false">
      <c r="A680" s="0" t="s">
        <v>1994</v>
      </c>
      <c r="B680" s="0" t="s">
        <v>1995</v>
      </c>
      <c r="C680" s="0" t="s">
        <v>1996</v>
      </c>
      <c r="I680" s="0" t="s">
        <v>1992</v>
      </c>
      <c r="J680" s="13" t="n">
        <v>0.11</v>
      </c>
      <c r="K680" s="9" t="str">
        <f aca="false">RIGHTB(B680,1)</f>
        <v>N</v>
      </c>
      <c r="L680" s="9" t="str">
        <f aca="false">RIGHTB(C680,1)</f>
        <v>E</v>
      </c>
      <c r="M680" s="10" t="str">
        <f aca="false">IF(AND(K680="S",LEN(B680)&gt;4),-LEFT(B680,4),IF(AND(K680="S",LEN(B680)=4),-LEFT(B680,3),IF(AND(K680="N",LEN(B680)=4),LEFT(B680,3),LEFT(B680,4))))</f>
        <v>40.0</v>
      </c>
      <c r="N680" s="10" t="str">
        <f aca="false">IF(AND(L680="W",LEN(C680)=6),-LEFT(C680,5), IF(AND(L680="W",LEN(C680)=5),-LEFT(C680,4), IF(AND(L680="W",LEN(C680)=4), -LEFT(C680,3), IF(AND(L680="E", LEN(C680)=6),LEFT(C680,5), IF(AND(L680="E",LEN(C680)=5), LEFT(C680,4), IF(AND(L680="E",LEN(C680)=4),LEFT(C680,3) ))))))</f>
        <v>116.0</v>
      </c>
      <c r="O680" s="0" t="n">
        <f aca="false">(F680^2+G680^2+H680^2)^0.5</f>
        <v>0</v>
      </c>
      <c r="P680" s="0" t="e">
        <f aca="false">ATAN((R680^2+S680^2)^0.5/T680)/$AB$1</f>
        <v>#DIV/0!</v>
      </c>
      <c r="Q680" s="0" t="n">
        <f aca="false">ATAN2(R680,S680)/$AB$1+180</f>
        <v>180</v>
      </c>
      <c r="R680" s="0" t="n">
        <f aca="false">-F680*SIN(M680*$AB$1)*COS(N680*$AB$1)-G680*SIN($AB$1*M680)*SIN($AB$1*N680)+H680*COS($AB$1*M680)</f>
        <v>0</v>
      </c>
      <c r="S680" s="0" t="n">
        <f aca="false">-F680*SIN($AB$1*N680)+G680*COS($AB$1*N680)</f>
        <v>-0</v>
      </c>
      <c r="T680" s="0" t="n">
        <f aca="false">-F680*COS($AB$1*M680)*COS(N680*$AB$1)-G680*COS($AB$1*M680)*SIN($AB$1*N680)-H680*SIN($AB$1*M680)</f>
        <v>0</v>
      </c>
      <c r="W680" s="0" t="n">
        <f aca="false">IF(O680&lt;&gt;0,1,0)</f>
        <v>0</v>
      </c>
    </row>
    <row r="681" customFormat="false" ht="15" hidden="false" customHeight="false" outlineLevel="0" collapsed="false">
      <c r="A681" s="0" t="s">
        <v>1997</v>
      </c>
      <c r="I681" s="0" t="s">
        <v>1987</v>
      </c>
      <c r="J681" s="13" t="n">
        <v>0.11</v>
      </c>
      <c r="K681" s="9" t="str">
        <f aca="false">RIGHTB(B681,1)</f>
        <v/>
      </c>
      <c r="L681" s="9" t="str">
        <f aca="false">RIGHTB(C681,1)</f>
        <v/>
      </c>
      <c r="M681" s="10" t="str">
        <f aca="false">IF(AND(K681="S",LEN(B681)&gt;4),-LEFT(B681,4),IF(AND(K681="S",LEN(B681)=4),-LEFT(B681,3),IF(AND(K681="N",LEN(B681)=4),LEFT(B681,3),LEFT(B681,4))))</f>
        <v/>
      </c>
      <c r="N681" s="10" t="n">
        <f aca="false">IF(AND(L681="W",LEN(C681)=6),-LEFT(C681,5), IF(AND(L681="W",LEN(C681)=5),-LEFT(C681,4), IF(AND(L681="W",LEN(C681)=4), -LEFT(C681,3), IF(AND(L681="E", LEN(C681)=6),LEFT(C681,5), IF(AND(L681="E",LEN(C681)=5), LEFT(C681,4), IF(AND(L681="E",LEN(C681)=4),LEFT(C681,3) ))))))</f>
        <v>0</v>
      </c>
      <c r="O681" s="0" t="n">
        <f aca="false">(F681^2+G681^2+H681^2)^0.5</f>
        <v>0</v>
      </c>
      <c r="P681" s="0" t="e">
        <f aca="false">ATAN((R681^2+S681^2)^0.5/T681)/$AB$1</f>
        <v>#VALUE!</v>
      </c>
      <c r="Q681" s="0" t="e">
        <f aca="false">ATAN2(R681,S681)/$AB$1+180</f>
        <v>#VALUE!</v>
      </c>
      <c r="R681" s="0" t="e">
        <f aca="false">-F681*SIN(M681*$AB$1)*COS(N681*$AB$1)-G681*SIN($AB$1*M681)*SIN($AB$1*N681)+H681*COS($AB$1*M681)</f>
        <v>#VALUE!</v>
      </c>
      <c r="S681" s="0" t="n">
        <f aca="false">-F681*SIN($AB$1*N681)+G681*COS($AB$1*N681)</f>
        <v>0</v>
      </c>
      <c r="T681" s="0" t="e">
        <f aca="false">-F681*COS($AB$1*M681)*COS(N681*$AB$1)-G681*COS($AB$1*M681)*SIN($AB$1*N681)-H681*SIN($AB$1*M681)</f>
        <v>#VALUE!</v>
      </c>
      <c r="W681" s="0" t="n">
        <f aca="false">IF(O681&lt;&gt;0,1,0)</f>
        <v>0</v>
      </c>
    </row>
    <row r="682" customFormat="false" ht="15" hidden="false" customHeight="false" outlineLevel="0" collapsed="false">
      <c r="A682" s="0" t="s">
        <v>1998</v>
      </c>
      <c r="B682" s="0" t="s">
        <v>1542</v>
      </c>
      <c r="C682" s="0" t="s">
        <v>639</v>
      </c>
      <c r="I682" s="0" t="s">
        <v>1984</v>
      </c>
      <c r="J682" s="13" t="n">
        <v>0.11</v>
      </c>
      <c r="K682" s="9" t="str">
        <f aca="false">RIGHTB(B682,1)</f>
        <v>S</v>
      </c>
      <c r="L682" s="9" t="str">
        <f aca="false">RIGHTB(C682,1)</f>
        <v>E</v>
      </c>
      <c r="M682" s="10" t="n">
        <f aca="false">IF(AND(K682="S",LEN(B682)&gt;4),-LEFT(B682,4),IF(AND(K682="S",LEN(B682)=4),-LEFT(B682,3),IF(AND(K682="N",LEN(B682)=4),LEFT(B682,3),LEFT(B682,4))))</f>
        <v>-41.8</v>
      </c>
      <c r="N682" s="10" t="str">
        <f aca="false">IF(AND(L682="W",LEN(C682)=6),-LEFT(C682,5), IF(AND(L682="W",LEN(C682)=5),-LEFT(C682,4), IF(AND(L682="W",LEN(C682)=4), -LEFT(C682,3), IF(AND(L682="E", LEN(C682)=6),LEFT(C682,5), IF(AND(L682="E",LEN(C682)=5), LEFT(C682,4), IF(AND(L682="E",LEN(C682)=4),LEFT(C682,3) ))))))</f>
        <v>122.9</v>
      </c>
      <c r="O682" s="0" t="n">
        <f aca="false">(F682^2+G682^2+H682^2)^0.5</f>
        <v>0</v>
      </c>
      <c r="P682" s="0" t="e">
        <f aca="false">ATAN((R682^2+S682^2)^0.5/T682)/$AB$1</f>
        <v>#DIV/0!</v>
      </c>
      <c r="Q682" s="0" t="n">
        <f aca="false">ATAN2(R682,S682)/$AB$1+180</f>
        <v>180</v>
      </c>
      <c r="R682" s="0" t="n">
        <f aca="false">-F682*SIN(M682*$AB$1)*COS(N682*$AB$1)-G682*SIN($AB$1*M682)*SIN($AB$1*N682)+H682*COS($AB$1*M682)</f>
        <v>0</v>
      </c>
      <c r="S682" s="0" t="n">
        <f aca="false">-F682*SIN($AB$1*N682)+G682*COS($AB$1*N682)</f>
        <v>-0</v>
      </c>
      <c r="T682" s="0" t="n">
        <f aca="false">-F682*COS($AB$1*M682)*COS(N682*$AB$1)-G682*COS($AB$1*M682)*SIN($AB$1*N682)-H682*SIN($AB$1*M682)</f>
        <v>0</v>
      </c>
      <c r="W682" s="0" t="n">
        <f aca="false">IF(O682&lt;&gt;0,1,0)</f>
        <v>0</v>
      </c>
    </row>
    <row r="683" customFormat="false" ht="15" hidden="false" customHeight="false" outlineLevel="0" collapsed="false">
      <c r="A683" s="0" t="s">
        <v>1999</v>
      </c>
      <c r="I683" s="0" t="s">
        <v>1992</v>
      </c>
      <c r="J683" s="13" t="n">
        <v>0.11</v>
      </c>
      <c r="K683" s="9" t="str">
        <f aca="false">RIGHTB(B683,1)</f>
        <v/>
      </c>
      <c r="L683" s="9" t="str">
        <f aca="false">RIGHTB(C683,1)</f>
        <v/>
      </c>
      <c r="M683" s="10" t="str">
        <f aca="false">IF(AND(K683="S",LEN(B683)&gt;4),-LEFT(B683,4),IF(AND(K683="S",LEN(B683)=4),-LEFT(B683,3),IF(AND(K683="N",LEN(B683)=4),LEFT(B683,3),LEFT(B683,4))))</f>
        <v/>
      </c>
      <c r="N683" s="10" t="n">
        <f aca="false">IF(AND(L683="W",LEN(C683)=6),-LEFT(C683,5), IF(AND(L683="W",LEN(C683)=5),-LEFT(C683,4), IF(AND(L683="W",LEN(C683)=4), -LEFT(C683,3), IF(AND(L683="E", LEN(C683)=6),LEFT(C683,5), IF(AND(L683="E",LEN(C683)=5), LEFT(C683,4), IF(AND(L683="E",LEN(C683)=4),LEFT(C683,3) ))))))</f>
        <v>0</v>
      </c>
      <c r="O683" s="0" t="n">
        <f aca="false">(F683^2+G683^2+H683^2)^0.5</f>
        <v>0</v>
      </c>
      <c r="P683" s="0" t="e">
        <f aca="false">ATAN((R683^2+S683^2)^0.5/T683)/$AB$1</f>
        <v>#VALUE!</v>
      </c>
      <c r="Q683" s="0" t="e">
        <f aca="false">ATAN2(R683,S683)/$AB$1+180</f>
        <v>#VALUE!</v>
      </c>
      <c r="R683" s="0" t="e">
        <f aca="false">-F683*SIN(M683*$AB$1)*COS(N683*$AB$1)-G683*SIN($AB$1*M683)*SIN($AB$1*N683)+H683*COS($AB$1*M683)</f>
        <v>#VALUE!</v>
      </c>
      <c r="S683" s="0" t="n">
        <f aca="false">-F683*SIN($AB$1*N683)+G683*COS($AB$1*N683)</f>
        <v>0</v>
      </c>
      <c r="T683" s="0" t="e">
        <f aca="false">-F683*COS($AB$1*M683)*COS(N683*$AB$1)-G683*COS($AB$1*M683)*SIN($AB$1*N683)-H683*SIN($AB$1*M683)</f>
        <v>#VALUE!</v>
      </c>
      <c r="W683" s="0" t="n">
        <f aca="false">IF(O683&lt;&gt;0,1,0)</f>
        <v>0</v>
      </c>
    </row>
    <row r="684" customFormat="false" ht="15" hidden="false" customHeight="false" outlineLevel="0" collapsed="false">
      <c r="A684" s="0" t="s">
        <v>2000</v>
      </c>
      <c r="B684" s="0" t="s">
        <v>2001</v>
      </c>
      <c r="C684" s="0" t="s">
        <v>2002</v>
      </c>
      <c r="D684" s="0" t="n">
        <v>50</v>
      </c>
      <c r="I684" s="0" t="s">
        <v>1987</v>
      </c>
      <c r="J684" s="13" t="n">
        <v>0.11</v>
      </c>
      <c r="K684" s="9" t="str">
        <f aca="false">RIGHTB(B684,1)</f>
        <v>S</v>
      </c>
      <c r="L684" s="9" t="str">
        <f aca="false">RIGHTB(C684,1)</f>
        <v>E</v>
      </c>
      <c r="M684" s="10" t="n">
        <f aca="false">IF(AND(K684="S",LEN(B684)&gt;4),-LEFT(B684,4),IF(AND(K684="S",LEN(B684)=4),-LEFT(B684,3),IF(AND(K684="N",LEN(B684)=4),LEFT(B684,3),LEFT(B684,4))))</f>
        <v>-49.8</v>
      </c>
      <c r="N684" s="10" t="str">
        <f aca="false">IF(AND(L684="W",LEN(C684)=6),-LEFT(C684,5), IF(AND(L684="W",LEN(C684)=5),-LEFT(C684,4), IF(AND(L684="W",LEN(C684)=4), -LEFT(C684,3), IF(AND(L684="E", LEN(C684)=6),LEFT(C684,5), IF(AND(L684="E",LEN(C684)=5), LEFT(C684,4), IF(AND(L684="E",LEN(C684)=4),LEFT(C684,3) ))))))</f>
        <v>33.1</v>
      </c>
      <c r="O684" s="0" t="n">
        <f aca="false">(F684^2+G684^2+H684^2)^0.5</f>
        <v>0</v>
      </c>
      <c r="P684" s="0" t="e">
        <f aca="false">ATAN((R684^2+S684^2)^0.5/T684)/$AB$1</f>
        <v>#DIV/0!</v>
      </c>
      <c r="Q684" s="0" t="n">
        <f aca="false">ATAN2(R684,S684)/$AB$1+180</f>
        <v>180</v>
      </c>
      <c r="R684" s="0" t="n">
        <f aca="false">-F684*SIN(M684*$AB$1)*COS(N684*$AB$1)-G684*SIN($AB$1*M684)*SIN($AB$1*N684)+H684*COS($AB$1*M684)</f>
        <v>0</v>
      </c>
      <c r="S684" s="0" t="n">
        <f aca="false">-F684*SIN($AB$1*N684)+G684*COS($AB$1*N684)</f>
        <v>0</v>
      </c>
      <c r="T684" s="0" t="n">
        <f aca="false">-F684*COS($AB$1*M684)*COS(N684*$AB$1)-G684*COS($AB$1*M684)*SIN($AB$1*N684)-H684*SIN($AB$1*M684)</f>
        <v>0</v>
      </c>
      <c r="W684" s="0" t="n">
        <f aca="false">IF(O684&lt;&gt;0,1,0)</f>
        <v>0</v>
      </c>
    </row>
    <row r="685" customFormat="false" ht="15" hidden="false" customHeight="false" outlineLevel="0" collapsed="false">
      <c r="A685" s="0" t="s">
        <v>2003</v>
      </c>
      <c r="B685" s="0" t="s">
        <v>2004</v>
      </c>
      <c r="C685" s="0" t="s">
        <v>690</v>
      </c>
      <c r="D685" s="0" t="n">
        <v>68.5</v>
      </c>
      <c r="I685" s="0" t="s">
        <v>1984</v>
      </c>
      <c r="J685" s="13" t="n">
        <v>0.11</v>
      </c>
      <c r="K685" s="9" t="str">
        <f aca="false">RIGHTB(B685,1)</f>
        <v>N</v>
      </c>
      <c r="L685" s="9" t="str">
        <f aca="false">RIGHTB(C685,1)</f>
        <v>W</v>
      </c>
      <c r="M685" s="10" t="str">
        <f aca="false">IF(AND(K685="S",LEN(B685)&gt;4),-LEFT(B685,4),IF(AND(K685="S",LEN(B685)=4),-LEFT(B685,3),IF(AND(K685="N",LEN(B685)=4),LEFT(B685,3),LEFT(B685,4))))</f>
        <v>33.9</v>
      </c>
      <c r="N685" s="10" t="n">
        <f aca="false">IF(AND(L685="W",LEN(C685)=6),-LEFT(C685,5), IF(AND(L685="W",LEN(C685)=5),-LEFT(C685,4), IF(AND(L685="W",LEN(C685)=4), -LEFT(C685,3), IF(AND(L685="E", LEN(C685)=6),LEFT(C685,5), IF(AND(L685="E",LEN(C685)=5), LEFT(C685,4), IF(AND(L685="E",LEN(C685)=4),LEFT(C685,3) ))))))</f>
        <v>-154.9</v>
      </c>
      <c r="O685" s="0" t="n">
        <f aca="false">(F685^2+G685^2+H685^2)^0.5</f>
        <v>0</v>
      </c>
      <c r="P685" s="0" t="e">
        <f aca="false">ATAN((R685^2+S685^2)^0.5/T685)/$AB$1</f>
        <v>#DIV/0!</v>
      </c>
      <c r="Q685" s="0" t="n">
        <f aca="false">ATAN2(R685,S685)/$AB$1+180</f>
        <v>180</v>
      </c>
      <c r="R685" s="0" t="n">
        <f aca="false">-F685*SIN(M685*$AB$1)*COS(N685*$AB$1)-G685*SIN($AB$1*M685)*SIN($AB$1*N685)+H685*COS($AB$1*M685)</f>
        <v>0</v>
      </c>
      <c r="S685" s="0" t="n">
        <f aca="false">-F685*SIN($AB$1*N685)+G685*COS($AB$1*N685)</f>
        <v>0</v>
      </c>
      <c r="T685" s="0" t="n">
        <f aca="false">-F685*COS($AB$1*M685)*COS(N685*$AB$1)-G685*COS($AB$1*M685)*SIN($AB$1*N685)-H685*SIN($AB$1*M685)</f>
        <v>0</v>
      </c>
      <c r="W685" s="0" t="n">
        <f aca="false">IF(O685&lt;&gt;0,1,0)</f>
        <v>0</v>
      </c>
    </row>
    <row r="686" customFormat="false" ht="15" hidden="false" customHeight="false" outlineLevel="0" collapsed="false">
      <c r="A686" s="0" t="s">
        <v>2005</v>
      </c>
      <c r="B686" s="0" t="s">
        <v>1149</v>
      </c>
      <c r="C686" s="0" t="s">
        <v>2006</v>
      </c>
      <c r="D686" s="0" t="n">
        <v>59.3</v>
      </c>
      <c r="I686" s="0" t="s">
        <v>1984</v>
      </c>
      <c r="J686" s="13" t="n">
        <v>0.11</v>
      </c>
      <c r="K686" s="9" t="str">
        <f aca="false">RIGHTB(B686,1)</f>
        <v>N</v>
      </c>
      <c r="L686" s="9" t="str">
        <f aca="false">RIGHTB(C686,1)</f>
        <v>W</v>
      </c>
      <c r="M686" s="10" t="str">
        <f aca="false">IF(AND(K686="S",LEN(B686)&gt;4),-LEFT(B686,4),IF(AND(K686="S",LEN(B686)=4),-LEFT(B686,3),IF(AND(K686="N",LEN(B686)=4),LEFT(B686,3),LEFT(B686,4))))</f>
        <v>7.6</v>
      </c>
      <c r="N686" s="10" t="n">
        <f aca="false">IF(AND(L686="W",LEN(C686)=6),-LEFT(C686,5), IF(AND(L686="W",LEN(C686)=5),-LEFT(C686,4), IF(AND(L686="W",LEN(C686)=4), -LEFT(C686,3), IF(AND(L686="E", LEN(C686)=6),LEFT(C686,5), IF(AND(L686="E",LEN(C686)=5), LEFT(C686,4), IF(AND(L686="E",LEN(C686)=4),LEFT(C686,3) ))))))</f>
        <v>-58.2</v>
      </c>
      <c r="O686" s="0" t="n">
        <f aca="false">(F686^2+G686^2+H686^2)^0.5</f>
        <v>0</v>
      </c>
      <c r="P686" s="0" t="e">
        <f aca="false">ATAN((R686^2+S686^2)^0.5/T686)/$AB$1</f>
        <v>#DIV/0!</v>
      </c>
      <c r="Q686" s="0" t="n">
        <f aca="false">ATAN2(R686,S686)/$AB$1+180</f>
        <v>180</v>
      </c>
      <c r="R686" s="0" t="n">
        <f aca="false">-F686*SIN(M686*$AB$1)*COS(N686*$AB$1)-G686*SIN($AB$1*M686)*SIN($AB$1*N686)+H686*COS($AB$1*M686)</f>
        <v>0</v>
      </c>
      <c r="S686" s="0" t="n">
        <f aca="false">-F686*SIN($AB$1*N686)+G686*COS($AB$1*N686)</f>
        <v>0</v>
      </c>
      <c r="T686" s="0" t="n">
        <f aca="false">-F686*COS($AB$1*M686)*COS(N686*$AB$1)-G686*COS($AB$1*M686)*SIN($AB$1*N686)-H686*SIN($AB$1*M686)</f>
        <v>0</v>
      </c>
      <c r="W686" s="0" t="n">
        <f aca="false">IF(O686&lt;&gt;0,1,0)</f>
        <v>0</v>
      </c>
    </row>
    <row r="687" customFormat="false" ht="15" hidden="false" customHeight="false" outlineLevel="0" collapsed="false">
      <c r="A687" s="0" t="s">
        <v>2007</v>
      </c>
      <c r="B687" s="0" t="s">
        <v>418</v>
      </c>
      <c r="C687" s="0" t="s">
        <v>2008</v>
      </c>
      <c r="I687" s="0" t="s">
        <v>1984</v>
      </c>
      <c r="J687" s="13" t="n">
        <v>0.11</v>
      </c>
      <c r="K687" s="9" t="str">
        <f aca="false">RIGHTB(B687,1)</f>
        <v>S</v>
      </c>
      <c r="L687" s="9" t="str">
        <f aca="false">RIGHTB(C687,1)</f>
        <v>W</v>
      </c>
      <c r="M687" s="10" t="n">
        <f aca="false">IF(AND(K687="S",LEN(B687)&gt;4),-LEFT(B687,4),IF(AND(K687="S",LEN(B687)=4),-LEFT(B687,3),IF(AND(K687="N",LEN(B687)=4),LEFT(B687,3),LEFT(B687,4))))</f>
        <v>-6.4</v>
      </c>
      <c r="N687" s="10" t="n">
        <f aca="false">IF(AND(L687="W",LEN(C687)=6),-LEFT(C687,5), IF(AND(L687="W",LEN(C687)=5),-LEFT(C687,4), IF(AND(L687="W",LEN(C687)=4), -LEFT(C687,3), IF(AND(L687="E", LEN(C687)=6),LEFT(C687,5), IF(AND(L687="E",LEN(C687)=5), LEFT(C687,4), IF(AND(L687="E",LEN(C687)=4),LEFT(C687,3) ))))))</f>
        <v>-155.8</v>
      </c>
      <c r="O687" s="0" t="n">
        <f aca="false">(F687^2+G687^2+H687^2)^0.5</f>
        <v>0</v>
      </c>
      <c r="P687" s="0" t="e">
        <f aca="false">ATAN((R687^2+S687^2)^0.5/T687)/$AB$1</f>
        <v>#DIV/0!</v>
      </c>
      <c r="Q687" s="0" t="n">
        <f aca="false">ATAN2(R687,S687)/$AB$1+180</f>
        <v>180</v>
      </c>
      <c r="R687" s="0" t="n">
        <f aca="false">-F687*SIN(M687*$AB$1)*COS(N687*$AB$1)-G687*SIN($AB$1*M687)*SIN($AB$1*N687)+H687*COS($AB$1*M687)</f>
        <v>0</v>
      </c>
      <c r="S687" s="0" t="n">
        <f aca="false">-F687*SIN($AB$1*N687)+G687*COS($AB$1*N687)</f>
        <v>0</v>
      </c>
      <c r="T687" s="0" t="n">
        <f aca="false">-F687*COS($AB$1*M687)*COS(N687*$AB$1)-G687*COS($AB$1*M687)*SIN($AB$1*N687)-H687*SIN($AB$1*M687)</f>
        <v>0</v>
      </c>
      <c r="W687" s="0" t="n">
        <f aca="false">IF(O687&lt;&gt;0,1,0)</f>
        <v>0</v>
      </c>
    </row>
    <row r="688" customFormat="false" ht="15" hidden="false" customHeight="false" outlineLevel="0" collapsed="false">
      <c r="A688" s="0" t="s">
        <v>2009</v>
      </c>
      <c r="B688" s="0" t="s">
        <v>1237</v>
      </c>
      <c r="C688" s="0" t="s">
        <v>1322</v>
      </c>
      <c r="D688" s="0" t="n">
        <v>47.2</v>
      </c>
      <c r="I688" s="0" t="s">
        <v>1984</v>
      </c>
      <c r="J688" s="13" t="n">
        <v>0.11</v>
      </c>
      <c r="K688" s="9" t="str">
        <f aca="false">RIGHTB(B688,1)</f>
        <v>S</v>
      </c>
      <c r="L688" s="9" t="str">
        <f aca="false">RIGHTB(C688,1)</f>
        <v>E</v>
      </c>
      <c r="M688" s="10" t="n">
        <f aca="false">IF(AND(K688="S",LEN(B688)&gt;4),-LEFT(B688,4),IF(AND(K688="S",LEN(B688)=4),-LEFT(B688,3),IF(AND(K688="N",LEN(B688)=4),LEFT(B688,3),LEFT(B688,4))))</f>
        <v>-43</v>
      </c>
      <c r="N688" s="10" t="str">
        <f aca="false">IF(AND(L688="W",LEN(C688)=6),-LEFT(C688,5), IF(AND(L688="W",LEN(C688)=5),-LEFT(C688,4), IF(AND(L688="W",LEN(C688)=4), -LEFT(C688,3), IF(AND(L688="E", LEN(C688)=6),LEFT(C688,5), IF(AND(L688="E",LEN(C688)=5), LEFT(C688,4), IF(AND(L688="E",LEN(C688)=4),LEFT(C688,3) ))))))</f>
        <v>33.4</v>
      </c>
      <c r="O688" s="0" t="n">
        <f aca="false">(F688^2+G688^2+H688^2)^0.5</f>
        <v>0</v>
      </c>
      <c r="P688" s="0" t="e">
        <f aca="false">ATAN((R688^2+S688^2)^0.5/T688)/$AB$1</f>
        <v>#DIV/0!</v>
      </c>
      <c r="Q688" s="0" t="n">
        <f aca="false">ATAN2(R688,S688)/$AB$1+180</f>
        <v>180</v>
      </c>
      <c r="R688" s="0" t="n">
        <f aca="false">-F688*SIN(M688*$AB$1)*COS(N688*$AB$1)-G688*SIN($AB$1*M688)*SIN($AB$1*N688)+H688*COS($AB$1*M688)</f>
        <v>0</v>
      </c>
      <c r="S688" s="0" t="n">
        <f aca="false">-F688*SIN($AB$1*N688)+G688*COS($AB$1*N688)</f>
        <v>0</v>
      </c>
      <c r="T688" s="0" t="n">
        <f aca="false">-F688*COS($AB$1*M688)*COS(N688*$AB$1)-G688*COS($AB$1*M688)*SIN($AB$1*N688)-H688*SIN($AB$1*M688)</f>
        <v>0</v>
      </c>
      <c r="W688" s="0" t="n">
        <f aca="false">IF(O688&lt;&gt;0,1,0)</f>
        <v>0</v>
      </c>
    </row>
    <row r="689" customFormat="false" ht="15" hidden="false" customHeight="false" outlineLevel="0" collapsed="false">
      <c r="A689" s="0" t="s">
        <v>2010</v>
      </c>
      <c r="B689" s="0" t="s">
        <v>508</v>
      </c>
      <c r="C689" s="0" t="s">
        <v>2011</v>
      </c>
      <c r="D689" s="0" t="n">
        <v>34.1</v>
      </c>
      <c r="I689" s="0" t="s">
        <v>1984</v>
      </c>
      <c r="J689" s="13" t="n">
        <v>0.11</v>
      </c>
      <c r="K689" s="9" t="str">
        <f aca="false">RIGHTB(B689,1)</f>
        <v>N</v>
      </c>
      <c r="L689" s="9" t="str">
        <f aca="false">RIGHTB(C689,1)</f>
        <v>W</v>
      </c>
      <c r="M689" s="10" t="str">
        <f aca="false">IF(AND(K689="S",LEN(B689)&gt;4),-LEFT(B689,4),IF(AND(K689="S",LEN(B689)=4),-LEFT(B689,3),IF(AND(K689="N",LEN(B689)=4),LEFT(B689,3),LEFT(B689,4))))</f>
        <v>5.3</v>
      </c>
      <c r="N689" s="10" t="n">
        <f aca="false">IF(AND(L689="W",LEN(C689)=6),-LEFT(C689,5), IF(AND(L689="W",LEN(C689)=5),-LEFT(C689,4), IF(AND(L689="W",LEN(C689)=4), -LEFT(C689,3), IF(AND(L689="E", LEN(C689)=6),LEFT(C689,5), IF(AND(L689="E",LEN(C689)=5), LEFT(C689,4), IF(AND(L689="E",LEN(C689)=4),LEFT(C689,3) ))))))</f>
        <v>-164.3</v>
      </c>
      <c r="O689" s="0" t="n">
        <f aca="false">(F689^2+G689^2+H689^2)^0.5</f>
        <v>0</v>
      </c>
      <c r="P689" s="0" t="e">
        <f aca="false">ATAN((R689^2+S689^2)^0.5/T689)/$AB$1</f>
        <v>#DIV/0!</v>
      </c>
      <c r="Q689" s="0" t="n">
        <f aca="false">ATAN2(R689,S689)/$AB$1+180</f>
        <v>180</v>
      </c>
      <c r="R689" s="0" t="n">
        <f aca="false">-F689*SIN(M689*$AB$1)*COS(N689*$AB$1)-G689*SIN($AB$1*M689)*SIN($AB$1*N689)+H689*COS($AB$1*M689)</f>
        <v>0</v>
      </c>
      <c r="S689" s="0" t="n">
        <f aca="false">-F689*SIN($AB$1*N689)+G689*COS($AB$1*N689)</f>
        <v>0</v>
      </c>
      <c r="T689" s="0" t="n">
        <f aca="false">-F689*COS($AB$1*M689)*COS(N689*$AB$1)-G689*COS($AB$1*M689)*SIN($AB$1*N689)-H689*SIN($AB$1*M689)</f>
        <v>0</v>
      </c>
      <c r="W689" s="0" t="n">
        <f aca="false">IF(O689&lt;&gt;0,1,0)</f>
        <v>0</v>
      </c>
    </row>
    <row r="690" customFormat="false" ht="15" hidden="false" customHeight="false" outlineLevel="0" collapsed="false">
      <c r="A690" s="0" t="s">
        <v>2012</v>
      </c>
      <c r="B690" s="0" t="s">
        <v>1546</v>
      </c>
      <c r="C690" s="0" t="s">
        <v>1187</v>
      </c>
      <c r="D690" s="0" t="n">
        <v>29.6</v>
      </c>
      <c r="I690" s="0" t="s">
        <v>1987</v>
      </c>
      <c r="J690" s="13" t="n">
        <v>0.11</v>
      </c>
      <c r="K690" s="9" t="str">
        <f aca="false">RIGHTB(B690,1)</f>
        <v>N</v>
      </c>
      <c r="L690" s="9" t="str">
        <f aca="false">RIGHTB(C690,1)</f>
        <v>E</v>
      </c>
      <c r="M690" s="10" t="str">
        <f aca="false">IF(AND(K690="S",LEN(B690)&gt;4),-LEFT(B690,4),IF(AND(K690="S",LEN(B690)=4),-LEFT(B690,3),IF(AND(K690="N",LEN(B690)=4),LEFT(B690,3),LEFT(B690,4))))</f>
        <v>21.9</v>
      </c>
      <c r="N690" s="10" t="str">
        <f aca="false">IF(AND(L690="W",LEN(C690)=6),-LEFT(C690,5), IF(AND(L690="W",LEN(C690)=5),-LEFT(C690,4), IF(AND(L690="W",LEN(C690)=4), -LEFT(C690,3), IF(AND(L690="E", LEN(C690)=6),LEFT(C690,5), IF(AND(L690="E",LEN(C690)=5), LEFT(C690,4), IF(AND(L690="E",LEN(C690)=4),LEFT(C690,3) ))))))</f>
        <v>53.1</v>
      </c>
      <c r="O690" s="0" t="n">
        <f aca="false">(F690^2+G690^2+H690^2)^0.5</f>
        <v>0</v>
      </c>
      <c r="P690" s="0" t="e">
        <f aca="false">ATAN((R690^2+S690^2)^0.5/T690)/$AB$1</f>
        <v>#DIV/0!</v>
      </c>
      <c r="Q690" s="0" t="n">
        <f aca="false">ATAN2(R690,S690)/$AB$1+180</f>
        <v>180</v>
      </c>
      <c r="R690" s="0" t="n">
        <f aca="false">-F690*SIN(M690*$AB$1)*COS(N690*$AB$1)-G690*SIN($AB$1*M690)*SIN($AB$1*N690)+H690*COS($AB$1*M690)</f>
        <v>0</v>
      </c>
      <c r="S690" s="0" t="n">
        <f aca="false">-F690*SIN($AB$1*N690)+G690*COS($AB$1*N690)</f>
        <v>0</v>
      </c>
      <c r="T690" s="0" t="n">
        <f aca="false">-F690*COS($AB$1*M690)*COS(N690*$AB$1)-G690*COS($AB$1*M690)*SIN($AB$1*N690)-H690*SIN($AB$1*M690)</f>
        <v>-0</v>
      </c>
      <c r="W690" s="0" t="n">
        <f aca="false">IF(O690&lt;&gt;0,1,0)</f>
        <v>0</v>
      </c>
    </row>
    <row r="691" customFormat="false" ht="15" hidden="false" customHeight="false" outlineLevel="0" collapsed="false">
      <c r="A691" s="0" t="s">
        <v>2013</v>
      </c>
      <c r="B691" s="0" t="s">
        <v>2014</v>
      </c>
      <c r="C691" s="0" t="s">
        <v>1377</v>
      </c>
      <c r="D691" s="0" t="n">
        <v>37</v>
      </c>
      <c r="E691" s="0" t="n">
        <v>18.4</v>
      </c>
      <c r="F691" s="0" t="n">
        <v>-4.5</v>
      </c>
      <c r="G691" s="0" t="n">
        <v>-14.1</v>
      </c>
      <c r="H691" s="0" t="n">
        <v>-10.9</v>
      </c>
      <c r="I691" s="0" t="s">
        <v>1992</v>
      </c>
      <c r="J691" s="13" t="n">
        <v>0.11</v>
      </c>
      <c r="K691" s="9" t="str">
        <f aca="false">RIGHTB(B691,1)</f>
        <v>N</v>
      </c>
      <c r="L691" s="9" t="str">
        <f aca="false">RIGHTB(C691,1)</f>
        <v>E</v>
      </c>
      <c r="M691" s="10" t="str">
        <f aca="false">IF(AND(K691="S",LEN(B691)&gt;4),-LEFT(B691,4),IF(AND(K691="S",LEN(B691)=4),-LEFT(B691,3),IF(AND(K691="N",LEN(B691)=4),LEFT(B691,3),LEFT(B691,4))))</f>
        <v>88.5</v>
      </c>
      <c r="N691" s="10" t="str">
        <f aca="false">IF(AND(L691="W",LEN(C691)=6),-LEFT(C691,5), IF(AND(L691="W",LEN(C691)=5),-LEFT(C691,4), IF(AND(L691="W",LEN(C691)=4), -LEFT(C691,3), IF(AND(L691="E", LEN(C691)=6),LEFT(C691,5), IF(AND(L691="E",LEN(C691)=5), LEFT(C691,4), IF(AND(L691="E",LEN(C691)=4),LEFT(C691,3) ))))))</f>
        <v>116.6</v>
      </c>
      <c r="O691" s="0" t="n">
        <f aca="false">(F691^2+G691^2+H691^2)^0.5</f>
        <v>18.3812404369237</v>
      </c>
      <c r="P691" s="0" t="n">
        <f aca="false">ATAN((R691^2+S691^2)^0.5/T691)/$AB$1</f>
        <v>52.5637869477592</v>
      </c>
      <c r="Q691" s="0" t="n">
        <f aca="false">ATAN2(R691,S691)/$AB$1+180</f>
        <v>225.09270483944</v>
      </c>
      <c r="R691" s="0" t="n">
        <f aca="false">-F691*SIN(M691*$AB$1)*COS(N691*$AB$1)-G691*SIN($AB$1*M691)*SIN($AB$1*N691)+H691*COS($AB$1*M691)</f>
        <v>10.3037002680842</v>
      </c>
      <c r="S691" s="0" t="n">
        <f aca="false">-F691*SIN($AB$1*N691)+G691*COS($AB$1*N691)</f>
        <v>10.3370972036877</v>
      </c>
      <c r="T691" s="0" t="n">
        <f aca="false">-F691*COS($AB$1*M691)*COS(N691*$AB$1)-G691*COS($AB$1*M691)*SIN($AB$1*N691)-H691*SIN($AB$1*M691)</f>
        <v>11.1735483257107</v>
      </c>
      <c r="W691" s="0" t="n">
        <f aca="false">IF(O691&lt;&gt;0,1,0)</f>
        <v>1</v>
      </c>
    </row>
    <row r="692" customFormat="false" ht="15" hidden="false" customHeight="false" outlineLevel="0" collapsed="false">
      <c r="A692" s="0" t="s">
        <v>2015</v>
      </c>
      <c r="B692" s="0" t="s">
        <v>2016</v>
      </c>
      <c r="C692" s="0" t="s">
        <v>2017</v>
      </c>
      <c r="I692" s="0" t="s">
        <v>1984</v>
      </c>
      <c r="J692" s="13" t="n">
        <v>0.11</v>
      </c>
      <c r="K692" s="9" t="str">
        <f aca="false">RIGHTB(B692,1)</f>
        <v>S</v>
      </c>
      <c r="L692" s="9" t="str">
        <f aca="false">RIGHTB(C692,1)</f>
        <v>W</v>
      </c>
      <c r="M692" s="10" t="n">
        <f aca="false">IF(AND(K692="S",LEN(B692)&gt;4),-LEFT(B692,4),IF(AND(K692="S",LEN(B692)=4),-LEFT(B692,3),IF(AND(K692="N",LEN(B692)=4),LEFT(B692,3),LEFT(B692,4))))</f>
        <v>-21.7</v>
      </c>
      <c r="N692" s="10" t="n">
        <f aca="false">IF(AND(L692="W",LEN(C692)=6),-LEFT(C692,5), IF(AND(L692="W",LEN(C692)=5),-LEFT(C692,4), IF(AND(L692="W",LEN(C692)=4), -LEFT(C692,3), IF(AND(L692="E", LEN(C692)=6),LEFT(C692,5), IF(AND(L692="E",LEN(C692)=5), LEFT(C692,4), IF(AND(L692="E",LEN(C692)=4),LEFT(C692,3) ))))))</f>
        <v>-98.6</v>
      </c>
      <c r="O692" s="0" t="n">
        <f aca="false">(F692^2+G692^2+H692^2)^0.5</f>
        <v>0</v>
      </c>
      <c r="P692" s="0" t="e">
        <f aca="false">ATAN((R692^2+S692^2)^0.5/T692)/$AB$1</f>
        <v>#DIV/0!</v>
      </c>
      <c r="Q692" s="0" t="n">
        <f aca="false">ATAN2(R692,S692)/$AB$1+180</f>
        <v>180</v>
      </c>
      <c r="R692" s="0" t="n">
        <f aca="false">-F692*SIN(M692*$AB$1)*COS(N692*$AB$1)-G692*SIN($AB$1*M692)*SIN($AB$1*N692)+H692*COS($AB$1*M692)</f>
        <v>0</v>
      </c>
      <c r="S692" s="0" t="n">
        <f aca="false">-F692*SIN($AB$1*N692)+G692*COS($AB$1*N692)</f>
        <v>0</v>
      </c>
      <c r="T692" s="0" t="n">
        <f aca="false">-F692*COS($AB$1*M692)*COS(N692*$AB$1)-G692*COS($AB$1*M692)*SIN($AB$1*N692)-H692*SIN($AB$1*M692)</f>
        <v>0</v>
      </c>
      <c r="W692" s="0" t="n">
        <f aca="false">IF(O692&lt;&gt;0,1,0)</f>
        <v>0</v>
      </c>
    </row>
    <row r="693" customFormat="false" ht="15" hidden="false" customHeight="false" outlineLevel="0" collapsed="false">
      <c r="A693" s="0" t="s">
        <v>2018</v>
      </c>
      <c r="B693" s="0" t="s">
        <v>665</v>
      </c>
      <c r="C693" s="0" t="s">
        <v>2019</v>
      </c>
      <c r="D693" s="0" t="n">
        <v>57.4</v>
      </c>
      <c r="I693" s="0" t="s">
        <v>1992</v>
      </c>
      <c r="J693" s="13" t="n">
        <v>0.11</v>
      </c>
      <c r="K693" s="9" t="str">
        <f aca="false">RIGHTB(B693,1)</f>
        <v>S</v>
      </c>
      <c r="L693" s="9" t="str">
        <f aca="false">RIGHTB(C693,1)</f>
        <v>W</v>
      </c>
      <c r="M693" s="10" t="n">
        <f aca="false">IF(AND(K693="S",LEN(B693)&gt;4),-LEFT(B693,4),IF(AND(K693="S",LEN(B693)=4),-LEFT(B693,3),IF(AND(K693="N",LEN(B693)=4),LEFT(B693,3),LEFT(B693,4))))</f>
        <v>-23.7</v>
      </c>
      <c r="N693" s="10" t="n">
        <f aca="false">IF(AND(L693="W",LEN(C693)=6),-LEFT(C693,5), IF(AND(L693="W",LEN(C693)=5),-LEFT(C693,4), IF(AND(L693="W",LEN(C693)=4), -LEFT(C693,3), IF(AND(L693="E", LEN(C693)=6),LEFT(C693,5), IF(AND(L693="E",LEN(C693)=5), LEFT(C693,4), IF(AND(L693="E",LEN(C693)=4),LEFT(C693,3) ))))))</f>
        <v>-16</v>
      </c>
      <c r="O693" s="0" t="n">
        <f aca="false">(F693^2+G693^2+H693^2)^0.5</f>
        <v>0</v>
      </c>
      <c r="P693" s="0" t="e">
        <f aca="false">ATAN((R693^2+S693^2)^0.5/T693)/$AB$1</f>
        <v>#DIV/0!</v>
      </c>
      <c r="Q693" s="0" t="n">
        <f aca="false">ATAN2(R693,S693)/$AB$1+180</f>
        <v>180</v>
      </c>
      <c r="R693" s="0" t="n">
        <f aca="false">-F693*SIN(M693*$AB$1)*COS(N693*$AB$1)-G693*SIN($AB$1*M693)*SIN($AB$1*N693)+H693*COS($AB$1*M693)</f>
        <v>0</v>
      </c>
      <c r="S693" s="0" t="n">
        <f aca="false">-F693*SIN($AB$1*N693)+G693*COS($AB$1*N693)</f>
        <v>0</v>
      </c>
      <c r="T693" s="0" t="n">
        <f aca="false">-F693*COS($AB$1*M693)*COS(N693*$AB$1)-G693*COS($AB$1*M693)*SIN($AB$1*N693)-H693*SIN($AB$1*M693)</f>
        <v>0</v>
      </c>
      <c r="W693" s="0" t="n">
        <f aca="false">IF(O693&lt;&gt;0,1,0)</f>
        <v>0</v>
      </c>
    </row>
    <row r="694" customFormat="false" ht="15" hidden="false" customHeight="false" outlineLevel="0" collapsed="false">
      <c r="A694" s="0" t="s">
        <v>2020</v>
      </c>
      <c r="B694" s="0" t="s">
        <v>2021</v>
      </c>
      <c r="C694" s="0" t="s">
        <v>2022</v>
      </c>
      <c r="D694" s="0" t="n">
        <v>26.1</v>
      </c>
      <c r="E694" s="0" t="n">
        <v>15.2</v>
      </c>
      <c r="F694" s="0" t="n">
        <v>-11.6</v>
      </c>
      <c r="G694" s="0" t="n">
        <v>1.6</v>
      </c>
      <c r="H694" s="0" t="n">
        <v>9.7</v>
      </c>
      <c r="I694" s="0" t="s">
        <v>1984</v>
      </c>
      <c r="J694" s="13" t="n">
        <v>0.11</v>
      </c>
      <c r="K694" s="9" t="str">
        <f aca="false">RIGHTB(B694,1)</f>
        <v>S</v>
      </c>
      <c r="L694" s="9" t="str">
        <f aca="false">RIGHTB(C694,1)</f>
        <v>W</v>
      </c>
      <c r="M694" s="10" t="n">
        <f aca="false">IF(AND(K694="S",LEN(B694)&gt;4),-LEFT(B694,4),IF(AND(K694="S",LEN(B694)=4),-LEFT(B694,3),IF(AND(K694="N",LEN(B694)=4),LEFT(B694,3),LEFT(B694,4))))</f>
        <v>-26.6</v>
      </c>
      <c r="N694" s="10" t="n">
        <f aca="false">IF(AND(L694="W",LEN(C694)=6),-LEFT(C694,5), IF(AND(L694="W",LEN(C694)=5),-LEFT(C694,4), IF(AND(L694="W",LEN(C694)=4), -LEFT(C694,3), IF(AND(L694="E", LEN(C694)=6),LEFT(C694,5), IF(AND(L694="E",LEN(C694)=5), LEFT(C694,4), IF(AND(L694="E",LEN(C694)=4),LEFT(C694,3) ))))))</f>
        <v>-12.6</v>
      </c>
      <c r="O694" s="0" t="n">
        <f aca="false">(F694^2+G694^2+H694^2)^0.5</f>
        <v>15.205591076969</v>
      </c>
      <c r="P694" s="0" t="n">
        <f aca="false">ATAN((R694^2+S694^2)^0.5/T694)/$AB$1</f>
        <v>13.6240032813789</v>
      </c>
      <c r="Q694" s="0" t="n">
        <f aca="false">ATAN2(R694,S694)/$AB$1+180</f>
        <v>164.303417289622</v>
      </c>
      <c r="R694" s="0" t="n">
        <f aca="false">-F694*SIN(M694*$AB$1)*COS(N694*$AB$1)-G694*SIN($AB$1*M694)*SIN($AB$1*N694)+H694*COS($AB$1*M694)</f>
        <v>3.44809815754357</v>
      </c>
      <c r="S694" s="0" t="n">
        <f aca="false">-F694*SIN($AB$1*N694)+G694*COS($AB$1*N694)</f>
        <v>-0.968994781024547</v>
      </c>
      <c r="T694" s="0" t="n">
        <f aca="false">-F694*COS($AB$1*M694)*COS(N694*$AB$1)-G694*COS($AB$1*M694)*SIN($AB$1*N694)-H694*SIN($AB$1*M694)</f>
        <v>14.7777423245329</v>
      </c>
      <c r="W694" s="0" t="n">
        <f aca="false">IF(O694&lt;&gt;0,1,0)</f>
        <v>1</v>
      </c>
    </row>
    <row r="695" customFormat="false" ht="15" hidden="false" customHeight="false" outlineLevel="0" collapsed="false">
      <c r="A695" s="0" t="s">
        <v>2023</v>
      </c>
      <c r="B695" s="0" t="s">
        <v>771</v>
      </c>
      <c r="C695" s="0" t="s">
        <v>2024</v>
      </c>
      <c r="D695" s="0" t="n">
        <v>30</v>
      </c>
      <c r="I695" s="0" t="s">
        <v>1992</v>
      </c>
      <c r="J695" s="13" t="n">
        <v>0.11</v>
      </c>
      <c r="K695" s="9" t="str">
        <f aca="false">RIGHTB(B695,1)</f>
        <v>S</v>
      </c>
      <c r="L695" s="9" t="str">
        <f aca="false">RIGHTB(C695,1)</f>
        <v>E</v>
      </c>
      <c r="M695" s="10" t="n">
        <f aca="false">IF(AND(K695="S",LEN(B695)&gt;4),-LEFT(B695,4),IF(AND(K695="S",LEN(B695)=4),-LEFT(B695,3),IF(AND(K695="N",LEN(B695)=4),LEFT(B695,3),LEFT(B695,4))))</f>
        <v>-10.3</v>
      </c>
      <c r="N695" s="10" t="str">
        <f aca="false">IF(AND(L695="W",LEN(C695)=6),-LEFT(C695,5), IF(AND(L695="W",LEN(C695)=5),-LEFT(C695,4), IF(AND(L695="W",LEN(C695)=4), -LEFT(C695,3), IF(AND(L695="E", LEN(C695)=6),LEFT(C695,5), IF(AND(L695="E",LEN(C695)=5), LEFT(C695,4), IF(AND(L695="E",LEN(C695)=4),LEFT(C695,3) ))))))</f>
        <v>148.8</v>
      </c>
      <c r="O695" s="0" t="n">
        <f aca="false">(F695^2+G695^2+H695^2)^0.5</f>
        <v>0</v>
      </c>
      <c r="P695" s="0" t="e">
        <f aca="false">ATAN((R695^2+S695^2)^0.5/T695)/$AB$1</f>
        <v>#DIV/0!</v>
      </c>
      <c r="Q695" s="0" t="n">
        <f aca="false">ATAN2(R695,S695)/$AB$1+180</f>
        <v>180</v>
      </c>
      <c r="R695" s="0" t="n">
        <f aca="false">-F695*SIN(M695*$AB$1)*COS(N695*$AB$1)-G695*SIN($AB$1*M695)*SIN($AB$1*N695)+H695*COS($AB$1*M695)</f>
        <v>0</v>
      </c>
      <c r="S695" s="0" t="n">
        <f aca="false">-F695*SIN($AB$1*N695)+G695*COS($AB$1*N695)</f>
        <v>-0</v>
      </c>
      <c r="T695" s="0" t="n">
        <f aca="false">-F695*COS($AB$1*M695)*COS(N695*$AB$1)-G695*COS($AB$1*M695)*SIN($AB$1*N695)-H695*SIN($AB$1*M695)</f>
        <v>0</v>
      </c>
      <c r="W695" s="0" t="n">
        <f aca="false">IF(O695&lt;&gt;0,1,0)</f>
        <v>0</v>
      </c>
    </row>
    <row r="696" customFormat="false" ht="15" hidden="false" customHeight="false" outlineLevel="0" collapsed="false">
      <c r="A696" s="0" t="s">
        <v>2025</v>
      </c>
      <c r="I696" s="0" t="s">
        <v>1987</v>
      </c>
      <c r="J696" s="13" t="n">
        <v>0.11</v>
      </c>
      <c r="K696" s="9" t="str">
        <f aca="false">RIGHTB(B696,1)</f>
        <v/>
      </c>
      <c r="L696" s="9" t="str">
        <f aca="false">RIGHTB(C696,1)</f>
        <v/>
      </c>
      <c r="M696" s="10" t="str">
        <f aca="false">IF(AND(K696="S",LEN(B696)&gt;4),-LEFT(B696,4),IF(AND(K696="S",LEN(B696)=4),-LEFT(B696,3),IF(AND(K696="N",LEN(B696)=4),LEFT(B696,3),LEFT(B696,4))))</f>
        <v/>
      </c>
      <c r="N696" s="10" t="n">
        <f aca="false">IF(AND(L696="W",LEN(C696)=6),-LEFT(C696,5), IF(AND(L696="W",LEN(C696)=5),-LEFT(C696,4), IF(AND(L696="W",LEN(C696)=4), -LEFT(C696,3), IF(AND(L696="E", LEN(C696)=6),LEFT(C696,5), IF(AND(L696="E",LEN(C696)=5), LEFT(C696,4), IF(AND(L696="E",LEN(C696)=4),LEFT(C696,3) ))))))</f>
        <v>0</v>
      </c>
      <c r="O696" s="0" t="n">
        <f aca="false">(F696^2+G696^2+H696^2)^0.5</f>
        <v>0</v>
      </c>
      <c r="P696" s="0" t="e">
        <f aca="false">ATAN((R696^2+S696^2)^0.5/T696)/$AB$1</f>
        <v>#VALUE!</v>
      </c>
      <c r="Q696" s="0" t="e">
        <f aca="false">ATAN2(R696,S696)/$AB$1+180</f>
        <v>#VALUE!</v>
      </c>
      <c r="R696" s="0" t="e">
        <f aca="false">-F696*SIN(M696*$AB$1)*COS(N696*$AB$1)-G696*SIN($AB$1*M696)*SIN($AB$1*N696)+H696*COS($AB$1*M696)</f>
        <v>#VALUE!</v>
      </c>
      <c r="S696" s="0" t="n">
        <f aca="false">-F696*SIN($AB$1*N696)+G696*COS($AB$1*N696)</f>
        <v>0</v>
      </c>
      <c r="T696" s="0" t="e">
        <f aca="false">-F696*COS($AB$1*M696)*COS(N696*$AB$1)-G696*COS($AB$1*M696)*SIN($AB$1*N696)-H696*SIN($AB$1*M696)</f>
        <v>#VALUE!</v>
      </c>
      <c r="W696" s="0" t="n">
        <f aca="false">IF(O696&lt;&gt;0,1,0)</f>
        <v>0</v>
      </c>
    </row>
    <row r="697" customFormat="false" ht="15" hidden="false" customHeight="false" outlineLevel="0" collapsed="false">
      <c r="A697" s="0" t="s">
        <v>2026</v>
      </c>
      <c r="I697" s="0" t="s">
        <v>1992</v>
      </c>
      <c r="J697" s="13" t="n">
        <v>0.11</v>
      </c>
      <c r="K697" s="9" t="str">
        <f aca="false">RIGHTB(B697,1)</f>
        <v/>
      </c>
      <c r="L697" s="9" t="str">
        <f aca="false">RIGHTB(C697,1)</f>
        <v/>
      </c>
      <c r="M697" s="10" t="str">
        <f aca="false">IF(AND(K697="S",LEN(B697)&gt;4),-LEFT(B697,4),IF(AND(K697="S",LEN(B697)=4),-LEFT(B697,3),IF(AND(K697="N",LEN(B697)=4),LEFT(B697,3),LEFT(B697,4))))</f>
        <v/>
      </c>
      <c r="N697" s="10" t="n">
        <f aca="false">IF(AND(L697="W",LEN(C697)=6),-LEFT(C697,5), IF(AND(L697="W",LEN(C697)=5),-LEFT(C697,4), IF(AND(L697="W",LEN(C697)=4), -LEFT(C697,3), IF(AND(L697="E", LEN(C697)=6),LEFT(C697,5), IF(AND(L697="E",LEN(C697)=5), LEFT(C697,4), IF(AND(L697="E",LEN(C697)=4),LEFT(C697,3) ))))))</f>
        <v>0</v>
      </c>
      <c r="O697" s="0" t="n">
        <f aca="false">(F697^2+G697^2+H697^2)^0.5</f>
        <v>0</v>
      </c>
      <c r="P697" s="0" t="e">
        <f aca="false">ATAN((R697^2+S697^2)^0.5/T697)/$AB$1</f>
        <v>#VALUE!</v>
      </c>
      <c r="Q697" s="0" t="e">
        <f aca="false">ATAN2(R697,S697)/$AB$1+180</f>
        <v>#VALUE!</v>
      </c>
      <c r="R697" s="0" t="e">
        <f aca="false">-F697*SIN(M697*$AB$1)*COS(N697*$AB$1)-G697*SIN($AB$1*M697)*SIN($AB$1*N697)+H697*COS($AB$1*M697)</f>
        <v>#VALUE!</v>
      </c>
      <c r="S697" s="0" t="n">
        <f aca="false">-F697*SIN($AB$1*N697)+G697*COS($AB$1*N697)</f>
        <v>0</v>
      </c>
      <c r="T697" s="0" t="e">
        <f aca="false">-F697*COS($AB$1*M697)*COS(N697*$AB$1)-G697*COS($AB$1*M697)*SIN($AB$1*N697)-H697*SIN($AB$1*M697)</f>
        <v>#VALUE!</v>
      </c>
      <c r="W697" s="0" t="n">
        <f aca="false">IF(O697&lt;&gt;0,1,0)</f>
        <v>0</v>
      </c>
    </row>
    <row r="698" customFormat="false" ht="15" hidden="false" customHeight="false" outlineLevel="0" collapsed="false">
      <c r="A698" s="0" t="s">
        <v>2027</v>
      </c>
      <c r="B698" s="0" t="s">
        <v>675</v>
      </c>
      <c r="C698" s="0" t="s">
        <v>2028</v>
      </c>
      <c r="I698" s="0" t="s">
        <v>1984</v>
      </c>
      <c r="J698" s="13" t="n">
        <v>0.11</v>
      </c>
      <c r="K698" s="9" t="str">
        <f aca="false">RIGHTB(B698,1)</f>
        <v>N</v>
      </c>
      <c r="L698" s="9" t="str">
        <f aca="false">RIGHTB(C698,1)</f>
        <v>W</v>
      </c>
      <c r="M698" s="10" t="str">
        <f aca="false">IF(AND(K698="S",LEN(B698)&gt;4),-LEFT(B698,4),IF(AND(K698="S",LEN(B698)=4),-LEFT(B698,3),IF(AND(K698="N",LEN(B698)=4),LEFT(B698,3),LEFT(B698,4))))</f>
        <v>28.1</v>
      </c>
      <c r="N698" s="10" t="n">
        <f aca="false">IF(AND(L698="W",LEN(C698)=6),-LEFT(C698,5), IF(AND(L698="W",LEN(C698)=5),-LEFT(C698,4), IF(AND(L698="W",LEN(C698)=4), -LEFT(C698,3), IF(AND(L698="E", LEN(C698)=6),LEFT(C698,5), IF(AND(L698="E",LEN(C698)=5), LEFT(C698,4), IF(AND(L698="E",LEN(C698)=4),LEFT(C698,3) ))))))</f>
        <v>-95.2</v>
      </c>
      <c r="O698" s="0" t="n">
        <f aca="false">(F698^2+G698^2+H698^2)^0.5</f>
        <v>0</v>
      </c>
      <c r="P698" s="0" t="e">
        <f aca="false">ATAN((R698^2+S698^2)^0.5/T698)/$AB$1</f>
        <v>#DIV/0!</v>
      </c>
      <c r="Q698" s="0" t="n">
        <f aca="false">ATAN2(R698,S698)/$AB$1+180</f>
        <v>180</v>
      </c>
      <c r="R698" s="0" t="n">
        <f aca="false">-F698*SIN(M698*$AB$1)*COS(N698*$AB$1)-G698*SIN($AB$1*M698)*SIN($AB$1*N698)+H698*COS($AB$1*M698)</f>
        <v>0</v>
      </c>
      <c r="S698" s="0" t="n">
        <f aca="false">-F698*SIN($AB$1*N698)+G698*COS($AB$1*N698)</f>
        <v>0</v>
      </c>
      <c r="T698" s="0" t="n">
        <f aca="false">-F698*COS($AB$1*M698)*COS(N698*$AB$1)-G698*COS($AB$1*M698)*SIN($AB$1*N698)-H698*SIN($AB$1*M698)</f>
        <v>0</v>
      </c>
      <c r="W698" s="0" t="n">
        <f aca="false">IF(O698&lt;&gt;0,1,0)</f>
        <v>0</v>
      </c>
    </row>
    <row r="699" customFormat="false" ht="15" hidden="false" customHeight="false" outlineLevel="0" collapsed="false">
      <c r="A699" s="0" t="s">
        <v>2029</v>
      </c>
      <c r="I699" s="0" t="s">
        <v>1992</v>
      </c>
      <c r="J699" s="13" t="n">
        <v>0.11</v>
      </c>
      <c r="K699" s="9" t="str">
        <f aca="false">RIGHTB(B699,1)</f>
        <v/>
      </c>
      <c r="L699" s="9" t="str">
        <f aca="false">RIGHTB(C699,1)</f>
        <v/>
      </c>
      <c r="M699" s="10" t="str">
        <f aca="false">IF(AND(K699="S",LEN(B699)&gt;4),-LEFT(B699,4),IF(AND(K699="S",LEN(B699)=4),-LEFT(B699,3),IF(AND(K699="N",LEN(B699)=4),LEFT(B699,3),LEFT(B699,4))))</f>
        <v/>
      </c>
      <c r="N699" s="10" t="n">
        <f aca="false">IF(AND(L699="W",LEN(C699)=6),-LEFT(C699,5), IF(AND(L699="W",LEN(C699)=5),-LEFT(C699,4), IF(AND(L699="W",LEN(C699)=4), -LEFT(C699,3), IF(AND(L699="E", LEN(C699)=6),LEFT(C699,5), IF(AND(L699="E",LEN(C699)=5), LEFT(C699,4), IF(AND(L699="E",LEN(C699)=4),LEFT(C699,3) ))))))</f>
        <v>0</v>
      </c>
      <c r="O699" s="0" t="n">
        <f aca="false">(F699^2+G699^2+H699^2)^0.5</f>
        <v>0</v>
      </c>
      <c r="P699" s="0" t="e">
        <f aca="false">ATAN((R699^2+S699^2)^0.5/T699)/$AB$1</f>
        <v>#VALUE!</v>
      </c>
      <c r="Q699" s="0" t="e">
        <f aca="false">ATAN2(R699,S699)/$AB$1+180</f>
        <v>#VALUE!</v>
      </c>
      <c r="R699" s="0" t="e">
        <f aca="false">-F699*SIN(M699*$AB$1)*COS(N699*$AB$1)-G699*SIN($AB$1*M699)*SIN($AB$1*N699)+H699*COS($AB$1*M699)</f>
        <v>#VALUE!</v>
      </c>
      <c r="S699" s="0" t="n">
        <f aca="false">-F699*SIN($AB$1*N699)+G699*COS($AB$1*N699)</f>
        <v>0</v>
      </c>
      <c r="T699" s="0" t="e">
        <f aca="false">-F699*COS($AB$1*M699)*COS(N699*$AB$1)-G699*COS($AB$1*M699)*SIN($AB$1*N699)-H699*SIN($AB$1*M699)</f>
        <v>#VALUE!</v>
      </c>
      <c r="W699" s="0" t="n">
        <f aca="false">IF(O699&lt;&gt;0,1,0)</f>
        <v>0</v>
      </c>
    </row>
    <row r="700" customFormat="false" ht="15" hidden="false" customHeight="false" outlineLevel="0" collapsed="false">
      <c r="A700" s="0" t="s">
        <v>2030</v>
      </c>
      <c r="B700" s="0" t="s">
        <v>737</v>
      </c>
      <c r="C700" s="0" t="s">
        <v>2031</v>
      </c>
      <c r="D700" s="0" t="n">
        <v>18.7</v>
      </c>
      <c r="E700" s="0" t="n">
        <v>44.8</v>
      </c>
      <c r="F700" s="0" t="n">
        <v>-3.4</v>
      </c>
      <c r="G700" s="0" t="n">
        <v>-43.5</v>
      </c>
      <c r="H700" s="0" t="n">
        <v>-10.3</v>
      </c>
      <c r="I700" s="0" t="s">
        <v>1987</v>
      </c>
      <c r="J700" s="13" t="n">
        <v>0.11</v>
      </c>
      <c r="K700" s="9" t="str">
        <f aca="false">RIGHTB(B700,1)</f>
        <v>S</v>
      </c>
      <c r="L700" s="9" t="str">
        <f aca="false">RIGHTB(C700,1)</f>
        <v>E</v>
      </c>
      <c r="M700" s="10" t="n">
        <f aca="false">IF(AND(K700="S",LEN(B700)&gt;4),-LEFT(B700,4),IF(AND(K700="S",LEN(B700)=4),-LEFT(B700,3),IF(AND(K700="N",LEN(B700)=4),LEFT(B700,3),LEFT(B700,4))))</f>
        <v>-1.3</v>
      </c>
      <c r="N700" s="10" t="str">
        <f aca="false">IF(AND(L700="W",LEN(C700)=6),-LEFT(C700,5), IF(AND(L700="W",LEN(C700)=5),-LEFT(C700,4), IF(AND(L700="W",LEN(C700)=4), -LEFT(C700,3), IF(AND(L700="E", LEN(C700)=6),LEFT(C700,5), IF(AND(L700="E",LEN(C700)=5), LEFT(C700,4), IF(AND(L700="E",LEN(C700)=4),LEFT(C700,3) ))))))</f>
        <v>147.6</v>
      </c>
      <c r="O700" s="0" t="n">
        <f aca="false">(F700^2+G700^2+H700^2)^0.5</f>
        <v>44.8319082797063</v>
      </c>
      <c r="P700" s="0" t="n">
        <f aca="false">ATAN((R700^2+S700^2)^0.5/T700)/$AB$1</f>
        <v>63.2213175572944</v>
      </c>
      <c r="Q700" s="0" t="n">
        <f aca="false">ATAN2(R700,S700)/$AB$1+180</f>
        <v>285.596763067778</v>
      </c>
      <c r="R700" s="0" t="n">
        <f aca="false">-F700*SIN(M700*$AB$1)*COS(N700*$AB$1)-G700*SIN($AB$1*M700)*SIN($AB$1*N700)+H700*COS($AB$1*M700)</f>
        <v>-10.7610269422059</v>
      </c>
      <c r="S700" s="0" t="n">
        <f aca="false">-F700*SIN($AB$1*N700)+G700*COS($AB$1*N700)</f>
        <v>38.5500758607614</v>
      </c>
      <c r="T700" s="0" t="n">
        <f aca="false">-F700*COS($AB$1*M700)*COS(N700*$AB$1)-G700*COS($AB$1*M700)*SIN($AB$1*N700)-H700*SIN($AB$1*M700)</f>
        <v>20.1988106154461</v>
      </c>
      <c r="W700" s="0" t="n">
        <f aca="false">IF(O700&lt;&gt;0,1,0)</f>
        <v>1</v>
      </c>
    </row>
    <row r="701" customFormat="false" ht="15" hidden="false" customHeight="false" outlineLevel="0" collapsed="false">
      <c r="A701" s="0" t="s">
        <v>2032</v>
      </c>
      <c r="B701" s="0" t="s">
        <v>2033</v>
      </c>
      <c r="C701" s="0" t="s">
        <v>948</v>
      </c>
      <c r="D701" s="0" t="n">
        <v>26.3</v>
      </c>
      <c r="E701" s="0" t="n">
        <v>12</v>
      </c>
      <c r="F701" s="0" t="n">
        <v>11.5</v>
      </c>
      <c r="G701" s="0" t="n">
        <v>-2.8</v>
      </c>
      <c r="H701" s="0" t="n">
        <v>-2.2</v>
      </c>
      <c r="I701" s="0" t="s">
        <v>1992</v>
      </c>
      <c r="J701" s="13" t="n">
        <v>0.11</v>
      </c>
      <c r="K701" s="9" t="str">
        <f aca="false">RIGHTB(B701,1)</f>
        <v>N</v>
      </c>
      <c r="L701" s="9" t="str">
        <f aca="false">RIGHTB(C701,1)</f>
        <v>E</v>
      </c>
      <c r="M701" s="10" t="str">
        <f aca="false">IF(AND(K701="S",LEN(B701)&gt;4),-LEFT(B701,4),IF(AND(K701="S",LEN(B701)=4),-LEFT(B701,3),IF(AND(K701="N",LEN(B701)=4),LEFT(B701,3),LEFT(B701,4))))</f>
        <v>33.5</v>
      </c>
      <c r="N701" s="10" t="str">
        <f aca="false">IF(AND(L701="W",LEN(C701)=6),-LEFT(C701,5), IF(AND(L701="W",LEN(C701)=5),-LEFT(C701,4), IF(AND(L701="W",LEN(C701)=4), -LEFT(C701,3), IF(AND(L701="E", LEN(C701)=6),LEFT(C701,5), IF(AND(L701="E",LEN(C701)=5), LEFT(C701,4), IF(AND(L701="E",LEN(C701)=4),LEFT(C701,3) ))))))</f>
        <v>144.9</v>
      </c>
      <c r="O701" s="0" t="n">
        <f aca="false">(F701^2+G701^2+H701^2)^0.5</f>
        <v>12.0386876361172</v>
      </c>
      <c r="P701" s="0" t="n">
        <f aca="false">ATAN((R701^2+S701^2)^0.5/T701)/$AB$1</f>
        <v>30.2199094636359</v>
      </c>
      <c r="Q701" s="0" t="n">
        <f aca="false">ATAN2(R701,S701)/$AB$1+180</f>
        <v>134.500918128403</v>
      </c>
      <c r="R701" s="0" t="n">
        <f aca="false">-F701*SIN(M701*$AB$1)*COS(N701*$AB$1)-G701*SIN($AB$1*M701)*SIN($AB$1*N701)+H701*COS($AB$1*M701)</f>
        <v>4.24709937263881</v>
      </c>
      <c r="S701" s="0" t="n">
        <f aca="false">-F701*SIN($AB$1*N701)+G701*COS($AB$1*N701)</f>
        <v>-4.32174119050411</v>
      </c>
      <c r="T701" s="0" t="n">
        <f aca="false">-F701*COS($AB$1*M701)*COS(N701*$AB$1)-G701*COS($AB$1*M701)*SIN($AB$1*N701)-H701*SIN($AB$1*M701)</f>
        <v>10.4026294753409</v>
      </c>
      <c r="W701" s="0" t="n">
        <f aca="false">IF(O701&lt;&gt;0,1,0)</f>
        <v>1</v>
      </c>
    </row>
    <row r="702" customFormat="false" ht="15" hidden="false" customHeight="false" outlineLevel="0" collapsed="false">
      <c r="A702" s="0" t="s">
        <v>2034</v>
      </c>
      <c r="B702" s="0" t="s">
        <v>1022</v>
      </c>
      <c r="C702" s="0" t="s">
        <v>1682</v>
      </c>
      <c r="D702" s="8" t="n">
        <v>39</v>
      </c>
      <c r="E702" s="0" t="n">
        <v>28.8</v>
      </c>
      <c r="F702" s="0" t="n">
        <v>-28.2</v>
      </c>
      <c r="G702" s="0" t="n">
        <v>3.4</v>
      </c>
      <c r="H702" s="0" t="n">
        <v>4.6</v>
      </c>
      <c r="I702" s="0" t="s">
        <v>1992</v>
      </c>
      <c r="J702" s="13" t="n">
        <v>0.11</v>
      </c>
      <c r="K702" s="9" t="str">
        <f aca="false">RIGHTB(B702,1)</f>
        <v>S</v>
      </c>
      <c r="L702" s="9" t="str">
        <f aca="false">RIGHTB(C702,1)</f>
        <v>W</v>
      </c>
      <c r="M702" s="10" t="n">
        <f aca="false">IF(AND(K702="S",LEN(B702)&gt;4),-LEFT(B702,4),IF(AND(K702="S",LEN(B702)=4),-LEFT(B702,3),IF(AND(K702="N",LEN(B702)=4),LEFT(B702,3),LEFT(B702,4))))</f>
        <v>-8</v>
      </c>
      <c r="N702" s="10" t="n">
        <f aca="false">IF(AND(L702="W",LEN(C702)=6),-LEFT(C702,5), IF(AND(L702="W",LEN(C702)=5),-LEFT(C702,4), IF(AND(L702="W",LEN(C702)=4), -LEFT(C702,3), IF(AND(L702="E", LEN(C702)=6),LEFT(C702,5), IF(AND(L702="E",LEN(C702)=5), LEFT(C702,4), IF(AND(L702="E",LEN(C702)=4),LEFT(C702,3) ))))))</f>
        <v>-11.2</v>
      </c>
      <c r="O702" s="0" t="n">
        <f aca="false">(F702^2+G702^2+H702^2)^0.5</f>
        <v>28.774294083435</v>
      </c>
      <c r="P702" s="0" t="n">
        <f aca="false">ATAN((R702^2+S702^2)^0.5/T702)/$AB$1</f>
        <v>4.44136943364182</v>
      </c>
      <c r="Q702" s="0" t="n">
        <f aca="false">ATAN2(R702,S702)/$AB$1+180</f>
        <v>105.978553206232</v>
      </c>
      <c r="R702" s="0" t="n">
        <f aca="false">-F702*SIN(M702*$AB$1)*COS(N702*$AB$1)-G702*SIN($AB$1*M702)*SIN($AB$1*N702)+H702*COS($AB$1*M702)</f>
        <v>0.613387148007981</v>
      </c>
      <c r="S702" s="0" t="n">
        <f aca="false">-F702*SIN($AB$1*N702)+G702*COS($AB$1*N702)</f>
        <v>-2.14216117605771</v>
      </c>
      <c r="T702" s="0" t="n">
        <f aca="false">-F702*COS($AB$1*M702)*COS(N702*$AB$1)-G702*COS($AB$1*M702)*SIN($AB$1*N702)-H702*SIN($AB$1*M702)</f>
        <v>28.6878877176841</v>
      </c>
      <c r="W702" s="0" t="n">
        <f aca="false">IF(O702&lt;&gt;0,1,0)</f>
        <v>1</v>
      </c>
    </row>
    <row r="703" customFormat="false" ht="15" hidden="false" customHeight="false" outlineLevel="0" collapsed="false">
      <c r="A703" s="0" t="s">
        <v>2035</v>
      </c>
      <c r="B703" s="0" t="s">
        <v>575</v>
      </c>
      <c r="C703" s="0" t="s">
        <v>2036</v>
      </c>
      <c r="D703" s="0" t="n">
        <v>42</v>
      </c>
      <c r="E703" s="0" t="n">
        <v>13.3</v>
      </c>
      <c r="F703" s="0" t="n">
        <v>-7.6</v>
      </c>
      <c r="G703" s="0" t="n">
        <v>9.1</v>
      </c>
      <c r="H703" s="0" t="n">
        <v>6</v>
      </c>
      <c r="I703" s="0" t="s">
        <v>1984</v>
      </c>
      <c r="J703" s="13" t="n">
        <v>0.11</v>
      </c>
      <c r="K703" s="9" t="str">
        <f aca="false">RIGHTB(B703,1)</f>
        <v>S</v>
      </c>
      <c r="L703" s="9" t="str">
        <f aca="false">RIGHTB(C703,1)</f>
        <v>W</v>
      </c>
      <c r="M703" s="10" t="n">
        <f aca="false">IF(AND(K703="S",LEN(B703)&gt;4),-LEFT(B703,4),IF(AND(K703="S",LEN(B703)=4),-LEFT(B703,3),IF(AND(K703="N",LEN(B703)=4),LEFT(B703,3),LEFT(B703,4))))</f>
        <v>-49.2</v>
      </c>
      <c r="N703" s="10" t="n">
        <f aca="false">IF(AND(L703="W",LEN(C703)=6),-LEFT(C703,5), IF(AND(L703="W",LEN(C703)=5),-LEFT(C703,4), IF(AND(L703="W",LEN(C703)=4), -LEFT(C703,3), IF(AND(L703="E", LEN(C703)=6),LEFT(C703,5), IF(AND(L703="E",LEN(C703)=5), LEFT(C703,4), IF(AND(L703="E",LEN(C703)=4),LEFT(C703,3) ))))))</f>
        <v>-6.3</v>
      </c>
      <c r="O703" s="0" t="n">
        <f aca="false">(F703^2+G703^2+H703^2)^0.5</f>
        <v>13.2879644791819</v>
      </c>
      <c r="P703" s="0" t="n">
        <f aca="false">ATAN((R703^2+S703^2)^0.5/T703)/$AB$1</f>
        <v>40.3255822814151</v>
      </c>
      <c r="Q703" s="0" t="n">
        <f aca="false">ATAN2(R703,S703)/$AB$1+180</f>
        <v>287.276814380308</v>
      </c>
      <c r="R703" s="0" t="n">
        <f aca="false">-F703*SIN(M703*$AB$1)*COS(N703*$AB$1)-G703*SIN($AB$1*M703)*SIN($AB$1*N703)+H703*COS($AB$1*M703)</f>
        <v>-2.55381700607333</v>
      </c>
      <c r="S703" s="0" t="n">
        <f aca="false">-F703*SIN($AB$1*N703)+G703*COS($AB$1*N703)</f>
        <v>8.21106393037707</v>
      </c>
      <c r="T703" s="0" t="n">
        <f aca="false">-F703*COS($AB$1*M703)*COS(N703*$AB$1)-G703*COS($AB$1*M703)*SIN($AB$1*N703)-H703*SIN($AB$1*M703)</f>
        <v>10.1304712541299</v>
      </c>
      <c r="W703" s="0" t="n">
        <f aca="false">IF(O703&lt;&gt;0,1,0)</f>
        <v>1</v>
      </c>
    </row>
    <row r="704" customFormat="false" ht="15" hidden="false" customHeight="false" outlineLevel="0" collapsed="false">
      <c r="A704" s="0" t="s">
        <v>2037</v>
      </c>
      <c r="B704" s="0" t="s">
        <v>1711</v>
      </c>
      <c r="C704" s="0" t="s">
        <v>2038</v>
      </c>
      <c r="D704" s="0" t="n">
        <v>27.8</v>
      </c>
      <c r="E704" s="0" t="n">
        <v>14.2</v>
      </c>
      <c r="F704" s="0" t="n">
        <v>-10</v>
      </c>
      <c r="G704" s="0" t="n">
        <v>3.9</v>
      </c>
      <c r="H704" s="0" t="n">
        <v>-9.3</v>
      </c>
      <c r="I704" s="0" t="s">
        <v>1987</v>
      </c>
      <c r="J704" s="13" t="n">
        <v>0.11</v>
      </c>
      <c r="K704" s="9" t="str">
        <f aca="false">RIGHTB(B704,1)</f>
        <v>N</v>
      </c>
      <c r="L704" s="9" t="str">
        <f aca="false">RIGHTB(C704,1)</f>
        <v>E</v>
      </c>
      <c r="M704" s="10" t="str">
        <f aca="false">IF(AND(K704="S",LEN(B704)&gt;4),-LEFT(B704,4),IF(AND(K704="S",LEN(B704)=4),-LEFT(B704,3),IF(AND(K704="N",LEN(B704)=4),LEFT(B704,3),LEFT(B704,4))))</f>
        <v>36.2</v>
      </c>
      <c r="N704" s="10" t="str">
        <f aca="false">IF(AND(L704="W",LEN(C704)=6),-LEFT(C704,5), IF(AND(L704="W",LEN(C704)=5),-LEFT(C704,4), IF(AND(L704="W",LEN(C704)=4), -LEFT(C704,3), IF(AND(L704="E", LEN(C704)=6),LEFT(C704,5), IF(AND(L704="E",LEN(C704)=5), LEFT(C704,4), IF(AND(L704="E",LEN(C704)=4),LEFT(C704,3) ))))))</f>
        <v>6.7</v>
      </c>
      <c r="O704" s="0" t="n">
        <f aca="false">(F704^2+G704^2+H704^2)^0.5</f>
        <v>14.2021125189177</v>
      </c>
      <c r="P704" s="0" t="n">
        <f aca="false">ATAN((R704^2+S704^2)^0.5/T704)/$AB$1</f>
        <v>22.2998574687942</v>
      </c>
      <c r="Q704" s="0" t="n">
        <f aca="false">ATAN2(R704,S704)/$AB$1+180</f>
        <v>290.732411185961</v>
      </c>
      <c r="R704" s="0" t="n">
        <f aca="false">-F704*SIN(M704*$AB$1)*COS(N704*$AB$1)-G704*SIN($AB$1*M704)*SIN($AB$1*N704)+H704*COS($AB$1*M704)</f>
        <v>-1.90774371230019</v>
      </c>
      <c r="S704" s="0" t="n">
        <f aca="false">-F704*SIN($AB$1*N704)+G704*COS($AB$1*N704)</f>
        <v>5.04007290416175</v>
      </c>
      <c r="T704" s="0" t="n">
        <f aca="false">-F704*COS($AB$1*M704)*COS(N704*$AB$1)-G704*COS($AB$1*M704)*SIN($AB$1*N704)-H704*SIN($AB$1*M704)</f>
        <v>13.1399459302127</v>
      </c>
      <c r="W704" s="0" t="n">
        <f aca="false">IF(O704&lt;&gt;0,1,0)</f>
        <v>1</v>
      </c>
    </row>
    <row r="705" customFormat="false" ht="15" hidden="false" customHeight="false" outlineLevel="0" collapsed="false">
      <c r="A705" s="0" t="s">
        <v>2039</v>
      </c>
      <c r="B705" s="0" t="s">
        <v>2040</v>
      </c>
      <c r="C705" s="0" t="s">
        <v>2041</v>
      </c>
      <c r="I705" s="0" t="s">
        <v>1987</v>
      </c>
      <c r="J705" s="13" t="n">
        <v>0.11</v>
      </c>
      <c r="K705" s="9" t="str">
        <f aca="false">RIGHTB(B705,1)</f>
        <v>S</v>
      </c>
      <c r="L705" s="9" t="str">
        <f aca="false">RIGHTB(C705,1)</f>
        <v>W</v>
      </c>
      <c r="M705" s="10" t="n">
        <f aca="false">IF(AND(K705="S",LEN(B705)&gt;4),-LEFT(B705,4),IF(AND(K705="S",LEN(B705)=4),-LEFT(B705,3),IF(AND(K705="N",LEN(B705)=4),LEFT(B705,3),LEFT(B705,4))))</f>
        <v>-30.6</v>
      </c>
      <c r="N705" s="10" t="n">
        <f aca="false">IF(AND(L705="W",LEN(C705)=6),-LEFT(C705,5), IF(AND(L705="W",LEN(C705)=5),-LEFT(C705,4), IF(AND(L705="W",LEN(C705)=4), -LEFT(C705,3), IF(AND(L705="E", LEN(C705)=6),LEFT(C705,5), IF(AND(L705="E",LEN(C705)=5), LEFT(C705,4), IF(AND(L705="E",LEN(C705)=4),LEFT(C705,3) ))))))</f>
        <v>-93.1</v>
      </c>
      <c r="O705" s="0" t="n">
        <f aca="false">(F705^2+G705^2+H705^2)^0.5</f>
        <v>0</v>
      </c>
      <c r="P705" s="0" t="e">
        <f aca="false">ATAN((R705^2+S705^2)^0.5/T705)/$AB$1</f>
        <v>#DIV/0!</v>
      </c>
      <c r="Q705" s="0" t="n">
        <f aca="false">ATAN2(R705,S705)/$AB$1+180</f>
        <v>180</v>
      </c>
      <c r="R705" s="0" t="n">
        <f aca="false">-F705*SIN(M705*$AB$1)*COS(N705*$AB$1)-G705*SIN($AB$1*M705)*SIN($AB$1*N705)+H705*COS($AB$1*M705)</f>
        <v>0</v>
      </c>
      <c r="S705" s="0" t="n">
        <f aca="false">-F705*SIN($AB$1*N705)+G705*COS($AB$1*N705)</f>
        <v>0</v>
      </c>
      <c r="T705" s="0" t="n">
        <f aca="false">-F705*COS($AB$1*M705)*COS(N705*$AB$1)-G705*COS($AB$1*M705)*SIN($AB$1*N705)-H705*SIN($AB$1*M705)</f>
        <v>0</v>
      </c>
      <c r="W705" s="0" t="n">
        <f aca="false">IF(O705&lt;&gt;0,1,0)</f>
        <v>0</v>
      </c>
    </row>
    <row r="706" customFormat="false" ht="15" hidden="false" customHeight="false" outlineLevel="0" collapsed="false">
      <c r="A706" s="0" t="s">
        <v>2042</v>
      </c>
      <c r="B706" s="0" t="s">
        <v>2043</v>
      </c>
      <c r="C706" s="0" t="s">
        <v>2044</v>
      </c>
      <c r="D706" s="0" t="n">
        <v>24.1</v>
      </c>
      <c r="E706" s="0" t="n">
        <v>15.9</v>
      </c>
      <c r="F706" s="0" t="n">
        <v>9.5</v>
      </c>
      <c r="G706" s="0" t="n">
        <v>-8.3</v>
      </c>
      <c r="H706" s="0" t="n">
        <v>9.7</v>
      </c>
      <c r="I706" s="0" t="s">
        <v>1992</v>
      </c>
      <c r="J706" s="13" t="n">
        <v>0.11</v>
      </c>
      <c r="K706" s="9" t="str">
        <f aca="false">RIGHTB(B706,1)</f>
        <v>S</v>
      </c>
      <c r="L706" s="9" t="str">
        <f aca="false">RIGHTB(C706,1)</f>
        <v>E</v>
      </c>
      <c r="M706" s="10" t="n">
        <f aca="false">IF(AND(K706="S",LEN(B706)&gt;4),-LEFT(B706,4),IF(AND(K706="S",LEN(B706)=4),-LEFT(B706,3),IF(AND(K706="N",LEN(B706)=4),LEFT(B706,3),LEFT(B706,4))))</f>
        <v>-65.2</v>
      </c>
      <c r="N706" s="10" t="str">
        <f aca="false">IF(AND(L706="W",LEN(C706)=6),-LEFT(C706,5), IF(AND(L706="W",LEN(C706)=5),-LEFT(C706,4), IF(AND(L706="W",LEN(C706)=4), -LEFT(C706,3), IF(AND(L706="E", LEN(C706)=6),LEFT(C706,5), IF(AND(L706="E",LEN(C706)=5), LEFT(C706,4), IF(AND(L706="E",LEN(C706)=4),LEFT(C706,3) ))))))</f>
        <v>128.2</v>
      </c>
      <c r="O706" s="0" t="n">
        <f aca="false">(F706^2+G706^2+H706^2)^0.5</f>
        <v>15.9132020662091</v>
      </c>
      <c r="P706" s="0" t="n">
        <f aca="false">ATAN((R706^2+S706^2)^0.5/T706)/$AB$1</f>
        <v>28.3426422255831</v>
      </c>
      <c r="Q706" s="0" t="n">
        <f aca="false">ATAN2(R706,S706)/$AB$1+180</f>
        <v>17.9866359679851</v>
      </c>
      <c r="R706" s="0" t="n">
        <f aca="false">-F706*SIN(M706*$AB$1)*COS(N706*$AB$1)-G706*SIN($AB$1*M706)*SIN($AB$1*N706)+H706*COS($AB$1*M706)</f>
        <v>-7.18547879966123</v>
      </c>
      <c r="S706" s="0" t="n">
        <f aca="false">-F706*SIN($AB$1*N706)+G706*COS($AB$1*N706)</f>
        <v>-2.33285080449148</v>
      </c>
      <c r="T706" s="0" t="n">
        <f aca="false">-F706*COS($AB$1*M706)*COS(N706*$AB$1)-G706*COS($AB$1*M706)*SIN($AB$1*N706)-H706*SIN($AB$1*M706)</f>
        <v>14.0055953655531</v>
      </c>
      <c r="W706" s="0" t="n">
        <f aca="false">IF(O706&lt;&gt;0,1,0)</f>
        <v>1</v>
      </c>
    </row>
    <row r="707" customFormat="false" ht="15" hidden="false" customHeight="false" outlineLevel="0" collapsed="false">
      <c r="A707" s="0" t="s">
        <v>2045</v>
      </c>
      <c r="B707" s="0" t="s">
        <v>1186</v>
      </c>
      <c r="C707" s="0" t="s">
        <v>2046</v>
      </c>
      <c r="I707" s="0" t="s">
        <v>1984</v>
      </c>
      <c r="J707" s="13" t="n">
        <v>0.11</v>
      </c>
      <c r="K707" s="9" t="str">
        <f aca="false">RIGHTB(B707,1)</f>
        <v>N</v>
      </c>
      <c r="L707" s="9" t="str">
        <f aca="false">RIGHTB(C707,1)</f>
        <v>W</v>
      </c>
      <c r="M707" s="10" t="str">
        <f aca="false">IF(AND(K707="S",LEN(B707)&gt;4),-LEFT(B707,4),IF(AND(K707="S",LEN(B707)=4),-LEFT(B707,3),IF(AND(K707="N",LEN(B707)=4),LEFT(B707,3),LEFT(B707,4))))</f>
        <v>14.0</v>
      </c>
      <c r="N707" s="10" t="n">
        <f aca="false">IF(AND(L707="W",LEN(C707)=6),-LEFT(C707,5), IF(AND(L707="W",LEN(C707)=5),-LEFT(C707,4), IF(AND(L707="W",LEN(C707)=4), -LEFT(C707,3), IF(AND(L707="E", LEN(C707)=6),LEFT(C707,5), IF(AND(L707="E",LEN(C707)=5), LEFT(C707,4), IF(AND(L707="E",LEN(C707)=4),LEFT(C707,3) ))))))</f>
        <v>-17.4</v>
      </c>
      <c r="O707" s="0" t="n">
        <f aca="false">(F707^2+G707^2+H707^2)^0.5</f>
        <v>0</v>
      </c>
      <c r="P707" s="0" t="e">
        <f aca="false">ATAN((R707^2+S707^2)^0.5/T707)/$AB$1</f>
        <v>#DIV/0!</v>
      </c>
      <c r="Q707" s="0" t="n">
        <f aca="false">ATAN2(R707,S707)/$AB$1+180</f>
        <v>180</v>
      </c>
      <c r="R707" s="0" t="n">
        <f aca="false">-F707*SIN(M707*$AB$1)*COS(N707*$AB$1)-G707*SIN($AB$1*M707)*SIN($AB$1*N707)+H707*COS($AB$1*M707)</f>
        <v>0</v>
      </c>
      <c r="S707" s="0" t="n">
        <f aca="false">-F707*SIN($AB$1*N707)+G707*COS($AB$1*N707)</f>
        <v>0</v>
      </c>
      <c r="T707" s="0" t="n">
        <f aca="false">-F707*COS($AB$1*M707)*COS(N707*$AB$1)-G707*COS($AB$1*M707)*SIN($AB$1*N707)-H707*SIN($AB$1*M707)</f>
        <v>0</v>
      </c>
      <c r="W707" s="0" t="n">
        <f aca="false">IF(O707&lt;&gt;0,1,0)</f>
        <v>0</v>
      </c>
    </row>
    <row r="708" customFormat="false" ht="15" hidden="false" customHeight="false" outlineLevel="0" collapsed="false">
      <c r="A708" s="0" t="s">
        <v>2047</v>
      </c>
      <c r="B708" s="0" t="s">
        <v>2048</v>
      </c>
      <c r="C708" s="0" t="s">
        <v>2049</v>
      </c>
      <c r="D708" s="0" t="n">
        <v>33.3</v>
      </c>
      <c r="E708" s="0" t="n">
        <v>15.2</v>
      </c>
      <c r="F708" s="0" t="n">
        <v>7.3</v>
      </c>
      <c r="G708" s="0" t="n">
        <v>-12.2</v>
      </c>
      <c r="H708" s="0" t="n">
        <v>5.3</v>
      </c>
      <c r="I708" s="0" t="s">
        <v>1992</v>
      </c>
      <c r="J708" s="13" t="n">
        <v>0.11</v>
      </c>
      <c r="K708" s="9" t="str">
        <f aca="false">RIGHTB(B708,1)</f>
        <v>S</v>
      </c>
      <c r="L708" s="9" t="str">
        <f aca="false">RIGHTB(C708,1)</f>
        <v>E</v>
      </c>
      <c r="M708" s="10" t="n">
        <f aca="false">IF(AND(K708="S",LEN(B708)&gt;4),-LEFT(B708,4),IF(AND(K708="S",LEN(B708)=4),-LEFT(B708,3),IF(AND(K708="N",LEN(B708)=4),LEFT(B708,3),LEFT(B708,4))))</f>
        <v>-23.6</v>
      </c>
      <c r="N708" s="10" t="str">
        <f aca="false">IF(AND(L708="W",LEN(C708)=6),-LEFT(C708,5), IF(AND(L708="W",LEN(C708)=5),-LEFT(C708,4), IF(AND(L708="W",LEN(C708)=4), -LEFT(C708,3), IF(AND(L708="E", LEN(C708)=6),LEFT(C708,5), IF(AND(L708="E",LEN(C708)=5), LEFT(C708,4), IF(AND(L708="E",LEN(C708)=4),LEFT(C708,3) ))))))</f>
        <v>132.8</v>
      </c>
      <c r="O708" s="0" t="n">
        <f aca="false">(F708^2+G708^2+H708^2)^0.5</f>
        <v>15.1730023396822</v>
      </c>
      <c r="P708" s="0" t="n">
        <f aca="false">ATAN((R708^2+S708^2)^0.5/T708)/$AB$1</f>
        <v>11.4741700451157</v>
      </c>
      <c r="Q708" s="0" t="n">
        <f aca="false">ATAN2(R708,S708)/$AB$1+180</f>
        <v>283.658058429787</v>
      </c>
      <c r="R708" s="0" t="n">
        <f aca="false">-F708*SIN(M708*$AB$1)*COS(N708*$AB$1)-G708*SIN($AB$1*M708)*SIN($AB$1*N708)+H708*COS($AB$1*M708)</f>
        <v>-0.712703420981302</v>
      </c>
      <c r="S708" s="0" t="n">
        <f aca="false">-F708*SIN($AB$1*N708)+G708*COS($AB$1*N708)</f>
        <v>2.93295590019791</v>
      </c>
      <c r="T708" s="0" t="n">
        <f aca="false">-F708*COS($AB$1*M708)*COS(N708*$AB$1)-G708*COS($AB$1*M708)*SIN($AB$1*N708)-H708*SIN($AB$1*M708)</f>
        <v>14.8697620532817</v>
      </c>
      <c r="W708" s="0" t="n">
        <f aca="false">IF(O708&lt;&gt;0,1,0)</f>
        <v>1</v>
      </c>
    </row>
    <row r="709" customFormat="false" ht="15" hidden="false" customHeight="false" outlineLevel="0" collapsed="false">
      <c r="A709" s="0" t="s">
        <v>2050</v>
      </c>
      <c r="B709" s="0" t="s">
        <v>2051</v>
      </c>
      <c r="C709" s="0" t="s">
        <v>2052</v>
      </c>
      <c r="D709" s="0" t="n">
        <v>59</v>
      </c>
      <c r="E709" s="0" t="n">
        <v>42.3</v>
      </c>
      <c r="F709" s="0" t="n">
        <v>25.2</v>
      </c>
      <c r="G709" s="0" t="n">
        <v>31.2</v>
      </c>
      <c r="H709" s="0" t="n">
        <v>-13.3</v>
      </c>
      <c r="I709" s="0" t="s">
        <v>1984</v>
      </c>
      <c r="J709" s="13" t="n">
        <v>0.11</v>
      </c>
      <c r="K709" s="9" t="str">
        <f aca="false">RIGHTB(B709,1)</f>
        <v>N</v>
      </c>
      <c r="L709" s="9" t="str">
        <f aca="false">RIGHTB(C709,1)</f>
        <v>W</v>
      </c>
      <c r="M709" s="10" t="str">
        <f aca="false">IF(AND(K709="S",LEN(B709)&gt;4),-LEFT(B709,4),IF(AND(K709="S",LEN(B709)=4),-LEFT(B709,3),IF(AND(K709="N",LEN(B709)=4),LEFT(B709,3),LEFT(B709,4))))</f>
        <v>21.2</v>
      </c>
      <c r="N709" s="10" t="n">
        <f aca="false">IF(AND(L709="W",LEN(C709)=6),-LEFT(C709,5), IF(AND(L709="W",LEN(C709)=5),-LEFT(C709,4), IF(AND(L709="W",LEN(C709)=4), -LEFT(C709,3), IF(AND(L709="E", LEN(C709)=6),LEFT(C709,5), IF(AND(L709="E",LEN(C709)=5), LEFT(C709,4), IF(AND(L709="E",LEN(C709)=4),LEFT(C709,3) ))))))</f>
        <v>-129.5</v>
      </c>
      <c r="O709" s="0" t="n">
        <f aca="false">(F709^2+G709^2+H709^2)^0.5</f>
        <v>42.2536388965495</v>
      </c>
      <c r="P709" s="0" t="n">
        <f aca="false">ATAN((R709^2+S709^2)^0.5/T709)/$AB$1</f>
        <v>2.9037182568594</v>
      </c>
      <c r="Q709" s="0" t="n">
        <f aca="false">ATAN2(R709,S709)/$AB$1+180</f>
        <v>169.210462261428</v>
      </c>
      <c r="R709" s="0" t="n">
        <f aca="false">-F709*SIN(M709*$AB$1)*COS(N709*$AB$1)-G709*SIN($AB$1*M709)*SIN($AB$1*N709)+H709*COS($AB$1*M709)</f>
        <v>2.10263390649885</v>
      </c>
      <c r="S709" s="0" t="n">
        <f aca="false">-F709*SIN($AB$1*N709)+G709*COS($AB$1*N709)</f>
        <v>-0.400700968704935</v>
      </c>
      <c r="T709" s="0" t="n">
        <f aca="false">-F709*COS($AB$1*M709)*COS(N709*$AB$1)-G709*COS($AB$1*M709)*SIN($AB$1*N709)-H709*SIN($AB$1*M709)</f>
        <v>42.1993882584679</v>
      </c>
      <c r="W709" s="0" t="n">
        <f aca="false">IF(O709&lt;&gt;0,1,0)</f>
        <v>1</v>
      </c>
    </row>
    <row r="710" customFormat="false" ht="15" hidden="false" customHeight="false" outlineLevel="0" collapsed="false">
      <c r="A710" s="0" t="s">
        <v>2053</v>
      </c>
      <c r="B710" s="0" t="s">
        <v>792</v>
      </c>
      <c r="C710" s="0" t="s">
        <v>2054</v>
      </c>
      <c r="D710" s="8" t="n">
        <v>20</v>
      </c>
      <c r="E710" s="0" t="n">
        <v>12.8</v>
      </c>
      <c r="F710" s="0" t="n">
        <v>4</v>
      </c>
      <c r="G710" s="0" t="n">
        <v>-6.7</v>
      </c>
      <c r="H710" s="0" t="n">
        <v>-10.1</v>
      </c>
      <c r="I710" s="0" t="s">
        <v>1987</v>
      </c>
      <c r="J710" s="13" t="n">
        <v>0.11</v>
      </c>
      <c r="K710" s="9" t="str">
        <f aca="false">RIGHTB(B710,1)</f>
        <v>N</v>
      </c>
      <c r="L710" s="9" t="str">
        <f aca="false">RIGHTB(C710,1)</f>
        <v>E</v>
      </c>
      <c r="M710" s="10" t="str">
        <f aca="false">IF(AND(K710="S",LEN(B710)&gt;4),-LEFT(B710,4),IF(AND(K710="S",LEN(B710)=4),-LEFT(B710,3),IF(AND(K710="N",LEN(B710)=4),LEFT(B710,3),LEFT(B710,4))))</f>
        <v>48.7</v>
      </c>
      <c r="N710" s="10" t="str">
        <f aca="false">IF(AND(L710="W",LEN(C710)=6),-LEFT(C710,5), IF(AND(L710="W",LEN(C710)=5),-LEFT(C710,4), IF(AND(L710="W",LEN(C710)=4), -LEFT(C710,3), IF(AND(L710="E", LEN(C710)=6),LEFT(C710,5), IF(AND(L710="E",LEN(C710)=5), LEFT(C710,4), IF(AND(L710="E",LEN(C710)=4),LEFT(C710,3) ))))))</f>
        <v>80.1</v>
      </c>
      <c r="O710" s="0" t="n">
        <f aca="false">(F710^2+G710^2+H710^2)^0.5</f>
        <v>12.7632284317096</v>
      </c>
      <c r="P710" s="0" t="n">
        <f aca="false">ATAN((R710^2+S710^2)^0.5/T710)/$AB$1</f>
        <v>25.8096516828985</v>
      </c>
      <c r="Q710" s="0" t="n">
        <f aca="false">ATAN2(R710,S710)/$AB$1+180</f>
        <v>66.4060734297388</v>
      </c>
      <c r="R710" s="0" t="n">
        <f aca="false">-F710*SIN(M710*$AB$1)*COS(N710*$AB$1)-G710*SIN($AB$1*M710)*SIN($AB$1*N710)+H710*COS($AB$1*M710)</f>
        <v>-2.22415557407597</v>
      </c>
      <c r="S710" s="0" t="n">
        <f aca="false">-F710*SIN($AB$1*N710)+G710*COS($AB$1*N710)</f>
        <v>-5.09236227672739</v>
      </c>
      <c r="T710" s="0" t="n">
        <f aca="false">-F710*COS($AB$1*M710)*COS(N710*$AB$1)-G710*COS($AB$1*M710)*SIN($AB$1*N710)-H710*SIN($AB$1*M710)</f>
        <v>11.4900382255618</v>
      </c>
      <c r="W710" s="0" t="n">
        <f aca="false">IF(O710&lt;&gt;0,1,0)</f>
        <v>1</v>
      </c>
    </row>
    <row r="711" customFormat="false" ht="15" hidden="false" customHeight="false" outlineLevel="0" collapsed="false">
      <c r="A711" s="0" t="s">
        <v>2055</v>
      </c>
      <c r="I711" s="0" t="s">
        <v>1992</v>
      </c>
      <c r="J711" s="13" t="n">
        <v>0.11</v>
      </c>
      <c r="K711" s="9" t="str">
        <f aca="false">RIGHTB(B711,1)</f>
        <v/>
      </c>
      <c r="L711" s="9" t="str">
        <f aca="false">RIGHTB(C711,1)</f>
        <v/>
      </c>
      <c r="M711" s="10" t="str">
        <f aca="false">IF(AND(K711="S",LEN(B711)&gt;4),-LEFT(B711,4),IF(AND(K711="S",LEN(B711)=4),-LEFT(B711,3),IF(AND(K711="N",LEN(B711)=4),LEFT(B711,3),LEFT(B711,4))))</f>
        <v/>
      </c>
      <c r="N711" s="10" t="n">
        <f aca="false">IF(AND(L711="W",LEN(C711)=6),-LEFT(C711,5), IF(AND(L711="W",LEN(C711)=5),-LEFT(C711,4), IF(AND(L711="W",LEN(C711)=4), -LEFT(C711,3), IF(AND(L711="E", LEN(C711)=6),LEFT(C711,5), IF(AND(L711="E",LEN(C711)=5), LEFT(C711,4), IF(AND(L711="E",LEN(C711)=4),LEFT(C711,3) ))))))</f>
        <v>0</v>
      </c>
      <c r="O711" s="0" t="n">
        <f aca="false">(F711^2+G711^2+H711^2)^0.5</f>
        <v>0</v>
      </c>
      <c r="P711" s="0" t="e">
        <f aca="false">ATAN((R711^2+S711^2)^0.5/T711)/$AB$1</f>
        <v>#VALUE!</v>
      </c>
      <c r="Q711" s="0" t="e">
        <f aca="false">ATAN2(R711,S711)/$AB$1+180</f>
        <v>#VALUE!</v>
      </c>
      <c r="R711" s="0" t="e">
        <f aca="false">-F711*SIN(M711*$AB$1)*COS(N711*$AB$1)-G711*SIN($AB$1*M711)*SIN($AB$1*N711)+H711*COS($AB$1*M711)</f>
        <v>#VALUE!</v>
      </c>
      <c r="S711" s="0" t="n">
        <f aca="false">-F711*SIN($AB$1*N711)+G711*COS($AB$1*N711)</f>
        <v>0</v>
      </c>
      <c r="T711" s="0" t="e">
        <f aca="false">-F711*COS($AB$1*M711)*COS(N711*$AB$1)-G711*COS($AB$1*M711)*SIN($AB$1*N711)-H711*SIN($AB$1*M711)</f>
        <v>#VALUE!</v>
      </c>
      <c r="W711" s="0" t="n">
        <f aca="false">IF(O711&lt;&gt;0,1,0)</f>
        <v>0</v>
      </c>
    </row>
    <row r="712" customFormat="false" ht="15" hidden="false" customHeight="false" outlineLevel="0" collapsed="false">
      <c r="A712" s="0" t="s">
        <v>2056</v>
      </c>
      <c r="B712" s="0" t="s">
        <v>2057</v>
      </c>
      <c r="C712" s="0" t="s">
        <v>332</v>
      </c>
      <c r="D712" s="0" t="n">
        <v>26</v>
      </c>
      <c r="E712" s="0" t="n">
        <v>13.6</v>
      </c>
      <c r="F712" s="0" t="n">
        <v>-4.4</v>
      </c>
      <c r="G712" s="0" t="n">
        <v>6.9</v>
      </c>
      <c r="H712" s="0" t="n">
        <v>10.9</v>
      </c>
      <c r="I712" s="0" t="s">
        <v>1987</v>
      </c>
      <c r="J712" s="13" t="n">
        <v>0.11</v>
      </c>
      <c r="K712" s="9" t="str">
        <f aca="false">RIGHTB(B712,1)</f>
        <v>S</v>
      </c>
      <c r="L712" s="9" t="str">
        <f aca="false">RIGHTB(C712,1)</f>
        <v>W</v>
      </c>
      <c r="M712" s="10" t="n">
        <f aca="false">IF(AND(K712="S",LEN(B712)&gt;4),-LEFT(B712,4),IF(AND(K712="S",LEN(B712)=4),-LEFT(B712,3),IF(AND(K712="N",LEN(B712)=4),LEFT(B712,3),LEFT(B712,4))))</f>
        <v>-2.1</v>
      </c>
      <c r="N712" s="10" t="n">
        <f aca="false">IF(AND(L712="W",LEN(C712)=6),-LEFT(C712,5), IF(AND(L712="W",LEN(C712)=5),-LEFT(C712,4), IF(AND(L712="W",LEN(C712)=4), -LEFT(C712,3), IF(AND(L712="E", LEN(C712)=6),LEFT(C712,5), IF(AND(L712="E",LEN(C712)=5), LEFT(C712,4), IF(AND(L712="E",LEN(C712)=4),LEFT(C712,3) ))))))</f>
        <v>-111.8</v>
      </c>
      <c r="O712" s="0" t="n">
        <f aca="false">(F712^2+G712^2+H712^2)^0.5</f>
        <v>13.6301137192615</v>
      </c>
      <c r="P712" s="0" t="n">
        <f aca="false">ATAN((R712^2+S712^2)^0.5/T712)/$AB$1</f>
        <v>67.7149275900849</v>
      </c>
      <c r="Q712" s="0" t="n">
        <f aca="false">ATAN2(R712,S712)/$AB$1+180</f>
        <v>148.190499833609</v>
      </c>
      <c r="R712" s="0" t="n">
        <f aca="false">-F712*SIN(M712*$AB$1)*COS(N712*$AB$1)-G712*SIN($AB$1*M712)*SIN($AB$1*N712)+H712*COS($AB$1*M712)</f>
        <v>10.7177961564194</v>
      </c>
      <c r="S712" s="0" t="n">
        <f aca="false">-F712*SIN($AB$1*N712)+G712*COS($AB$1*N712)</f>
        <v>-6.64777570330647</v>
      </c>
      <c r="T712" s="0" t="n">
        <f aca="false">-F712*COS($AB$1*M712)*COS(N712*$AB$1)-G712*COS($AB$1*M712)*SIN($AB$1*N712)-H712*SIN($AB$1*M712)</f>
        <v>5.16874489097401</v>
      </c>
      <c r="W712" s="0" t="n">
        <f aca="false">IF(O712&lt;&gt;0,1,0)</f>
        <v>1</v>
      </c>
    </row>
    <row r="713" customFormat="false" ht="15" hidden="false" customHeight="false" outlineLevel="0" collapsed="false">
      <c r="A713" s="0" t="s">
        <v>2058</v>
      </c>
      <c r="B713" s="0" t="s">
        <v>1219</v>
      </c>
      <c r="C713" s="0" t="s">
        <v>2059</v>
      </c>
      <c r="D713" s="8" t="n">
        <v>36</v>
      </c>
      <c r="I713" s="0" t="s">
        <v>1992</v>
      </c>
      <c r="J713" s="13" t="n">
        <v>0.11</v>
      </c>
      <c r="K713" s="9" t="str">
        <f aca="false">RIGHTB(B713,1)</f>
        <v>S</v>
      </c>
      <c r="L713" s="9" t="str">
        <f aca="false">RIGHTB(C713,1)</f>
        <v>W</v>
      </c>
      <c r="M713" s="10" t="n">
        <f aca="false">IF(AND(K713="S",LEN(B713)&gt;4),-LEFT(B713,4),IF(AND(K713="S",LEN(B713)=4),-LEFT(B713,3),IF(AND(K713="N",LEN(B713)=4),LEFT(B713,3),LEFT(B713,4))))</f>
        <v>-33.8</v>
      </c>
      <c r="N713" s="10" t="n">
        <f aca="false">IF(AND(L713="W",LEN(C713)=6),-LEFT(C713,5), IF(AND(L713="W",LEN(C713)=5),-LEFT(C713,4), IF(AND(L713="W",LEN(C713)=4), -LEFT(C713,3), IF(AND(L713="E", LEN(C713)=6),LEFT(C713,5), IF(AND(L713="E",LEN(C713)=5), LEFT(C713,4), IF(AND(L713="E",LEN(C713)=4),LEFT(C713,3) ))))))</f>
        <v>-7.7</v>
      </c>
      <c r="O713" s="0" t="n">
        <f aca="false">(F713^2+G713^2+H713^2)^0.5</f>
        <v>0</v>
      </c>
      <c r="P713" s="0" t="e">
        <f aca="false">ATAN((R713^2+S713^2)^0.5/T713)/$AB$1</f>
        <v>#DIV/0!</v>
      </c>
      <c r="Q713" s="0" t="n">
        <f aca="false">ATAN2(R713,S713)/$AB$1+180</f>
        <v>180</v>
      </c>
      <c r="R713" s="0" t="n">
        <f aca="false">-F713*SIN(M713*$AB$1)*COS(N713*$AB$1)-G713*SIN($AB$1*M713)*SIN($AB$1*N713)+H713*COS($AB$1*M713)</f>
        <v>0</v>
      </c>
      <c r="S713" s="0" t="n">
        <f aca="false">-F713*SIN($AB$1*N713)+G713*COS($AB$1*N713)</f>
        <v>0</v>
      </c>
      <c r="T713" s="0" t="n">
        <f aca="false">-F713*COS($AB$1*M713)*COS(N713*$AB$1)-G713*COS($AB$1*M713)*SIN($AB$1*N713)-H713*SIN($AB$1*M713)</f>
        <v>0</v>
      </c>
      <c r="W713" s="0" t="n">
        <f aca="false">IF(O713&lt;&gt;0,1,0)</f>
        <v>0</v>
      </c>
    </row>
    <row r="714" customFormat="false" ht="15" hidden="false" customHeight="false" outlineLevel="0" collapsed="false">
      <c r="A714" s="0" t="s">
        <v>2060</v>
      </c>
      <c r="B714" s="0" t="s">
        <v>502</v>
      </c>
      <c r="C714" s="0" t="s">
        <v>2061</v>
      </c>
      <c r="D714" s="8" t="n">
        <v>56</v>
      </c>
      <c r="E714" s="0" t="n">
        <v>18.2</v>
      </c>
      <c r="F714" s="0" t="n">
        <v>10.3</v>
      </c>
      <c r="G714" s="0" t="n">
        <v>-7.1</v>
      </c>
      <c r="H714" s="0" t="n">
        <v>-13.2</v>
      </c>
      <c r="I714" s="0" t="s">
        <v>1984</v>
      </c>
      <c r="J714" s="13" t="n">
        <v>0.11</v>
      </c>
      <c r="K714" s="9" t="str">
        <f aca="false">RIGHTB(B714,1)</f>
        <v>N</v>
      </c>
      <c r="L714" s="9" t="str">
        <f aca="false">RIGHTB(C714,1)</f>
        <v>E</v>
      </c>
      <c r="M714" s="10" t="str">
        <f aca="false">IF(AND(K714="S",LEN(B714)&gt;4),-LEFT(B714,4),IF(AND(K714="S",LEN(B714)=4),-LEFT(B714,3),IF(AND(K714="N",LEN(B714)=4),LEFT(B714,3),LEFT(B714,4))))</f>
        <v>62.7</v>
      </c>
      <c r="N714" s="10" t="str">
        <f aca="false">IF(AND(L714="W",LEN(C714)=6),-LEFT(C714,5), IF(AND(L714="W",LEN(C714)=5),-LEFT(C714,4), IF(AND(L714="W",LEN(C714)=4), -LEFT(C714,3), IF(AND(L714="E", LEN(C714)=6),LEFT(C714,5), IF(AND(L714="E",LEN(C714)=5), LEFT(C714,4), IF(AND(L714="E",LEN(C714)=4),LEFT(C714,3) ))))))</f>
        <v>60.3</v>
      </c>
      <c r="O714" s="0" t="n">
        <f aca="false">(F714^2+G714^2+H714^2)^0.5</f>
        <v>18.1862585486955</v>
      </c>
      <c r="P714" s="0" t="n">
        <f aca="false">ATAN((R714^2+S714^2)^0.5/T714)/$AB$1</f>
        <v>47.7927972014208</v>
      </c>
      <c r="Q714" s="0" t="n">
        <f aca="false">ATAN2(R714,S714)/$AB$1+180</f>
        <v>67.7137635354781</v>
      </c>
      <c r="R714" s="0" t="n">
        <f aca="false">-F714*SIN(M714*$AB$1)*COS(N714*$AB$1)-G714*SIN($AB$1*M714)*SIN($AB$1*N714)+H714*COS($AB$1*M714)</f>
        <v>-5.10863254037831</v>
      </c>
      <c r="S714" s="0" t="n">
        <f aca="false">-F714*SIN($AB$1*N714)+G714*COS($AB$1*N714)</f>
        <v>-12.4646611446155</v>
      </c>
      <c r="T714" s="0" t="n">
        <f aca="false">-F714*COS($AB$1*M714)*COS(N714*$AB$1)-G714*COS($AB$1*M714)*SIN($AB$1*N714)-H714*SIN($AB$1*M714)</f>
        <v>12.2177778714994</v>
      </c>
      <c r="W714" s="0" t="n">
        <f aca="false">IF(O714&lt;&gt;0,1,0)</f>
        <v>1</v>
      </c>
    </row>
    <row r="715" customFormat="false" ht="15" hidden="false" customHeight="false" outlineLevel="0" collapsed="false">
      <c r="A715" s="0" t="s">
        <v>2062</v>
      </c>
      <c r="B715" s="0" t="s">
        <v>1595</v>
      </c>
      <c r="C715" s="0" t="s">
        <v>2063</v>
      </c>
      <c r="D715" s="0" t="n">
        <v>41.1</v>
      </c>
      <c r="E715" s="0" t="n">
        <v>24.9</v>
      </c>
      <c r="F715" s="0" t="n">
        <v>23.1</v>
      </c>
      <c r="G715" s="0" t="n">
        <v>2</v>
      </c>
      <c r="H715" s="0" t="n">
        <v>-9.2</v>
      </c>
      <c r="I715" s="0" t="s">
        <v>1987</v>
      </c>
      <c r="J715" s="13" t="n">
        <v>0.11</v>
      </c>
      <c r="K715" s="9" t="str">
        <f aca="false">RIGHTB(B715,1)</f>
        <v>N</v>
      </c>
      <c r="L715" s="9" t="str">
        <f aca="false">RIGHTB(C715,1)</f>
        <v>W</v>
      </c>
      <c r="M715" s="10" t="str">
        <f aca="false">IF(AND(K715="S",LEN(B715)&gt;4),-LEFT(B715,4),IF(AND(K715="S",LEN(B715)=4),-LEFT(B715,3),IF(AND(K715="N",LEN(B715)=4),LEFT(B715,3),LEFT(B715,4))))</f>
        <v>40.8</v>
      </c>
      <c r="N715" s="10" t="n">
        <f aca="false">IF(AND(L715="W",LEN(C715)=6),-LEFT(C715,5), IF(AND(L715="W",LEN(C715)=5),-LEFT(C715,4), IF(AND(L715="W",LEN(C715)=4), -LEFT(C715,3), IF(AND(L715="E", LEN(C715)=6),LEFT(C715,5), IF(AND(L715="E",LEN(C715)=5), LEFT(C715,4), IF(AND(L715="E",LEN(C715)=4),LEFT(C715,3) ))))))</f>
        <v>-127.1</v>
      </c>
      <c r="O715" s="0" t="n">
        <f aca="false">(F715^2+G715^2+H715^2)^0.5</f>
        <v>24.9449393665328</v>
      </c>
      <c r="P715" s="0" t="n">
        <f aca="false">ATAN((R715^2+S715^2)^0.5/T715)/$AB$1</f>
        <v>44.5816605307879</v>
      </c>
      <c r="Q715" s="0" t="n">
        <f aca="false">ATAN2(R715,S715)/$AB$1+180</f>
        <v>259.526812986535</v>
      </c>
      <c r="R715" s="0" t="n">
        <f aca="false">-F715*SIN(M715*$AB$1)*COS(N715*$AB$1)-G715*SIN($AB$1*M715)*SIN($AB$1*N715)+H715*COS($AB$1*M715)</f>
        <v>3.18279202144499</v>
      </c>
      <c r="S715" s="0" t="n">
        <f aca="false">-F715*SIN($AB$1*N715)+G715*COS($AB$1*N715)</f>
        <v>17.2177727813568</v>
      </c>
      <c r="T715" s="0" t="n">
        <f aca="false">-F715*COS($AB$1*M715)*COS(N715*$AB$1)-G715*COS($AB$1*M715)*SIN($AB$1*N715)-H715*SIN($AB$1*M715)</f>
        <v>17.7670519613636</v>
      </c>
      <c r="W715" s="0" t="n">
        <f aca="false">IF(O715&lt;&gt;0,1,0)</f>
        <v>1</v>
      </c>
    </row>
    <row r="716" customFormat="false" ht="15" hidden="false" customHeight="false" outlineLevel="0" collapsed="false">
      <c r="A716" s="11" t="s">
        <v>2064</v>
      </c>
      <c r="B716" s="11" t="s">
        <v>1595</v>
      </c>
      <c r="C716" s="11" t="s">
        <v>2065</v>
      </c>
      <c r="D716" s="11" t="n">
        <v>35.8</v>
      </c>
      <c r="E716" s="11" t="n">
        <v>17.4</v>
      </c>
      <c r="F716" s="11" t="n">
        <v>-13.9</v>
      </c>
      <c r="G716" s="11" t="n">
        <v>-4.3</v>
      </c>
      <c r="H716" s="11" t="n">
        <v>9.5</v>
      </c>
      <c r="I716" s="11" t="s">
        <v>1984</v>
      </c>
      <c r="J716" s="14" t="n">
        <v>0.11</v>
      </c>
      <c r="K716" s="9" t="str">
        <f aca="false">RIGHTB(B716,1)</f>
        <v>N</v>
      </c>
      <c r="L716" s="9" t="str">
        <f aca="false">RIGHTB(C716,1)</f>
        <v>E</v>
      </c>
      <c r="M716" s="10" t="str">
        <f aca="false">IF(AND(K716="S",LEN(B716)&gt;4),-LEFT(B716,4),IF(AND(K716="S",LEN(B716)=4),-LEFT(B716,3),IF(AND(K716="N",LEN(B716)=4),LEFT(B716,3),LEFT(B716,4))))</f>
        <v>40.8</v>
      </c>
      <c r="N716" s="10" t="str">
        <f aca="false">IF(AND(L716="W",LEN(C716)=6),-LEFT(C716,5), IF(AND(L716="W",LEN(C716)=5),-LEFT(C716,4), IF(AND(L716="W",LEN(C716)=4), -LEFT(C716,3), IF(AND(L716="E", LEN(C716)=6),LEFT(C716,5), IF(AND(L716="E",LEN(C716)=5), LEFT(C716,4), IF(AND(L716="E",LEN(C716)=4),LEFT(C716,3) ))))))</f>
        <v>63.4</v>
      </c>
      <c r="O716" s="0" t="n">
        <f aca="false">(F716^2+G716^2+H716^2)^0.5</f>
        <v>17.3767085490895</v>
      </c>
      <c r="P716" s="0" t="n">
        <f aca="false">ATAN((R716^2+S716^2)^0.5/T716)/$AB$1</f>
        <v>85.3309335064415</v>
      </c>
      <c r="Q716" s="0" t="n">
        <f aca="false">ATAN2(R716,S716)/$AB$1+180</f>
        <v>217.334277958369</v>
      </c>
      <c r="R716" s="0" t="n">
        <f aca="false">-F716*SIN(M716*$AB$1)*COS(N716*$AB$1)-G716*SIN($AB$1*M716)*SIN($AB$1*N716)+H716*COS($AB$1*M716)</f>
        <v>13.7705585645979</v>
      </c>
      <c r="S716" s="0" t="n">
        <f aca="false">-F716*SIN($AB$1*N716)+G716*COS($AB$1*N716)</f>
        <v>10.5033798140421</v>
      </c>
      <c r="T716" s="0" t="n">
        <f aca="false">-F716*COS($AB$1*M716)*COS(N716*$AB$1)-G716*COS($AB$1*M716)*SIN($AB$1*N716)-H716*SIN($AB$1*M716)</f>
        <v>1.41447138569641</v>
      </c>
      <c r="W716" s="0" t="n">
        <f aca="false">IF(O716&lt;&gt;0,1,0)</f>
        <v>1</v>
      </c>
    </row>
    <row r="717" customFormat="false" ht="15" hidden="false" customHeight="false" outlineLevel="0" collapsed="false">
      <c r="A717" s="0" t="s">
        <v>2066</v>
      </c>
      <c r="I717" s="0" t="s">
        <v>2067</v>
      </c>
      <c r="J717" s="0" t="n">
        <v>0.1</v>
      </c>
      <c r="K717" s="9" t="str">
        <f aca="false">RIGHTB(B717,1)</f>
        <v/>
      </c>
      <c r="L717" s="9" t="str">
        <f aca="false">RIGHTB(C717,1)</f>
        <v/>
      </c>
      <c r="M717" s="10" t="str">
        <f aca="false">IF(AND(K717="S",LEN(B717)&gt;4),-LEFT(B717,4),IF(AND(K717="S",LEN(B717)=4),-LEFT(B717,3),IF(AND(K717="N",LEN(B717)=4),LEFT(B717,3),LEFT(B717,4))))</f>
        <v/>
      </c>
      <c r="N717" s="10" t="n">
        <f aca="false">IF(AND(L717="W",LEN(C717)=6),-LEFT(C717,5), IF(AND(L717="W",LEN(C717)=5),-LEFT(C717,4), IF(AND(L717="W",LEN(C717)=4), -LEFT(C717,3), IF(AND(L717="E", LEN(C717)=6),LEFT(C717,5), IF(AND(L717="E",LEN(C717)=5), LEFT(C717,4), IF(AND(L717="E",LEN(C717)=4),LEFT(C717,3) ))))))</f>
        <v>0</v>
      </c>
      <c r="O717" s="0" t="n">
        <f aca="false">(F717^2+G717^2+H717^2)^0.5</f>
        <v>0</v>
      </c>
      <c r="P717" s="0" t="e">
        <f aca="false">ATAN((R717^2+S717^2)^0.5/T717)/$AB$1</f>
        <v>#VALUE!</v>
      </c>
      <c r="Q717" s="0" t="e">
        <f aca="false">ATAN2(R717,S717)/$AB$1+180</f>
        <v>#VALUE!</v>
      </c>
      <c r="R717" s="0" t="e">
        <f aca="false">-F717*SIN(M717*$AB$1)*COS(N717*$AB$1)-G717*SIN($AB$1*M717)*SIN($AB$1*N717)+H717*COS($AB$1*M717)</f>
        <v>#VALUE!</v>
      </c>
      <c r="S717" s="0" t="n">
        <f aca="false">-F717*SIN($AB$1*N717)+G717*COS($AB$1*N717)</f>
        <v>0</v>
      </c>
      <c r="T717" s="0" t="e">
        <f aca="false">-F717*COS($AB$1*M717)*COS(N717*$AB$1)-G717*COS($AB$1*M717)*SIN($AB$1*N717)-H717*SIN($AB$1*M717)</f>
        <v>#VALUE!</v>
      </c>
      <c r="W717" s="0" t="n">
        <f aca="false">IF(O717&lt;&gt;0,1,0)</f>
        <v>0</v>
      </c>
    </row>
    <row r="718" customFormat="false" ht="15" hidden="false" customHeight="false" outlineLevel="0" collapsed="false">
      <c r="A718" s="0" t="s">
        <v>2068</v>
      </c>
      <c r="I718" s="0" t="s">
        <v>2069</v>
      </c>
      <c r="J718" s="0" t="n">
        <v>0.1</v>
      </c>
      <c r="K718" s="9" t="str">
        <f aca="false">RIGHTB(B718,1)</f>
        <v/>
      </c>
      <c r="L718" s="9" t="str">
        <f aca="false">RIGHTB(C718,1)</f>
        <v/>
      </c>
      <c r="M718" s="10" t="str">
        <f aca="false">IF(AND(K718="S",LEN(B718)&gt;4),-LEFT(B718,4),IF(AND(K718="S",LEN(B718)=4),-LEFT(B718,3),IF(AND(K718="N",LEN(B718)=4),LEFT(B718,3),LEFT(B718,4))))</f>
        <v/>
      </c>
      <c r="N718" s="10" t="n">
        <f aca="false">IF(AND(L718="W",LEN(C718)=6),-LEFT(C718,5), IF(AND(L718="W",LEN(C718)=5),-LEFT(C718,4), IF(AND(L718="W",LEN(C718)=4), -LEFT(C718,3), IF(AND(L718="E", LEN(C718)=6),LEFT(C718,5), IF(AND(L718="E",LEN(C718)=5), LEFT(C718,4), IF(AND(L718="E",LEN(C718)=4),LEFT(C718,3) ))))))</f>
        <v>0</v>
      </c>
      <c r="O718" s="0" t="n">
        <f aca="false">(F718^2+G718^2+H718^2)^0.5</f>
        <v>0</v>
      </c>
      <c r="P718" s="0" t="e">
        <f aca="false">ATAN((R718^2+S718^2)^0.5/T718)/$AB$1</f>
        <v>#VALUE!</v>
      </c>
      <c r="Q718" s="0" t="e">
        <f aca="false">ATAN2(R718,S718)/$AB$1+180</f>
        <v>#VALUE!</v>
      </c>
      <c r="R718" s="0" t="e">
        <f aca="false">-F718*SIN(M718*$AB$1)*COS(N718*$AB$1)-G718*SIN($AB$1*M718)*SIN($AB$1*N718)+H718*COS($AB$1*M718)</f>
        <v>#VALUE!</v>
      </c>
      <c r="S718" s="0" t="n">
        <f aca="false">-F718*SIN($AB$1*N718)+G718*COS($AB$1*N718)</f>
        <v>0</v>
      </c>
      <c r="T718" s="0" t="e">
        <f aca="false">-F718*COS($AB$1*M718)*COS(N718*$AB$1)-G718*COS($AB$1*M718)*SIN($AB$1*N718)-H718*SIN($AB$1*M718)</f>
        <v>#VALUE!</v>
      </c>
      <c r="W718" s="0" t="n">
        <f aca="false">IF(O718&lt;&gt;0,1,0)</f>
        <v>0</v>
      </c>
    </row>
    <row r="719" customFormat="false" ht="15" hidden="false" customHeight="false" outlineLevel="0" collapsed="false">
      <c r="A719" s="0" t="s">
        <v>2070</v>
      </c>
      <c r="I719" s="0" t="s">
        <v>2067</v>
      </c>
      <c r="J719" s="0" t="n">
        <v>0.1</v>
      </c>
      <c r="K719" s="9" t="str">
        <f aca="false">RIGHTB(B719,1)</f>
        <v/>
      </c>
      <c r="L719" s="9" t="str">
        <f aca="false">RIGHTB(C719,1)</f>
        <v/>
      </c>
      <c r="M719" s="10" t="str">
        <f aca="false">IF(AND(K719="S",LEN(B719)&gt;4),-LEFT(B719,4),IF(AND(K719="S",LEN(B719)=4),-LEFT(B719,3),IF(AND(K719="N",LEN(B719)=4),LEFT(B719,3),LEFT(B719,4))))</f>
        <v/>
      </c>
      <c r="N719" s="10" t="n">
        <f aca="false">IF(AND(L719="W",LEN(C719)=6),-LEFT(C719,5), IF(AND(L719="W",LEN(C719)=5),-LEFT(C719,4), IF(AND(L719="W",LEN(C719)=4), -LEFT(C719,3), IF(AND(L719="E", LEN(C719)=6),LEFT(C719,5), IF(AND(L719="E",LEN(C719)=5), LEFT(C719,4), IF(AND(L719="E",LEN(C719)=4),LEFT(C719,3) ))))))</f>
        <v>0</v>
      </c>
      <c r="O719" s="0" t="n">
        <f aca="false">(F719^2+G719^2+H719^2)^0.5</f>
        <v>0</v>
      </c>
      <c r="P719" s="0" t="e">
        <f aca="false">ATAN((R719^2+S719^2)^0.5/T719)/$AB$1</f>
        <v>#VALUE!</v>
      </c>
      <c r="Q719" s="0" t="e">
        <f aca="false">ATAN2(R719,S719)/$AB$1+180</f>
        <v>#VALUE!</v>
      </c>
      <c r="R719" s="0" t="e">
        <f aca="false">-F719*SIN(M719*$AB$1)*COS(N719*$AB$1)-G719*SIN($AB$1*M719)*SIN($AB$1*N719)+H719*COS($AB$1*M719)</f>
        <v>#VALUE!</v>
      </c>
      <c r="S719" s="0" t="n">
        <f aca="false">-F719*SIN($AB$1*N719)+G719*COS($AB$1*N719)</f>
        <v>0</v>
      </c>
      <c r="T719" s="0" t="e">
        <f aca="false">-F719*COS($AB$1*M719)*COS(N719*$AB$1)-G719*COS($AB$1*M719)*SIN($AB$1*N719)-H719*SIN($AB$1*M719)</f>
        <v>#VALUE!</v>
      </c>
      <c r="W719" s="0" t="n">
        <f aca="false">IF(O719&lt;&gt;0,1,0)</f>
        <v>0</v>
      </c>
    </row>
    <row r="720" customFormat="false" ht="15" hidden="false" customHeight="false" outlineLevel="0" collapsed="false">
      <c r="A720" s="0" t="s">
        <v>2071</v>
      </c>
      <c r="B720" s="0" t="s">
        <v>886</v>
      </c>
      <c r="C720" s="0" t="s">
        <v>2072</v>
      </c>
      <c r="I720" s="0" t="s">
        <v>2067</v>
      </c>
      <c r="J720" s="0" t="n">
        <v>0.1</v>
      </c>
      <c r="K720" s="9" t="str">
        <f aca="false">RIGHTB(B720,1)</f>
        <v>S</v>
      </c>
      <c r="L720" s="9" t="str">
        <f aca="false">RIGHTB(C720,1)</f>
        <v>W</v>
      </c>
      <c r="M720" s="10" t="n">
        <f aca="false">IF(AND(K720="S",LEN(B720)&gt;4),-LEFT(B720,4),IF(AND(K720="S",LEN(B720)=4),-LEFT(B720,3),IF(AND(K720="N",LEN(B720)=4),LEFT(B720,3),LEFT(B720,4))))</f>
        <v>-27.5</v>
      </c>
      <c r="N720" s="10" t="n">
        <f aca="false">IF(AND(L720="W",LEN(C720)=6),-LEFT(C720,5), IF(AND(L720="W",LEN(C720)=5),-LEFT(C720,4), IF(AND(L720="W",LEN(C720)=4), -LEFT(C720,3), IF(AND(L720="E", LEN(C720)=6),LEFT(C720,5), IF(AND(L720="E",LEN(C720)=5), LEFT(C720,4), IF(AND(L720="E",LEN(C720)=4),LEFT(C720,3) ))))))</f>
        <v>-18.9</v>
      </c>
      <c r="O720" s="0" t="n">
        <f aca="false">(F720^2+G720^2+H720^2)^0.5</f>
        <v>0</v>
      </c>
      <c r="P720" s="0" t="e">
        <f aca="false">ATAN((R720^2+S720^2)^0.5/T720)/$AB$1</f>
        <v>#DIV/0!</v>
      </c>
      <c r="Q720" s="0" t="n">
        <f aca="false">ATAN2(R720,S720)/$AB$1+180</f>
        <v>180</v>
      </c>
      <c r="R720" s="0" t="n">
        <f aca="false">-F720*SIN(M720*$AB$1)*COS(N720*$AB$1)-G720*SIN($AB$1*M720)*SIN($AB$1*N720)+H720*COS($AB$1*M720)</f>
        <v>0</v>
      </c>
      <c r="S720" s="0" t="n">
        <f aca="false">-F720*SIN($AB$1*N720)+G720*COS($AB$1*N720)</f>
        <v>0</v>
      </c>
      <c r="T720" s="0" t="n">
        <f aca="false">-F720*COS($AB$1*M720)*COS(N720*$AB$1)-G720*COS($AB$1*M720)*SIN($AB$1*N720)-H720*SIN($AB$1*M720)</f>
        <v>0</v>
      </c>
      <c r="W720" s="0" t="n">
        <f aca="false">IF(O720&lt;&gt;0,1,0)</f>
        <v>0</v>
      </c>
    </row>
    <row r="721" customFormat="false" ht="15" hidden="false" customHeight="false" outlineLevel="0" collapsed="false">
      <c r="A721" s="0" t="s">
        <v>2073</v>
      </c>
      <c r="B721" s="0" t="s">
        <v>1598</v>
      </c>
      <c r="C721" s="0" t="s">
        <v>2074</v>
      </c>
      <c r="I721" s="0" t="s">
        <v>2067</v>
      </c>
      <c r="J721" s="0" t="n">
        <v>0.1</v>
      </c>
      <c r="K721" s="9" t="str">
        <f aca="false">RIGHTB(B721,1)</f>
        <v>N</v>
      </c>
      <c r="L721" s="9" t="str">
        <f aca="false">RIGHTB(C721,1)</f>
        <v>W</v>
      </c>
      <c r="M721" s="10" t="str">
        <f aca="false">IF(AND(K721="S",LEN(B721)&gt;4),-LEFT(B721,4),IF(AND(K721="S",LEN(B721)=4),-LEFT(B721,3),IF(AND(K721="N",LEN(B721)=4),LEFT(B721,3),LEFT(B721,4))))</f>
        <v>36.8</v>
      </c>
      <c r="N721" s="10" t="n">
        <f aca="false">IF(AND(L721="W",LEN(C721)=6),-LEFT(C721,5), IF(AND(L721="W",LEN(C721)=5),-LEFT(C721,4), IF(AND(L721="W",LEN(C721)=4), -LEFT(C721,3), IF(AND(L721="E", LEN(C721)=6),LEFT(C721,5), IF(AND(L721="E",LEN(C721)=5), LEFT(C721,4), IF(AND(L721="E",LEN(C721)=4),LEFT(C721,3) ))))))</f>
        <v>-74.8</v>
      </c>
      <c r="O721" s="0" t="n">
        <f aca="false">(F721^2+G721^2+H721^2)^0.5</f>
        <v>0</v>
      </c>
      <c r="P721" s="0" t="e">
        <f aca="false">ATAN((R721^2+S721^2)^0.5/T721)/$AB$1</f>
        <v>#DIV/0!</v>
      </c>
      <c r="Q721" s="0" t="n">
        <f aca="false">ATAN2(R721,S721)/$AB$1+180</f>
        <v>180</v>
      </c>
      <c r="R721" s="0" t="n">
        <f aca="false">-F721*SIN(M721*$AB$1)*COS(N721*$AB$1)-G721*SIN($AB$1*M721)*SIN($AB$1*N721)+H721*COS($AB$1*M721)</f>
        <v>0</v>
      </c>
      <c r="S721" s="0" t="n">
        <f aca="false">-F721*SIN($AB$1*N721)+G721*COS($AB$1*N721)</f>
        <v>0</v>
      </c>
      <c r="T721" s="0" t="n">
        <f aca="false">-F721*COS($AB$1*M721)*COS(N721*$AB$1)-G721*COS($AB$1*M721)*SIN($AB$1*N721)-H721*SIN($AB$1*M721)</f>
        <v>0</v>
      </c>
      <c r="W721" s="0" t="n">
        <f aca="false">IF(O721&lt;&gt;0,1,0)</f>
        <v>0</v>
      </c>
    </row>
    <row r="722" customFormat="false" ht="15" hidden="false" customHeight="false" outlineLevel="0" collapsed="false">
      <c r="A722" s="0" t="s">
        <v>2075</v>
      </c>
      <c r="B722" s="0" t="s">
        <v>2076</v>
      </c>
      <c r="C722" s="0" t="s">
        <v>2077</v>
      </c>
      <c r="I722" s="0" t="s">
        <v>2067</v>
      </c>
      <c r="J722" s="0" t="n">
        <v>0.1</v>
      </c>
      <c r="K722" s="9" t="str">
        <f aca="false">RIGHTB(B722,1)</f>
        <v>N</v>
      </c>
      <c r="L722" s="9" t="str">
        <f aca="false">RIGHTB(C722,1)</f>
        <v>E</v>
      </c>
      <c r="M722" s="10" t="str">
        <f aca="false">IF(AND(K722="S",LEN(B722)&gt;4),-LEFT(B722,4),IF(AND(K722="S",LEN(B722)=4),-LEFT(B722,3),IF(AND(K722="N",LEN(B722)=4),LEFT(B722,3),LEFT(B722,4))))</f>
        <v>32.9</v>
      </c>
      <c r="N722" s="10" t="str">
        <f aca="false">IF(AND(L722="W",LEN(C722)=6),-LEFT(C722,5), IF(AND(L722="W",LEN(C722)=5),-LEFT(C722,4), IF(AND(L722="W",LEN(C722)=4), -LEFT(C722,3), IF(AND(L722="E", LEN(C722)=6),LEFT(C722,5), IF(AND(L722="E",LEN(C722)=5), LEFT(C722,4), IF(AND(L722="E",LEN(C722)=4),LEFT(C722,3) ))))))</f>
        <v>159.0</v>
      </c>
      <c r="O722" s="0" t="n">
        <f aca="false">(F722^2+G722^2+H722^2)^0.5</f>
        <v>0</v>
      </c>
      <c r="P722" s="0" t="e">
        <f aca="false">ATAN((R722^2+S722^2)^0.5/T722)/$AB$1</f>
        <v>#DIV/0!</v>
      </c>
      <c r="Q722" s="0" t="n">
        <f aca="false">ATAN2(R722,S722)/$AB$1+180</f>
        <v>180</v>
      </c>
      <c r="R722" s="0" t="n">
        <f aca="false">-F722*SIN(M722*$AB$1)*COS(N722*$AB$1)-G722*SIN($AB$1*M722)*SIN($AB$1*N722)+H722*COS($AB$1*M722)</f>
        <v>0</v>
      </c>
      <c r="S722" s="0" t="n">
        <f aca="false">-F722*SIN($AB$1*N722)+G722*COS($AB$1*N722)</f>
        <v>-0</v>
      </c>
      <c r="T722" s="0" t="n">
        <f aca="false">-F722*COS($AB$1*M722)*COS(N722*$AB$1)-G722*COS($AB$1*M722)*SIN($AB$1*N722)-H722*SIN($AB$1*M722)</f>
        <v>0</v>
      </c>
      <c r="W722" s="0" t="n">
        <f aca="false">IF(O722&lt;&gt;0,1,0)</f>
        <v>0</v>
      </c>
    </row>
    <row r="723" customFormat="false" ht="15" hidden="false" customHeight="false" outlineLevel="0" collapsed="false">
      <c r="A723" s="0" t="s">
        <v>2078</v>
      </c>
      <c r="I723" s="0" t="s">
        <v>2069</v>
      </c>
      <c r="J723" s="0" t="n">
        <v>0.1</v>
      </c>
      <c r="K723" s="9" t="str">
        <f aca="false">RIGHTB(B723,1)</f>
        <v/>
      </c>
      <c r="L723" s="9" t="str">
        <f aca="false">RIGHTB(C723,1)</f>
        <v/>
      </c>
      <c r="M723" s="10" t="str">
        <f aca="false">IF(AND(K723="S",LEN(B723)&gt;4),-LEFT(B723,4),IF(AND(K723="S",LEN(B723)=4),-LEFT(B723,3),IF(AND(K723="N",LEN(B723)=4),LEFT(B723,3),LEFT(B723,4))))</f>
        <v/>
      </c>
      <c r="N723" s="10" t="n">
        <f aca="false">IF(AND(L723="W",LEN(C723)=6),-LEFT(C723,5), IF(AND(L723="W",LEN(C723)=5),-LEFT(C723,4), IF(AND(L723="W",LEN(C723)=4), -LEFT(C723,3), IF(AND(L723="E", LEN(C723)=6),LEFT(C723,5), IF(AND(L723="E",LEN(C723)=5), LEFT(C723,4), IF(AND(L723="E",LEN(C723)=4),LEFT(C723,3) ))))))</f>
        <v>0</v>
      </c>
      <c r="O723" s="0" t="n">
        <f aca="false">(F723^2+G723^2+H723^2)^0.5</f>
        <v>0</v>
      </c>
      <c r="P723" s="0" t="e">
        <f aca="false">ATAN((R723^2+S723^2)^0.5/T723)/$AB$1</f>
        <v>#VALUE!</v>
      </c>
      <c r="Q723" s="0" t="e">
        <f aca="false">ATAN2(R723,S723)/$AB$1+180</f>
        <v>#VALUE!</v>
      </c>
      <c r="R723" s="0" t="e">
        <f aca="false">-F723*SIN(M723*$AB$1)*COS(N723*$AB$1)-G723*SIN($AB$1*M723)*SIN($AB$1*N723)+H723*COS($AB$1*M723)</f>
        <v>#VALUE!</v>
      </c>
      <c r="S723" s="0" t="n">
        <f aca="false">-F723*SIN($AB$1*N723)+G723*COS($AB$1*N723)</f>
        <v>0</v>
      </c>
      <c r="T723" s="0" t="e">
        <f aca="false">-F723*COS($AB$1*M723)*COS(N723*$AB$1)-G723*COS($AB$1*M723)*SIN($AB$1*N723)-H723*SIN($AB$1*M723)</f>
        <v>#VALUE!</v>
      </c>
      <c r="W723" s="0" t="n">
        <f aca="false">IF(O723&lt;&gt;0,1,0)</f>
        <v>0</v>
      </c>
    </row>
    <row r="724" customFormat="false" ht="15" hidden="false" customHeight="false" outlineLevel="0" collapsed="false">
      <c r="A724" s="0" t="s">
        <v>2079</v>
      </c>
      <c r="I724" s="0" t="s">
        <v>2067</v>
      </c>
      <c r="J724" s="0" t="n">
        <v>0.1</v>
      </c>
      <c r="K724" s="9" t="str">
        <f aca="false">RIGHTB(B724,1)</f>
        <v/>
      </c>
      <c r="L724" s="9" t="str">
        <f aca="false">RIGHTB(C724,1)</f>
        <v/>
      </c>
      <c r="M724" s="10" t="str">
        <f aca="false">IF(AND(K724="S",LEN(B724)&gt;4),-LEFT(B724,4),IF(AND(K724="S",LEN(B724)=4),-LEFT(B724,3),IF(AND(K724="N",LEN(B724)=4),LEFT(B724,3),LEFT(B724,4))))</f>
        <v/>
      </c>
      <c r="N724" s="10" t="n">
        <f aca="false">IF(AND(L724="W",LEN(C724)=6),-LEFT(C724,5), IF(AND(L724="W",LEN(C724)=5),-LEFT(C724,4), IF(AND(L724="W",LEN(C724)=4), -LEFT(C724,3), IF(AND(L724="E", LEN(C724)=6),LEFT(C724,5), IF(AND(L724="E",LEN(C724)=5), LEFT(C724,4), IF(AND(L724="E",LEN(C724)=4),LEFT(C724,3) ))))))</f>
        <v>0</v>
      </c>
      <c r="O724" s="0" t="n">
        <f aca="false">(F724^2+G724^2+H724^2)^0.5</f>
        <v>0</v>
      </c>
      <c r="P724" s="0" t="e">
        <f aca="false">ATAN((R724^2+S724^2)^0.5/T724)/$AB$1</f>
        <v>#VALUE!</v>
      </c>
      <c r="Q724" s="0" t="e">
        <f aca="false">ATAN2(R724,S724)/$AB$1+180</f>
        <v>#VALUE!</v>
      </c>
      <c r="R724" s="0" t="e">
        <f aca="false">-F724*SIN(M724*$AB$1)*COS(N724*$AB$1)-G724*SIN($AB$1*M724)*SIN($AB$1*N724)+H724*COS($AB$1*M724)</f>
        <v>#VALUE!</v>
      </c>
      <c r="S724" s="0" t="n">
        <f aca="false">-F724*SIN($AB$1*N724)+G724*COS($AB$1*N724)</f>
        <v>0</v>
      </c>
      <c r="T724" s="0" t="e">
        <f aca="false">-F724*COS($AB$1*M724)*COS(N724*$AB$1)-G724*COS($AB$1*M724)*SIN($AB$1*N724)-H724*SIN($AB$1*M724)</f>
        <v>#VALUE!</v>
      </c>
      <c r="W724" s="0" t="n">
        <f aca="false">IF(O724&lt;&gt;0,1,0)</f>
        <v>0</v>
      </c>
    </row>
    <row r="725" customFormat="false" ht="15" hidden="false" customHeight="false" outlineLevel="0" collapsed="false">
      <c r="A725" s="0" t="s">
        <v>2080</v>
      </c>
      <c r="I725" s="0" t="s">
        <v>2067</v>
      </c>
      <c r="J725" s="0" t="n">
        <v>0.1</v>
      </c>
      <c r="K725" s="9" t="str">
        <f aca="false">RIGHTB(B725,1)</f>
        <v/>
      </c>
      <c r="L725" s="9" t="str">
        <f aca="false">RIGHTB(C725,1)</f>
        <v/>
      </c>
      <c r="M725" s="10" t="str">
        <f aca="false">IF(AND(K725="S",LEN(B725)&gt;4),-LEFT(B725,4),IF(AND(K725="S",LEN(B725)=4),-LEFT(B725,3),IF(AND(K725="N",LEN(B725)=4),LEFT(B725,3),LEFT(B725,4))))</f>
        <v/>
      </c>
      <c r="N725" s="10" t="n">
        <f aca="false">IF(AND(L725="W",LEN(C725)=6),-LEFT(C725,5), IF(AND(L725="W",LEN(C725)=5),-LEFT(C725,4), IF(AND(L725="W",LEN(C725)=4), -LEFT(C725,3), IF(AND(L725="E", LEN(C725)=6),LEFT(C725,5), IF(AND(L725="E",LEN(C725)=5), LEFT(C725,4), IF(AND(L725="E",LEN(C725)=4),LEFT(C725,3) ))))))</f>
        <v>0</v>
      </c>
      <c r="O725" s="0" t="n">
        <f aca="false">(F725^2+G725^2+H725^2)^0.5</f>
        <v>0</v>
      </c>
      <c r="P725" s="0" t="e">
        <f aca="false">ATAN((R725^2+S725^2)^0.5/T725)/$AB$1</f>
        <v>#VALUE!</v>
      </c>
      <c r="Q725" s="0" t="e">
        <f aca="false">ATAN2(R725,S725)/$AB$1+180</f>
        <v>#VALUE!</v>
      </c>
      <c r="R725" s="0" t="e">
        <f aca="false">-F725*SIN(M725*$AB$1)*COS(N725*$AB$1)-G725*SIN($AB$1*M725)*SIN($AB$1*N725)+H725*COS($AB$1*M725)</f>
        <v>#VALUE!</v>
      </c>
      <c r="S725" s="0" t="n">
        <f aca="false">-F725*SIN($AB$1*N725)+G725*COS($AB$1*N725)</f>
        <v>0</v>
      </c>
      <c r="T725" s="0" t="e">
        <f aca="false">-F725*COS($AB$1*M725)*COS(N725*$AB$1)-G725*COS($AB$1*M725)*SIN($AB$1*N725)-H725*SIN($AB$1*M725)</f>
        <v>#VALUE!</v>
      </c>
      <c r="W725" s="0" t="n">
        <f aca="false">IF(O725&lt;&gt;0,1,0)</f>
        <v>0</v>
      </c>
    </row>
    <row r="726" customFormat="false" ht="15" hidden="false" customHeight="false" outlineLevel="0" collapsed="false">
      <c r="A726" s="0" t="s">
        <v>2081</v>
      </c>
      <c r="B726" s="0" t="s">
        <v>1397</v>
      </c>
      <c r="C726" s="0" t="s">
        <v>2082</v>
      </c>
      <c r="I726" s="0" t="s">
        <v>2067</v>
      </c>
      <c r="J726" s="0" t="n">
        <v>0.1</v>
      </c>
      <c r="K726" s="9" t="str">
        <f aca="false">RIGHTB(B726,1)</f>
        <v>S</v>
      </c>
      <c r="L726" s="9" t="str">
        <f aca="false">RIGHTB(C726,1)</f>
        <v>E</v>
      </c>
      <c r="M726" s="10" t="n">
        <f aca="false">IF(AND(K726="S",LEN(B726)&gt;4),-LEFT(B726,4),IF(AND(K726="S",LEN(B726)=4),-LEFT(B726,3),IF(AND(K726="N",LEN(B726)=4),LEFT(B726,3),LEFT(B726,4))))</f>
        <v>-18.3</v>
      </c>
      <c r="N726" s="10" t="str">
        <f aca="false">IF(AND(L726="W",LEN(C726)=6),-LEFT(C726,5), IF(AND(L726="W",LEN(C726)=5),-LEFT(C726,4), IF(AND(L726="W",LEN(C726)=4), -LEFT(C726,3), IF(AND(L726="E", LEN(C726)=6),LEFT(C726,5), IF(AND(L726="E",LEN(C726)=5), LEFT(C726,4), IF(AND(L726="E",LEN(C726)=4),LEFT(C726,3) ))))))</f>
        <v>52.3</v>
      </c>
      <c r="O726" s="0" t="n">
        <f aca="false">(F726^2+G726^2+H726^2)^0.5</f>
        <v>0</v>
      </c>
      <c r="P726" s="0" t="e">
        <f aca="false">ATAN((R726^2+S726^2)^0.5/T726)/$AB$1</f>
        <v>#DIV/0!</v>
      </c>
      <c r="Q726" s="0" t="n">
        <f aca="false">ATAN2(R726,S726)/$AB$1+180</f>
        <v>180</v>
      </c>
      <c r="R726" s="0" t="n">
        <f aca="false">-F726*SIN(M726*$AB$1)*COS(N726*$AB$1)-G726*SIN($AB$1*M726)*SIN($AB$1*N726)+H726*COS($AB$1*M726)</f>
        <v>0</v>
      </c>
      <c r="S726" s="0" t="n">
        <f aca="false">-F726*SIN($AB$1*N726)+G726*COS($AB$1*N726)</f>
        <v>0</v>
      </c>
      <c r="T726" s="0" t="n">
        <f aca="false">-F726*COS($AB$1*M726)*COS(N726*$AB$1)-G726*COS($AB$1*M726)*SIN($AB$1*N726)-H726*SIN($AB$1*M726)</f>
        <v>0</v>
      </c>
      <c r="W726" s="0" t="n">
        <f aca="false">IF(O726&lt;&gt;0,1,0)</f>
        <v>0</v>
      </c>
    </row>
    <row r="727" customFormat="false" ht="15" hidden="false" customHeight="false" outlineLevel="0" collapsed="false">
      <c r="A727" s="0" t="s">
        <v>2083</v>
      </c>
      <c r="I727" s="0" t="s">
        <v>2069</v>
      </c>
      <c r="J727" s="0" t="n">
        <v>0.1</v>
      </c>
      <c r="K727" s="9" t="str">
        <f aca="false">RIGHTB(B727,1)</f>
        <v/>
      </c>
      <c r="L727" s="9" t="str">
        <f aca="false">RIGHTB(C727,1)</f>
        <v/>
      </c>
      <c r="M727" s="10" t="str">
        <f aca="false">IF(AND(K727="S",LEN(B727)&gt;4),-LEFT(B727,4),IF(AND(K727="S",LEN(B727)=4),-LEFT(B727,3),IF(AND(K727="N",LEN(B727)=4),LEFT(B727,3),LEFT(B727,4))))</f>
        <v/>
      </c>
      <c r="N727" s="10" t="n">
        <f aca="false">IF(AND(L727="W",LEN(C727)=6),-LEFT(C727,5), IF(AND(L727="W",LEN(C727)=5),-LEFT(C727,4), IF(AND(L727="W",LEN(C727)=4), -LEFT(C727,3), IF(AND(L727="E", LEN(C727)=6),LEFT(C727,5), IF(AND(L727="E",LEN(C727)=5), LEFT(C727,4), IF(AND(L727="E",LEN(C727)=4),LEFT(C727,3) ))))))</f>
        <v>0</v>
      </c>
      <c r="O727" s="0" t="n">
        <f aca="false">(F727^2+G727^2+H727^2)^0.5</f>
        <v>0</v>
      </c>
      <c r="P727" s="0" t="e">
        <f aca="false">ATAN((R727^2+S727^2)^0.5/T727)/$AB$1</f>
        <v>#VALUE!</v>
      </c>
      <c r="Q727" s="0" t="e">
        <f aca="false">ATAN2(R727,S727)/$AB$1+180</f>
        <v>#VALUE!</v>
      </c>
      <c r="R727" s="0" t="e">
        <f aca="false">-F727*SIN(M727*$AB$1)*COS(N727*$AB$1)-G727*SIN($AB$1*M727)*SIN($AB$1*N727)+H727*COS($AB$1*M727)</f>
        <v>#VALUE!</v>
      </c>
      <c r="S727" s="0" t="n">
        <f aca="false">-F727*SIN($AB$1*N727)+G727*COS($AB$1*N727)</f>
        <v>0</v>
      </c>
      <c r="T727" s="0" t="e">
        <f aca="false">-F727*COS($AB$1*M727)*COS(N727*$AB$1)-G727*COS($AB$1*M727)*SIN($AB$1*N727)-H727*SIN($AB$1*M727)</f>
        <v>#VALUE!</v>
      </c>
      <c r="W727" s="0" t="n">
        <f aca="false">IF(O727&lt;&gt;0,1,0)</f>
        <v>0</v>
      </c>
    </row>
    <row r="728" customFormat="false" ht="15" hidden="false" customHeight="false" outlineLevel="0" collapsed="false">
      <c r="A728" s="0" t="s">
        <v>2084</v>
      </c>
      <c r="I728" s="0" t="s">
        <v>2067</v>
      </c>
      <c r="J728" s="0" t="n">
        <v>0.1</v>
      </c>
      <c r="K728" s="9" t="str">
        <f aca="false">RIGHTB(B728,1)</f>
        <v/>
      </c>
      <c r="L728" s="9" t="str">
        <f aca="false">RIGHTB(C728,1)</f>
        <v/>
      </c>
      <c r="M728" s="10" t="str">
        <f aca="false">IF(AND(K728="S",LEN(B728)&gt;4),-LEFT(B728,4),IF(AND(K728="S",LEN(B728)=4),-LEFT(B728,3),IF(AND(K728="N",LEN(B728)=4),LEFT(B728,3),LEFT(B728,4))))</f>
        <v/>
      </c>
      <c r="N728" s="10" t="n">
        <f aca="false">IF(AND(L728="W",LEN(C728)=6),-LEFT(C728,5), IF(AND(L728="W",LEN(C728)=5),-LEFT(C728,4), IF(AND(L728="W",LEN(C728)=4), -LEFT(C728,3), IF(AND(L728="E", LEN(C728)=6),LEFT(C728,5), IF(AND(L728="E",LEN(C728)=5), LEFT(C728,4), IF(AND(L728="E",LEN(C728)=4),LEFT(C728,3) ))))))</f>
        <v>0</v>
      </c>
      <c r="O728" s="0" t="n">
        <f aca="false">(F728^2+G728^2+H728^2)^0.5</f>
        <v>0</v>
      </c>
      <c r="P728" s="0" t="e">
        <f aca="false">ATAN((R728^2+S728^2)^0.5/T728)/$AB$1</f>
        <v>#VALUE!</v>
      </c>
      <c r="Q728" s="0" t="e">
        <f aca="false">ATAN2(R728,S728)/$AB$1+180</f>
        <v>#VALUE!</v>
      </c>
      <c r="R728" s="0" t="e">
        <f aca="false">-F728*SIN(M728*$AB$1)*COS(N728*$AB$1)-G728*SIN($AB$1*M728)*SIN($AB$1*N728)+H728*COS($AB$1*M728)</f>
        <v>#VALUE!</v>
      </c>
      <c r="S728" s="0" t="n">
        <f aca="false">-F728*SIN($AB$1*N728)+G728*COS($AB$1*N728)</f>
        <v>0</v>
      </c>
      <c r="T728" s="0" t="e">
        <f aca="false">-F728*COS($AB$1*M728)*COS(N728*$AB$1)-G728*COS($AB$1*M728)*SIN($AB$1*N728)-H728*SIN($AB$1*M728)</f>
        <v>#VALUE!</v>
      </c>
      <c r="W728" s="0" t="n">
        <f aca="false">IF(O728&lt;&gt;0,1,0)</f>
        <v>0</v>
      </c>
    </row>
    <row r="729" customFormat="false" ht="15" hidden="false" customHeight="false" outlineLevel="0" collapsed="false">
      <c r="A729" s="0" t="s">
        <v>2085</v>
      </c>
      <c r="B729" s="0" t="s">
        <v>2086</v>
      </c>
      <c r="C729" s="0" t="s">
        <v>2087</v>
      </c>
      <c r="I729" s="0" t="s">
        <v>2067</v>
      </c>
      <c r="J729" s="0" t="n">
        <v>0.1</v>
      </c>
      <c r="K729" s="9" t="str">
        <f aca="false">RIGHTB(B729,1)</f>
        <v>N</v>
      </c>
      <c r="L729" s="9" t="str">
        <f aca="false">RIGHTB(C729,1)</f>
        <v>E</v>
      </c>
      <c r="M729" s="10" t="str">
        <f aca="false">IF(AND(K729="S",LEN(B729)&gt;4),-LEFT(B729,4),IF(AND(K729="S",LEN(B729)=4),-LEFT(B729,3),IF(AND(K729="N",LEN(B729)=4),LEFT(B729,3),LEFT(B729,4))))</f>
        <v>36.0</v>
      </c>
      <c r="N729" s="10" t="str">
        <f aca="false">IF(AND(L729="W",LEN(C729)=6),-LEFT(C729,5), IF(AND(L729="W",LEN(C729)=5),-LEFT(C729,4), IF(AND(L729="W",LEN(C729)=4), -LEFT(C729,3), IF(AND(L729="E", LEN(C729)=6),LEFT(C729,5), IF(AND(L729="E",LEN(C729)=5), LEFT(C729,4), IF(AND(L729="E",LEN(C729)=4),LEFT(C729,3) ))))))</f>
        <v>104.1</v>
      </c>
      <c r="O729" s="0" t="n">
        <f aca="false">(F729^2+G729^2+H729^2)^0.5</f>
        <v>0</v>
      </c>
      <c r="P729" s="0" t="e">
        <f aca="false">ATAN((R729^2+S729^2)^0.5/T729)/$AB$1</f>
        <v>#DIV/0!</v>
      </c>
      <c r="Q729" s="0" t="n">
        <f aca="false">ATAN2(R729,S729)/$AB$1+180</f>
        <v>180</v>
      </c>
      <c r="R729" s="0" t="n">
        <f aca="false">-F729*SIN(M729*$AB$1)*COS(N729*$AB$1)-G729*SIN($AB$1*M729)*SIN($AB$1*N729)+H729*COS($AB$1*M729)</f>
        <v>0</v>
      </c>
      <c r="S729" s="0" t="n">
        <f aca="false">-F729*SIN($AB$1*N729)+G729*COS($AB$1*N729)</f>
        <v>-0</v>
      </c>
      <c r="T729" s="0" t="n">
        <f aca="false">-F729*COS($AB$1*M729)*COS(N729*$AB$1)-G729*COS($AB$1*M729)*SIN($AB$1*N729)-H729*SIN($AB$1*M729)</f>
        <v>0</v>
      </c>
      <c r="W729" s="0" t="n">
        <f aca="false">IF(O729&lt;&gt;0,1,0)</f>
        <v>0</v>
      </c>
    </row>
    <row r="730" customFormat="false" ht="15" hidden="false" customHeight="false" outlineLevel="0" collapsed="false">
      <c r="A730" s="0" t="s">
        <v>2088</v>
      </c>
      <c r="B730" s="0" t="s">
        <v>2089</v>
      </c>
      <c r="C730" s="0" t="s">
        <v>2090</v>
      </c>
      <c r="D730" s="0" t="n">
        <v>70</v>
      </c>
      <c r="I730" s="0" t="s">
        <v>2069</v>
      </c>
      <c r="J730" s="0" t="n">
        <v>0.1</v>
      </c>
      <c r="K730" s="9" t="str">
        <f aca="false">RIGHTB(B730,1)</f>
        <v>S</v>
      </c>
      <c r="L730" s="9" t="str">
        <f aca="false">RIGHTB(C730,1)</f>
        <v>E</v>
      </c>
      <c r="M730" s="10" t="n">
        <f aca="false">IF(AND(K730="S",LEN(B730)&gt;4),-LEFT(B730,4),IF(AND(K730="S",LEN(B730)=4),-LEFT(B730,3),IF(AND(K730="N",LEN(B730)=4),LEFT(B730,3),LEFT(B730,4))))</f>
        <v>-42.7</v>
      </c>
      <c r="N730" s="10" t="str">
        <f aca="false">IF(AND(L730="W",LEN(C730)=6),-LEFT(C730,5), IF(AND(L730="W",LEN(C730)=5),-LEFT(C730,4), IF(AND(L730="W",LEN(C730)=4), -LEFT(C730,3), IF(AND(L730="E", LEN(C730)=6),LEFT(C730,5), IF(AND(L730="E",LEN(C730)=5), LEFT(C730,4), IF(AND(L730="E",LEN(C730)=4),LEFT(C730,3) ))))))</f>
        <v>154.6</v>
      </c>
      <c r="O730" s="0" t="n">
        <f aca="false">(F730^2+G730^2+H730^2)^0.5</f>
        <v>0</v>
      </c>
      <c r="P730" s="0" t="e">
        <f aca="false">ATAN((R730^2+S730^2)^0.5/T730)/$AB$1</f>
        <v>#DIV/0!</v>
      </c>
      <c r="Q730" s="0" t="n">
        <f aca="false">ATAN2(R730,S730)/$AB$1+180</f>
        <v>180</v>
      </c>
      <c r="R730" s="0" t="n">
        <f aca="false">-F730*SIN(M730*$AB$1)*COS(N730*$AB$1)-G730*SIN($AB$1*M730)*SIN($AB$1*N730)+H730*COS($AB$1*M730)</f>
        <v>0</v>
      </c>
      <c r="S730" s="0" t="n">
        <f aca="false">-F730*SIN($AB$1*N730)+G730*COS($AB$1*N730)</f>
        <v>-0</v>
      </c>
      <c r="T730" s="0" t="n">
        <f aca="false">-F730*COS($AB$1*M730)*COS(N730*$AB$1)-G730*COS($AB$1*M730)*SIN($AB$1*N730)-H730*SIN($AB$1*M730)</f>
        <v>0</v>
      </c>
      <c r="W730" s="0" t="n">
        <f aca="false">IF(O730&lt;&gt;0,1,0)</f>
        <v>0</v>
      </c>
    </row>
    <row r="731" customFormat="false" ht="15" hidden="false" customHeight="false" outlineLevel="0" collapsed="false">
      <c r="A731" s="0" t="s">
        <v>2091</v>
      </c>
      <c r="I731" s="0" t="s">
        <v>2067</v>
      </c>
      <c r="J731" s="0" t="n">
        <v>0.1</v>
      </c>
      <c r="K731" s="9" t="str">
        <f aca="false">RIGHTB(B731,1)</f>
        <v/>
      </c>
      <c r="L731" s="9" t="str">
        <f aca="false">RIGHTB(C731,1)</f>
        <v/>
      </c>
      <c r="M731" s="10" t="str">
        <f aca="false">IF(AND(K731="S",LEN(B731)&gt;4),-LEFT(B731,4),IF(AND(K731="S",LEN(B731)=4),-LEFT(B731,3),IF(AND(K731="N",LEN(B731)=4),LEFT(B731,3),LEFT(B731,4))))</f>
        <v/>
      </c>
      <c r="N731" s="10" t="n">
        <f aca="false">IF(AND(L731="W",LEN(C731)=6),-LEFT(C731,5), IF(AND(L731="W",LEN(C731)=5),-LEFT(C731,4), IF(AND(L731="W",LEN(C731)=4), -LEFT(C731,3), IF(AND(L731="E", LEN(C731)=6),LEFT(C731,5), IF(AND(L731="E",LEN(C731)=5), LEFT(C731,4), IF(AND(L731="E",LEN(C731)=4),LEFT(C731,3) ))))))</f>
        <v>0</v>
      </c>
      <c r="O731" s="0" t="n">
        <f aca="false">(F731^2+G731^2+H731^2)^0.5</f>
        <v>0</v>
      </c>
      <c r="P731" s="0" t="e">
        <f aca="false">ATAN((R731^2+S731^2)^0.5/T731)/$AB$1</f>
        <v>#VALUE!</v>
      </c>
      <c r="Q731" s="0" t="e">
        <f aca="false">ATAN2(R731,S731)/$AB$1+180</f>
        <v>#VALUE!</v>
      </c>
      <c r="R731" s="0" t="e">
        <f aca="false">-F731*SIN(M731*$AB$1)*COS(N731*$AB$1)-G731*SIN($AB$1*M731)*SIN($AB$1*N731)+H731*COS($AB$1*M731)</f>
        <v>#VALUE!</v>
      </c>
      <c r="S731" s="0" t="n">
        <f aca="false">-F731*SIN($AB$1*N731)+G731*COS($AB$1*N731)</f>
        <v>0</v>
      </c>
      <c r="T731" s="0" t="e">
        <f aca="false">-F731*COS($AB$1*M731)*COS(N731*$AB$1)-G731*COS($AB$1*M731)*SIN($AB$1*N731)-H731*SIN($AB$1*M731)</f>
        <v>#VALUE!</v>
      </c>
      <c r="W731" s="0" t="n">
        <f aca="false">IF(O731&lt;&gt;0,1,0)</f>
        <v>0</v>
      </c>
    </row>
    <row r="732" customFormat="false" ht="15" hidden="false" customHeight="false" outlineLevel="0" collapsed="false">
      <c r="A732" s="0" t="s">
        <v>2092</v>
      </c>
      <c r="B732" s="0" t="s">
        <v>2093</v>
      </c>
      <c r="C732" s="0" t="s">
        <v>2094</v>
      </c>
      <c r="D732" s="0" t="n">
        <v>53</v>
      </c>
      <c r="I732" s="0" t="s">
        <v>2067</v>
      </c>
      <c r="J732" s="0" t="n">
        <v>0.1</v>
      </c>
      <c r="K732" s="9" t="str">
        <f aca="false">RIGHTB(B732,1)</f>
        <v>N</v>
      </c>
      <c r="L732" s="9" t="str">
        <f aca="false">RIGHTB(C732,1)</f>
        <v>E</v>
      </c>
      <c r="M732" s="10" t="str">
        <f aca="false">IF(AND(K732="S",LEN(B732)&gt;4),-LEFT(B732,4),IF(AND(K732="S",LEN(B732)=4),-LEFT(B732,3),IF(AND(K732="N",LEN(B732)=4),LEFT(B732,3),LEFT(B732,4))))</f>
        <v>18.2</v>
      </c>
      <c r="N732" s="10" t="str">
        <f aca="false">IF(AND(L732="W",LEN(C732)=6),-LEFT(C732,5), IF(AND(L732="W",LEN(C732)=5),-LEFT(C732,4), IF(AND(L732="W",LEN(C732)=4), -LEFT(C732,3), IF(AND(L732="E", LEN(C732)=6),LEFT(C732,5), IF(AND(L732="E",LEN(C732)=5), LEFT(C732,4), IF(AND(L732="E",LEN(C732)=4),LEFT(C732,3) ))))))</f>
        <v>110.1</v>
      </c>
      <c r="O732" s="0" t="n">
        <f aca="false">(F732^2+G732^2+H732^2)^0.5</f>
        <v>0</v>
      </c>
      <c r="P732" s="0" t="e">
        <f aca="false">ATAN((R732^2+S732^2)^0.5/T732)/$AB$1</f>
        <v>#DIV/0!</v>
      </c>
      <c r="Q732" s="0" t="n">
        <f aca="false">ATAN2(R732,S732)/$AB$1+180</f>
        <v>180</v>
      </c>
      <c r="R732" s="0" t="n">
        <f aca="false">-F732*SIN(M732*$AB$1)*COS(N732*$AB$1)-G732*SIN($AB$1*M732)*SIN($AB$1*N732)+H732*COS($AB$1*M732)</f>
        <v>0</v>
      </c>
      <c r="S732" s="0" t="n">
        <f aca="false">-F732*SIN($AB$1*N732)+G732*COS($AB$1*N732)</f>
        <v>-0</v>
      </c>
      <c r="T732" s="0" t="n">
        <f aca="false">-F732*COS($AB$1*M732)*COS(N732*$AB$1)-G732*COS($AB$1*M732)*SIN($AB$1*N732)-H732*SIN($AB$1*M732)</f>
        <v>0</v>
      </c>
      <c r="W732" s="0" t="n">
        <f aca="false">IF(O732&lt;&gt;0,1,0)</f>
        <v>0</v>
      </c>
    </row>
    <row r="733" customFormat="false" ht="15" hidden="false" customHeight="false" outlineLevel="0" collapsed="false">
      <c r="A733" s="0" t="s">
        <v>2095</v>
      </c>
      <c r="B733" s="0" t="s">
        <v>2096</v>
      </c>
      <c r="C733" s="0" t="s">
        <v>2097</v>
      </c>
      <c r="D733" s="0" t="n">
        <v>48</v>
      </c>
      <c r="I733" s="0" t="s">
        <v>2069</v>
      </c>
      <c r="J733" s="0" t="n">
        <v>0.1</v>
      </c>
      <c r="K733" s="9" t="str">
        <f aca="false">RIGHTB(B733,1)</f>
        <v>N</v>
      </c>
      <c r="L733" s="9" t="str">
        <f aca="false">RIGHTB(C733,1)</f>
        <v>W</v>
      </c>
      <c r="M733" s="10" t="str">
        <f aca="false">IF(AND(K733="S",LEN(B733)&gt;4),-LEFT(B733,4),IF(AND(K733="S",LEN(B733)=4),-LEFT(B733,3),IF(AND(K733="N",LEN(B733)=4),LEFT(B733,3),LEFT(B733,4))))</f>
        <v>33.3</v>
      </c>
      <c r="N733" s="10" t="n">
        <f aca="false">IF(AND(L733="W",LEN(C733)=6),-LEFT(C733,5), IF(AND(L733="W",LEN(C733)=5),-LEFT(C733,4), IF(AND(L733="W",LEN(C733)=4), -LEFT(C733,3), IF(AND(L733="E", LEN(C733)=6),LEFT(C733,5), IF(AND(L733="E",LEN(C733)=5), LEFT(C733,4), IF(AND(L733="E",LEN(C733)=4),LEFT(C733,3) ))))))</f>
        <v>-125.8</v>
      </c>
      <c r="O733" s="0" t="n">
        <f aca="false">(F733^2+G733^2+H733^2)^0.5</f>
        <v>0</v>
      </c>
      <c r="P733" s="0" t="e">
        <f aca="false">ATAN((R733^2+S733^2)^0.5/T733)/$AB$1</f>
        <v>#DIV/0!</v>
      </c>
      <c r="Q733" s="0" t="n">
        <f aca="false">ATAN2(R733,S733)/$AB$1+180</f>
        <v>180</v>
      </c>
      <c r="R733" s="0" t="n">
        <f aca="false">-F733*SIN(M733*$AB$1)*COS(N733*$AB$1)-G733*SIN($AB$1*M733)*SIN($AB$1*N733)+H733*COS($AB$1*M733)</f>
        <v>0</v>
      </c>
      <c r="S733" s="0" t="n">
        <f aca="false">-F733*SIN($AB$1*N733)+G733*COS($AB$1*N733)</f>
        <v>0</v>
      </c>
      <c r="T733" s="0" t="n">
        <f aca="false">-F733*COS($AB$1*M733)*COS(N733*$AB$1)-G733*COS($AB$1*M733)*SIN($AB$1*N733)-H733*SIN($AB$1*M733)</f>
        <v>0</v>
      </c>
      <c r="W733" s="0" t="n">
        <f aca="false">IF(O733&lt;&gt;0,1,0)</f>
        <v>0</v>
      </c>
    </row>
    <row r="734" customFormat="false" ht="15" hidden="false" customHeight="false" outlineLevel="0" collapsed="false">
      <c r="A734" s="0" t="s">
        <v>2098</v>
      </c>
      <c r="B734" s="0" t="s">
        <v>248</v>
      </c>
      <c r="C734" s="0" t="s">
        <v>225</v>
      </c>
      <c r="I734" s="0" t="s">
        <v>2069</v>
      </c>
      <c r="J734" s="0" t="n">
        <v>0.1</v>
      </c>
      <c r="K734" s="9" t="str">
        <f aca="false">RIGHTB(B734,1)</f>
        <v>S</v>
      </c>
      <c r="L734" s="9" t="str">
        <f aca="false">RIGHTB(C734,1)</f>
        <v>E</v>
      </c>
      <c r="M734" s="10" t="n">
        <f aca="false">IF(AND(K734="S",LEN(B734)&gt;4),-LEFT(B734,4),IF(AND(K734="S",LEN(B734)=4),-LEFT(B734,3),IF(AND(K734="N",LEN(B734)=4),LEFT(B734,3),LEFT(B734,4))))</f>
        <v>-51.7</v>
      </c>
      <c r="N734" s="10" t="str">
        <f aca="false">IF(AND(L734="W",LEN(C734)=6),-LEFT(C734,5), IF(AND(L734="W",LEN(C734)=5),-LEFT(C734,4), IF(AND(L734="W",LEN(C734)=4), -LEFT(C734,3), IF(AND(L734="E", LEN(C734)=6),LEFT(C734,5), IF(AND(L734="E",LEN(C734)=5), LEFT(C734,4), IF(AND(L734="E",LEN(C734)=4),LEFT(C734,3) ))))))</f>
        <v>175.0</v>
      </c>
      <c r="O734" s="0" t="n">
        <f aca="false">(F734^2+G734^2+H734^2)^0.5</f>
        <v>0</v>
      </c>
      <c r="P734" s="0" t="e">
        <f aca="false">ATAN((R734^2+S734^2)^0.5/T734)/$AB$1</f>
        <v>#DIV/0!</v>
      </c>
      <c r="Q734" s="0" t="n">
        <f aca="false">ATAN2(R734,S734)/$AB$1+180</f>
        <v>180</v>
      </c>
      <c r="R734" s="0" t="n">
        <f aca="false">-F734*SIN(M734*$AB$1)*COS(N734*$AB$1)-G734*SIN($AB$1*M734)*SIN($AB$1*N734)+H734*COS($AB$1*M734)</f>
        <v>0</v>
      </c>
      <c r="S734" s="0" t="n">
        <f aca="false">-F734*SIN($AB$1*N734)+G734*COS($AB$1*N734)</f>
        <v>-0</v>
      </c>
      <c r="T734" s="0" t="n">
        <f aca="false">-F734*COS($AB$1*M734)*COS(N734*$AB$1)-G734*COS($AB$1*M734)*SIN($AB$1*N734)-H734*SIN($AB$1*M734)</f>
        <v>0</v>
      </c>
      <c r="W734" s="0" t="n">
        <f aca="false">IF(O734&lt;&gt;0,1,0)</f>
        <v>0</v>
      </c>
    </row>
    <row r="735" customFormat="false" ht="15" hidden="false" customHeight="false" outlineLevel="0" collapsed="false">
      <c r="A735" s="0" t="s">
        <v>2099</v>
      </c>
      <c r="I735" s="0" t="s">
        <v>2069</v>
      </c>
      <c r="J735" s="0" t="n">
        <v>0.1</v>
      </c>
      <c r="K735" s="9" t="str">
        <f aca="false">RIGHTB(B735,1)</f>
        <v/>
      </c>
      <c r="L735" s="9" t="str">
        <f aca="false">RIGHTB(C735,1)</f>
        <v/>
      </c>
      <c r="M735" s="10" t="str">
        <f aca="false">IF(AND(K735="S",LEN(B735)&gt;4),-LEFT(B735,4),IF(AND(K735="S",LEN(B735)=4),-LEFT(B735,3),IF(AND(K735="N",LEN(B735)=4),LEFT(B735,3),LEFT(B735,4))))</f>
        <v/>
      </c>
      <c r="N735" s="10" t="n">
        <f aca="false">IF(AND(L735="W",LEN(C735)=6),-LEFT(C735,5), IF(AND(L735="W",LEN(C735)=5),-LEFT(C735,4), IF(AND(L735="W",LEN(C735)=4), -LEFT(C735,3), IF(AND(L735="E", LEN(C735)=6),LEFT(C735,5), IF(AND(L735="E",LEN(C735)=5), LEFT(C735,4), IF(AND(L735="E",LEN(C735)=4),LEFT(C735,3) ))))))</f>
        <v>0</v>
      </c>
      <c r="O735" s="0" t="n">
        <f aca="false">(F735^2+G735^2+H735^2)^0.5</f>
        <v>0</v>
      </c>
      <c r="P735" s="0" t="e">
        <f aca="false">ATAN((R735^2+S735^2)^0.5/T735)/$AB$1</f>
        <v>#VALUE!</v>
      </c>
      <c r="Q735" s="0" t="e">
        <f aca="false">ATAN2(R735,S735)/$AB$1+180</f>
        <v>#VALUE!</v>
      </c>
      <c r="R735" s="0" t="e">
        <f aca="false">-F735*SIN(M735*$AB$1)*COS(N735*$AB$1)-G735*SIN($AB$1*M735)*SIN($AB$1*N735)+H735*COS($AB$1*M735)</f>
        <v>#VALUE!</v>
      </c>
      <c r="S735" s="0" t="n">
        <f aca="false">-F735*SIN($AB$1*N735)+G735*COS($AB$1*N735)</f>
        <v>0</v>
      </c>
      <c r="T735" s="0" t="e">
        <f aca="false">-F735*COS($AB$1*M735)*COS(N735*$AB$1)-G735*COS($AB$1*M735)*SIN($AB$1*N735)-H735*SIN($AB$1*M735)</f>
        <v>#VALUE!</v>
      </c>
      <c r="W735" s="0" t="n">
        <f aca="false">IF(O735&lt;&gt;0,1,0)</f>
        <v>0</v>
      </c>
    </row>
    <row r="736" customFormat="false" ht="15" hidden="false" customHeight="false" outlineLevel="0" collapsed="false">
      <c r="A736" s="0" t="s">
        <v>2100</v>
      </c>
      <c r="B736" s="0" t="s">
        <v>2101</v>
      </c>
      <c r="C736" s="0" t="s">
        <v>1080</v>
      </c>
      <c r="I736" s="0" t="s">
        <v>2067</v>
      </c>
      <c r="J736" s="0" t="n">
        <v>0.1</v>
      </c>
      <c r="K736" s="9" t="str">
        <f aca="false">RIGHTB(B736,1)</f>
        <v>N</v>
      </c>
      <c r="L736" s="9" t="str">
        <f aca="false">RIGHTB(C736,1)</f>
        <v>E</v>
      </c>
      <c r="M736" s="10" t="str">
        <f aca="false">IF(AND(K736="S",LEN(B736)&gt;4),-LEFT(B736,4),IF(AND(K736="S",LEN(B736)=4),-LEFT(B736,3),IF(AND(K736="N",LEN(B736)=4),LEFT(B736,3),LEFT(B736,4))))</f>
        <v>5.5</v>
      </c>
      <c r="N736" s="10" t="str">
        <f aca="false">IF(AND(L736="W",LEN(C736)=6),-LEFT(C736,5), IF(AND(L736="W",LEN(C736)=5),-LEFT(C736,4), IF(AND(L736="W",LEN(C736)=4), -LEFT(C736,3), IF(AND(L736="E", LEN(C736)=6),LEFT(C736,5), IF(AND(L736="E",LEN(C736)=5), LEFT(C736,4), IF(AND(L736="E",LEN(C736)=4),LEFT(C736,3) ))))))</f>
        <v>16.8</v>
      </c>
      <c r="O736" s="0" t="n">
        <f aca="false">(F736^2+G736^2+H736^2)^0.5</f>
        <v>0</v>
      </c>
      <c r="P736" s="0" t="e">
        <f aca="false">ATAN((R736^2+S736^2)^0.5/T736)/$AB$1</f>
        <v>#DIV/0!</v>
      </c>
      <c r="Q736" s="0" t="n">
        <f aca="false">ATAN2(R736,S736)/$AB$1+180</f>
        <v>180</v>
      </c>
      <c r="R736" s="0" t="n">
        <f aca="false">-F736*SIN(M736*$AB$1)*COS(N736*$AB$1)-G736*SIN($AB$1*M736)*SIN($AB$1*N736)+H736*COS($AB$1*M736)</f>
        <v>0</v>
      </c>
      <c r="S736" s="0" t="n">
        <f aca="false">-F736*SIN($AB$1*N736)+G736*COS($AB$1*N736)</f>
        <v>0</v>
      </c>
      <c r="T736" s="0" t="n">
        <f aca="false">-F736*COS($AB$1*M736)*COS(N736*$AB$1)-G736*COS($AB$1*M736)*SIN($AB$1*N736)-H736*SIN($AB$1*M736)</f>
        <v>-0</v>
      </c>
      <c r="W736" s="0" t="n">
        <f aca="false">IF(O736&lt;&gt;0,1,0)</f>
        <v>0</v>
      </c>
    </row>
    <row r="737" customFormat="false" ht="15" hidden="false" customHeight="false" outlineLevel="0" collapsed="false">
      <c r="A737" s="0" t="s">
        <v>2102</v>
      </c>
      <c r="I737" s="0" t="s">
        <v>2067</v>
      </c>
      <c r="J737" s="0" t="n">
        <v>0.1</v>
      </c>
      <c r="K737" s="9" t="str">
        <f aca="false">RIGHTB(B737,1)</f>
        <v/>
      </c>
      <c r="L737" s="9" t="str">
        <f aca="false">RIGHTB(C737,1)</f>
        <v/>
      </c>
      <c r="M737" s="10" t="str">
        <f aca="false">IF(AND(K737="S",LEN(B737)&gt;4),-LEFT(B737,4),IF(AND(K737="S",LEN(B737)=4),-LEFT(B737,3),IF(AND(K737="N",LEN(B737)=4),LEFT(B737,3),LEFT(B737,4))))</f>
        <v/>
      </c>
      <c r="N737" s="10" t="n">
        <f aca="false">IF(AND(L737="W",LEN(C737)=6),-LEFT(C737,5), IF(AND(L737="W",LEN(C737)=5),-LEFT(C737,4), IF(AND(L737="W",LEN(C737)=4), -LEFT(C737,3), IF(AND(L737="E", LEN(C737)=6),LEFT(C737,5), IF(AND(L737="E",LEN(C737)=5), LEFT(C737,4), IF(AND(L737="E",LEN(C737)=4),LEFT(C737,3) ))))))</f>
        <v>0</v>
      </c>
      <c r="O737" s="0" t="n">
        <f aca="false">(F737^2+G737^2+H737^2)^0.5</f>
        <v>0</v>
      </c>
      <c r="P737" s="0" t="e">
        <f aca="false">ATAN((R737^2+S737^2)^0.5/T737)/$AB$1</f>
        <v>#VALUE!</v>
      </c>
      <c r="Q737" s="0" t="e">
        <f aca="false">ATAN2(R737,S737)/$AB$1+180</f>
        <v>#VALUE!</v>
      </c>
      <c r="R737" s="0" t="e">
        <f aca="false">-F737*SIN(M737*$AB$1)*COS(N737*$AB$1)-G737*SIN($AB$1*M737)*SIN($AB$1*N737)+H737*COS($AB$1*M737)</f>
        <v>#VALUE!</v>
      </c>
      <c r="S737" s="0" t="n">
        <f aca="false">-F737*SIN($AB$1*N737)+G737*COS($AB$1*N737)</f>
        <v>0</v>
      </c>
      <c r="T737" s="0" t="e">
        <f aca="false">-F737*COS($AB$1*M737)*COS(N737*$AB$1)-G737*COS($AB$1*M737)*SIN($AB$1*N737)-H737*SIN($AB$1*M737)</f>
        <v>#VALUE!</v>
      </c>
      <c r="W737" s="0" t="n">
        <f aca="false">IF(O737&lt;&gt;0,1,0)</f>
        <v>0</v>
      </c>
    </row>
    <row r="738" customFormat="false" ht="15" hidden="false" customHeight="false" outlineLevel="0" collapsed="false">
      <c r="A738" s="0" t="s">
        <v>2103</v>
      </c>
      <c r="B738" s="0" t="s">
        <v>1777</v>
      </c>
      <c r="C738" s="0" t="s">
        <v>2104</v>
      </c>
      <c r="E738" s="0" t="n">
        <v>13.6</v>
      </c>
      <c r="F738" s="0" t="n">
        <v>-11</v>
      </c>
      <c r="G738" s="0" t="n">
        <v>-8</v>
      </c>
      <c r="H738" s="0" t="n">
        <v>-1</v>
      </c>
      <c r="I738" s="0" t="s">
        <v>1984</v>
      </c>
      <c r="J738" s="0" t="n">
        <v>0.1</v>
      </c>
      <c r="K738" s="9" t="str">
        <f aca="false">RIGHTB(B738,1)</f>
        <v>S</v>
      </c>
      <c r="L738" s="9" t="str">
        <f aca="false">RIGHTB(C738,1)</f>
        <v>W</v>
      </c>
      <c r="M738" s="10" t="n">
        <f aca="false">IF(AND(K738="S",LEN(B738)&gt;4),-LEFT(B738,4),IF(AND(K738="S",LEN(B738)=4),-LEFT(B738,3),IF(AND(K738="N",LEN(B738)=4),LEFT(B738,3),LEFT(B738,4))))</f>
        <v>-23</v>
      </c>
      <c r="N738" s="10" t="n">
        <f aca="false">IF(AND(L738="W",LEN(C738)=6),-LEFT(C738,5), IF(AND(L738="W",LEN(C738)=5),-LEFT(C738,4), IF(AND(L738="W",LEN(C738)=4), -LEFT(C738,3), IF(AND(L738="E", LEN(C738)=6),LEFT(C738,5), IF(AND(L738="E",LEN(C738)=5), LEFT(C738,4), IF(AND(L738="E",LEN(C738)=4),LEFT(C738,3) ))))))</f>
        <v>-38.8</v>
      </c>
      <c r="O738" s="0" t="n">
        <f aca="false">(F738^2+G738^2+H738^2)^0.5</f>
        <v>13.6381816969859</v>
      </c>
      <c r="P738" s="0" t="n">
        <f aca="false">ATAN((R738^2+S738^2)^0.5/T738)/$AB$1</f>
        <v>77.7824787700029</v>
      </c>
      <c r="Q738" s="0" t="n">
        <f aca="false">ATAN2(R738,S738)/$AB$1+180</f>
        <v>80.0137225162837</v>
      </c>
      <c r="R738" s="0" t="n">
        <f aca="false">-F738*SIN(M738*$AB$1)*COS(N738*$AB$1)-G738*SIN($AB$1*M738)*SIN($AB$1*N738)+H738*COS($AB$1*M738)</f>
        <v>-2.31146356651198</v>
      </c>
      <c r="S738" s="0" t="n">
        <f aca="false">-F738*SIN($AB$1*N738)+G738*COS($AB$1*N738)</f>
        <v>-13.127345644392</v>
      </c>
      <c r="T738" s="0" t="n">
        <f aca="false">-F738*COS($AB$1*M738)*COS(N738*$AB$1)-G738*COS($AB$1*M738)*SIN($AB$1*N738)-H738*SIN($AB$1*M738)</f>
        <v>2.88616224653973</v>
      </c>
      <c r="W738" s="0" t="n">
        <f aca="false">IF(O738&lt;&gt;0,1,0)</f>
        <v>1</v>
      </c>
    </row>
    <row r="739" customFormat="false" ht="15" hidden="false" customHeight="false" outlineLevel="0" collapsed="false">
      <c r="A739" s="0" t="s">
        <v>2105</v>
      </c>
      <c r="B739" s="0" t="s">
        <v>2106</v>
      </c>
      <c r="C739" s="0" t="s">
        <v>2107</v>
      </c>
      <c r="D739" s="0" t="n">
        <v>26</v>
      </c>
      <c r="I739" s="0" t="s">
        <v>2069</v>
      </c>
      <c r="J739" s="0" t="n">
        <v>0.1</v>
      </c>
      <c r="K739" s="9" t="str">
        <f aca="false">RIGHTB(B739,1)</f>
        <v>S</v>
      </c>
      <c r="L739" s="9" t="str">
        <f aca="false">RIGHTB(C739,1)</f>
        <v>E</v>
      </c>
      <c r="M739" s="10" t="n">
        <f aca="false">IF(AND(K739="S",LEN(B739)&gt;4),-LEFT(B739,4),IF(AND(K739="S",LEN(B739)=4),-LEFT(B739,3),IF(AND(K739="N",LEN(B739)=4),LEFT(B739,3),LEFT(B739,4))))</f>
        <v>-32.7</v>
      </c>
      <c r="N739" s="10" t="str">
        <f aca="false">IF(AND(L739="W",LEN(C739)=6),-LEFT(C739,5), IF(AND(L739="W",LEN(C739)=5),-LEFT(C739,4), IF(AND(L739="W",LEN(C739)=4), -LEFT(C739,3), IF(AND(L739="E", LEN(C739)=6),LEFT(C739,5), IF(AND(L739="E",LEN(C739)=5), LEFT(C739,4), IF(AND(L739="E",LEN(C739)=4),LEFT(C739,3) ))))))</f>
        <v>17.1</v>
      </c>
      <c r="O739" s="0" t="n">
        <f aca="false">(F739^2+G739^2+H739^2)^0.5</f>
        <v>0</v>
      </c>
      <c r="P739" s="0" t="e">
        <f aca="false">ATAN((R739^2+S739^2)^0.5/T739)/$AB$1</f>
        <v>#DIV/0!</v>
      </c>
      <c r="Q739" s="0" t="n">
        <f aca="false">ATAN2(R739,S739)/$AB$1+180</f>
        <v>180</v>
      </c>
      <c r="R739" s="0" t="n">
        <f aca="false">-F739*SIN(M739*$AB$1)*COS(N739*$AB$1)-G739*SIN($AB$1*M739)*SIN($AB$1*N739)+H739*COS($AB$1*M739)</f>
        <v>0</v>
      </c>
      <c r="S739" s="0" t="n">
        <f aca="false">-F739*SIN($AB$1*N739)+G739*COS($AB$1*N739)</f>
        <v>0</v>
      </c>
      <c r="T739" s="0" t="n">
        <f aca="false">-F739*COS($AB$1*M739)*COS(N739*$AB$1)-G739*COS($AB$1*M739)*SIN($AB$1*N739)-H739*SIN($AB$1*M739)</f>
        <v>0</v>
      </c>
      <c r="W739" s="0" t="n">
        <f aca="false">IF(O739&lt;&gt;0,1,0)</f>
        <v>0</v>
      </c>
    </row>
    <row r="740" customFormat="false" ht="15" hidden="false" customHeight="false" outlineLevel="0" collapsed="false">
      <c r="A740" s="0" t="s">
        <v>2108</v>
      </c>
      <c r="B740" s="0" t="s">
        <v>2109</v>
      </c>
      <c r="C740" s="0" t="s">
        <v>2110</v>
      </c>
      <c r="D740" s="0" t="n">
        <v>27.2</v>
      </c>
      <c r="E740" s="0" t="n">
        <v>16.9</v>
      </c>
      <c r="F740" s="0" t="n">
        <v>15</v>
      </c>
      <c r="G740" s="0" t="n">
        <v>-6.9</v>
      </c>
      <c r="H740" s="0" t="n">
        <v>-3.5</v>
      </c>
      <c r="I740" s="0" t="s">
        <v>2069</v>
      </c>
      <c r="J740" s="0" t="n">
        <v>0.1</v>
      </c>
      <c r="K740" s="9" t="str">
        <f aca="false">RIGHTB(B740,1)</f>
        <v>S</v>
      </c>
      <c r="L740" s="9" t="str">
        <f aca="false">RIGHTB(C740,1)</f>
        <v>E</v>
      </c>
      <c r="M740" s="10" t="n">
        <f aca="false">IF(AND(K740="S",LEN(B740)&gt;4),-LEFT(B740,4),IF(AND(K740="S",LEN(B740)=4),-LEFT(B740,3),IF(AND(K740="N",LEN(B740)=4),LEFT(B740,3),LEFT(B740,4))))</f>
        <v>-2</v>
      </c>
      <c r="N740" s="10" t="str">
        <f aca="false">IF(AND(L740="W",LEN(C740)=6),-LEFT(C740,5), IF(AND(L740="W",LEN(C740)=5),-LEFT(C740,4), IF(AND(L740="W",LEN(C740)=4), -LEFT(C740,3), IF(AND(L740="E", LEN(C740)=6),LEFT(C740,5), IF(AND(L740="E",LEN(C740)=5), LEFT(C740,4), IF(AND(L740="E",LEN(C740)=4),LEFT(C740,3) ))))))</f>
        <v>119.2</v>
      </c>
      <c r="O740" s="0" t="n">
        <f aca="false">(F740^2+G740^2+H740^2)^0.5</f>
        <v>16.8777960646525</v>
      </c>
      <c r="P740" s="0" t="n">
        <f aca="false">ATAN((R740^2+S740^2)^0.5/T740)/$AB$1</f>
        <v>38.4886497803588</v>
      </c>
      <c r="Q740" s="0" t="n">
        <f aca="false">ATAN2(R740,S740)/$AB$1+180</f>
        <v>67.8317953280645</v>
      </c>
      <c r="R740" s="0" t="n">
        <f aca="false">-F740*SIN(M740*$AB$1)*COS(N740*$AB$1)-G740*SIN($AB$1*M740)*SIN($AB$1*N740)+H740*COS($AB$1*M740)</f>
        <v>-3.9634640769992</v>
      </c>
      <c r="S740" s="0" t="n">
        <f aca="false">-F740*SIN($AB$1*N740)+G740*COS($AB$1*N740)</f>
        <v>-9.72759951178319</v>
      </c>
      <c r="T740" s="0" t="n">
        <f aca="false">-F740*COS($AB$1*M740)*COS(N740*$AB$1)-G740*COS($AB$1*M740)*SIN($AB$1*N740)-H740*SIN($AB$1*M740)</f>
        <v>13.2107819696145</v>
      </c>
      <c r="W740" s="0" t="n">
        <f aca="false">IF(O740&lt;&gt;0,1,0)</f>
        <v>1</v>
      </c>
    </row>
    <row r="741" customFormat="false" ht="15" hidden="false" customHeight="false" outlineLevel="0" collapsed="false">
      <c r="A741" s="0" t="s">
        <v>2111</v>
      </c>
      <c r="B741" s="0" t="s">
        <v>2112</v>
      </c>
      <c r="C741" s="0" t="s">
        <v>2113</v>
      </c>
      <c r="I741" s="0" t="s">
        <v>2069</v>
      </c>
      <c r="J741" s="0" t="n">
        <v>0.1</v>
      </c>
      <c r="K741" s="9" t="str">
        <f aca="false">RIGHTB(B741,1)</f>
        <v>S</v>
      </c>
      <c r="L741" s="9" t="str">
        <f aca="false">RIGHTB(C741,1)</f>
        <v>E</v>
      </c>
      <c r="M741" s="10" t="n">
        <f aca="false">IF(AND(K741="S",LEN(B741)&gt;4),-LEFT(B741,4),IF(AND(K741="S",LEN(B741)=4),-LEFT(B741,3),IF(AND(K741="N",LEN(B741)=4),LEFT(B741,3),LEFT(B741,4))))</f>
        <v>-9.6</v>
      </c>
      <c r="N741" s="10" t="str">
        <f aca="false">IF(AND(L741="W",LEN(C741)=6),-LEFT(C741,5), IF(AND(L741="W",LEN(C741)=5),-LEFT(C741,4), IF(AND(L741="W",LEN(C741)=4), -LEFT(C741,3), IF(AND(L741="E", LEN(C741)=6),LEFT(C741,5), IF(AND(L741="E",LEN(C741)=5), LEFT(C741,4), IF(AND(L741="E",LEN(C741)=4),LEFT(C741,3) ))))))</f>
        <v>125.9</v>
      </c>
      <c r="O741" s="0" t="n">
        <f aca="false">(F741^2+G741^2+H741^2)^0.5</f>
        <v>0</v>
      </c>
      <c r="P741" s="0" t="e">
        <f aca="false">ATAN((R741^2+S741^2)^0.5/T741)/$AB$1</f>
        <v>#DIV/0!</v>
      </c>
      <c r="Q741" s="0" t="n">
        <f aca="false">ATAN2(R741,S741)/$AB$1+180</f>
        <v>180</v>
      </c>
      <c r="R741" s="0" t="n">
        <f aca="false">-F741*SIN(M741*$AB$1)*COS(N741*$AB$1)-G741*SIN($AB$1*M741)*SIN($AB$1*N741)+H741*COS($AB$1*M741)</f>
        <v>0</v>
      </c>
      <c r="S741" s="0" t="n">
        <f aca="false">-F741*SIN($AB$1*N741)+G741*COS($AB$1*N741)</f>
        <v>-0</v>
      </c>
      <c r="T741" s="0" t="n">
        <f aca="false">-F741*COS($AB$1*M741)*COS(N741*$AB$1)-G741*COS($AB$1*M741)*SIN($AB$1*N741)-H741*SIN($AB$1*M741)</f>
        <v>0</v>
      </c>
      <c r="W741" s="0" t="n">
        <f aca="false">IF(O741&lt;&gt;0,1,0)</f>
        <v>0</v>
      </c>
    </row>
    <row r="742" customFormat="false" ht="15" hidden="false" customHeight="false" outlineLevel="0" collapsed="false">
      <c r="A742" s="0" t="s">
        <v>2114</v>
      </c>
      <c r="B742" s="0" t="s">
        <v>2115</v>
      </c>
      <c r="C742" s="0" t="s">
        <v>435</v>
      </c>
      <c r="I742" s="0" t="s">
        <v>2067</v>
      </c>
      <c r="J742" s="0" t="n">
        <v>0.1</v>
      </c>
      <c r="K742" s="9" t="str">
        <f aca="false">RIGHTB(B742,1)</f>
        <v>S</v>
      </c>
      <c r="L742" s="9" t="str">
        <f aca="false">RIGHTB(C742,1)</f>
        <v>W</v>
      </c>
      <c r="M742" s="10" t="n">
        <f aca="false">IF(AND(K742="S",LEN(B742)&gt;4),-LEFT(B742,4),IF(AND(K742="S",LEN(B742)=4),-LEFT(B742,3),IF(AND(K742="N",LEN(B742)=4),LEFT(B742,3),LEFT(B742,4))))</f>
        <v>-55.4</v>
      </c>
      <c r="N742" s="10" t="n">
        <f aca="false">IF(AND(L742="W",LEN(C742)=6),-LEFT(C742,5), IF(AND(L742="W",LEN(C742)=5),-LEFT(C742,4), IF(AND(L742="W",LEN(C742)=4), -LEFT(C742,3), IF(AND(L742="E", LEN(C742)=6),LEFT(C742,5), IF(AND(L742="E",LEN(C742)=5), LEFT(C742,4), IF(AND(L742="E",LEN(C742)=4),LEFT(C742,3) ))))))</f>
        <v>-18.8</v>
      </c>
      <c r="O742" s="0" t="n">
        <f aca="false">(F742^2+G742^2+H742^2)^0.5</f>
        <v>0</v>
      </c>
      <c r="P742" s="0" t="e">
        <f aca="false">ATAN((R742^2+S742^2)^0.5/T742)/$AB$1</f>
        <v>#DIV/0!</v>
      </c>
      <c r="Q742" s="0" t="n">
        <f aca="false">ATAN2(R742,S742)/$AB$1+180</f>
        <v>180</v>
      </c>
      <c r="R742" s="0" t="n">
        <f aca="false">-F742*SIN(M742*$AB$1)*COS(N742*$AB$1)-G742*SIN($AB$1*M742)*SIN($AB$1*N742)+H742*COS($AB$1*M742)</f>
        <v>0</v>
      </c>
      <c r="S742" s="0" t="n">
        <f aca="false">-F742*SIN($AB$1*N742)+G742*COS($AB$1*N742)</f>
        <v>0</v>
      </c>
      <c r="T742" s="0" t="n">
        <f aca="false">-F742*COS($AB$1*M742)*COS(N742*$AB$1)-G742*COS($AB$1*M742)*SIN($AB$1*N742)-H742*SIN($AB$1*M742)</f>
        <v>0</v>
      </c>
      <c r="W742" s="0" t="n">
        <f aca="false">IF(O742&lt;&gt;0,1,0)</f>
        <v>0</v>
      </c>
    </row>
    <row r="743" customFormat="false" ht="15" hidden="false" customHeight="false" outlineLevel="0" collapsed="false">
      <c r="A743" s="0" t="s">
        <v>2116</v>
      </c>
      <c r="B743" s="0" t="s">
        <v>1397</v>
      </c>
      <c r="C743" s="0" t="s">
        <v>2117</v>
      </c>
      <c r="I743" s="0" t="s">
        <v>2067</v>
      </c>
      <c r="J743" s="0" t="n">
        <v>0.1</v>
      </c>
      <c r="K743" s="9" t="str">
        <f aca="false">RIGHTB(B743,1)</f>
        <v>S</v>
      </c>
      <c r="L743" s="9" t="str">
        <f aca="false">RIGHTB(C743,1)</f>
        <v>W</v>
      </c>
      <c r="M743" s="10" t="n">
        <f aca="false">IF(AND(K743="S",LEN(B743)&gt;4),-LEFT(B743,4),IF(AND(K743="S",LEN(B743)=4),-LEFT(B743,3),IF(AND(K743="N",LEN(B743)=4),LEFT(B743,3),LEFT(B743,4))))</f>
        <v>-18.3</v>
      </c>
      <c r="N743" s="10" t="n">
        <f aca="false">IF(AND(L743="W",LEN(C743)=6),-LEFT(C743,5), IF(AND(L743="W",LEN(C743)=5),-LEFT(C743,4), IF(AND(L743="W",LEN(C743)=4), -LEFT(C743,3), IF(AND(L743="E", LEN(C743)=6),LEFT(C743,5), IF(AND(L743="E",LEN(C743)=5), LEFT(C743,4), IF(AND(L743="E",LEN(C743)=4),LEFT(C743,3) ))))))</f>
        <v>-64.1</v>
      </c>
      <c r="O743" s="0" t="n">
        <f aca="false">(F743^2+G743^2+H743^2)^0.5</f>
        <v>0</v>
      </c>
      <c r="P743" s="0" t="e">
        <f aca="false">ATAN((R743^2+S743^2)^0.5/T743)/$AB$1</f>
        <v>#DIV/0!</v>
      </c>
      <c r="Q743" s="0" t="n">
        <f aca="false">ATAN2(R743,S743)/$AB$1+180</f>
        <v>180</v>
      </c>
      <c r="R743" s="0" t="n">
        <f aca="false">-F743*SIN(M743*$AB$1)*COS(N743*$AB$1)-G743*SIN($AB$1*M743)*SIN($AB$1*N743)+H743*COS($AB$1*M743)</f>
        <v>0</v>
      </c>
      <c r="S743" s="0" t="n">
        <f aca="false">-F743*SIN($AB$1*N743)+G743*COS($AB$1*N743)</f>
        <v>0</v>
      </c>
      <c r="T743" s="0" t="n">
        <f aca="false">-F743*COS($AB$1*M743)*COS(N743*$AB$1)-G743*COS($AB$1*M743)*SIN($AB$1*N743)-H743*SIN($AB$1*M743)</f>
        <v>0</v>
      </c>
      <c r="W743" s="0" t="n">
        <f aca="false">IF(O743&lt;&gt;0,1,0)</f>
        <v>0</v>
      </c>
    </row>
    <row r="744" customFormat="false" ht="15" hidden="false" customHeight="false" outlineLevel="0" collapsed="false">
      <c r="A744" s="0" t="s">
        <v>2118</v>
      </c>
      <c r="B744" s="0" t="s">
        <v>2119</v>
      </c>
      <c r="C744" s="0" t="s">
        <v>2120</v>
      </c>
      <c r="D744" s="8" t="n">
        <v>34</v>
      </c>
      <c r="E744" s="0" t="n">
        <v>13.1</v>
      </c>
      <c r="F744" s="0" t="n">
        <v>8.7</v>
      </c>
      <c r="G744" s="0" t="n">
        <v>-9.5</v>
      </c>
      <c r="H744" s="0" t="n">
        <v>2.5</v>
      </c>
      <c r="I744" s="0" t="s">
        <v>2067</v>
      </c>
      <c r="J744" s="0" t="n">
        <v>0.1</v>
      </c>
      <c r="K744" s="9" t="str">
        <f aca="false">RIGHTB(B744,1)</f>
        <v>S</v>
      </c>
      <c r="L744" s="9" t="str">
        <f aca="false">RIGHTB(C744,1)</f>
        <v>W</v>
      </c>
      <c r="M744" s="10" t="n">
        <f aca="false">IF(AND(K744="S",LEN(B744)&gt;4),-LEFT(B744,4),IF(AND(K744="S",LEN(B744)=4),-LEFT(B744,3),IF(AND(K744="N",LEN(B744)=4),LEFT(B744,3),LEFT(B744,4))))</f>
        <v>-45.5</v>
      </c>
      <c r="N744" s="10" t="n">
        <f aca="false">IF(AND(L744="W",LEN(C744)=6),-LEFT(C744,5), IF(AND(L744="W",LEN(C744)=5),-LEFT(C744,4), IF(AND(L744="W",LEN(C744)=4), -LEFT(C744,3), IF(AND(L744="E", LEN(C744)=6),LEFT(C744,5), IF(AND(L744="E",LEN(C744)=5), LEFT(C744,4), IF(AND(L744="E",LEN(C744)=4),LEFT(C744,3) ))))))</f>
        <v>-1.4</v>
      </c>
      <c r="O744" s="0" t="n">
        <f aca="false">(F744^2+G744^2+H744^2)^0.5</f>
        <v>13.1221187313635</v>
      </c>
      <c r="P744" s="0" t="n">
        <f aca="false">ATAN((R744^2+S744^2)^0.5/T744)/$AB$1</f>
        <v>-70.0575127482796</v>
      </c>
      <c r="Q744" s="0" t="n">
        <f aca="false">ATAN2(R744,S744)/$AB$1+180</f>
        <v>131.176209209443</v>
      </c>
      <c r="R744" s="0" t="n">
        <f aca="false">-F744*SIN(M744*$AB$1)*COS(N744*$AB$1)-G744*SIN($AB$1*M744)*SIN($AB$1*N744)+H744*COS($AB$1*M744)</f>
        <v>8.12124921851161</v>
      </c>
      <c r="S744" s="0" t="n">
        <f aca="false">-F744*SIN($AB$1*N744)+G744*COS($AB$1*N744)</f>
        <v>-9.28460420299939</v>
      </c>
      <c r="T744" s="0" t="n">
        <f aca="false">-F744*COS($AB$1*M744)*COS(N744*$AB$1)-G744*COS($AB$1*M744)*SIN($AB$1*N744)-H744*SIN($AB$1*M744)</f>
        <v>-4.47564921821076</v>
      </c>
      <c r="W744" s="0" t="n">
        <f aca="false">IF(O744&lt;&gt;0,1,0)</f>
        <v>1</v>
      </c>
    </row>
    <row r="745" customFormat="false" ht="15" hidden="false" customHeight="false" outlineLevel="0" collapsed="false">
      <c r="A745" s="0" t="s">
        <v>2121</v>
      </c>
      <c r="B745" s="0" t="s">
        <v>466</v>
      </c>
      <c r="C745" s="0" t="s">
        <v>1748</v>
      </c>
      <c r="D745" s="0" t="n">
        <v>63</v>
      </c>
      <c r="E745" s="0" t="n">
        <v>14.1</v>
      </c>
      <c r="F745" s="0" t="n">
        <v>-10</v>
      </c>
      <c r="G745" s="0" t="n">
        <v>-1</v>
      </c>
      <c r="H745" s="0" t="n">
        <v>-9.9</v>
      </c>
      <c r="I745" s="0" t="s">
        <v>2069</v>
      </c>
      <c r="J745" s="0" t="n">
        <v>0.1</v>
      </c>
      <c r="K745" s="9" t="str">
        <f aca="false">RIGHTB(B745,1)</f>
        <v>N</v>
      </c>
      <c r="L745" s="9" t="str">
        <f aca="false">RIGHTB(C745,1)</f>
        <v>E</v>
      </c>
      <c r="M745" s="10" t="str">
        <f aca="false">IF(AND(K745="S",LEN(B745)&gt;4),-LEFT(B745,4),IF(AND(K745="S",LEN(B745)=4),-LEFT(B745,3),IF(AND(K745="N",LEN(B745)=4),LEFT(B745,3),LEFT(B745,4))))</f>
        <v>32.0</v>
      </c>
      <c r="N745" s="10" t="str">
        <f aca="false">IF(AND(L745="W",LEN(C745)=6),-LEFT(C745,5), IF(AND(L745="W",LEN(C745)=5),-LEFT(C745,4), IF(AND(L745="W",LEN(C745)=4), -LEFT(C745,3), IF(AND(L745="E", LEN(C745)=6),LEFT(C745,5), IF(AND(L745="E",LEN(C745)=5), LEFT(C745,4), IF(AND(L745="E",LEN(C745)=4),LEFT(C745,3) ))))))</f>
        <v>12.1</v>
      </c>
      <c r="O745" s="0" t="n">
        <f aca="false">(F745^2+G745^2+H745^2)^0.5</f>
        <v>14.1070904158157</v>
      </c>
      <c r="P745" s="0" t="n">
        <f aca="false">ATAN((R745^2+S745^2)^0.5/T745)/$AB$1</f>
        <v>13.5220937848923</v>
      </c>
      <c r="Q745" s="0" t="n">
        <f aca="false">ATAN2(R745,S745)/$AB$1+180</f>
        <v>340.180296834688</v>
      </c>
      <c r="R745" s="0" t="n">
        <f aca="false">-F745*SIN(M745*$AB$1)*COS(N745*$AB$1)-G745*SIN($AB$1*M745)*SIN($AB$1*N745)+H745*COS($AB$1*M745)</f>
        <v>-3.10313350351355</v>
      </c>
      <c r="S745" s="0" t="n">
        <f aca="false">-F745*SIN($AB$1*N745)+G745*COS($AB$1*N745)</f>
        <v>1.11840239221933</v>
      </c>
      <c r="T745" s="0" t="n">
        <f aca="false">-F745*COS($AB$1*M745)*COS(N745*$AB$1)-G745*COS($AB$1*M745)*SIN($AB$1*N745)-H745*SIN($AB$1*M745)</f>
        <v>13.7160394629226</v>
      </c>
      <c r="W745" s="0" t="n">
        <f aca="false">IF(O745&lt;&gt;0,1,0)</f>
        <v>1</v>
      </c>
    </row>
    <row r="746" customFormat="false" ht="15" hidden="false" customHeight="false" outlineLevel="0" collapsed="false">
      <c r="A746" s="0" t="s">
        <v>2122</v>
      </c>
      <c r="B746" s="0" t="s">
        <v>2123</v>
      </c>
      <c r="C746" s="0" t="s">
        <v>2124</v>
      </c>
      <c r="D746" s="0" t="n">
        <v>30.6</v>
      </c>
      <c r="E746" s="0" t="n">
        <v>15.9</v>
      </c>
      <c r="F746" s="0" t="n">
        <v>-2.5</v>
      </c>
      <c r="G746" s="0" t="n">
        <v>5.9</v>
      </c>
      <c r="H746" s="0" t="n">
        <v>-14.6</v>
      </c>
      <c r="I746" s="0" t="s">
        <v>2069</v>
      </c>
      <c r="J746" s="0" t="n">
        <v>0.1</v>
      </c>
      <c r="K746" s="9" t="str">
        <f aca="false">RIGHTB(B746,1)</f>
        <v>N</v>
      </c>
      <c r="L746" s="9" t="str">
        <f aca="false">RIGHTB(C746,1)</f>
        <v>W</v>
      </c>
      <c r="M746" s="10" t="str">
        <f aca="false">IF(AND(K746="S",LEN(B746)&gt;4),-LEFT(B746,4),IF(AND(K746="S",LEN(B746)=4),-LEFT(B746,3),IF(AND(K746="N",LEN(B746)=4),LEFT(B746,3),LEFT(B746,4))))</f>
        <v>18.3</v>
      </c>
      <c r="N746" s="10" t="n">
        <f aca="false">IF(AND(L746="W",LEN(C746)=6),-LEFT(C746,5), IF(AND(L746="W",LEN(C746)=5),-LEFT(C746,4), IF(AND(L746="W",LEN(C746)=4), -LEFT(C746,3), IF(AND(L746="E", LEN(C746)=6),LEFT(C746,5), IF(AND(L746="E",LEN(C746)=5), LEFT(C746,4), IF(AND(L746="E",LEN(C746)=4),LEFT(C746,3) ))))))</f>
        <v>-74.6</v>
      </c>
      <c r="O746" s="0" t="n">
        <f aca="false">(F746^2+G746^2+H746^2)^0.5</f>
        <v>15.9442779704821</v>
      </c>
      <c r="P746" s="0" t="n">
        <f aca="false">ATAN((R746^2+S746^2)^0.5/T746)/$AB$1</f>
        <v>48.2592058858569</v>
      </c>
      <c r="Q746" s="0" t="n">
        <f aca="false">ATAN2(R746,S746)/$AB$1+180</f>
        <v>4.06547154274426</v>
      </c>
      <c r="R746" s="0" t="n">
        <f aca="false">-F746*SIN(M746*$AB$1)*COS(N746*$AB$1)-G746*SIN($AB$1*M746)*SIN($AB$1*N746)+H746*COS($AB$1*M746)</f>
        <v>-11.8671151956438</v>
      </c>
      <c r="S746" s="0" t="n">
        <f aca="false">-F746*SIN($AB$1*N746)+G746*COS($AB$1*N746)</f>
        <v>-0.843457417176715</v>
      </c>
      <c r="T746" s="0" t="n">
        <f aca="false">-F746*COS($AB$1*M746)*COS(N746*$AB$1)-G746*COS($AB$1*M746)*SIN($AB$1*N746)-H746*SIN($AB$1*M746)</f>
        <v>10.615090980238</v>
      </c>
      <c r="W746" s="0" t="n">
        <f aca="false">IF(O746&lt;&gt;0,1,0)</f>
        <v>1</v>
      </c>
    </row>
    <row r="747" customFormat="false" ht="15" hidden="false" customHeight="false" outlineLevel="0" collapsed="false">
      <c r="A747" s="0" t="s">
        <v>2125</v>
      </c>
      <c r="B747" s="0" t="s">
        <v>2126</v>
      </c>
      <c r="C747" s="0" t="s">
        <v>2127</v>
      </c>
      <c r="D747" s="0" t="n">
        <v>31</v>
      </c>
      <c r="E747" s="0" t="n">
        <v>13.1</v>
      </c>
      <c r="F747" s="0" t="n">
        <v>-5.2</v>
      </c>
      <c r="G747" s="0" t="n">
        <v>6.3</v>
      </c>
      <c r="H747" s="0" t="n">
        <v>-10.3</v>
      </c>
      <c r="I747" s="0" t="s">
        <v>2067</v>
      </c>
      <c r="J747" s="0" t="n">
        <v>0.1</v>
      </c>
      <c r="K747" s="9" t="str">
        <f aca="false">RIGHTB(B747,1)</f>
        <v>N</v>
      </c>
      <c r="L747" s="9" t="str">
        <f aca="false">RIGHTB(C747,1)</f>
        <v>W</v>
      </c>
      <c r="M747" s="10" t="str">
        <f aca="false">IF(AND(K747="S",LEN(B747)&gt;4),-LEFT(B747,4),IF(AND(K747="S",LEN(B747)=4),-LEFT(B747,3),IF(AND(K747="N",LEN(B747)=4),LEFT(B747,3),LEFT(B747,4))))</f>
        <v>75.8</v>
      </c>
      <c r="N747" s="10" t="n">
        <f aca="false">IF(AND(L747="W",LEN(C747)=6),-LEFT(C747,5), IF(AND(L747="W",LEN(C747)=5),-LEFT(C747,4), IF(AND(L747="W",LEN(C747)=4), -LEFT(C747,3), IF(AND(L747="E", LEN(C747)=6),LEFT(C747,5), IF(AND(L747="E",LEN(C747)=5), LEFT(C747,4), IF(AND(L747="E",LEN(C747)=4),LEFT(C747,3) ))))))</f>
        <v>-92.8</v>
      </c>
      <c r="O747" s="0" t="n">
        <f aca="false">(F747^2+G747^2+H747^2)^0.5</f>
        <v>13.1461020838878</v>
      </c>
      <c r="P747" s="0" t="n">
        <f aca="false">ATAN((R747^2+S747^2)^0.5/T747)/$AB$1</f>
        <v>29.2799178258837</v>
      </c>
      <c r="Q747" s="0" t="n">
        <f aca="false">ATAN2(R747,S747)/$AB$1+180</f>
        <v>121.165213733774</v>
      </c>
      <c r="R747" s="0" t="n">
        <f aca="false">-F747*SIN(M747*$AB$1)*COS(N747*$AB$1)-G747*SIN($AB$1*M747)*SIN($AB$1*N747)+H747*COS($AB$1*M747)</f>
        <v>3.32729075931025</v>
      </c>
      <c r="S747" s="0" t="n">
        <f aca="false">-F747*SIN($AB$1*N747)+G747*COS($AB$1*N747)</f>
        <v>-5.50154546360828</v>
      </c>
      <c r="T747" s="0" t="n">
        <f aca="false">-F747*COS($AB$1*M747)*COS(N747*$AB$1)-G747*COS($AB$1*M747)*SIN($AB$1*N747)-H747*SIN($AB$1*M747)</f>
        <v>11.4665659076665</v>
      </c>
      <c r="W747" s="0" t="n">
        <f aca="false">IF(O747&lt;&gt;0,1,0)</f>
        <v>1</v>
      </c>
    </row>
    <row r="748" customFormat="false" ht="15" hidden="false" customHeight="false" outlineLevel="0" collapsed="false">
      <c r="A748" s="0" t="s">
        <v>2128</v>
      </c>
      <c r="B748" s="0" t="s">
        <v>55</v>
      </c>
      <c r="C748" s="0" t="s">
        <v>2129</v>
      </c>
      <c r="D748" s="0" t="n">
        <v>35.2</v>
      </c>
      <c r="I748" s="0" t="s">
        <v>2067</v>
      </c>
      <c r="J748" s="0" t="n">
        <v>0.1</v>
      </c>
      <c r="K748" s="9" t="str">
        <f aca="false">RIGHTB(B748,1)</f>
        <v>S</v>
      </c>
      <c r="L748" s="9" t="str">
        <f aca="false">RIGHTB(C748,1)</f>
        <v>W</v>
      </c>
      <c r="M748" s="10" t="n">
        <f aca="false">IF(AND(K748="S",LEN(B748)&gt;4),-LEFT(B748,4),IF(AND(K748="S",LEN(B748)=4),-LEFT(B748,3),IF(AND(K748="N",LEN(B748)=4),LEFT(B748,3),LEFT(B748,4))))</f>
        <v>-4.1</v>
      </c>
      <c r="N748" s="10" t="n">
        <f aca="false">IF(AND(L748="W",LEN(C748)=6),-LEFT(C748,5), IF(AND(L748="W",LEN(C748)=5),-LEFT(C748,4), IF(AND(L748="W",LEN(C748)=4), -LEFT(C748,3), IF(AND(L748="E", LEN(C748)=6),LEFT(C748,5), IF(AND(L748="E",LEN(C748)=5), LEFT(C748,4), IF(AND(L748="E",LEN(C748)=4),LEFT(C748,3) ))))))</f>
        <v>-138.7</v>
      </c>
      <c r="O748" s="0" t="n">
        <f aca="false">(F748^2+G748^2+H748^2)^0.5</f>
        <v>0</v>
      </c>
      <c r="P748" s="0" t="e">
        <f aca="false">ATAN((R748^2+S748^2)^0.5/T748)/$AB$1</f>
        <v>#DIV/0!</v>
      </c>
      <c r="Q748" s="0" t="n">
        <f aca="false">ATAN2(R748,S748)/$AB$1+180</f>
        <v>180</v>
      </c>
      <c r="R748" s="0" t="n">
        <f aca="false">-F748*SIN(M748*$AB$1)*COS(N748*$AB$1)-G748*SIN($AB$1*M748)*SIN($AB$1*N748)+H748*COS($AB$1*M748)</f>
        <v>0</v>
      </c>
      <c r="S748" s="0" t="n">
        <f aca="false">-F748*SIN($AB$1*N748)+G748*COS($AB$1*N748)</f>
        <v>0</v>
      </c>
      <c r="T748" s="0" t="n">
        <f aca="false">-F748*COS($AB$1*M748)*COS(N748*$AB$1)-G748*COS($AB$1*M748)*SIN($AB$1*N748)-H748*SIN($AB$1*M748)</f>
        <v>0</v>
      </c>
      <c r="W748" s="0" t="n">
        <f aca="false">IF(O748&lt;&gt;0,1,0)</f>
        <v>0</v>
      </c>
    </row>
    <row r="749" customFormat="false" ht="15" hidden="false" customHeight="false" outlineLevel="0" collapsed="false">
      <c r="A749" s="0" t="s">
        <v>2130</v>
      </c>
      <c r="I749" s="0" t="s">
        <v>2131</v>
      </c>
      <c r="J749" s="0" t="n">
        <v>0.098</v>
      </c>
      <c r="K749" s="9" t="str">
        <f aca="false">RIGHTB(B749,1)</f>
        <v/>
      </c>
      <c r="L749" s="9" t="str">
        <f aca="false">RIGHTB(C749,1)</f>
        <v/>
      </c>
      <c r="M749" s="10" t="str">
        <f aca="false">IF(AND(K749="S",LEN(B749)&gt;4),-LEFT(B749,4),IF(AND(K749="S",LEN(B749)=4),-LEFT(B749,3),IF(AND(K749="N",LEN(B749)=4),LEFT(B749,3),LEFT(B749,4))))</f>
        <v/>
      </c>
      <c r="N749" s="10" t="n">
        <f aca="false">IF(AND(L749="W",LEN(C749)=6),-LEFT(C749,5), IF(AND(L749="W",LEN(C749)=5),-LEFT(C749,4), IF(AND(L749="W",LEN(C749)=4), -LEFT(C749,3), IF(AND(L749="E", LEN(C749)=6),LEFT(C749,5), IF(AND(L749="E",LEN(C749)=5), LEFT(C749,4), IF(AND(L749="E",LEN(C749)=4),LEFT(C749,3) ))))))</f>
        <v>0</v>
      </c>
      <c r="O749" s="0" t="n">
        <f aca="false">(F749^2+G749^2+H749^2)^0.5</f>
        <v>0</v>
      </c>
      <c r="P749" s="0" t="e">
        <f aca="false">ATAN((R749^2+S749^2)^0.5/T749)/$AB$1</f>
        <v>#VALUE!</v>
      </c>
      <c r="Q749" s="0" t="e">
        <f aca="false">ATAN2(R749,S749)/$AB$1+180</f>
        <v>#VALUE!</v>
      </c>
      <c r="R749" s="0" t="e">
        <f aca="false">-F749*SIN(M749*$AB$1)*COS(N749*$AB$1)-G749*SIN($AB$1*M749)*SIN($AB$1*N749)+H749*COS($AB$1*M749)</f>
        <v>#VALUE!</v>
      </c>
      <c r="S749" s="0" t="n">
        <f aca="false">-F749*SIN($AB$1*N749)+G749*COS($AB$1*N749)</f>
        <v>0</v>
      </c>
      <c r="T749" s="0" t="e">
        <f aca="false">-F749*COS($AB$1*M749)*COS(N749*$AB$1)-G749*COS($AB$1*M749)*SIN($AB$1*N749)-H749*SIN($AB$1*M749)</f>
        <v>#VALUE!</v>
      </c>
      <c r="W749" s="0" t="n">
        <f aca="false">IF(O749&lt;&gt;0,1,0)</f>
        <v>0</v>
      </c>
    </row>
    <row r="750" customFormat="false" ht="15" hidden="false" customHeight="false" outlineLevel="0" collapsed="false">
      <c r="A750" s="0" t="s">
        <v>2132</v>
      </c>
      <c r="B750" s="0" t="s">
        <v>2133</v>
      </c>
      <c r="C750" s="0" t="s">
        <v>2134</v>
      </c>
      <c r="I750" s="0" t="s">
        <v>2131</v>
      </c>
      <c r="J750" s="0" t="n">
        <v>0.098</v>
      </c>
      <c r="K750" s="9" t="str">
        <f aca="false">RIGHTB(B750,1)</f>
        <v>N</v>
      </c>
      <c r="L750" s="9" t="str">
        <f aca="false">RIGHTB(C750,1)</f>
        <v>E</v>
      </c>
      <c r="M750" s="10" t="str">
        <f aca="false">IF(AND(K750="S",LEN(B750)&gt;4),-LEFT(B750,4),IF(AND(K750="S",LEN(B750)=4),-LEFT(B750,3),IF(AND(K750="N",LEN(B750)=4),LEFT(B750,3),LEFT(B750,4))))</f>
        <v>80.0</v>
      </c>
      <c r="N750" s="10" t="str">
        <f aca="false">IF(AND(L750="W",LEN(C750)=6),-LEFT(C750,5), IF(AND(L750="W",LEN(C750)=5),-LEFT(C750,4), IF(AND(L750="W",LEN(C750)=4), -LEFT(C750,3), IF(AND(L750="E", LEN(C750)=6),LEFT(C750,5), IF(AND(L750="E",LEN(C750)=5), LEFT(C750,4), IF(AND(L750="E",LEN(C750)=4),LEFT(C750,3) ))))))</f>
        <v>154.2</v>
      </c>
      <c r="O750" s="0" t="n">
        <f aca="false">(F750^2+G750^2+H750^2)^0.5</f>
        <v>0</v>
      </c>
      <c r="P750" s="0" t="e">
        <f aca="false">ATAN((R750^2+S750^2)^0.5/T750)/$AB$1</f>
        <v>#DIV/0!</v>
      </c>
      <c r="Q750" s="0" t="n">
        <f aca="false">ATAN2(R750,S750)/$AB$1+180</f>
        <v>180</v>
      </c>
      <c r="R750" s="0" t="n">
        <f aca="false">-F750*SIN(M750*$AB$1)*COS(N750*$AB$1)-G750*SIN($AB$1*M750)*SIN($AB$1*N750)+H750*COS($AB$1*M750)</f>
        <v>0</v>
      </c>
      <c r="S750" s="0" t="n">
        <f aca="false">-F750*SIN($AB$1*N750)+G750*COS($AB$1*N750)</f>
        <v>-0</v>
      </c>
      <c r="T750" s="0" t="n">
        <f aca="false">-F750*COS($AB$1*M750)*COS(N750*$AB$1)-G750*COS($AB$1*M750)*SIN($AB$1*N750)-H750*SIN($AB$1*M750)</f>
        <v>0</v>
      </c>
      <c r="W750" s="0" t="n">
        <f aca="false">IF(O750&lt;&gt;0,1,0)</f>
        <v>0</v>
      </c>
    </row>
    <row r="751" customFormat="false" ht="15" hidden="false" customHeight="false" outlineLevel="0" collapsed="false">
      <c r="A751" s="0" t="s">
        <v>2135</v>
      </c>
      <c r="B751" s="0" t="s">
        <v>2136</v>
      </c>
      <c r="C751" s="0" t="s">
        <v>2137</v>
      </c>
      <c r="I751" s="0" t="s">
        <v>2131</v>
      </c>
      <c r="J751" s="0" t="n">
        <v>0.098</v>
      </c>
      <c r="K751" s="9" t="str">
        <f aca="false">RIGHTB(B751,1)</f>
        <v>N</v>
      </c>
      <c r="L751" s="9" t="str">
        <f aca="false">RIGHTB(C751,1)</f>
        <v>E</v>
      </c>
      <c r="M751" s="10" t="str">
        <f aca="false">IF(AND(K751="S",LEN(B751)&gt;4),-LEFT(B751,4),IF(AND(K751="S",LEN(B751)=4),-LEFT(B751,3),IF(AND(K751="N",LEN(B751)=4),LEFT(B751,3),LEFT(B751,4))))</f>
        <v>22.4</v>
      </c>
      <c r="N751" s="10" t="str">
        <f aca="false">IF(AND(L751="W",LEN(C751)=6),-LEFT(C751,5), IF(AND(L751="W",LEN(C751)=5),-LEFT(C751,4), IF(AND(L751="W",LEN(C751)=4), -LEFT(C751,3), IF(AND(L751="E", LEN(C751)=6),LEFT(C751,5), IF(AND(L751="E",LEN(C751)=5), LEFT(C751,4), IF(AND(L751="E",LEN(C751)=4),LEFT(C751,3) ))))))</f>
        <v>0.2</v>
      </c>
      <c r="O751" s="0" t="n">
        <f aca="false">(F751^2+G751^2+H751^2)^0.5</f>
        <v>0</v>
      </c>
      <c r="P751" s="0" t="e">
        <f aca="false">ATAN((R751^2+S751^2)^0.5/T751)/$AB$1</f>
        <v>#DIV/0!</v>
      </c>
      <c r="Q751" s="0" t="n">
        <f aca="false">ATAN2(R751,S751)/$AB$1+180</f>
        <v>180</v>
      </c>
      <c r="R751" s="0" t="n">
        <f aca="false">-F751*SIN(M751*$AB$1)*COS(N751*$AB$1)-G751*SIN($AB$1*M751)*SIN($AB$1*N751)+H751*COS($AB$1*M751)</f>
        <v>0</v>
      </c>
      <c r="S751" s="0" t="n">
        <f aca="false">-F751*SIN($AB$1*N751)+G751*COS($AB$1*N751)</f>
        <v>0</v>
      </c>
      <c r="T751" s="0" t="n">
        <f aca="false">-F751*COS($AB$1*M751)*COS(N751*$AB$1)-G751*COS($AB$1*M751)*SIN($AB$1*N751)-H751*SIN($AB$1*M751)</f>
        <v>-0</v>
      </c>
      <c r="W751" s="0" t="n">
        <f aca="false">IF(O751&lt;&gt;0,1,0)</f>
        <v>0</v>
      </c>
    </row>
    <row r="752" customFormat="false" ht="15" hidden="false" customHeight="false" outlineLevel="0" collapsed="false">
      <c r="A752" s="0" t="s">
        <v>2138</v>
      </c>
      <c r="I752" s="0" t="s">
        <v>2131</v>
      </c>
      <c r="J752" s="0" t="n">
        <v>0.098</v>
      </c>
      <c r="K752" s="9" t="str">
        <f aca="false">RIGHTB(B752,1)</f>
        <v/>
      </c>
      <c r="L752" s="9" t="str">
        <f aca="false">RIGHTB(C752,1)</f>
        <v/>
      </c>
      <c r="M752" s="10" t="str">
        <f aca="false">IF(AND(K752="S",LEN(B752)&gt;4),-LEFT(B752,4),IF(AND(K752="S",LEN(B752)=4),-LEFT(B752,3),IF(AND(K752="N",LEN(B752)=4),LEFT(B752,3),LEFT(B752,4))))</f>
        <v/>
      </c>
      <c r="N752" s="10" t="n">
        <f aca="false">IF(AND(L752="W",LEN(C752)=6),-LEFT(C752,5), IF(AND(L752="W",LEN(C752)=5),-LEFT(C752,4), IF(AND(L752="W",LEN(C752)=4), -LEFT(C752,3), IF(AND(L752="E", LEN(C752)=6),LEFT(C752,5), IF(AND(L752="E",LEN(C752)=5), LEFT(C752,4), IF(AND(L752="E",LEN(C752)=4),LEFT(C752,3) ))))))</f>
        <v>0</v>
      </c>
      <c r="O752" s="0" t="n">
        <f aca="false">(F752^2+G752^2+H752^2)^0.5</f>
        <v>0</v>
      </c>
      <c r="P752" s="0" t="e">
        <f aca="false">ATAN((R752^2+S752^2)^0.5/T752)/$AB$1</f>
        <v>#VALUE!</v>
      </c>
      <c r="Q752" s="0" t="e">
        <f aca="false">ATAN2(R752,S752)/$AB$1+180</f>
        <v>#VALUE!</v>
      </c>
      <c r="R752" s="0" t="e">
        <f aca="false">-F752*SIN(M752*$AB$1)*COS(N752*$AB$1)-G752*SIN($AB$1*M752)*SIN($AB$1*N752)+H752*COS($AB$1*M752)</f>
        <v>#VALUE!</v>
      </c>
      <c r="S752" s="0" t="n">
        <f aca="false">-F752*SIN($AB$1*N752)+G752*COS($AB$1*N752)</f>
        <v>0</v>
      </c>
      <c r="T752" s="0" t="e">
        <f aca="false">-F752*COS($AB$1*M752)*COS(N752*$AB$1)-G752*COS($AB$1*M752)*SIN($AB$1*N752)-H752*SIN($AB$1*M752)</f>
        <v>#VALUE!</v>
      </c>
      <c r="W752" s="0" t="n">
        <f aca="false">IF(O752&lt;&gt;0,1,0)</f>
        <v>0</v>
      </c>
    </row>
    <row r="753" customFormat="false" ht="15" hidden="false" customHeight="false" outlineLevel="0" collapsed="false">
      <c r="A753" s="0" t="s">
        <v>2139</v>
      </c>
      <c r="B753" s="0" t="s">
        <v>2140</v>
      </c>
      <c r="C753" s="0" t="s">
        <v>2141</v>
      </c>
      <c r="I753" s="0" t="s">
        <v>2131</v>
      </c>
      <c r="J753" s="0" t="n">
        <v>0.098</v>
      </c>
      <c r="K753" s="9" t="str">
        <f aca="false">RIGHTB(B753,1)</f>
        <v>N</v>
      </c>
      <c r="L753" s="9" t="str">
        <f aca="false">RIGHTB(C753,1)</f>
        <v>E</v>
      </c>
      <c r="M753" s="10" t="str">
        <f aca="false">IF(AND(K753="S",LEN(B753)&gt;4),-LEFT(B753,4),IF(AND(K753="S",LEN(B753)=4),-LEFT(B753,3),IF(AND(K753="N",LEN(B753)=4),LEFT(B753,3),LEFT(B753,4))))</f>
        <v>49.9</v>
      </c>
      <c r="N753" s="10" t="str">
        <f aca="false">IF(AND(L753="W",LEN(C753)=6),-LEFT(C753,5), IF(AND(L753="W",LEN(C753)=5),-LEFT(C753,4), IF(AND(L753="W",LEN(C753)=4), -LEFT(C753,3), IF(AND(L753="E", LEN(C753)=6),LEFT(C753,5), IF(AND(L753="E",LEN(C753)=5), LEFT(C753,4), IF(AND(L753="E",LEN(C753)=4),LEFT(C753,3) ))))))</f>
        <v>18.4</v>
      </c>
      <c r="O753" s="0" t="n">
        <f aca="false">(F753^2+G753^2+H753^2)^0.5</f>
        <v>0</v>
      </c>
      <c r="P753" s="0" t="e">
        <f aca="false">ATAN((R753^2+S753^2)^0.5/T753)/$AB$1</f>
        <v>#DIV/0!</v>
      </c>
      <c r="Q753" s="0" t="n">
        <f aca="false">ATAN2(R753,S753)/$AB$1+180</f>
        <v>180</v>
      </c>
      <c r="R753" s="0" t="n">
        <f aca="false">-F753*SIN(M753*$AB$1)*COS(N753*$AB$1)-G753*SIN($AB$1*M753)*SIN($AB$1*N753)+H753*COS($AB$1*M753)</f>
        <v>0</v>
      </c>
      <c r="S753" s="0" t="n">
        <f aca="false">-F753*SIN($AB$1*N753)+G753*COS($AB$1*N753)</f>
        <v>0</v>
      </c>
      <c r="T753" s="0" t="n">
        <f aca="false">-F753*COS($AB$1*M753)*COS(N753*$AB$1)-G753*COS($AB$1*M753)*SIN($AB$1*N753)-H753*SIN($AB$1*M753)</f>
        <v>-0</v>
      </c>
      <c r="W753" s="0" t="n">
        <f aca="false">IF(O753&lt;&gt;0,1,0)</f>
        <v>0</v>
      </c>
    </row>
    <row r="754" customFormat="false" ht="15" hidden="false" customHeight="false" outlineLevel="0" collapsed="false">
      <c r="A754" s="0" t="s">
        <v>2142</v>
      </c>
      <c r="I754" s="0" t="s">
        <v>2131</v>
      </c>
      <c r="J754" s="0" t="n">
        <v>0.098</v>
      </c>
      <c r="K754" s="9" t="str">
        <f aca="false">RIGHTB(B754,1)</f>
        <v/>
      </c>
      <c r="L754" s="9" t="str">
        <f aca="false">RIGHTB(C754,1)</f>
        <v/>
      </c>
      <c r="M754" s="10" t="str">
        <f aca="false">IF(AND(K754="S",LEN(B754)&gt;4),-LEFT(B754,4),IF(AND(K754="S",LEN(B754)=4),-LEFT(B754,3),IF(AND(K754="N",LEN(B754)=4),LEFT(B754,3),LEFT(B754,4))))</f>
        <v/>
      </c>
      <c r="N754" s="10" t="n">
        <f aca="false">IF(AND(L754="W",LEN(C754)=6),-LEFT(C754,5), IF(AND(L754="W",LEN(C754)=5),-LEFT(C754,4), IF(AND(L754="W",LEN(C754)=4), -LEFT(C754,3), IF(AND(L754="E", LEN(C754)=6),LEFT(C754,5), IF(AND(L754="E",LEN(C754)=5), LEFT(C754,4), IF(AND(L754="E",LEN(C754)=4),LEFT(C754,3) ))))))</f>
        <v>0</v>
      </c>
      <c r="O754" s="0" t="n">
        <f aca="false">(F754^2+G754^2+H754^2)^0.5</f>
        <v>0</v>
      </c>
      <c r="P754" s="0" t="e">
        <f aca="false">ATAN((R754^2+S754^2)^0.5/T754)/$AB$1</f>
        <v>#VALUE!</v>
      </c>
      <c r="Q754" s="0" t="e">
        <f aca="false">ATAN2(R754,S754)/$AB$1+180</f>
        <v>#VALUE!</v>
      </c>
      <c r="R754" s="0" t="e">
        <f aca="false">-F754*SIN(M754*$AB$1)*COS(N754*$AB$1)-G754*SIN($AB$1*M754)*SIN($AB$1*N754)+H754*COS($AB$1*M754)</f>
        <v>#VALUE!</v>
      </c>
      <c r="S754" s="0" t="n">
        <f aca="false">-F754*SIN($AB$1*N754)+G754*COS($AB$1*N754)</f>
        <v>0</v>
      </c>
      <c r="T754" s="0" t="e">
        <f aca="false">-F754*COS($AB$1*M754)*COS(N754*$AB$1)-G754*COS($AB$1*M754)*SIN($AB$1*N754)-H754*SIN($AB$1*M754)</f>
        <v>#VALUE!</v>
      </c>
      <c r="W754" s="0" t="n">
        <f aca="false">IF(O754&lt;&gt;0,1,0)</f>
        <v>0</v>
      </c>
    </row>
    <row r="755" customFormat="false" ht="15" hidden="false" customHeight="false" outlineLevel="0" collapsed="false">
      <c r="A755" s="0" t="s">
        <v>2143</v>
      </c>
      <c r="B755" s="0" t="s">
        <v>2144</v>
      </c>
      <c r="C755" s="0" t="s">
        <v>2145</v>
      </c>
      <c r="D755" s="0" t="n">
        <v>32.4</v>
      </c>
      <c r="E755" s="0" t="n">
        <v>16.9</v>
      </c>
      <c r="F755" s="0" t="n">
        <v>-9.9</v>
      </c>
      <c r="G755" s="0" t="n">
        <v>-6.3</v>
      </c>
      <c r="H755" s="0" t="n">
        <v>-12.2</v>
      </c>
      <c r="I755" s="0" t="s">
        <v>2131</v>
      </c>
      <c r="J755" s="0" t="n">
        <v>0.098</v>
      </c>
      <c r="K755" s="9" t="str">
        <f aca="false">RIGHTB(B755,1)</f>
        <v>N</v>
      </c>
      <c r="L755" s="9" t="str">
        <f aca="false">RIGHTB(C755,1)</f>
        <v>W</v>
      </c>
      <c r="M755" s="10" t="str">
        <f aca="false">IF(AND(K755="S",LEN(B755)&gt;4),-LEFT(B755,4),IF(AND(K755="S",LEN(B755)=4),-LEFT(B755,3),IF(AND(K755="N",LEN(B755)=4),LEFT(B755,3),LEFT(B755,4))))</f>
        <v>29.8</v>
      </c>
      <c r="N755" s="10" t="n">
        <f aca="false">IF(AND(L755="W",LEN(C755)=6),-LEFT(C755,5), IF(AND(L755="W",LEN(C755)=5),-LEFT(C755,4), IF(AND(L755="W",LEN(C755)=4), -LEFT(C755,3), IF(AND(L755="E", LEN(C755)=6),LEFT(C755,5), IF(AND(L755="E",LEN(C755)=5), LEFT(C755,4), IF(AND(L755="E",LEN(C755)=4),LEFT(C755,3) ))))))</f>
        <v>-12.7</v>
      </c>
      <c r="O755" s="0" t="n">
        <f aca="false">(F755^2+G755^2+H755^2)^0.5</f>
        <v>16.9274924309539</v>
      </c>
      <c r="P755" s="0" t="n">
        <f aca="false">ATAN((R755^2+S755^2)^0.5/T755)/$AB$1</f>
        <v>38.5309558841406</v>
      </c>
      <c r="Q755" s="0" t="n">
        <f aca="false">ATAN2(R755,S755)/$AB$1+180</f>
        <v>52.114479375298</v>
      </c>
      <c r="R755" s="0" t="n">
        <f aca="false">-F755*SIN(M755*$AB$1)*COS(N755*$AB$1)-G755*SIN($AB$1*M755)*SIN($AB$1*N755)+H755*COS($AB$1*M755)</f>
        <v>-6.475391779337</v>
      </c>
      <c r="S755" s="0" t="n">
        <f aca="false">-F755*SIN($AB$1*N755)+G755*COS($AB$1*N755)</f>
        <v>-8.32234504989958</v>
      </c>
      <c r="T755" s="0" t="n">
        <f aca="false">-F755*COS($AB$1*M755)*COS(N755*$AB$1)-G755*COS($AB$1*M755)*SIN($AB$1*N755)-H755*SIN($AB$1*M755)</f>
        <v>13.2418984354399</v>
      </c>
      <c r="W755" s="0" t="n">
        <f aca="false">IF(O755&lt;&gt;0,1,0)</f>
        <v>1</v>
      </c>
    </row>
    <row r="756" customFormat="false" ht="15" hidden="false" customHeight="false" outlineLevel="0" collapsed="false">
      <c r="A756" s="0" t="s">
        <v>2146</v>
      </c>
      <c r="I756" s="0" t="s">
        <v>2131</v>
      </c>
      <c r="J756" s="0" t="n">
        <v>0.098</v>
      </c>
      <c r="K756" s="9" t="str">
        <f aca="false">RIGHTB(B756,1)</f>
        <v/>
      </c>
      <c r="L756" s="9" t="str">
        <f aca="false">RIGHTB(C756,1)</f>
        <v/>
      </c>
      <c r="M756" s="10" t="str">
        <f aca="false">IF(AND(K756="S",LEN(B756)&gt;4),-LEFT(B756,4),IF(AND(K756="S",LEN(B756)=4),-LEFT(B756,3),IF(AND(K756="N",LEN(B756)=4),LEFT(B756,3),LEFT(B756,4))))</f>
        <v/>
      </c>
      <c r="N756" s="10" t="n">
        <f aca="false">IF(AND(L756="W",LEN(C756)=6),-LEFT(C756,5), IF(AND(L756="W",LEN(C756)=5),-LEFT(C756,4), IF(AND(L756="W",LEN(C756)=4), -LEFT(C756,3), IF(AND(L756="E", LEN(C756)=6),LEFT(C756,5), IF(AND(L756="E",LEN(C756)=5), LEFT(C756,4), IF(AND(L756="E",LEN(C756)=4),LEFT(C756,3) ))))))</f>
        <v>0</v>
      </c>
      <c r="O756" s="0" t="n">
        <f aca="false">(F756^2+G756^2+H756^2)^0.5</f>
        <v>0</v>
      </c>
      <c r="P756" s="0" t="e">
        <f aca="false">ATAN((R756^2+S756^2)^0.5/T756)/$AB$1</f>
        <v>#VALUE!</v>
      </c>
      <c r="Q756" s="0" t="e">
        <f aca="false">ATAN2(R756,S756)/$AB$1+180</f>
        <v>#VALUE!</v>
      </c>
      <c r="R756" s="0" t="e">
        <f aca="false">-F756*SIN(M756*$AB$1)*COS(N756*$AB$1)-G756*SIN($AB$1*M756)*SIN($AB$1*N756)+H756*COS($AB$1*M756)</f>
        <v>#VALUE!</v>
      </c>
      <c r="S756" s="0" t="n">
        <f aca="false">-F756*SIN($AB$1*N756)+G756*COS($AB$1*N756)</f>
        <v>0</v>
      </c>
      <c r="T756" s="0" t="e">
        <f aca="false">-F756*COS($AB$1*M756)*COS(N756*$AB$1)-G756*COS($AB$1*M756)*SIN($AB$1*N756)-H756*SIN($AB$1*M756)</f>
        <v>#VALUE!</v>
      </c>
      <c r="W756" s="0" t="n">
        <f aca="false">IF(O756&lt;&gt;0,1,0)</f>
        <v>0</v>
      </c>
    </row>
    <row r="757" customFormat="false" ht="15" hidden="false" customHeight="false" outlineLevel="0" collapsed="false">
      <c r="A757" s="0" t="s">
        <v>2147</v>
      </c>
      <c r="B757" s="0" t="s">
        <v>2148</v>
      </c>
      <c r="C757" s="0" t="s">
        <v>2149</v>
      </c>
      <c r="D757" s="0" t="n">
        <v>63</v>
      </c>
      <c r="I757" s="0" t="s">
        <v>2131</v>
      </c>
      <c r="J757" s="0" t="n">
        <v>0.098</v>
      </c>
      <c r="K757" s="9" t="str">
        <f aca="false">RIGHTB(B757,1)</f>
        <v>S</v>
      </c>
      <c r="L757" s="9" t="str">
        <f aca="false">RIGHTB(C757,1)</f>
        <v>W</v>
      </c>
      <c r="M757" s="10" t="n">
        <f aca="false">IF(AND(K757="S",LEN(B757)&gt;4),-LEFT(B757,4),IF(AND(K757="S",LEN(B757)=4),-LEFT(B757,3),IF(AND(K757="N",LEN(B757)=4),LEFT(B757,3),LEFT(B757,4))))</f>
        <v>-40.7</v>
      </c>
      <c r="N757" s="10" t="n">
        <f aca="false">IF(AND(L757="W",LEN(C757)=6),-LEFT(C757,5), IF(AND(L757="W",LEN(C757)=5),-LEFT(C757,4), IF(AND(L757="W",LEN(C757)=4), -LEFT(C757,3), IF(AND(L757="E", LEN(C757)=6),LEFT(C757,5), IF(AND(L757="E",LEN(C757)=5), LEFT(C757,4), IF(AND(L757="E",LEN(C757)=4),LEFT(C757,3) ))))))</f>
        <v>-86.7</v>
      </c>
      <c r="O757" s="0" t="n">
        <f aca="false">(F757^2+G757^2+H757^2)^0.5</f>
        <v>0</v>
      </c>
      <c r="P757" s="0" t="e">
        <f aca="false">ATAN((R757^2+S757^2)^0.5/T757)/$AB$1</f>
        <v>#DIV/0!</v>
      </c>
      <c r="Q757" s="0" t="n">
        <f aca="false">ATAN2(R757,S757)/$AB$1+180</f>
        <v>180</v>
      </c>
      <c r="R757" s="0" t="n">
        <f aca="false">-F757*SIN(M757*$AB$1)*COS(N757*$AB$1)-G757*SIN($AB$1*M757)*SIN($AB$1*N757)+H757*COS($AB$1*M757)</f>
        <v>0</v>
      </c>
      <c r="S757" s="0" t="n">
        <f aca="false">-F757*SIN($AB$1*N757)+G757*COS($AB$1*N757)</f>
        <v>0</v>
      </c>
      <c r="T757" s="0" t="n">
        <f aca="false">-F757*COS($AB$1*M757)*COS(N757*$AB$1)-G757*COS($AB$1*M757)*SIN($AB$1*N757)-H757*SIN($AB$1*M757)</f>
        <v>0</v>
      </c>
      <c r="W757" s="0" t="n">
        <f aca="false">IF(O757&lt;&gt;0,1,0)</f>
        <v>0</v>
      </c>
    </row>
    <row r="758" customFormat="false" ht="15" hidden="false" customHeight="false" outlineLevel="0" collapsed="false">
      <c r="A758" s="0" t="s">
        <v>2150</v>
      </c>
      <c r="B758" s="0" t="s">
        <v>335</v>
      </c>
      <c r="C758" s="0" t="s">
        <v>2151</v>
      </c>
      <c r="D758" s="0" t="n">
        <v>32.5</v>
      </c>
      <c r="I758" s="0" t="s">
        <v>2131</v>
      </c>
      <c r="J758" s="0" t="n">
        <v>0.098</v>
      </c>
      <c r="K758" s="9" t="str">
        <f aca="false">RIGHTB(B758,1)</f>
        <v>N</v>
      </c>
      <c r="L758" s="9" t="str">
        <f aca="false">RIGHTB(C758,1)</f>
        <v>E</v>
      </c>
      <c r="M758" s="10" t="str">
        <f aca="false">IF(AND(K758="S",LEN(B758)&gt;4),-LEFT(B758,4),IF(AND(K758="S",LEN(B758)=4),-LEFT(B758,3),IF(AND(K758="N",LEN(B758)=4),LEFT(B758,3),LEFT(B758,4))))</f>
        <v>3.2</v>
      </c>
      <c r="N758" s="10" t="str">
        <f aca="false">IF(AND(L758="W",LEN(C758)=6),-LEFT(C758,5), IF(AND(L758="W",LEN(C758)=5),-LEFT(C758,4), IF(AND(L758="W",LEN(C758)=4), -LEFT(C758,3), IF(AND(L758="E", LEN(C758)=6),LEFT(C758,5), IF(AND(L758="E",LEN(C758)=5), LEFT(C758,4), IF(AND(L758="E",LEN(C758)=4),LEFT(C758,3) ))))))</f>
        <v>137.2</v>
      </c>
      <c r="O758" s="0" t="n">
        <f aca="false">(F758^2+G758^2+H758^2)^0.5</f>
        <v>0</v>
      </c>
      <c r="P758" s="0" t="e">
        <f aca="false">ATAN((R758^2+S758^2)^0.5/T758)/$AB$1</f>
        <v>#DIV/0!</v>
      </c>
      <c r="Q758" s="0" t="n">
        <f aca="false">ATAN2(R758,S758)/$AB$1+180</f>
        <v>180</v>
      </c>
      <c r="R758" s="0" t="n">
        <f aca="false">-F758*SIN(M758*$AB$1)*COS(N758*$AB$1)-G758*SIN($AB$1*M758)*SIN($AB$1*N758)+H758*COS($AB$1*M758)</f>
        <v>0</v>
      </c>
      <c r="S758" s="0" t="n">
        <f aca="false">-F758*SIN($AB$1*N758)+G758*COS($AB$1*N758)</f>
        <v>-0</v>
      </c>
      <c r="T758" s="0" t="n">
        <f aca="false">-F758*COS($AB$1*M758)*COS(N758*$AB$1)-G758*COS($AB$1*M758)*SIN($AB$1*N758)-H758*SIN($AB$1*M758)</f>
        <v>0</v>
      </c>
      <c r="W758" s="0" t="n">
        <f aca="false">IF(O758&lt;&gt;0,1,0)</f>
        <v>0</v>
      </c>
    </row>
    <row r="759" customFormat="false" ht="15" hidden="false" customHeight="false" outlineLevel="0" collapsed="false">
      <c r="A759" s="0" t="s">
        <v>2152</v>
      </c>
      <c r="B759" s="0" t="s">
        <v>2153</v>
      </c>
      <c r="C759" s="0" t="s">
        <v>2154</v>
      </c>
      <c r="D759" s="0" t="n">
        <v>33.3</v>
      </c>
      <c r="E759" s="0" t="n">
        <v>11.4</v>
      </c>
      <c r="F759" s="0" t="n">
        <v>6.7</v>
      </c>
      <c r="G759" s="0" t="n">
        <v>-3.4</v>
      </c>
      <c r="H759" s="0" t="n">
        <v>8.6</v>
      </c>
      <c r="I759" s="0" t="s">
        <v>2131</v>
      </c>
      <c r="J759" s="0" t="n">
        <v>0.098</v>
      </c>
      <c r="K759" s="9" t="str">
        <f aca="false">RIGHTB(B759,1)</f>
        <v>S</v>
      </c>
      <c r="L759" s="9" t="str">
        <f aca="false">RIGHTB(C759,1)</f>
        <v>E</v>
      </c>
      <c r="M759" s="10" t="n">
        <f aca="false">IF(AND(K759="S",LEN(B759)&gt;4),-LEFT(B759,4),IF(AND(K759="S",LEN(B759)=4),-LEFT(B759,3),IF(AND(K759="N",LEN(B759)=4),LEFT(B759,3),LEFT(B759,4))))</f>
        <v>-24.2</v>
      </c>
      <c r="N759" s="10" t="str">
        <f aca="false">IF(AND(L759="W",LEN(C759)=6),-LEFT(C759,5), IF(AND(L759="W",LEN(C759)=5),-LEFT(C759,4), IF(AND(L759="W",LEN(C759)=4), -LEFT(C759,3), IF(AND(L759="E", LEN(C759)=6),LEFT(C759,5), IF(AND(L759="E",LEN(C759)=5), LEFT(C759,4), IF(AND(L759="E",LEN(C759)=4),LEFT(C759,3) ))))))</f>
        <v>135.0</v>
      </c>
      <c r="O759" s="0" t="n">
        <f aca="false">(F759^2+G759^2+H759^2)^0.5</f>
        <v>11.4197197864046</v>
      </c>
      <c r="P759" s="0" t="n">
        <f aca="false">ATAN((R759^2+S759^2)^0.5/T759)/$AB$1</f>
        <v>28.4615680687475</v>
      </c>
      <c r="Q759" s="0" t="n">
        <f aca="false">ATAN2(R759,S759)/$AB$1+180</f>
        <v>154.61090199079</v>
      </c>
      <c r="R759" s="0" t="n">
        <f aca="false">-F759*SIN(M759*$AB$1)*COS(N759*$AB$1)-G759*SIN($AB$1*M759)*SIN($AB$1*N759)+H759*COS($AB$1*M759)</f>
        <v>4.91665349362838</v>
      </c>
      <c r="S759" s="0" t="n">
        <f aca="false">-F759*SIN($AB$1*N759)+G759*COS($AB$1*N759)</f>
        <v>-2.33345237839657</v>
      </c>
      <c r="T759" s="0" t="n">
        <f aca="false">-F759*COS($AB$1*M759)*COS(N759*$AB$1)-G759*COS($AB$1*M759)*SIN($AB$1*N759)-H759*SIN($AB$1*M759)</f>
        <v>10.0394979167958</v>
      </c>
      <c r="W759" s="0" t="n">
        <f aca="false">IF(O759&lt;&gt;0,1,0)</f>
        <v>1</v>
      </c>
    </row>
    <row r="760" customFormat="false" ht="15" hidden="false" customHeight="false" outlineLevel="0" collapsed="false">
      <c r="A760" s="0" t="s">
        <v>2155</v>
      </c>
      <c r="B760" s="0" t="s">
        <v>2156</v>
      </c>
      <c r="C760" s="0" t="s">
        <v>2157</v>
      </c>
      <c r="D760" s="0" t="n">
        <v>26</v>
      </c>
      <c r="E760" s="0" t="n">
        <v>21</v>
      </c>
      <c r="F760" s="0" t="n">
        <v>0.8</v>
      </c>
      <c r="G760" s="0" t="n">
        <v>2.2</v>
      </c>
      <c r="H760" s="0" t="n">
        <v>-20.9</v>
      </c>
      <c r="I760" s="0" t="s">
        <v>2131</v>
      </c>
      <c r="J760" s="0" t="n">
        <v>0.098</v>
      </c>
      <c r="K760" s="9" t="str">
        <f aca="false">RIGHTB(B760,1)</f>
        <v>N</v>
      </c>
      <c r="L760" s="9" t="str">
        <f aca="false">RIGHTB(C760,1)</f>
        <v>E</v>
      </c>
      <c r="M760" s="10" t="str">
        <f aca="false">IF(AND(K760="S",LEN(B760)&gt;4),-LEFT(B760,4),IF(AND(K760="S",LEN(B760)=4),-LEFT(B760,3),IF(AND(K760="N",LEN(B760)=4),LEFT(B760,3),LEFT(B760,4))))</f>
        <v>55.8</v>
      </c>
      <c r="N760" s="10" t="str">
        <f aca="false">IF(AND(L760="W",LEN(C760)=6),-LEFT(C760,5), IF(AND(L760="W",LEN(C760)=5),-LEFT(C760,4), IF(AND(L760="W",LEN(C760)=4), -LEFT(C760,3), IF(AND(L760="E", LEN(C760)=6),LEFT(C760,5), IF(AND(L760="E",LEN(C760)=5), LEFT(C760,4), IF(AND(L760="E",LEN(C760)=4),LEFT(C760,3) ))))))</f>
        <v>52.5</v>
      </c>
      <c r="O760" s="0" t="n">
        <f aca="false">(F760^2+G760^2+H760^2)^0.5</f>
        <v>21.0306918573783</v>
      </c>
      <c r="P760" s="0" t="n">
        <f aca="false">ATAN((R760^2+S760^2)^0.5/T760)/$AB$1</f>
        <v>40.3347210249798</v>
      </c>
      <c r="Q760" s="0" t="n">
        <f aca="false">ATAN2(R760,S760)/$AB$1+180</f>
        <v>357.032929228979</v>
      </c>
      <c r="R760" s="0" t="n">
        <f aca="false">-F760*SIN(M760*$AB$1)*COS(N760*$AB$1)-G760*SIN($AB$1*M760)*SIN($AB$1*N760)+H760*COS($AB$1*M760)</f>
        <v>-13.5939060992207</v>
      </c>
      <c r="S760" s="0" t="n">
        <f aca="false">-F760*SIN($AB$1*N760)+G760*COS($AB$1*N760)</f>
        <v>0.704592471644663</v>
      </c>
      <c r="T760" s="0" t="n">
        <f aca="false">-F760*COS($AB$1*M760)*COS(N760*$AB$1)-G760*COS($AB$1*M760)*SIN($AB$1*N760)-H760*SIN($AB$1*M760)</f>
        <v>16.0311966619611</v>
      </c>
      <c r="W760" s="0" t="n">
        <f aca="false">IF(O760&lt;&gt;0,1,0)</f>
        <v>1</v>
      </c>
    </row>
    <row r="761" customFormat="false" ht="15" hidden="false" customHeight="false" outlineLevel="0" collapsed="false">
      <c r="A761" s="0" t="s">
        <v>2158</v>
      </c>
      <c r="B761" s="0" t="s">
        <v>2159</v>
      </c>
      <c r="C761" s="0" t="s">
        <v>2160</v>
      </c>
      <c r="I761" s="0" t="s">
        <v>2131</v>
      </c>
      <c r="J761" s="0" t="n">
        <v>0.098</v>
      </c>
      <c r="K761" s="9" t="str">
        <f aca="false">RIGHTB(B761,1)</f>
        <v>N</v>
      </c>
      <c r="L761" s="9" t="str">
        <f aca="false">RIGHTB(C761,1)</f>
        <v>W</v>
      </c>
      <c r="M761" s="10" t="str">
        <f aca="false">IF(AND(K761="S",LEN(B761)&gt;4),-LEFT(B761,4),IF(AND(K761="S",LEN(B761)=4),-LEFT(B761,3),IF(AND(K761="N",LEN(B761)=4),LEFT(B761,3),LEFT(B761,4))))</f>
        <v>35.3</v>
      </c>
      <c r="N761" s="10" t="n">
        <f aca="false">IF(AND(L761="W",LEN(C761)=6),-LEFT(C761,5), IF(AND(L761="W",LEN(C761)=5),-LEFT(C761,4), IF(AND(L761="W",LEN(C761)=4), -LEFT(C761,3), IF(AND(L761="E", LEN(C761)=6),LEFT(C761,5), IF(AND(L761="E",LEN(C761)=5), LEFT(C761,4), IF(AND(L761="E",LEN(C761)=4),LEFT(C761,3) ))))))</f>
        <v>-93.9</v>
      </c>
      <c r="O761" s="0" t="n">
        <f aca="false">(F761^2+G761^2+H761^2)^0.5</f>
        <v>0</v>
      </c>
      <c r="P761" s="0" t="e">
        <f aca="false">ATAN((R761^2+S761^2)^0.5/T761)/$AB$1</f>
        <v>#DIV/0!</v>
      </c>
      <c r="Q761" s="0" t="n">
        <f aca="false">ATAN2(R761,S761)/$AB$1+180</f>
        <v>180</v>
      </c>
      <c r="R761" s="0" t="n">
        <f aca="false">-F761*SIN(M761*$AB$1)*COS(N761*$AB$1)-G761*SIN($AB$1*M761)*SIN($AB$1*N761)+H761*COS($AB$1*M761)</f>
        <v>0</v>
      </c>
      <c r="S761" s="0" t="n">
        <f aca="false">-F761*SIN($AB$1*N761)+G761*COS($AB$1*N761)</f>
        <v>0</v>
      </c>
      <c r="T761" s="0" t="n">
        <f aca="false">-F761*COS($AB$1*M761)*COS(N761*$AB$1)-G761*COS($AB$1*M761)*SIN($AB$1*N761)-H761*SIN($AB$1*M761)</f>
        <v>0</v>
      </c>
      <c r="W761" s="0" t="n">
        <f aca="false">IF(O761&lt;&gt;0,1,0)</f>
        <v>0</v>
      </c>
    </row>
    <row r="762" customFormat="false" ht="15" hidden="false" customHeight="false" outlineLevel="0" collapsed="false">
      <c r="A762" s="0" t="s">
        <v>2161</v>
      </c>
      <c r="B762" s="0" t="s">
        <v>2162</v>
      </c>
      <c r="C762" s="0" t="s">
        <v>1224</v>
      </c>
      <c r="D762" s="0" t="n">
        <v>37</v>
      </c>
      <c r="I762" s="0" t="s">
        <v>2131</v>
      </c>
      <c r="J762" s="0" t="n">
        <v>0.098</v>
      </c>
      <c r="K762" s="9" t="str">
        <f aca="false">RIGHTB(B762,1)</f>
        <v>N</v>
      </c>
      <c r="L762" s="9" t="str">
        <f aca="false">RIGHTB(C762,1)</f>
        <v>W</v>
      </c>
      <c r="M762" s="10" t="str">
        <f aca="false">IF(AND(K762="S",LEN(B762)&gt;4),-LEFT(B762,4),IF(AND(K762="S",LEN(B762)=4),-LEFT(B762,3),IF(AND(K762="N",LEN(B762)=4),LEFT(B762,3),LEFT(B762,4))))</f>
        <v>7.3</v>
      </c>
      <c r="N762" s="10" t="n">
        <f aca="false">IF(AND(L762="W",LEN(C762)=6),-LEFT(C762,5), IF(AND(L762="W",LEN(C762)=5),-LEFT(C762,4), IF(AND(L762="W",LEN(C762)=4), -LEFT(C762,3), IF(AND(L762="E", LEN(C762)=6),LEFT(C762,5), IF(AND(L762="E",LEN(C762)=5), LEFT(C762,4), IF(AND(L762="E",LEN(C762)=4),LEFT(C762,3) ))))))</f>
        <v>-67.6</v>
      </c>
      <c r="O762" s="0" t="n">
        <f aca="false">(F762^2+G762^2+H762^2)^0.5</f>
        <v>0</v>
      </c>
      <c r="P762" s="0" t="e">
        <f aca="false">ATAN((R762^2+S762^2)^0.5/T762)/$AB$1</f>
        <v>#DIV/0!</v>
      </c>
      <c r="Q762" s="0" t="n">
        <f aca="false">ATAN2(R762,S762)/$AB$1+180</f>
        <v>180</v>
      </c>
      <c r="R762" s="0" t="n">
        <f aca="false">-F762*SIN(M762*$AB$1)*COS(N762*$AB$1)-G762*SIN($AB$1*M762)*SIN($AB$1*N762)+H762*COS($AB$1*M762)</f>
        <v>0</v>
      </c>
      <c r="S762" s="0" t="n">
        <f aca="false">-F762*SIN($AB$1*N762)+G762*COS($AB$1*N762)</f>
        <v>0</v>
      </c>
      <c r="T762" s="0" t="n">
        <f aca="false">-F762*COS($AB$1*M762)*COS(N762*$AB$1)-G762*COS($AB$1*M762)*SIN($AB$1*N762)-H762*SIN($AB$1*M762)</f>
        <v>0</v>
      </c>
      <c r="W762" s="0" t="n">
        <f aca="false">IF(O762&lt;&gt;0,1,0)</f>
        <v>0</v>
      </c>
    </row>
    <row r="763" customFormat="false" ht="15" hidden="false" customHeight="false" outlineLevel="0" collapsed="false">
      <c r="A763" s="0" t="s">
        <v>2163</v>
      </c>
      <c r="B763" s="0" t="s">
        <v>2164</v>
      </c>
      <c r="C763" s="0" t="s">
        <v>2165</v>
      </c>
      <c r="D763" s="0" t="n">
        <v>43.3</v>
      </c>
      <c r="E763" s="0" t="n">
        <v>27.4</v>
      </c>
      <c r="F763" s="0" t="n">
        <v>-7.5</v>
      </c>
      <c r="G763" s="0" t="n">
        <v>-23.5</v>
      </c>
      <c r="H763" s="0" t="n">
        <v>-11.9</v>
      </c>
      <c r="I763" s="0" t="s">
        <v>2131</v>
      </c>
      <c r="J763" s="0" t="n">
        <v>0.098</v>
      </c>
      <c r="K763" s="9" t="str">
        <f aca="false">RIGHTB(B763,1)</f>
        <v>N</v>
      </c>
      <c r="L763" s="9" t="str">
        <f aca="false">RIGHTB(C763,1)</f>
        <v>E</v>
      </c>
      <c r="M763" s="10" t="str">
        <f aca="false">IF(AND(K763="S",LEN(B763)&gt;4),-LEFT(B763,4),IF(AND(K763="S",LEN(B763)=4),-LEFT(B763,3),IF(AND(K763="N",LEN(B763)=4),LEFT(B763,3),LEFT(B763,4))))</f>
        <v>33.1</v>
      </c>
      <c r="N763" s="10" t="str">
        <f aca="false">IF(AND(L763="W",LEN(C763)=6),-LEFT(C763,5), IF(AND(L763="W",LEN(C763)=5),-LEFT(C763,4), IF(AND(L763="W",LEN(C763)=4), -LEFT(C763,3), IF(AND(L763="E", LEN(C763)=6),LEFT(C763,5), IF(AND(L763="E",LEN(C763)=5), LEFT(C763,4), IF(AND(L763="E",LEN(C763)=4),LEFT(C763,3) ))))))</f>
        <v>34.3</v>
      </c>
      <c r="O763" s="0" t="n">
        <f aca="false">(F763^2+G763^2+H763^2)^0.5</f>
        <v>27.3881361176696</v>
      </c>
      <c r="P763" s="0" t="n">
        <f aca="false">ATAN((R763^2+S763^2)^0.5/T763)/$AB$1</f>
        <v>33.7112375614324</v>
      </c>
      <c r="Q763" s="0" t="n">
        <f aca="false">ATAN2(R763,S763)/$AB$1+180</f>
        <v>92.437984931955</v>
      </c>
      <c r="R763" s="0" t="n">
        <f aca="false">-F763*SIN(M763*$AB$1)*COS(N763*$AB$1)-G763*SIN($AB$1*M763)*SIN($AB$1*N763)+H763*COS($AB$1*M763)</f>
        <v>0.646604500886511</v>
      </c>
      <c r="S763" s="0" t="n">
        <f aca="false">-F763*SIN($AB$1*N763)+G763*COS($AB$1*N763)</f>
        <v>-15.1868645539513</v>
      </c>
      <c r="T763" s="0" t="n">
        <f aca="false">-F763*COS($AB$1*M763)*COS(N763*$AB$1)-G763*COS($AB$1*M763)*SIN($AB$1*N763)-H763*SIN($AB$1*M763)</f>
        <v>22.7826918435766</v>
      </c>
      <c r="W763" s="0" t="n">
        <f aca="false">IF(O763&lt;&gt;0,1,0)</f>
        <v>1</v>
      </c>
    </row>
    <row r="764" customFormat="false" ht="15" hidden="false" customHeight="false" outlineLevel="0" collapsed="false">
      <c r="A764" s="0" t="s">
        <v>2166</v>
      </c>
      <c r="B764" s="0" t="s">
        <v>2167</v>
      </c>
      <c r="C764" s="0" t="s">
        <v>2117</v>
      </c>
      <c r="I764" s="0" t="s">
        <v>2131</v>
      </c>
      <c r="J764" s="0" t="n">
        <v>0.098</v>
      </c>
      <c r="K764" s="9" t="str">
        <f aca="false">RIGHTB(B764,1)</f>
        <v>N</v>
      </c>
      <c r="L764" s="9" t="str">
        <f aca="false">RIGHTB(C764,1)</f>
        <v>W</v>
      </c>
      <c r="M764" s="10" t="str">
        <f aca="false">IF(AND(K764="S",LEN(B764)&gt;4),-LEFT(B764,4),IF(AND(K764="S",LEN(B764)=4),-LEFT(B764,3),IF(AND(K764="N",LEN(B764)=4),LEFT(B764,3),LEFT(B764,4))))</f>
        <v>9.2</v>
      </c>
      <c r="N764" s="10" t="n">
        <f aca="false">IF(AND(L764="W",LEN(C764)=6),-LEFT(C764,5), IF(AND(L764="W",LEN(C764)=5),-LEFT(C764,4), IF(AND(L764="W",LEN(C764)=4), -LEFT(C764,3), IF(AND(L764="E", LEN(C764)=6),LEFT(C764,5), IF(AND(L764="E",LEN(C764)=5), LEFT(C764,4), IF(AND(L764="E",LEN(C764)=4),LEFT(C764,3) ))))))</f>
        <v>-64.1</v>
      </c>
      <c r="O764" s="0" t="n">
        <f aca="false">(F764^2+G764^2+H764^2)^0.5</f>
        <v>0</v>
      </c>
      <c r="P764" s="0" t="e">
        <f aca="false">ATAN((R764^2+S764^2)^0.5/T764)/$AB$1</f>
        <v>#DIV/0!</v>
      </c>
      <c r="Q764" s="0" t="n">
        <f aca="false">ATAN2(R764,S764)/$AB$1+180</f>
        <v>180</v>
      </c>
      <c r="R764" s="0" t="n">
        <f aca="false">-F764*SIN(M764*$AB$1)*COS(N764*$AB$1)-G764*SIN($AB$1*M764)*SIN($AB$1*N764)+H764*COS($AB$1*M764)</f>
        <v>0</v>
      </c>
      <c r="S764" s="0" t="n">
        <f aca="false">-F764*SIN($AB$1*N764)+G764*COS($AB$1*N764)</f>
        <v>0</v>
      </c>
      <c r="T764" s="0" t="n">
        <f aca="false">-F764*COS($AB$1*M764)*COS(N764*$AB$1)-G764*COS($AB$1*M764)*SIN($AB$1*N764)-H764*SIN($AB$1*M764)</f>
        <v>0</v>
      </c>
      <c r="W764" s="0" t="n">
        <f aca="false">IF(O764&lt;&gt;0,1,0)</f>
        <v>0</v>
      </c>
    </row>
    <row r="765" customFormat="false" ht="15" hidden="false" customHeight="false" outlineLevel="0" collapsed="false">
      <c r="A765" s="0" t="s">
        <v>2168</v>
      </c>
      <c r="I765" s="0" t="s">
        <v>2169</v>
      </c>
      <c r="J765" s="0" t="n">
        <v>0.095</v>
      </c>
      <c r="K765" s="9" t="str">
        <f aca="false">RIGHTB(B765,1)</f>
        <v/>
      </c>
      <c r="L765" s="9" t="str">
        <f aca="false">RIGHTB(C765,1)</f>
        <v/>
      </c>
      <c r="M765" s="10" t="str">
        <f aca="false">IF(AND(K765="S",LEN(B765)&gt;4),-LEFT(B765,4),IF(AND(K765="S",LEN(B765)=4),-LEFT(B765,3),IF(AND(K765="N",LEN(B765)=4),LEFT(B765,3),LEFT(B765,4))))</f>
        <v/>
      </c>
      <c r="N765" s="10" t="n">
        <f aca="false">IF(AND(L765="W",LEN(C765)=6),-LEFT(C765,5), IF(AND(L765="W",LEN(C765)=5),-LEFT(C765,4), IF(AND(L765="W",LEN(C765)=4), -LEFT(C765,3), IF(AND(L765="E", LEN(C765)=6),LEFT(C765,5), IF(AND(L765="E",LEN(C765)=5), LEFT(C765,4), IF(AND(L765="E",LEN(C765)=4),LEFT(C765,3) ))))))</f>
        <v>0</v>
      </c>
      <c r="O765" s="0" t="n">
        <f aca="false">(F765^2+G765^2+H765^2)^0.5</f>
        <v>0</v>
      </c>
      <c r="P765" s="0" t="e">
        <f aca="false">ATAN((R765^2+S765^2)^0.5/T765)/$AB$1</f>
        <v>#VALUE!</v>
      </c>
      <c r="Q765" s="0" t="e">
        <f aca="false">ATAN2(R765,S765)/$AB$1+180</f>
        <v>#VALUE!</v>
      </c>
      <c r="R765" s="0" t="e">
        <f aca="false">-F765*SIN(M765*$AB$1)*COS(N765*$AB$1)-G765*SIN($AB$1*M765)*SIN($AB$1*N765)+H765*COS($AB$1*M765)</f>
        <v>#VALUE!</v>
      </c>
      <c r="S765" s="0" t="n">
        <f aca="false">-F765*SIN($AB$1*N765)+G765*COS($AB$1*N765)</f>
        <v>0</v>
      </c>
      <c r="T765" s="0" t="e">
        <f aca="false">-F765*COS($AB$1*M765)*COS(N765*$AB$1)-G765*COS($AB$1*M765)*SIN($AB$1*N765)-H765*SIN($AB$1*M765)</f>
        <v>#VALUE!</v>
      </c>
    </row>
    <row r="766" customFormat="false" ht="15" hidden="false" customHeight="false" outlineLevel="0" collapsed="false">
      <c r="A766" s="0" t="s">
        <v>2170</v>
      </c>
      <c r="B766" s="0" t="s">
        <v>851</v>
      </c>
      <c r="C766" s="0" t="s">
        <v>2171</v>
      </c>
      <c r="I766" s="0" t="s">
        <v>2169</v>
      </c>
      <c r="J766" s="0" t="n">
        <v>0.095</v>
      </c>
      <c r="K766" s="9" t="str">
        <f aca="false">RIGHTB(B766,1)</f>
        <v>S</v>
      </c>
      <c r="L766" s="9" t="str">
        <f aca="false">RIGHTB(C766,1)</f>
        <v>W</v>
      </c>
      <c r="M766" s="10" t="n">
        <f aca="false">IF(AND(K766="S",LEN(B766)&gt;4),-LEFT(B766,4),IF(AND(K766="S",LEN(B766)=4),-LEFT(B766,3),IF(AND(K766="N",LEN(B766)=4),LEFT(B766,3),LEFT(B766,4))))</f>
        <v>-15.8</v>
      </c>
      <c r="N766" s="10" t="n">
        <f aca="false">IF(AND(L766="W",LEN(C766)=6),-LEFT(C766,5), IF(AND(L766="W",LEN(C766)=5),-LEFT(C766,4), IF(AND(L766="W",LEN(C766)=4), -LEFT(C766,3), IF(AND(L766="E", LEN(C766)=6),LEFT(C766,5), IF(AND(L766="E",LEN(C766)=5), LEFT(C766,4), IF(AND(L766="E",LEN(C766)=4),LEFT(C766,3) ))))))</f>
        <v>-175.8</v>
      </c>
      <c r="O766" s="0" t="n">
        <f aca="false">(F766^2+G766^2+H766^2)^0.5</f>
        <v>0</v>
      </c>
      <c r="P766" s="0" t="e">
        <f aca="false">ATAN((R766^2+S766^2)^0.5/T766)/$AB$1</f>
        <v>#DIV/0!</v>
      </c>
      <c r="Q766" s="0" t="n">
        <f aca="false">ATAN2(R766,S766)/$AB$1+180</f>
        <v>180</v>
      </c>
      <c r="R766" s="0" t="n">
        <f aca="false">-F766*SIN(M766*$AB$1)*COS(N766*$AB$1)-G766*SIN($AB$1*M766)*SIN($AB$1*N766)+H766*COS($AB$1*M766)</f>
        <v>0</v>
      </c>
      <c r="S766" s="0" t="n">
        <f aca="false">-F766*SIN($AB$1*N766)+G766*COS($AB$1*N766)</f>
        <v>0</v>
      </c>
      <c r="T766" s="0" t="n">
        <f aca="false">-F766*COS($AB$1*M766)*COS(N766*$AB$1)-G766*COS($AB$1*M766)*SIN($AB$1*N766)-H766*SIN($AB$1*M766)</f>
        <v>0</v>
      </c>
      <c r="W766" s="0" t="n">
        <f aca="false">IF(O766&lt;&gt;0,1,0)</f>
        <v>0</v>
      </c>
    </row>
    <row r="767" customFormat="false" ht="15" hidden="false" customHeight="false" outlineLevel="0" collapsed="false">
      <c r="A767" s="0" t="s">
        <v>2172</v>
      </c>
      <c r="I767" s="0" t="s">
        <v>2169</v>
      </c>
      <c r="J767" s="0" t="n">
        <v>0.095</v>
      </c>
      <c r="K767" s="9" t="str">
        <f aca="false">RIGHTB(B767,1)</f>
        <v/>
      </c>
      <c r="L767" s="9" t="str">
        <f aca="false">RIGHTB(C767,1)</f>
        <v/>
      </c>
      <c r="M767" s="10" t="str">
        <f aca="false">IF(AND(K767="S",LEN(B767)&gt;4),-LEFT(B767,4),IF(AND(K767="S",LEN(B767)=4),-LEFT(B767,3),IF(AND(K767="N",LEN(B767)=4),LEFT(B767,3),LEFT(B767,4))))</f>
        <v/>
      </c>
      <c r="N767" s="10" t="n">
        <f aca="false">IF(AND(L767="W",LEN(C767)=6),-LEFT(C767,5), IF(AND(L767="W",LEN(C767)=5),-LEFT(C767,4), IF(AND(L767="W",LEN(C767)=4), -LEFT(C767,3), IF(AND(L767="E", LEN(C767)=6),LEFT(C767,5), IF(AND(L767="E",LEN(C767)=5), LEFT(C767,4), IF(AND(L767="E",LEN(C767)=4),LEFT(C767,3) ))))))</f>
        <v>0</v>
      </c>
      <c r="O767" s="0" t="n">
        <f aca="false">(F767^2+G767^2+H767^2)^0.5</f>
        <v>0</v>
      </c>
      <c r="P767" s="0" t="e">
        <f aca="false">ATAN((R767^2+S767^2)^0.5/T767)/$AB$1</f>
        <v>#VALUE!</v>
      </c>
      <c r="Q767" s="0" t="e">
        <f aca="false">ATAN2(R767,S767)/$AB$1+180</f>
        <v>#VALUE!</v>
      </c>
      <c r="R767" s="0" t="e">
        <f aca="false">-F767*SIN(M767*$AB$1)*COS(N767*$AB$1)-G767*SIN($AB$1*M767)*SIN($AB$1*N767)+H767*COS($AB$1*M767)</f>
        <v>#VALUE!</v>
      </c>
      <c r="S767" s="0" t="n">
        <f aca="false">-F767*SIN($AB$1*N767)+G767*COS($AB$1*N767)</f>
        <v>0</v>
      </c>
      <c r="T767" s="0" t="e">
        <f aca="false">-F767*COS($AB$1*M767)*COS(N767*$AB$1)-G767*COS($AB$1*M767)*SIN($AB$1*N767)-H767*SIN($AB$1*M767)</f>
        <v>#VALUE!</v>
      </c>
      <c r="W767" s="0" t="n">
        <f aca="false">IF(O767&lt;&gt;0,1,0)</f>
        <v>0</v>
      </c>
    </row>
    <row r="768" customFormat="false" ht="15" hidden="false" customHeight="false" outlineLevel="0" collapsed="false">
      <c r="A768" s="0" t="s">
        <v>2173</v>
      </c>
      <c r="I768" s="0" t="s">
        <v>2169</v>
      </c>
      <c r="J768" s="0" t="n">
        <v>0.095</v>
      </c>
      <c r="K768" s="9" t="str">
        <f aca="false">RIGHTB(B768,1)</f>
        <v/>
      </c>
      <c r="L768" s="9" t="str">
        <f aca="false">RIGHTB(C768,1)</f>
        <v/>
      </c>
      <c r="M768" s="10" t="str">
        <f aca="false">IF(AND(K768="S",LEN(B768)&gt;4),-LEFT(B768,4),IF(AND(K768="S",LEN(B768)=4),-LEFT(B768,3),IF(AND(K768="N",LEN(B768)=4),LEFT(B768,3),LEFT(B768,4))))</f>
        <v/>
      </c>
      <c r="N768" s="10" t="n">
        <f aca="false">IF(AND(L768="W",LEN(C768)=6),-LEFT(C768,5), IF(AND(L768="W",LEN(C768)=5),-LEFT(C768,4), IF(AND(L768="W",LEN(C768)=4), -LEFT(C768,3), IF(AND(L768="E", LEN(C768)=6),LEFT(C768,5), IF(AND(L768="E",LEN(C768)=5), LEFT(C768,4), IF(AND(L768="E",LEN(C768)=4),LEFT(C768,3) ))))))</f>
        <v>0</v>
      </c>
      <c r="O768" s="0" t="n">
        <f aca="false">(F768^2+G768^2+H768^2)^0.5</f>
        <v>0</v>
      </c>
      <c r="P768" s="0" t="e">
        <f aca="false">ATAN((R768^2+S768^2)^0.5/T768)/$AB$1</f>
        <v>#VALUE!</v>
      </c>
      <c r="Q768" s="0" t="e">
        <f aca="false">ATAN2(R768,S768)/$AB$1+180</f>
        <v>#VALUE!</v>
      </c>
      <c r="R768" s="0" t="e">
        <f aca="false">-F768*SIN(M768*$AB$1)*COS(N768*$AB$1)-G768*SIN($AB$1*M768)*SIN($AB$1*N768)+H768*COS($AB$1*M768)</f>
        <v>#VALUE!</v>
      </c>
      <c r="S768" s="0" t="n">
        <f aca="false">-F768*SIN($AB$1*N768)+G768*COS($AB$1*N768)</f>
        <v>0</v>
      </c>
      <c r="T768" s="0" t="e">
        <f aca="false">-F768*COS($AB$1*M768)*COS(N768*$AB$1)-G768*COS($AB$1*M768)*SIN($AB$1*N768)-H768*SIN($AB$1*M768)</f>
        <v>#VALUE!</v>
      </c>
      <c r="W768" s="0" t="n">
        <f aca="false">IF(O768&lt;&gt;0,1,0)</f>
        <v>0</v>
      </c>
    </row>
    <row r="769" customFormat="false" ht="15" hidden="false" customHeight="false" outlineLevel="0" collapsed="false">
      <c r="A769" s="0" t="s">
        <v>2174</v>
      </c>
      <c r="B769" s="0" t="s">
        <v>2175</v>
      </c>
      <c r="C769" s="0" t="s">
        <v>2176</v>
      </c>
      <c r="I769" s="0" t="s">
        <v>2169</v>
      </c>
      <c r="J769" s="0" t="n">
        <v>0.095</v>
      </c>
      <c r="K769" s="9" t="str">
        <f aca="false">RIGHTB(B769,1)</f>
        <v>N</v>
      </c>
      <c r="L769" s="9" t="str">
        <f aca="false">RIGHTB(C769,1)</f>
        <v>E</v>
      </c>
      <c r="M769" s="10" t="str">
        <f aca="false">IF(AND(K769="S",LEN(B769)&gt;4),-LEFT(B769,4),IF(AND(K769="S",LEN(B769)=4),-LEFT(B769,3),IF(AND(K769="N",LEN(B769)=4),LEFT(B769,3),LEFT(B769,4))))</f>
        <v>34.9</v>
      </c>
      <c r="N769" s="10" t="str">
        <f aca="false">IF(AND(L769="W",LEN(C769)=6),-LEFT(C769,5), IF(AND(L769="W",LEN(C769)=5),-LEFT(C769,4), IF(AND(L769="W",LEN(C769)=4), -LEFT(C769,3), IF(AND(L769="E", LEN(C769)=6),LEFT(C769,5), IF(AND(L769="E",LEN(C769)=5), LEFT(C769,4), IF(AND(L769="E",LEN(C769)=4),LEFT(C769,3) ))))))</f>
        <v>36.8</v>
      </c>
      <c r="O769" s="0" t="n">
        <f aca="false">(F769^2+G769^2+H769^2)^0.5</f>
        <v>0</v>
      </c>
      <c r="P769" s="0" t="e">
        <f aca="false">ATAN((R769^2+S769^2)^0.5/T769)/$AB$1</f>
        <v>#DIV/0!</v>
      </c>
      <c r="Q769" s="0" t="n">
        <f aca="false">ATAN2(R769,S769)/$AB$1+180</f>
        <v>180</v>
      </c>
      <c r="R769" s="0" t="n">
        <f aca="false">-F769*SIN(M769*$AB$1)*COS(N769*$AB$1)-G769*SIN($AB$1*M769)*SIN($AB$1*N769)+H769*COS($AB$1*M769)</f>
        <v>0</v>
      </c>
      <c r="S769" s="0" t="n">
        <f aca="false">-F769*SIN($AB$1*N769)+G769*COS($AB$1*N769)</f>
        <v>0</v>
      </c>
      <c r="T769" s="0" t="n">
        <f aca="false">-F769*COS($AB$1*M769)*COS(N769*$AB$1)-G769*COS($AB$1*M769)*SIN($AB$1*N769)-H769*SIN($AB$1*M769)</f>
        <v>-0</v>
      </c>
      <c r="W769" s="0" t="n">
        <f aca="false">IF(O769&lt;&gt;0,1,0)</f>
        <v>0</v>
      </c>
    </row>
    <row r="770" customFormat="false" ht="15" hidden="false" customHeight="false" outlineLevel="0" collapsed="false">
      <c r="A770" s="0" t="s">
        <v>2177</v>
      </c>
      <c r="I770" s="0" t="s">
        <v>2169</v>
      </c>
      <c r="J770" s="0" t="n">
        <v>0.095</v>
      </c>
      <c r="K770" s="9" t="str">
        <f aca="false">RIGHTB(B770,1)</f>
        <v/>
      </c>
      <c r="L770" s="9" t="str">
        <f aca="false">RIGHTB(C770,1)</f>
        <v/>
      </c>
      <c r="M770" s="10" t="str">
        <f aca="false">IF(AND(K770="S",LEN(B770)&gt;4),-LEFT(B770,4),IF(AND(K770="S",LEN(B770)=4),-LEFT(B770,3),IF(AND(K770="N",LEN(B770)=4),LEFT(B770,3),LEFT(B770,4))))</f>
        <v/>
      </c>
      <c r="N770" s="10" t="n">
        <f aca="false">IF(AND(L770="W",LEN(C770)=6),-LEFT(C770,5), IF(AND(L770="W",LEN(C770)=5),-LEFT(C770,4), IF(AND(L770="W",LEN(C770)=4), -LEFT(C770,3), IF(AND(L770="E", LEN(C770)=6),LEFT(C770,5), IF(AND(L770="E",LEN(C770)=5), LEFT(C770,4), IF(AND(L770="E",LEN(C770)=4),LEFT(C770,3) ))))))</f>
        <v>0</v>
      </c>
      <c r="O770" s="0" t="n">
        <f aca="false">(F770^2+G770^2+H770^2)^0.5</f>
        <v>0</v>
      </c>
      <c r="P770" s="0" t="e">
        <f aca="false">ATAN((R770^2+S770^2)^0.5/T770)/$AB$1</f>
        <v>#VALUE!</v>
      </c>
      <c r="Q770" s="0" t="e">
        <f aca="false">ATAN2(R770,S770)/$AB$1+180</f>
        <v>#VALUE!</v>
      </c>
      <c r="R770" s="0" t="e">
        <f aca="false">-F770*SIN(M770*$AB$1)*COS(N770*$AB$1)-G770*SIN($AB$1*M770)*SIN($AB$1*N770)+H770*COS($AB$1*M770)</f>
        <v>#VALUE!</v>
      </c>
      <c r="S770" s="0" t="n">
        <f aca="false">-F770*SIN($AB$1*N770)+G770*COS($AB$1*N770)</f>
        <v>0</v>
      </c>
      <c r="T770" s="0" t="e">
        <f aca="false">-F770*COS($AB$1*M770)*COS(N770*$AB$1)-G770*COS($AB$1*M770)*SIN($AB$1*N770)-H770*SIN($AB$1*M770)</f>
        <v>#VALUE!</v>
      </c>
      <c r="W770" s="0" t="n">
        <f aca="false">IF(O770&lt;&gt;0,1,0)</f>
        <v>0</v>
      </c>
    </row>
    <row r="771" customFormat="false" ht="15" hidden="false" customHeight="false" outlineLevel="0" collapsed="false">
      <c r="A771" s="0" t="s">
        <v>2178</v>
      </c>
      <c r="B771" s="0" t="s">
        <v>2179</v>
      </c>
      <c r="C771" s="0" t="s">
        <v>2180</v>
      </c>
      <c r="I771" s="0" t="s">
        <v>2169</v>
      </c>
      <c r="J771" s="0" t="n">
        <v>0.095</v>
      </c>
      <c r="K771" s="9" t="str">
        <f aca="false">RIGHTB(B771,1)</f>
        <v>N</v>
      </c>
      <c r="L771" s="9" t="str">
        <f aca="false">RIGHTB(C771,1)</f>
        <v>E</v>
      </c>
      <c r="M771" s="10" t="str">
        <f aca="false">IF(AND(K771="S",LEN(B771)&gt;4),-LEFT(B771,4),IF(AND(K771="S",LEN(B771)=4),-LEFT(B771,3),IF(AND(K771="N",LEN(B771)=4),LEFT(B771,3),LEFT(B771,4))))</f>
        <v>50.4</v>
      </c>
      <c r="N771" s="10" t="str">
        <f aca="false">IF(AND(L771="W",LEN(C771)=6),-LEFT(C771,5), IF(AND(L771="W",LEN(C771)=5),-LEFT(C771,4), IF(AND(L771="W",LEN(C771)=4), -LEFT(C771,3), IF(AND(L771="E", LEN(C771)=6),LEFT(C771,5), IF(AND(L771="E",LEN(C771)=5), LEFT(C771,4), IF(AND(L771="E",LEN(C771)=4),LEFT(C771,3) ))))))</f>
        <v>58.9</v>
      </c>
      <c r="O771" s="0" t="n">
        <f aca="false">(F771^2+G771^2+H771^2)^0.5</f>
        <v>0</v>
      </c>
      <c r="P771" s="0" t="e">
        <f aca="false">ATAN((R771^2+S771^2)^0.5/T771)/$AB$1</f>
        <v>#DIV/0!</v>
      </c>
      <c r="Q771" s="0" t="n">
        <f aca="false">ATAN2(R771,S771)/$AB$1+180</f>
        <v>180</v>
      </c>
      <c r="R771" s="0" t="n">
        <f aca="false">-F771*SIN(M771*$AB$1)*COS(N771*$AB$1)-G771*SIN($AB$1*M771)*SIN($AB$1*N771)+H771*COS($AB$1*M771)</f>
        <v>0</v>
      </c>
      <c r="S771" s="0" t="n">
        <f aca="false">-F771*SIN($AB$1*N771)+G771*COS($AB$1*N771)</f>
        <v>0</v>
      </c>
      <c r="T771" s="0" t="n">
        <f aca="false">-F771*COS($AB$1*M771)*COS(N771*$AB$1)-G771*COS($AB$1*M771)*SIN($AB$1*N771)-H771*SIN($AB$1*M771)</f>
        <v>-0</v>
      </c>
      <c r="W771" s="0" t="n">
        <f aca="false">IF(O771&lt;&gt;0,1,0)</f>
        <v>0</v>
      </c>
    </row>
    <row r="772" customFormat="false" ht="15" hidden="false" customHeight="false" outlineLevel="0" collapsed="false">
      <c r="A772" s="0" t="s">
        <v>2181</v>
      </c>
      <c r="I772" s="0" t="s">
        <v>2169</v>
      </c>
      <c r="J772" s="0" t="n">
        <v>0.095</v>
      </c>
      <c r="K772" s="9" t="str">
        <f aca="false">RIGHTB(B772,1)</f>
        <v/>
      </c>
      <c r="L772" s="9" t="str">
        <f aca="false">RIGHTB(C772,1)</f>
        <v/>
      </c>
      <c r="M772" s="10" t="str">
        <f aca="false">IF(AND(K772="S",LEN(B772)&gt;4),-LEFT(B772,4),IF(AND(K772="S",LEN(B772)=4),-LEFT(B772,3),IF(AND(K772="N",LEN(B772)=4),LEFT(B772,3),LEFT(B772,4))))</f>
        <v/>
      </c>
      <c r="N772" s="10" t="n">
        <f aca="false">IF(AND(L772="W",LEN(C772)=6),-LEFT(C772,5), IF(AND(L772="W",LEN(C772)=5),-LEFT(C772,4), IF(AND(L772="W",LEN(C772)=4), -LEFT(C772,3), IF(AND(L772="E", LEN(C772)=6),LEFT(C772,5), IF(AND(L772="E",LEN(C772)=5), LEFT(C772,4), IF(AND(L772="E",LEN(C772)=4),LEFT(C772,3) ))))))</f>
        <v>0</v>
      </c>
      <c r="O772" s="0" t="n">
        <f aca="false">(F772^2+G772^2+H772^2)^0.5</f>
        <v>0</v>
      </c>
      <c r="P772" s="0" t="e">
        <f aca="false">ATAN((R772^2+S772^2)^0.5/T772)/$AB$1</f>
        <v>#VALUE!</v>
      </c>
      <c r="Q772" s="0" t="e">
        <f aca="false">ATAN2(R772,S772)/$AB$1+180</f>
        <v>#VALUE!</v>
      </c>
      <c r="R772" s="0" t="e">
        <f aca="false">-F772*SIN(M772*$AB$1)*COS(N772*$AB$1)-G772*SIN($AB$1*M772)*SIN($AB$1*N772)+H772*COS($AB$1*M772)</f>
        <v>#VALUE!</v>
      </c>
      <c r="S772" s="0" t="n">
        <f aca="false">-F772*SIN($AB$1*N772)+G772*COS($AB$1*N772)</f>
        <v>0</v>
      </c>
      <c r="T772" s="0" t="e">
        <f aca="false">-F772*COS($AB$1*M772)*COS(N772*$AB$1)-G772*COS($AB$1*M772)*SIN($AB$1*N772)-H772*SIN($AB$1*M772)</f>
        <v>#VALUE!</v>
      </c>
      <c r="W772" s="0" t="n">
        <f aca="false">IF(O772&lt;&gt;0,1,0)</f>
        <v>0</v>
      </c>
    </row>
    <row r="773" customFormat="false" ht="15" hidden="false" customHeight="false" outlineLevel="0" collapsed="false">
      <c r="A773" s="0" t="s">
        <v>2182</v>
      </c>
      <c r="B773" s="0" t="s">
        <v>1828</v>
      </c>
      <c r="C773" s="0" t="s">
        <v>968</v>
      </c>
      <c r="D773" s="0" t="n">
        <v>33</v>
      </c>
      <c r="I773" s="0" t="s">
        <v>2169</v>
      </c>
      <c r="J773" s="0" t="n">
        <v>0.095</v>
      </c>
      <c r="K773" s="9" t="str">
        <f aca="false">RIGHTB(B773,1)</f>
        <v>S</v>
      </c>
      <c r="L773" s="9" t="str">
        <f aca="false">RIGHTB(C773,1)</f>
        <v>W</v>
      </c>
      <c r="M773" s="10" t="n">
        <f aca="false">IF(AND(K773="S",LEN(B773)&gt;4),-LEFT(B773,4),IF(AND(K773="S",LEN(B773)=4),-LEFT(B773,3),IF(AND(K773="N",LEN(B773)=4),LEFT(B773,3),LEFT(B773,4))))</f>
        <v>-9.7</v>
      </c>
      <c r="N773" s="10" t="n">
        <f aca="false">IF(AND(L773="W",LEN(C773)=6),-LEFT(C773,5), IF(AND(L773="W",LEN(C773)=5),-LEFT(C773,4), IF(AND(L773="W",LEN(C773)=4), -LEFT(C773,3), IF(AND(L773="E", LEN(C773)=6),LEFT(C773,5), IF(AND(L773="E",LEN(C773)=5), LEFT(C773,4), IF(AND(L773="E",LEN(C773)=4),LEFT(C773,3) ))))))</f>
        <v>-34.7</v>
      </c>
      <c r="O773" s="0" t="n">
        <f aca="false">(F773^2+G773^2+H773^2)^0.5</f>
        <v>0</v>
      </c>
      <c r="P773" s="0" t="e">
        <f aca="false">ATAN((R773^2+S773^2)^0.5/T773)/$AB$1</f>
        <v>#DIV/0!</v>
      </c>
      <c r="Q773" s="0" t="n">
        <f aca="false">ATAN2(R773,S773)/$AB$1+180</f>
        <v>180</v>
      </c>
      <c r="R773" s="0" t="n">
        <f aca="false">-F773*SIN(M773*$AB$1)*COS(N773*$AB$1)-G773*SIN($AB$1*M773)*SIN($AB$1*N773)+H773*COS($AB$1*M773)</f>
        <v>0</v>
      </c>
      <c r="S773" s="0" t="n">
        <f aca="false">-F773*SIN($AB$1*N773)+G773*COS($AB$1*N773)</f>
        <v>0</v>
      </c>
      <c r="T773" s="0" t="n">
        <f aca="false">-F773*COS($AB$1*M773)*COS(N773*$AB$1)-G773*COS($AB$1*M773)*SIN($AB$1*N773)-H773*SIN($AB$1*M773)</f>
        <v>0</v>
      </c>
      <c r="W773" s="0" t="n">
        <f aca="false">IF(O773&lt;&gt;0,1,0)</f>
        <v>0</v>
      </c>
    </row>
    <row r="774" customFormat="false" ht="15" hidden="false" customHeight="false" outlineLevel="0" collapsed="false">
      <c r="A774" s="0" t="s">
        <v>2183</v>
      </c>
      <c r="I774" s="0" t="s">
        <v>2169</v>
      </c>
      <c r="J774" s="0" t="n">
        <v>0.095</v>
      </c>
      <c r="K774" s="9" t="str">
        <f aca="false">RIGHTB(B774,1)</f>
        <v/>
      </c>
      <c r="L774" s="9" t="str">
        <f aca="false">RIGHTB(C774,1)</f>
        <v/>
      </c>
      <c r="M774" s="10" t="str">
        <f aca="false">IF(AND(K774="S",LEN(B774)&gt;4),-LEFT(B774,4),IF(AND(K774="S",LEN(B774)=4),-LEFT(B774,3),IF(AND(K774="N",LEN(B774)=4),LEFT(B774,3),LEFT(B774,4))))</f>
        <v/>
      </c>
      <c r="N774" s="10" t="n">
        <f aca="false">IF(AND(L774="W",LEN(C774)=6),-LEFT(C774,5), IF(AND(L774="W",LEN(C774)=5),-LEFT(C774,4), IF(AND(L774="W",LEN(C774)=4), -LEFT(C774,3), IF(AND(L774="E", LEN(C774)=6),LEFT(C774,5), IF(AND(L774="E",LEN(C774)=5), LEFT(C774,4), IF(AND(L774="E",LEN(C774)=4),LEFT(C774,3) ))))))</f>
        <v>0</v>
      </c>
      <c r="O774" s="0" t="n">
        <f aca="false">(F774^2+G774^2+H774^2)^0.5</f>
        <v>0</v>
      </c>
      <c r="P774" s="0" t="e">
        <f aca="false">ATAN((R774^2+S774^2)^0.5/T774)/$AB$1</f>
        <v>#VALUE!</v>
      </c>
      <c r="Q774" s="0" t="e">
        <f aca="false">ATAN2(R774,S774)/$AB$1+180</f>
        <v>#VALUE!</v>
      </c>
      <c r="R774" s="0" t="e">
        <f aca="false">-F774*SIN(M774*$AB$1)*COS(N774*$AB$1)-G774*SIN($AB$1*M774)*SIN($AB$1*N774)+H774*COS($AB$1*M774)</f>
        <v>#VALUE!</v>
      </c>
      <c r="S774" s="0" t="n">
        <f aca="false">-F774*SIN($AB$1*N774)+G774*COS($AB$1*N774)</f>
        <v>0</v>
      </c>
      <c r="T774" s="0" t="e">
        <f aca="false">-F774*COS($AB$1*M774)*COS(N774*$AB$1)-G774*COS($AB$1*M774)*SIN($AB$1*N774)-H774*SIN($AB$1*M774)</f>
        <v>#VALUE!</v>
      </c>
      <c r="W774" s="0" t="n">
        <f aca="false">IF(O774&lt;&gt;0,1,0)</f>
        <v>0</v>
      </c>
    </row>
    <row r="775" customFormat="false" ht="15" hidden="false" customHeight="false" outlineLevel="0" collapsed="false">
      <c r="A775" s="0" t="s">
        <v>2184</v>
      </c>
      <c r="I775" s="0" t="s">
        <v>2169</v>
      </c>
      <c r="J775" s="0" t="n">
        <v>0.095</v>
      </c>
      <c r="K775" s="9" t="str">
        <f aca="false">RIGHTB(B775,1)</f>
        <v/>
      </c>
      <c r="L775" s="9" t="str">
        <f aca="false">RIGHTB(C775,1)</f>
        <v/>
      </c>
      <c r="M775" s="10" t="str">
        <f aca="false">IF(AND(K775="S",LEN(B775)&gt;4),-LEFT(B775,4),IF(AND(K775="S",LEN(B775)=4),-LEFT(B775,3),IF(AND(K775="N",LEN(B775)=4),LEFT(B775,3),LEFT(B775,4))))</f>
        <v/>
      </c>
      <c r="N775" s="10" t="n">
        <f aca="false">IF(AND(L775="W",LEN(C775)=6),-LEFT(C775,5), IF(AND(L775="W",LEN(C775)=5),-LEFT(C775,4), IF(AND(L775="W",LEN(C775)=4), -LEFT(C775,3), IF(AND(L775="E", LEN(C775)=6),LEFT(C775,5), IF(AND(L775="E",LEN(C775)=5), LEFT(C775,4), IF(AND(L775="E",LEN(C775)=4),LEFT(C775,3) ))))))</f>
        <v>0</v>
      </c>
      <c r="O775" s="0" t="n">
        <f aca="false">(F775^2+G775^2+H775^2)^0.5</f>
        <v>0</v>
      </c>
      <c r="P775" s="0" t="e">
        <f aca="false">ATAN((R775^2+S775^2)^0.5/T775)/$AB$1</f>
        <v>#VALUE!</v>
      </c>
      <c r="Q775" s="0" t="e">
        <f aca="false">ATAN2(R775,S775)/$AB$1+180</f>
        <v>#VALUE!</v>
      </c>
      <c r="R775" s="0" t="e">
        <f aca="false">-F775*SIN(M775*$AB$1)*COS(N775*$AB$1)-G775*SIN($AB$1*M775)*SIN($AB$1*N775)+H775*COS($AB$1*M775)</f>
        <v>#VALUE!</v>
      </c>
      <c r="S775" s="0" t="n">
        <f aca="false">-F775*SIN($AB$1*N775)+G775*COS($AB$1*N775)</f>
        <v>0</v>
      </c>
      <c r="T775" s="0" t="e">
        <f aca="false">-F775*COS($AB$1*M775)*COS(N775*$AB$1)-G775*COS($AB$1*M775)*SIN($AB$1*N775)-H775*SIN($AB$1*M775)</f>
        <v>#VALUE!</v>
      </c>
      <c r="W775" s="0" t="n">
        <f aca="false">IF(O775&lt;&gt;0,1,0)</f>
        <v>0</v>
      </c>
    </row>
    <row r="776" customFormat="false" ht="15" hidden="false" customHeight="false" outlineLevel="0" collapsed="false">
      <c r="A776" s="0" t="s">
        <v>2185</v>
      </c>
      <c r="I776" s="0" t="s">
        <v>2169</v>
      </c>
      <c r="J776" s="0" t="n">
        <v>0.095</v>
      </c>
      <c r="K776" s="9" t="str">
        <f aca="false">RIGHTB(B776,1)</f>
        <v/>
      </c>
      <c r="L776" s="9" t="str">
        <f aca="false">RIGHTB(C776,1)</f>
        <v/>
      </c>
      <c r="M776" s="10" t="str">
        <f aca="false">IF(AND(K776="S",LEN(B776)&gt;4),-LEFT(B776,4),IF(AND(K776="S",LEN(B776)=4),-LEFT(B776,3),IF(AND(K776="N",LEN(B776)=4),LEFT(B776,3),LEFT(B776,4))))</f>
        <v/>
      </c>
      <c r="N776" s="10" t="n">
        <f aca="false">IF(AND(L776="W",LEN(C776)=6),-LEFT(C776,5), IF(AND(L776="W",LEN(C776)=5),-LEFT(C776,4), IF(AND(L776="W",LEN(C776)=4), -LEFT(C776,3), IF(AND(L776="E", LEN(C776)=6),LEFT(C776,5), IF(AND(L776="E",LEN(C776)=5), LEFT(C776,4), IF(AND(L776="E",LEN(C776)=4),LEFT(C776,3) ))))))</f>
        <v>0</v>
      </c>
      <c r="O776" s="0" t="n">
        <f aca="false">(F776^2+G776^2+H776^2)^0.5</f>
        <v>0</v>
      </c>
      <c r="P776" s="0" t="e">
        <f aca="false">ATAN((R776^2+S776^2)^0.5/T776)/$AB$1</f>
        <v>#VALUE!</v>
      </c>
      <c r="Q776" s="0" t="e">
        <f aca="false">ATAN2(R776,S776)/$AB$1+180</f>
        <v>#VALUE!</v>
      </c>
      <c r="R776" s="0" t="e">
        <f aca="false">-F776*SIN(M776*$AB$1)*COS(N776*$AB$1)-G776*SIN($AB$1*M776)*SIN($AB$1*N776)+H776*COS($AB$1*M776)</f>
        <v>#VALUE!</v>
      </c>
      <c r="S776" s="0" t="n">
        <f aca="false">-F776*SIN($AB$1*N776)+G776*COS($AB$1*N776)</f>
        <v>0</v>
      </c>
      <c r="T776" s="0" t="e">
        <f aca="false">-F776*COS($AB$1*M776)*COS(N776*$AB$1)-G776*COS($AB$1*M776)*SIN($AB$1*N776)-H776*SIN($AB$1*M776)</f>
        <v>#VALUE!</v>
      </c>
      <c r="W776" s="0" t="n">
        <f aca="false">IF(O776&lt;&gt;0,1,0)</f>
        <v>0</v>
      </c>
    </row>
    <row r="777" customFormat="false" ht="15" hidden="false" customHeight="false" outlineLevel="0" collapsed="false">
      <c r="A777" s="0" t="s">
        <v>2186</v>
      </c>
      <c r="I777" s="0" t="s">
        <v>2169</v>
      </c>
      <c r="J777" s="0" t="n">
        <v>0.095</v>
      </c>
      <c r="K777" s="9" t="str">
        <f aca="false">RIGHTB(B777,1)</f>
        <v/>
      </c>
      <c r="L777" s="9" t="str">
        <f aca="false">RIGHTB(C777,1)</f>
        <v/>
      </c>
      <c r="M777" s="10" t="str">
        <f aca="false">IF(AND(K777="S",LEN(B777)&gt;4),-LEFT(B777,4),IF(AND(K777="S",LEN(B777)=4),-LEFT(B777,3),IF(AND(K777="N",LEN(B777)=4),LEFT(B777,3),LEFT(B777,4))))</f>
        <v/>
      </c>
      <c r="N777" s="10" t="n">
        <f aca="false">IF(AND(L777="W",LEN(C777)=6),-LEFT(C777,5), IF(AND(L777="W",LEN(C777)=5),-LEFT(C777,4), IF(AND(L777="W",LEN(C777)=4), -LEFT(C777,3), IF(AND(L777="E", LEN(C777)=6),LEFT(C777,5), IF(AND(L777="E",LEN(C777)=5), LEFT(C777,4), IF(AND(L777="E",LEN(C777)=4),LEFT(C777,3) ))))))</f>
        <v>0</v>
      </c>
      <c r="O777" s="0" t="n">
        <f aca="false">(F777^2+G777^2+H777^2)^0.5</f>
        <v>0</v>
      </c>
      <c r="P777" s="0" t="e">
        <f aca="false">ATAN((R777^2+S777^2)^0.5/T777)/$AB$1</f>
        <v>#VALUE!</v>
      </c>
      <c r="Q777" s="0" t="e">
        <f aca="false">ATAN2(R777,S777)/$AB$1+180</f>
        <v>#VALUE!</v>
      </c>
      <c r="R777" s="0" t="e">
        <f aca="false">-F777*SIN(M777*$AB$1)*COS(N777*$AB$1)-G777*SIN($AB$1*M777)*SIN($AB$1*N777)+H777*COS($AB$1*M777)</f>
        <v>#VALUE!</v>
      </c>
      <c r="S777" s="0" t="n">
        <f aca="false">-F777*SIN($AB$1*N777)+G777*COS($AB$1*N777)</f>
        <v>0</v>
      </c>
      <c r="T777" s="0" t="e">
        <f aca="false">-F777*COS($AB$1*M777)*COS(N777*$AB$1)-G777*COS($AB$1*M777)*SIN($AB$1*N777)-H777*SIN($AB$1*M777)</f>
        <v>#VALUE!</v>
      </c>
      <c r="W777" s="0" t="n">
        <f aca="false">IF(O777&lt;&gt;0,1,0)</f>
        <v>0</v>
      </c>
    </row>
    <row r="778" customFormat="false" ht="15" hidden="false" customHeight="false" outlineLevel="0" collapsed="false">
      <c r="A778" s="0" t="s">
        <v>2187</v>
      </c>
      <c r="B778" s="0" t="s">
        <v>2188</v>
      </c>
      <c r="C778" s="0" t="s">
        <v>2189</v>
      </c>
      <c r="I778" s="0" t="s">
        <v>2169</v>
      </c>
      <c r="J778" s="0" t="n">
        <v>0.095</v>
      </c>
      <c r="K778" s="9" t="str">
        <f aca="false">RIGHTB(B778,1)</f>
        <v>N</v>
      </c>
      <c r="L778" s="9" t="str">
        <f aca="false">RIGHTB(C778,1)</f>
        <v>W</v>
      </c>
      <c r="M778" s="10" t="str">
        <f aca="false">IF(AND(K778="S",LEN(B778)&gt;4),-LEFT(B778,4),IF(AND(K778="S",LEN(B778)=4),-LEFT(B778,3),IF(AND(K778="N",LEN(B778)=4),LEFT(B778,3),LEFT(B778,4))))</f>
        <v>18.6</v>
      </c>
      <c r="N778" s="10" t="n">
        <f aca="false">IF(AND(L778="W",LEN(C778)=6),-LEFT(C778,5), IF(AND(L778="W",LEN(C778)=5),-LEFT(C778,4), IF(AND(L778="W",LEN(C778)=4), -LEFT(C778,3), IF(AND(L778="E", LEN(C778)=6),LEFT(C778,5), IF(AND(L778="E",LEN(C778)=5), LEFT(C778,4), IF(AND(L778="E",LEN(C778)=4),LEFT(C778,3) ))))))</f>
        <v>-5.1</v>
      </c>
      <c r="O778" s="0" t="n">
        <f aca="false">(F778^2+G778^2+H778^2)^0.5</f>
        <v>0</v>
      </c>
      <c r="P778" s="0" t="e">
        <f aca="false">ATAN((R778^2+S778^2)^0.5/T778)/$AB$1</f>
        <v>#DIV/0!</v>
      </c>
      <c r="Q778" s="0" t="n">
        <f aca="false">ATAN2(R778,S778)/$AB$1+180</f>
        <v>180</v>
      </c>
      <c r="R778" s="0" t="n">
        <f aca="false">-F778*SIN(M778*$AB$1)*COS(N778*$AB$1)-G778*SIN($AB$1*M778)*SIN($AB$1*N778)+H778*COS($AB$1*M778)</f>
        <v>0</v>
      </c>
      <c r="S778" s="0" t="n">
        <f aca="false">-F778*SIN($AB$1*N778)+G778*COS($AB$1*N778)</f>
        <v>0</v>
      </c>
      <c r="T778" s="0" t="n">
        <f aca="false">-F778*COS($AB$1*M778)*COS(N778*$AB$1)-G778*COS($AB$1*M778)*SIN($AB$1*N778)-H778*SIN($AB$1*M778)</f>
        <v>0</v>
      </c>
      <c r="W778" s="0" t="n">
        <f aca="false">IF(O778&lt;&gt;0,1,0)</f>
        <v>0</v>
      </c>
    </row>
    <row r="779" customFormat="false" ht="15" hidden="false" customHeight="false" outlineLevel="0" collapsed="false">
      <c r="A779" s="0" t="s">
        <v>2190</v>
      </c>
      <c r="I779" s="0" t="s">
        <v>2169</v>
      </c>
      <c r="J779" s="0" t="n">
        <v>0.095</v>
      </c>
      <c r="K779" s="9" t="str">
        <f aca="false">RIGHTB(B779,1)</f>
        <v/>
      </c>
      <c r="L779" s="9" t="str">
        <f aca="false">RIGHTB(C779,1)</f>
        <v/>
      </c>
      <c r="M779" s="10" t="str">
        <f aca="false">IF(AND(K779="S",LEN(B779)&gt;4),-LEFT(B779,4),IF(AND(K779="S",LEN(B779)=4),-LEFT(B779,3),IF(AND(K779="N",LEN(B779)=4),LEFT(B779,3),LEFT(B779,4))))</f>
        <v/>
      </c>
      <c r="N779" s="10" t="n">
        <f aca="false">IF(AND(L779="W",LEN(C779)=6),-LEFT(C779,5), IF(AND(L779="W",LEN(C779)=5),-LEFT(C779,4), IF(AND(L779="W",LEN(C779)=4), -LEFT(C779,3), IF(AND(L779="E", LEN(C779)=6),LEFT(C779,5), IF(AND(L779="E",LEN(C779)=5), LEFT(C779,4), IF(AND(L779="E",LEN(C779)=4),LEFT(C779,3) ))))))</f>
        <v>0</v>
      </c>
      <c r="O779" s="0" t="n">
        <f aca="false">(F779^2+G779^2+H779^2)^0.5</f>
        <v>0</v>
      </c>
      <c r="P779" s="0" t="e">
        <f aca="false">ATAN((R779^2+S779^2)^0.5/T779)/$AB$1</f>
        <v>#VALUE!</v>
      </c>
      <c r="Q779" s="0" t="e">
        <f aca="false">ATAN2(R779,S779)/$AB$1+180</f>
        <v>#VALUE!</v>
      </c>
      <c r="R779" s="0" t="e">
        <f aca="false">-F779*SIN(M779*$AB$1)*COS(N779*$AB$1)-G779*SIN($AB$1*M779)*SIN($AB$1*N779)+H779*COS($AB$1*M779)</f>
        <v>#VALUE!</v>
      </c>
      <c r="S779" s="0" t="n">
        <f aca="false">-F779*SIN($AB$1*N779)+G779*COS($AB$1*N779)</f>
        <v>0</v>
      </c>
      <c r="T779" s="0" t="e">
        <f aca="false">-F779*COS($AB$1*M779)*COS(N779*$AB$1)-G779*COS($AB$1*M779)*SIN($AB$1*N779)-H779*SIN($AB$1*M779)</f>
        <v>#VALUE!</v>
      </c>
      <c r="W779" s="0" t="n">
        <f aca="false">IF(O779&lt;&gt;0,1,0)</f>
        <v>0</v>
      </c>
    </row>
    <row r="780" customFormat="false" ht="15" hidden="false" customHeight="false" outlineLevel="0" collapsed="false">
      <c r="A780" s="0" t="s">
        <v>2191</v>
      </c>
      <c r="B780" s="0" t="s">
        <v>2192</v>
      </c>
      <c r="C780" s="0" t="s">
        <v>2193</v>
      </c>
      <c r="D780" s="0" t="n">
        <v>50.7</v>
      </c>
      <c r="I780" s="0" t="s">
        <v>2169</v>
      </c>
      <c r="J780" s="0" t="n">
        <v>0.095</v>
      </c>
      <c r="K780" s="9" t="str">
        <f aca="false">RIGHTB(B780,1)</f>
        <v>S</v>
      </c>
      <c r="L780" s="9" t="str">
        <f aca="false">RIGHTB(C780,1)</f>
        <v>W</v>
      </c>
      <c r="M780" s="10" t="n">
        <f aca="false">IF(AND(K780="S",LEN(B780)&gt;4),-LEFT(B780,4),IF(AND(K780="S",LEN(B780)=4),-LEFT(B780,3),IF(AND(K780="N",LEN(B780)=4),LEFT(B780,3),LEFT(B780,4))))</f>
        <v>-43.8</v>
      </c>
      <c r="N780" s="10" t="n">
        <f aca="false">IF(AND(L780="W",LEN(C780)=6),-LEFT(C780,5), IF(AND(L780="W",LEN(C780)=5),-LEFT(C780,4), IF(AND(L780="W",LEN(C780)=4), -LEFT(C780,3), IF(AND(L780="E", LEN(C780)=6),LEFT(C780,5), IF(AND(L780="E",LEN(C780)=5), LEFT(C780,4), IF(AND(L780="E",LEN(C780)=4),LEFT(C780,3) ))))))</f>
        <v>-1.1</v>
      </c>
      <c r="O780" s="0" t="n">
        <f aca="false">(F780^2+G780^2+H780^2)^0.5</f>
        <v>0</v>
      </c>
      <c r="P780" s="0" t="e">
        <f aca="false">ATAN((R780^2+S780^2)^0.5/T780)/$AB$1</f>
        <v>#DIV/0!</v>
      </c>
      <c r="Q780" s="0" t="n">
        <f aca="false">ATAN2(R780,S780)/$AB$1+180</f>
        <v>180</v>
      </c>
      <c r="R780" s="0" t="n">
        <f aca="false">-F780*SIN(M780*$AB$1)*COS(N780*$AB$1)-G780*SIN($AB$1*M780)*SIN($AB$1*N780)+H780*COS($AB$1*M780)</f>
        <v>0</v>
      </c>
      <c r="S780" s="0" t="n">
        <f aca="false">-F780*SIN($AB$1*N780)+G780*COS($AB$1*N780)</f>
        <v>0</v>
      </c>
      <c r="T780" s="0" t="n">
        <f aca="false">-F780*COS($AB$1*M780)*COS(N780*$AB$1)-G780*COS($AB$1*M780)*SIN($AB$1*N780)-H780*SIN($AB$1*M780)</f>
        <v>0</v>
      </c>
      <c r="W780" s="0" t="n">
        <f aca="false">IF(O780&lt;&gt;0,1,0)</f>
        <v>0</v>
      </c>
    </row>
    <row r="781" customFormat="false" ht="15" hidden="false" customHeight="false" outlineLevel="0" collapsed="false">
      <c r="A781" s="0" t="s">
        <v>2194</v>
      </c>
      <c r="B781" s="0" t="s">
        <v>2195</v>
      </c>
      <c r="C781" s="0" t="s">
        <v>2196</v>
      </c>
      <c r="D781" s="0" t="n">
        <v>40.7</v>
      </c>
      <c r="I781" s="0" t="s">
        <v>2169</v>
      </c>
      <c r="J781" s="0" t="n">
        <v>0.095</v>
      </c>
      <c r="K781" s="9" t="str">
        <f aca="false">RIGHTB(B781,1)</f>
        <v>N</v>
      </c>
      <c r="L781" s="9" t="str">
        <f aca="false">RIGHTB(C781,1)</f>
        <v>W</v>
      </c>
      <c r="M781" s="10" t="str">
        <f aca="false">IF(AND(K781="S",LEN(B781)&gt;4),-LEFT(B781,4),IF(AND(K781="S",LEN(B781)=4),-LEFT(B781,3),IF(AND(K781="N",LEN(B781)=4),LEFT(B781,3),LEFT(B781,4))))</f>
        <v>12.0</v>
      </c>
      <c r="N781" s="10" t="n">
        <f aca="false">IF(AND(L781="W",LEN(C781)=6),-LEFT(C781,5), IF(AND(L781="W",LEN(C781)=5),-LEFT(C781,4), IF(AND(L781="W",LEN(C781)=4), -LEFT(C781,3), IF(AND(L781="E", LEN(C781)=6),LEFT(C781,5), IF(AND(L781="E",LEN(C781)=5), LEFT(C781,4), IF(AND(L781="E",LEN(C781)=4),LEFT(C781,3) ))))))</f>
        <v>-76</v>
      </c>
      <c r="O781" s="0" t="n">
        <f aca="false">(F781^2+G781^2+H781^2)^0.5</f>
        <v>0</v>
      </c>
      <c r="P781" s="0" t="e">
        <f aca="false">ATAN((R781^2+S781^2)^0.5/T781)/$AB$1</f>
        <v>#DIV/0!</v>
      </c>
      <c r="Q781" s="0" t="n">
        <f aca="false">ATAN2(R781,S781)/$AB$1+180</f>
        <v>180</v>
      </c>
      <c r="R781" s="0" t="n">
        <f aca="false">-F781*SIN(M781*$AB$1)*COS(N781*$AB$1)-G781*SIN($AB$1*M781)*SIN($AB$1*N781)+H781*COS($AB$1*M781)</f>
        <v>0</v>
      </c>
      <c r="S781" s="0" t="n">
        <f aca="false">-F781*SIN($AB$1*N781)+G781*COS($AB$1*N781)</f>
        <v>0</v>
      </c>
      <c r="T781" s="0" t="n">
        <f aca="false">-F781*COS($AB$1*M781)*COS(N781*$AB$1)-G781*COS($AB$1*M781)*SIN($AB$1*N781)-H781*SIN($AB$1*M781)</f>
        <v>0</v>
      </c>
      <c r="W781" s="0" t="n">
        <f aca="false">IF(O781&lt;&gt;0,1,0)</f>
        <v>0</v>
      </c>
    </row>
    <row r="782" customFormat="false" ht="15" hidden="false" customHeight="false" outlineLevel="0" collapsed="false">
      <c r="A782" s="0" t="s">
        <v>2197</v>
      </c>
      <c r="B782" s="0" t="s">
        <v>2198</v>
      </c>
      <c r="C782" s="0" t="s">
        <v>1879</v>
      </c>
      <c r="D782" s="8" t="n">
        <v>35</v>
      </c>
      <c r="E782" s="0" t="n">
        <v>13</v>
      </c>
      <c r="F782" s="0" t="n">
        <v>-11.6</v>
      </c>
      <c r="G782" s="0" t="n">
        <v>-2.5</v>
      </c>
      <c r="H782" s="0" t="n">
        <v>-5.4</v>
      </c>
      <c r="I782" s="0" t="s">
        <v>2169</v>
      </c>
      <c r="J782" s="0" t="n">
        <v>0.095</v>
      </c>
      <c r="K782" s="9" t="str">
        <f aca="false">RIGHTB(B782,1)</f>
        <v>N</v>
      </c>
      <c r="L782" s="9" t="str">
        <f aca="false">RIGHTB(C782,1)</f>
        <v>W</v>
      </c>
      <c r="M782" s="10" t="str">
        <f aca="false">IF(AND(K782="S",LEN(B782)&gt;4),-LEFT(B782,4),IF(AND(K782="S",LEN(B782)=4),-LEFT(B782,3),IF(AND(K782="N",LEN(B782)=4),LEFT(B782,3),LEFT(B782,4))))</f>
        <v>35.7</v>
      </c>
      <c r="N782" s="10" t="n">
        <f aca="false">IF(AND(L782="W",LEN(C782)=6),-LEFT(C782,5), IF(AND(L782="W",LEN(C782)=5),-LEFT(C782,4), IF(AND(L782="W",LEN(C782)=4), -LEFT(C782,3), IF(AND(L782="E", LEN(C782)=6),LEFT(C782,5), IF(AND(L782="E",LEN(C782)=5), LEFT(C782,4), IF(AND(L782="E",LEN(C782)=4),LEFT(C782,3) ))))))</f>
        <v>-31.7</v>
      </c>
      <c r="O782" s="0" t="n">
        <f aca="false">(F782^2+G782^2+H782^2)^0.5</f>
        <v>13.0372543121625</v>
      </c>
      <c r="P782" s="0" t="n">
        <f aca="false">ATAN((R782^2+S782^2)^0.5/T782)/$AB$1</f>
        <v>39.2282130497683</v>
      </c>
      <c r="Q782" s="0" t="n">
        <f aca="false">ATAN2(R782,S782)/$AB$1+180</f>
        <v>94.2245846617538</v>
      </c>
      <c r="R782" s="0" t="n">
        <f aca="false">-F782*SIN(M782*$AB$1)*COS(N782*$AB$1)-G782*SIN($AB$1*M782)*SIN($AB$1*N782)+H782*COS($AB$1*M782)</f>
        <v>0.60736985215146</v>
      </c>
      <c r="S782" s="0" t="n">
        <f aca="false">-F782*SIN($AB$1*N782)+G782*COS($AB$1*N782)</f>
        <v>-8.22249892586314</v>
      </c>
      <c r="T782" s="0" t="n">
        <f aca="false">-F782*COS($AB$1*M782)*COS(N782*$AB$1)-G782*COS($AB$1*M782)*SIN($AB$1*N782)-H782*SIN($AB$1*M782)</f>
        <v>10.0990897251622</v>
      </c>
      <c r="W782" s="0" t="n">
        <f aca="false">IF(O782&lt;&gt;0,1,0)</f>
        <v>1</v>
      </c>
    </row>
    <row r="783" customFormat="false" ht="15" hidden="false" customHeight="false" outlineLevel="0" collapsed="false">
      <c r="A783" s="0" t="s">
        <v>2199</v>
      </c>
      <c r="B783" s="0" t="s">
        <v>2200</v>
      </c>
      <c r="C783" s="0" t="s">
        <v>2201</v>
      </c>
      <c r="D783" s="0" t="n">
        <v>41.7</v>
      </c>
      <c r="E783" s="0" t="n">
        <v>31.7</v>
      </c>
      <c r="F783" s="0" t="n">
        <v>-27.8</v>
      </c>
      <c r="G783" s="0" t="n">
        <v>-14.3</v>
      </c>
      <c r="H783" s="0" t="n">
        <v>-5.2</v>
      </c>
      <c r="I783" s="0" t="s">
        <v>2169</v>
      </c>
      <c r="J783" s="0" t="n">
        <v>0.095</v>
      </c>
      <c r="K783" s="9" t="str">
        <f aca="false">RIGHTB(B783,1)</f>
        <v>N</v>
      </c>
      <c r="L783" s="9" t="str">
        <f aca="false">RIGHTB(C783,1)</f>
        <v>E</v>
      </c>
      <c r="M783" s="10" t="str">
        <f aca="false">IF(AND(K783="S",LEN(B783)&gt;4),-LEFT(B783,4),IF(AND(K783="S",LEN(B783)=4),-LEFT(B783,3),IF(AND(K783="N",LEN(B783)=4),LEFT(B783,3),LEFT(B783,4))))</f>
        <v>28.2</v>
      </c>
      <c r="N783" s="10" t="str">
        <f aca="false">IF(AND(L783="W",LEN(C783)=6),-LEFT(C783,5), IF(AND(L783="W",LEN(C783)=5),-LEFT(C783,4), IF(AND(L783="W",LEN(C783)=4), -LEFT(C783,3), IF(AND(L783="E", LEN(C783)=6),LEFT(C783,5), IF(AND(L783="E",LEN(C783)=5), LEFT(C783,4), IF(AND(L783="E",LEN(C783)=4),LEFT(C783,3) ))))))</f>
        <v>76.7</v>
      </c>
      <c r="O783" s="0" t="n">
        <f aca="false">(F783^2+G783^2+H783^2)^0.5</f>
        <v>31.6917970459234</v>
      </c>
      <c r="P783" s="0" t="n">
        <f aca="false">ATAN((R783^2+S783^2)^0.5/T783)/$AB$1</f>
        <v>50.0305211204613</v>
      </c>
      <c r="Q783" s="0" t="n">
        <f aca="false">ATAN2(R783,S783)/$AB$1+180</f>
        <v>258.082461052739</v>
      </c>
      <c r="R783" s="0" t="n">
        <f aca="false">-F783*SIN(M783*$AB$1)*COS(N783*$AB$1)-G783*SIN($AB$1*M783)*SIN($AB$1*N783)+H783*COS($AB$1*M783)</f>
        <v>5.01559784880328</v>
      </c>
      <c r="S783" s="0" t="n">
        <f aca="false">-F783*SIN($AB$1*N783)+G783*COS($AB$1*N783)</f>
        <v>23.764661420636</v>
      </c>
      <c r="T783" s="0" t="n">
        <f aca="false">-F783*COS($AB$1*M783)*COS(N783*$AB$1)-G783*COS($AB$1*M783)*SIN($AB$1*N783)-H783*SIN($AB$1*M783)</f>
        <v>20.3581591943283</v>
      </c>
      <c r="W783" s="0" t="n">
        <f aca="false">IF(O783&lt;&gt;0,1,0)</f>
        <v>1</v>
      </c>
    </row>
    <row r="784" customFormat="false" ht="15" hidden="false" customHeight="false" outlineLevel="0" collapsed="false">
      <c r="A784" s="0" t="s">
        <v>2202</v>
      </c>
      <c r="B784" s="0" t="s">
        <v>2203</v>
      </c>
      <c r="C784" s="0" t="s">
        <v>2204</v>
      </c>
      <c r="I784" s="0" t="s">
        <v>2169</v>
      </c>
      <c r="J784" s="0" t="n">
        <v>0.095</v>
      </c>
      <c r="K784" s="9" t="str">
        <f aca="false">RIGHTB(B784,1)</f>
        <v>N</v>
      </c>
      <c r="L784" s="9" t="str">
        <f aca="false">RIGHTB(C784,1)</f>
        <v>W</v>
      </c>
      <c r="M784" s="10" t="str">
        <f aca="false">IF(AND(K784="S",LEN(B784)&gt;4),-LEFT(B784,4),IF(AND(K784="S",LEN(B784)=4),-LEFT(B784,3),IF(AND(K784="N",LEN(B784)=4),LEFT(B784,3),LEFT(B784,4))))</f>
        <v>12.5</v>
      </c>
      <c r="N784" s="10" t="n">
        <f aca="false">IF(AND(L784="W",LEN(C784)=6),-LEFT(C784,5), IF(AND(L784="W",LEN(C784)=5),-LEFT(C784,4), IF(AND(L784="W",LEN(C784)=4), -LEFT(C784,3), IF(AND(L784="E", LEN(C784)=6),LEFT(C784,5), IF(AND(L784="E",LEN(C784)=5), LEFT(C784,4), IF(AND(L784="E",LEN(C784)=4),LEFT(C784,3) ))))))</f>
        <v>-49.8</v>
      </c>
      <c r="O784" s="0" t="n">
        <f aca="false">(F784^2+G784^2+H784^2)^0.5</f>
        <v>0</v>
      </c>
      <c r="P784" s="0" t="e">
        <f aca="false">ATAN((R784^2+S784^2)^0.5/T784)/$AB$1</f>
        <v>#DIV/0!</v>
      </c>
      <c r="Q784" s="0" t="n">
        <f aca="false">ATAN2(R784,S784)/$AB$1+180</f>
        <v>180</v>
      </c>
      <c r="R784" s="0" t="n">
        <f aca="false">-F784*SIN(M784*$AB$1)*COS(N784*$AB$1)-G784*SIN($AB$1*M784)*SIN($AB$1*N784)+H784*COS($AB$1*M784)</f>
        <v>0</v>
      </c>
      <c r="S784" s="0" t="n">
        <f aca="false">-F784*SIN($AB$1*N784)+G784*COS($AB$1*N784)</f>
        <v>0</v>
      </c>
      <c r="T784" s="0" t="n">
        <f aca="false">-F784*COS($AB$1*M784)*COS(N784*$AB$1)-G784*COS($AB$1*M784)*SIN($AB$1*N784)-H784*SIN($AB$1*M784)</f>
        <v>0</v>
      </c>
      <c r="W784" s="0" t="n">
        <f aca="false">IF(O784&lt;&gt;0,1,0)</f>
        <v>0</v>
      </c>
    </row>
    <row r="785" customFormat="false" ht="15" hidden="false" customHeight="false" outlineLevel="0" collapsed="false">
      <c r="A785" s="0" t="s">
        <v>2205</v>
      </c>
      <c r="B785" s="0" t="s">
        <v>2206</v>
      </c>
      <c r="C785" s="0" t="s">
        <v>2160</v>
      </c>
      <c r="D785" s="8" t="n">
        <v>39</v>
      </c>
      <c r="I785" s="0" t="s">
        <v>2169</v>
      </c>
      <c r="J785" s="0" t="n">
        <v>0.095</v>
      </c>
      <c r="K785" s="9" t="str">
        <f aca="false">RIGHTB(B785,1)</f>
        <v>S</v>
      </c>
      <c r="L785" s="9" t="str">
        <f aca="false">RIGHTB(C785,1)</f>
        <v>W</v>
      </c>
      <c r="M785" s="10" t="n">
        <f aca="false">IF(AND(K785="S",LEN(B785)&gt;4),-LEFT(B785,4),IF(AND(K785="S",LEN(B785)=4),-LEFT(B785,3),IF(AND(K785="N",LEN(B785)=4),LEFT(B785,3),LEFT(B785,4))))</f>
        <v>-29.7</v>
      </c>
      <c r="N785" s="10" t="n">
        <f aca="false">IF(AND(L785="W",LEN(C785)=6),-LEFT(C785,5), IF(AND(L785="W",LEN(C785)=5),-LEFT(C785,4), IF(AND(L785="W",LEN(C785)=4), -LEFT(C785,3), IF(AND(L785="E", LEN(C785)=6),LEFT(C785,5), IF(AND(L785="E",LEN(C785)=5), LEFT(C785,4), IF(AND(L785="E",LEN(C785)=4),LEFT(C785,3) ))))))</f>
        <v>-93.9</v>
      </c>
      <c r="O785" s="0" t="n">
        <f aca="false">(F785^2+G785^2+H785^2)^0.5</f>
        <v>0</v>
      </c>
      <c r="P785" s="0" t="e">
        <f aca="false">ATAN((R785^2+S785^2)^0.5/T785)/$AB$1</f>
        <v>#DIV/0!</v>
      </c>
      <c r="Q785" s="0" t="n">
        <f aca="false">ATAN2(R785,S785)/$AB$1+180</f>
        <v>180</v>
      </c>
      <c r="R785" s="0" t="n">
        <f aca="false">-F785*SIN(M785*$AB$1)*COS(N785*$AB$1)-G785*SIN($AB$1*M785)*SIN($AB$1*N785)+H785*COS($AB$1*M785)</f>
        <v>0</v>
      </c>
      <c r="S785" s="0" t="n">
        <f aca="false">-F785*SIN($AB$1*N785)+G785*COS($AB$1*N785)</f>
        <v>0</v>
      </c>
      <c r="T785" s="0" t="n">
        <f aca="false">-F785*COS($AB$1*M785)*COS(N785*$AB$1)-G785*COS($AB$1*M785)*SIN($AB$1*N785)-H785*SIN($AB$1*M785)</f>
        <v>0</v>
      </c>
      <c r="W785" s="0" t="n">
        <f aca="false">IF(O785&lt;&gt;0,1,0)</f>
        <v>0</v>
      </c>
    </row>
    <row r="786" customFormat="false" ht="15" hidden="false" customHeight="false" outlineLevel="0" collapsed="false">
      <c r="A786" s="0" t="s">
        <v>2207</v>
      </c>
      <c r="B786" s="0" t="s">
        <v>2033</v>
      </c>
      <c r="C786" s="0" t="s">
        <v>2208</v>
      </c>
      <c r="D786" s="0" t="n">
        <v>41</v>
      </c>
      <c r="I786" s="0" t="s">
        <v>2169</v>
      </c>
      <c r="J786" s="0" t="n">
        <v>0.095</v>
      </c>
      <c r="K786" s="9" t="str">
        <f aca="false">RIGHTB(B786,1)</f>
        <v>N</v>
      </c>
      <c r="L786" s="9" t="str">
        <f aca="false">RIGHTB(C786,1)</f>
        <v>W</v>
      </c>
      <c r="M786" s="10" t="str">
        <f aca="false">IF(AND(K786="S",LEN(B786)&gt;4),-LEFT(B786,4),IF(AND(K786="S",LEN(B786)=4),-LEFT(B786,3),IF(AND(K786="N",LEN(B786)=4),LEFT(B786,3),LEFT(B786,4))))</f>
        <v>33.5</v>
      </c>
      <c r="N786" s="10" t="n">
        <f aca="false">IF(AND(L786="W",LEN(C786)=6),-LEFT(C786,5), IF(AND(L786="W",LEN(C786)=5),-LEFT(C786,4), IF(AND(L786="W",LEN(C786)=4), -LEFT(C786,3), IF(AND(L786="E", LEN(C786)=6),LEFT(C786,5), IF(AND(L786="E",LEN(C786)=5), LEFT(C786,4), IF(AND(L786="E",LEN(C786)=4),LEFT(C786,3) ))))))</f>
        <v>-38.9</v>
      </c>
      <c r="O786" s="0" t="n">
        <f aca="false">(F786^2+G786^2+H786^2)^0.5</f>
        <v>0</v>
      </c>
      <c r="P786" s="0" t="e">
        <f aca="false">ATAN((R786^2+S786^2)^0.5/T786)/$AB$1</f>
        <v>#DIV/0!</v>
      </c>
      <c r="Q786" s="0" t="n">
        <f aca="false">ATAN2(R786,S786)/$AB$1+180</f>
        <v>180</v>
      </c>
      <c r="R786" s="0" t="n">
        <f aca="false">-F786*SIN(M786*$AB$1)*COS(N786*$AB$1)-G786*SIN($AB$1*M786)*SIN($AB$1*N786)+H786*COS($AB$1*M786)</f>
        <v>0</v>
      </c>
      <c r="S786" s="0" t="n">
        <f aca="false">-F786*SIN($AB$1*N786)+G786*COS($AB$1*N786)</f>
        <v>0</v>
      </c>
      <c r="T786" s="0" t="n">
        <f aca="false">-F786*COS($AB$1*M786)*COS(N786*$AB$1)-G786*COS($AB$1*M786)*SIN($AB$1*N786)-H786*SIN($AB$1*M786)</f>
        <v>0</v>
      </c>
      <c r="W786" s="0" t="n">
        <f aca="false">IF(O786&lt;&gt;0,1,0)</f>
        <v>0</v>
      </c>
    </row>
    <row r="787" customFormat="false" ht="15" hidden="false" customHeight="false" outlineLevel="0" collapsed="false">
      <c r="A787" s="0" t="s">
        <v>2209</v>
      </c>
      <c r="B787" s="0" t="s">
        <v>795</v>
      </c>
      <c r="C787" s="0" t="s">
        <v>2210</v>
      </c>
      <c r="D787" s="0" t="n">
        <v>31.5</v>
      </c>
      <c r="E787" s="0" t="n">
        <v>19.7</v>
      </c>
      <c r="F787" s="0" t="n">
        <v>-17.6</v>
      </c>
      <c r="G787" s="0" t="n">
        <v>5.3</v>
      </c>
      <c r="H787" s="0" t="n">
        <v>-7.2</v>
      </c>
      <c r="I787" s="0" t="s">
        <v>2169</v>
      </c>
      <c r="J787" s="0" t="n">
        <v>0.095</v>
      </c>
      <c r="K787" s="9" t="str">
        <f aca="false">RIGHTB(B787,1)</f>
        <v>S</v>
      </c>
      <c r="L787" s="9" t="str">
        <f aca="false">RIGHTB(C787,1)</f>
        <v>W</v>
      </c>
      <c r="M787" s="10" t="n">
        <f aca="false">IF(AND(K787="S",LEN(B787)&gt;4),-LEFT(B787,4),IF(AND(K787="S",LEN(B787)=4),-LEFT(B787,3),IF(AND(K787="N",LEN(B787)=4),LEFT(B787,3),LEFT(B787,4))))</f>
        <v>-3.2</v>
      </c>
      <c r="N787" s="10" t="n">
        <f aca="false">IF(AND(L787="W",LEN(C787)=6),-LEFT(C787,5), IF(AND(L787="W",LEN(C787)=5),-LEFT(C787,4), IF(AND(L787="W",LEN(C787)=4), -LEFT(C787,3), IF(AND(L787="E", LEN(C787)=6),LEFT(C787,5), IF(AND(L787="E",LEN(C787)=5), LEFT(C787,4), IF(AND(L787="E",LEN(C787)=4),LEFT(C787,3) ))))))</f>
        <v>-64.3</v>
      </c>
      <c r="O787" s="0" t="n">
        <f aca="false">(F787^2+G787^2+H787^2)^0.5</f>
        <v>19.7405673677329</v>
      </c>
      <c r="P787" s="0" t="n">
        <f aca="false">ATAN((R787^2+S787^2)^0.5/T787)/$AB$1</f>
        <v>52.6113163363478</v>
      </c>
      <c r="Q787" s="0" t="n">
        <f aca="false">ATAN2(R787,S787)/$AB$1+180</f>
        <v>59.8348019049452</v>
      </c>
      <c r="R787" s="0" t="n">
        <f aca="false">-F787*SIN(M787*$AB$1)*COS(N787*$AB$1)-G787*SIN($AB$1*M787)*SIN($AB$1*N787)+H787*COS($AB$1*M787)</f>
        <v>-7.88141277047284</v>
      </c>
      <c r="S787" s="0" t="n">
        <f aca="false">-F787*SIN($AB$1*N787)+G787*COS($AB$1*N787)</f>
        <v>-13.5605624265568</v>
      </c>
      <c r="T787" s="0" t="n">
        <f aca="false">-F787*COS($AB$1*M787)*COS(N787*$AB$1)-G787*COS($AB$1*M787)*SIN($AB$1*N787)-H787*SIN($AB$1*M787)</f>
        <v>11.9868460996579</v>
      </c>
      <c r="W787" s="0" t="n">
        <f aca="false">IF(O787&lt;&gt;0,1,0)</f>
        <v>1</v>
      </c>
    </row>
    <row r="788" customFormat="false" ht="15" hidden="false" customHeight="false" outlineLevel="0" collapsed="false">
      <c r="A788" s="0" t="s">
        <v>2211</v>
      </c>
      <c r="B788" s="0" t="s">
        <v>1865</v>
      </c>
      <c r="C788" s="0" t="s">
        <v>2212</v>
      </c>
      <c r="D788" s="0" t="n">
        <v>22</v>
      </c>
      <c r="E788" s="0" t="n">
        <v>20.2</v>
      </c>
      <c r="F788" s="0" t="n">
        <v>17.9</v>
      </c>
      <c r="G788" s="0" t="n">
        <v>-4.1</v>
      </c>
      <c r="H788" s="0" t="n">
        <v>-8.3</v>
      </c>
      <c r="I788" s="0" t="s">
        <v>2169</v>
      </c>
      <c r="J788" s="0" t="n">
        <v>0.095</v>
      </c>
      <c r="K788" s="9" t="str">
        <f aca="false">RIGHTB(B788,1)</f>
        <v>N</v>
      </c>
      <c r="L788" s="9" t="str">
        <f aca="false">RIGHTB(C788,1)</f>
        <v>E</v>
      </c>
      <c r="M788" s="10" t="str">
        <f aca="false">IF(AND(K788="S",LEN(B788)&gt;4),-LEFT(B788,4),IF(AND(K788="S",LEN(B788)=4),-LEFT(B788,3),IF(AND(K788="N",LEN(B788)=4),LEFT(B788,3),LEFT(B788,4))))</f>
        <v>21.3</v>
      </c>
      <c r="N788" s="10" t="str">
        <f aca="false">IF(AND(L788="W",LEN(C788)=6),-LEFT(C788,5), IF(AND(L788="W",LEN(C788)=5),-LEFT(C788,4), IF(AND(L788="W",LEN(C788)=4), -LEFT(C788,3), IF(AND(L788="E", LEN(C788)=6),LEFT(C788,5), IF(AND(L788="E",LEN(C788)=5), LEFT(C788,4), IF(AND(L788="E",LEN(C788)=4),LEFT(C788,3) ))))))</f>
        <v>130.1</v>
      </c>
      <c r="O788" s="0" t="n">
        <f aca="false">(F788^2+G788^2+H788^2)^0.5</f>
        <v>20.1521710989164</v>
      </c>
      <c r="P788" s="0" t="n">
        <f aca="false">ATAN((R788^2+S788^2)^0.5/T788)/$AB$1</f>
        <v>34.1408197517821</v>
      </c>
      <c r="Q788" s="0" t="n">
        <f aca="false">ATAN2(R788,S788)/$AB$1+180</f>
        <v>77.7195523789054</v>
      </c>
      <c r="R788" s="0" t="n">
        <f aca="false">-F788*SIN(M788*$AB$1)*COS(N788*$AB$1)-G788*SIN($AB$1*M788)*SIN($AB$1*N788)+H788*COS($AB$1*M788)</f>
        <v>-2.40559801552595</v>
      </c>
      <c r="S788" s="0" t="n">
        <f aca="false">-F788*SIN($AB$1*N788)+G788*COS($AB$1*N788)</f>
        <v>-11.0511861953701</v>
      </c>
      <c r="T788" s="0" t="n">
        <f aca="false">-F788*COS($AB$1*M788)*COS(N788*$AB$1)-G788*COS($AB$1*M788)*SIN($AB$1*N788)-H788*SIN($AB$1*M788)</f>
        <v>16.6791601066408</v>
      </c>
      <c r="W788" s="0" t="n">
        <f aca="false">IF(O788&lt;&gt;0,1,0)</f>
        <v>1</v>
      </c>
    </row>
    <row r="789" customFormat="false" ht="15" hidden="false" customHeight="false" outlineLevel="0" collapsed="false">
      <c r="A789" s="11" t="s">
        <v>2213</v>
      </c>
      <c r="B789" s="11" t="s">
        <v>1950</v>
      </c>
      <c r="C789" s="11" t="s">
        <v>477</v>
      </c>
      <c r="D789" s="11" t="n">
        <v>31.5</v>
      </c>
      <c r="E789" s="11"/>
      <c r="F789" s="11"/>
      <c r="G789" s="11"/>
      <c r="H789" s="11"/>
      <c r="I789" s="11" t="s">
        <v>2169</v>
      </c>
      <c r="J789" s="11" t="n">
        <v>0.095</v>
      </c>
      <c r="K789" s="9" t="str">
        <f aca="false">RIGHTB(B789,1)</f>
        <v>N</v>
      </c>
      <c r="L789" s="9" t="str">
        <f aca="false">RIGHTB(C789,1)</f>
        <v>E</v>
      </c>
      <c r="M789" s="10" t="str">
        <f aca="false">IF(AND(K789="S",LEN(B789)&gt;4),-LEFT(B789,4),IF(AND(K789="S",LEN(B789)=4),-LEFT(B789,3),IF(AND(K789="N",LEN(B789)=4),LEFT(B789,3),LEFT(B789,4))))</f>
        <v>22.7</v>
      </c>
      <c r="N789" s="10" t="str">
        <f aca="false">IF(AND(L789="W",LEN(C789)=6),-LEFT(C789,5), IF(AND(L789="W",LEN(C789)=5),-LEFT(C789,4), IF(AND(L789="W",LEN(C789)=4), -LEFT(C789,3), IF(AND(L789="E", LEN(C789)=6),LEFT(C789,5), IF(AND(L789="E",LEN(C789)=5), LEFT(C789,4), IF(AND(L789="E",LEN(C789)=4),LEFT(C789,3) ))))))</f>
        <v>97.6</v>
      </c>
      <c r="O789" s="0" t="n">
        <f aca="false">(F789^2+G789^2+H789^2)^0.5</f>
        <v>0</v>
      </c>
      <c r="P789" s="0" t="e">
        <f aca="false">ATAN((R789^2+S789^2)^0.5/T789)/$AB$1</f>
        <v>#DIV/0!</v>
      </c>
      <c r="Q789" s="0" t="n">
        <f aca="false">ATAN2(R789,S789)/$AB$1+180</f>
        <v>180</v>
      </c>
      <c r="R789" s="0" t="n">
        <f aca="false">-F789*SIN(M789*$AB$1)*COS(N789*$AB$1)-G789*SIN($AB$1*M789)*SIN($AB$1*N789)+H789*COS($AB$1*M789)</f>
        <v>0</v>
      </c>
      <c r="S789" s="0" t="n">
        <f aca="false">-F789*SIN($AB$1*N789)+G789*COS($AB$1*N789)</f>
        <v>-0</v>
      </c>
      <c r="T789" s="0" t="n">
        <f aca="false">-F789*COS($AB$1*M789)*COS(N789*$AB$1)-G789*COS($AB$1*M789)*SIN($AB$1*N789)-H789*SIN($AB$1*M789)</f>
        <v>0</v>
      </c>
      <c r="W789" s="0" t="n">
        <f aca="false">IF(O789&lt;&gt;0,1,0)</f>
        <v>0</v>
      </c>
    </row>
    <row r="790" customFormat="false" ht="15" hidden="false" customHeight="false" outlineLevel="0" collapsed="false">
      <c r="A790" s="0" t="s">
        <v>2214</v>
      </c>
      <c r="B790" s="0" t="s">
        <v>2215</v>
      </c>
      <c r="C790" s="0" t="s">
        <v>2216</v>
      </c>
      <c r="I790" s="0" t="s">
        <v>2217</v>
      </c>
      <c r="J790" s="0" t="n">
        <v>0.092</v>
      </c>
      <c r="K790" s="9" t="str">
        <f aca="false">RIGHTB(B790,1)</f>
        <v>N</v>
      </c>
      <c r="L790" s="9" t="str">
        <f aca="false">RIGHTB(C790,1)</f>
        <v>E</v>
      </c>
      <c r="M790" s="10" t="str">
        <f aca="false">IF(AND(K790="S",LEN(B790)&gt;4),-LEFT(B790,4),IF(AND(K790="S",LEN(B790)=4),-LEFT(B790,3),IF(AND(K790="N",LEN(B790)=4),LEFT(B790,3),LEFT(B790,4))))</f>
        <v>26.5</v>
      </c>
      <c r="N790" s="10" t="str">
        <f aca="false">IF(AND(L790="W",LEN(C790)=6),-LEFT(C790,5), IF(AND(L790="W",LEN(C790)=5),-LEFT(C790,4), IF(AND(L790="W",LEN(C790)=4), -LEFT(C790,3), IF(AND(L790="E", LEN(C790)=6),LEFT(C790,5), IF(AND(L790="E",LEN(C790)=5), LEFT(C790,4), IF(AND(L790="E",LEN(C790)=4),LEFT(C790,3) ))))))</f>
        <v>78.3</v>
      </c>
      <c r="O790" s="0" t="n">
        <f aca="false">(F790^2+G790^2+H790^2)^0.5</f>
        <v>0</v>
      </c>
      <c r="P790" s="0" t="e">
        <f aca="false">ATAN((R790^2+S790^2)^0.5/T790)/$AB$1</f>
        <v>#DIV/0!</v>
      </c>
      <c r="Q790" s="0" t="n">
        <f aca="false">ATAN2(R790,S790)/$AB$1+180</f>
        <v>180</v>
      </c>
      <c r="R790" s="0" t="n">
        <f aca="false">-F790*SIN(M790*$AB$1)*COS(N790*$AB$1)-G790*SIN($AB$1*M790)*SIN($AB$1*N790)+H790*COS($AB$1*M790)</f>
        <v>0</v>
      </c>
      <c r="S790" s="0" t="n">
        <f aca="false">-F790*SIN($AB$1*N790)+G790*COS($AB$1*N790)</f>
        <v>0</v>
      </c>
      <c r="T790" s="0" t="n">
        <f aca="false">-F790*COS($AB$1*M790)*COS(N790*$AB$1)-G790*COS($AB$1*M790)*SIN($AB$1*N790)-H790*SIN($AB$1*M790)</f>
        <v>-0</v>
      </c>
      <c r="W790" s="0" t="n">
        <f aca="false">IF(O790&lt;&gt;0,1,0)</f>
        <v>0</v>
      </c>
    </row>
    <row r="791" customFormat="false" ht="15" hidden="false" customHeight="false" outlineLevel="0" collapsed="false">
      <c r="A791" s="0" t="s">
        <v>2218</v>
      </c>
      <c r="I791" s="0" t="s">
        <v>2217</v>
      </c>
      <c r="J791" s="0" t="n">
        <v>0.092</v>
      </c>
      <c r="K791" s="9" t="str">
        <f aca="false">RIGHTB(B791,1)</f>
        <v/>
      </c>
      <c r="L791" s="9" t="str">
        <f aca="false">RIGHTB(C791,1)</f>
        <v/>
      </c>
      <c r="M791" s="10" t="str">
        <f aca="false">IF(AND(K791="S",LEN(B791)&gt;4),-LEFT(B791,4),IF(AND(K791="S",LEN(B791)=4),-LEFT(B791,3),IF(AND(K791="N",LEN(B791)=4),LEFT(B791,3),LEFT(B791,4))))</f>
        <v/>
      </c>
      <c r="N791" s="10" t="n">
        <f aca="false">IF(AND(L791="W",LEN(C791)=6),-LEFT(C791,5), IF(AND(L791="W",LEN(C791)=5),-LEFT(C791,4), IF(AND(L791="W",LEN(C791)=4), -LEFT(C791,3), IF(AND(L791="E", LEN(C791)=6),LEFT(C791,5), IF(AND(L791="E",LEN(C791)=5), LEFT(C791,4), IF(AND(L791="E",LEN(C791)=4),LEFT(C791,3) ))))))</f>
        <v>0</v>
      </c>
      <c r="O791" s="0" t="n">
        <f aca="false">(F791^2+G791^2+H791^2)^0.5</f>
        <v>0</v>
      </c>
      <c r="P791" s="0" t="e">
        <f aca="false">ATAN((R791^2+S791^2)^0.5/T791)/$AB$1</f>
        <v>#VALUE!</v>
      </c>
      <c r="Q791" s="0" t="e">
        <f aca="false">ATAN2(R791,S791)/$AB$1+180</f>
        <v>#VALUE!</v>
      </c>
      <c r="R791" s="0" t="e">
        <f aca="false">-F791*SIN(M791*$AB$1)*COS(N791*$AB$1)-G791*SIN($AB$1*M791)*SIN($AB$1*N791)+H791*COS($AB$1*M791)</f>
        <v>#VALUE!</v>
      </c>
      <c r="S791" s="0" t="n">
        <f aca="false">-F791*SIN($AB$1*N791)+G791*COS($AB$1*N791)</f>
        <v>0</v>
      </c>
      <c r="T791" s="0" t="e">
        <f aca="false">-F791*COS($AB$1*M791)*COS(N791*$AB$1)-G791*COS($AB$1*M791)*SIN($AB$1*N791)-H791*SIN($AB$1*M791)</f>
        <v>#VALUE!</v>
      </c>
      <c r="W791" s="0" t="n">
        <f aca="false">IF(O791&lt;&gt;0,1,0)</f>
        <v>0</v>
      </c>
    </row>
    <row r="792" customFormat="false" ht="15" hidden="false" customHeight="false" outlineLevel="0" collapsed="false">
      <c r="A792" s="0" t="s">
        <v>2219</v>
      </c>
      <c r="I792" s="0" t="s">
        <v>2217</v>
      </c>
      <c r="J792" s="0" t="n">
        <v>0.092</v>
      </c>
      <c r="K792" s="9" t="str">
        <f aca="false">RIGHTB(B792,1)</f>
        <v/>
      </c>
      <c r="L792" s="9" t="str">
        <f aca="false">RIGHTB(C792,1)</f>
        <v/>
      </c>
      <c r="M792" s="10" t="str">
        <f aca="false">IF(AND(K792="S",LEN(B792)&gt;4),-LEFT(B792,4),IF(AND(K792="S",LEN(B792)=4),-LEFT(B792,3),IF(AND(K792="N",LEN(B792)=4),LEFT(B792,3),LEFT(B792,4))))</f>
        <v/>
      </c>
      <c r="N792" s="10" t="n">
        <f aca="false">IF(AND(L792="W",LEN(C792)=6),-LEFT(C792,5), IF(AND(L792="W",LEN(C792)=5),-LEFT(C792,4), IF(AND(L792="W",LEN(C792)=4), -LEFT(C792,3), IF(AND(L792="E", LEN(C792)=6),LEFT(C792,5), IF(AND(L792="E",LEN(C792)=5), LEFT(C792,4), IF(AND(L792="E",LEN(C792)=4),LEFT(C792,3) ))))))</f>
        <v>0</v>
      </c>
      <c r="O792" s="0" t="n">
        <f aca="false">(F792^2+G792^2+H792^2)^0.5</f>
        <v>0</v>
      </c>
      <c r="P792" s="0" t="e">
        <f aca="false">ATAN((R792^2+S792^2)^0.5/T792)/$AB$1</f>
        <v>#VALUE!</v>
      </c>
      <c r="Q792" s="0" t="e">
        <f aca="false">ATAN2(R792,S792)/$AB$1+180</f>
        <v>#VALUE!</v>
      </c>
      <c r="R792" s="0" t="e">
        <f aca="false">-F792*SIN(M792*$AB$1)*COS(N792*$AB$1)-G792*SIN($AB$1*M792)*SIN($AB$1*N792)+H792*COS($AB$1*M792)</f>
        <v>#VALUE!</v>
      </c>
      <c r="S792" s="0" t="n">
        <f aca="false">-F792*SIN($AB$1*N792)+G792*COS($AB$1*N792)</f>
        <v>0</v>
      </c>
      <c r="T792" s="0" t="e">
        <f aca="false">-F792*COS($AB$1*M792)*COS(N792*$AB$1)-G792*COS($AB$1*M792)*SIN($AB$1*N792)-H792*SIN($AB$1*M792)</f>
        <v>#VALUE!</v>
      </c>
      <c r="W792" s="0" t="n">
        <f aca="false">IF(O792&lt;&gt;0,1,0)</f>
        <v>0</v>
      </c>
    </row>
    <row r="793" customFormat="false" ht="15" hidden="false" customHeight="false" outlineLevel="0" collapsed="false">
      <c r="A793" s="0" t="s">
        <v>2220</v>
      </c>
      <c r="B793" s="0" t="s">
        <v>2221</v>
      </c>
      <c r="C793" s="0" t="s">
        <v>2222</v>
      </c>
      <c r="I793" s="0" t="s">
        <v>2217</v>
      </c>
      <c r="J793" s="0" t="n">
        <v>0.092</v>
      </c>
      <c r="K793" s="9" t="str">
        <f aca="false">RIGHTB(B793,1)</f>
        <v>S</v>
      </c>
      <c r="L793" s="9" t="str">
        <f aca="false">RIGHTB(C793,1)</f>
        <v>W</v>
      </c>
      <c r="M793" s="10" t="n">
        <f aca="false">IF(AND(K793="S",LEN(B793)&gt;4),-LEFT(B793,4),IF(AND(K793="S",LEN(B793)=4),-LEFT(B793,3),IF(AND(K793="N",LEN(B793)=4),LEFT(B793,3),LEFT(B793,4))))</f>
        <v>-16.4</v>
      </c>
      <c r="N793" s="10" t="n">
        <f aca="false">IF(AND(L793="W",LEN(C793)=6),-LEFT(C793,5), IF(AND(L793="W",LEN(C793)=5),-LEFT(C793,4), IF(AND(L793="W",LEN(C793)=4), -LEFT(C793,3), IF(AND(L793="E", LEN(C793)=6),LEFT(C793,5), IF(AND(L793="E",LEN(C793)=5), LEFT(C793,4), IF(AND(L793="E",LEN(C793)=4),LEFT(C793,3) ))))))</f>
        <v>-116.3</v>
      </c>
      <c r="O793" s="0" t="n">
        <f aca="false">(F793^2+G793^2+H793^2)^0.5</f>
        <v>0</v>
      </c>
      <c r="P793" s="0" t="e">
        <f aca="false">ATAN((R793^2+S793^2)^0.5/T793)/$AB$1</f>
        <v>#DIV/0!</v>
      </c>
      <c r="Q793" s="0" t="n">
        <f aca="false">ATAN2(R793,S793)/$AB$1+180</f>
        <v>180</v>
      </c>
      <c r="R793" s="0" t="n">
        <f aca="false">-F793*SIN(M793*$AB$1)*COS(N793*$AB$1)-G793*SIN($AB$1*M793)*SIN($AB$1*N793)+H793*COS($AB$1*M793)</f>
        <v>0</v>
      </c>
      <c r="S793" s="0" t="n">
        <f aca="false">-F793*SIN($AB$1*N793)+G793*COS($AB$1*N793)</f>
        <v>0</v>
      </c>
      <c r="T793" s="0" t="n">
        <f aca="false">-F793*COS($AB$1*M793)*COS(N793*$AB$1)-G793*COS($AB$1*M793)*SIN($AB$1*N793)-H793*SIN($AB$1*M793)</f>
        <v>0</v>
      </c>
      <c r="W793" s="0" t="n">
        <f aca="false">IF(O793&lt;&gt;0,1,0)</f>
        <v>0</v>
      </c>
    </row>
    <row r="794" customFormat="false" ht="15" hidden="false" customHeight="false" outlineLevel="0" collapsed="false">
      <c r="A794" s="0" t="s">
        <v>2223</v>
      </c>
      <c r="B794" s="0" t="s">
        <v>2224</v>
      </c>
      <c r="C794" s="0" t="s">
        <v>2225</v>
      </c>
      <c r="D794" s="0" t="n">
        <v>15.2</v>
      </c>
      <c r="E794" s="0" t="n">
        <v>16.6</v>
      </c>
      <c r="F794" s="0" t="n">
        <v>9.6</v>
      </c>
      <c r="G794" s="0" t="n">
        <v>-9.7</v>
      </c>
      <c r="H794" s="0" t="n">
        <v>9.4</v>
      </c>
      <c r="I794" s="0" t="s">
        <v>2217</v>
      </c>
      <c r="J794" s="0" t="n">
        <v>0.092</v>
      </c>
      <c r="K794" s="9" t="str">
        <f aca="false">RIGHTB(B794,1)</f>
        <v>S</v>
      </c>
      <c r="L794" s="9" t="str">
        <f aca="false">RIGHTB(C794,1)</f>
        <v>E</v>
      </c>
      <c r="M794" s="10" t="n">
        <f aca="false">IF(AND(K794="S",LEN(B794)&gt;4),-LEFT(B794,4),IF(AND(K794="S",LEN(B794)=4),-LEFT(B794,3),IF(AND(K794="N",LEN(B794)=4),LEFT(B794,3),LEFT(B794,4))))</f>
        <v>-75.8</v>
      </c>
      <c r="N794" s="10" t="str">
        <f aca="false">IF(AND(L794="W",LEN(C794)=6),-LEFT(C794,5), IF(AND(L794="W",LEN(C794)=5),-LEFT(C794,4), IF(AND(L794="W",LEN(C794)=4), -LEFT(C794,3), IF(AND(L794="E", LEN(C794)=6),LEFT(C794,5), IF(AND(L794="E",LEN(C794)=5), LEFT(C794,4), IF(AND(L794="E",LEN(C794)=4),LEFT(C794,3) ))))))</f>
        <v>163.7</v>
      </c>
      <c r="O794" s="0" t="n">
        <f aca="false">(F794^2+G794^2+H794^2)^0.5</f>
        <v>16.5713608373</v>
      </c>
      <c r="P794" s="0" t="n">
        <f aca="false">ATAN((R794^2+S794^2)^0.5/T794)/$AB$1</f>
        <v>43.3970266129261</v>
      </c>
      <c r="Q794" s="0" t="n">
        <f aca="false">ATAN2(R794,S794)/$AB$1+180</f>
        <v>324.474006494433</v>
      </c>
      <c r="R794" s="0" t="n">
        <f aca="false">-F794*SIN(M794*$AB$1)*COS(N794*$AB$1)-G794*SIN($AB$1*M794)*SIN($AB$1*N794)+H794*COS($AB$1*M794)</f>
        <v>-9.26598988065078</v>
      </c>
      <c r="S794" s="0" t="n">
        <f aca="false">-F794*SIN($AB$1*N794)+G794*COS($AB$1*N794)</f>
        <v>6.61571092554498</v>
      </c>
      <c r="T794" s="0" t="n">
        <f aca="false">-F794*COS($AB$1*M794)*COS(N794*$AB$1)-G794*COS($AB$1*M794)*SIN($AB$1*N794)-H794*SIN($AB$1*M794)</f>
        <v>12.0409219116022</v>
      </c>
      <c r="W794" s="0" t="n">
        <f aca="false">IF(O794&lt;&gt;0,1,0)</f>
        <v>1</v>
      </c>
    </row>
    <row r="795" customFormat="false" ht="15" hidden="false" customHeight="false" outlineLevel="0" collapsed="false">
      <c r="A795" s="0" t="s">
        <v>2226</v>
      </c>
      <c r="I795" s="0" t="s">
        <v>2217</v>
      </c>
      <c r="J795" s="0" t="n">
        <v>0.092</v>
      </c>
      <c r="K795" s="9" t="str">
        <f aca="false">RIGHTB(B795,1)</f>
        <v/>
      </c>
      <c r="L795" s="9" t="str">
        <f aca="false">RIGHTB(C795,1)</f>
        <v/>
      </c>
      <c r="M795" s="10" t="str">
        <f aca="false">IF(AND(K795="S",LEN(B795)&gt;4),-LEFT(B795,4),IF(AND(K795="S",LEN(B795)=4),-LEFT(B795,3),IF(AND(K795="N",LEN(B795)=4),LEFT(B795,3),LEFT(B795,4))))</f>
        <v/>
      </c>
      <c r="N795" s="10" t="n">
        <f aca="false">IF(AND(L795="W",LEN(C795)=6),-LEFT(C795,5), IF(AND(L795="W",LEN(C795)=5),-LEFT(C795,4), IF(AND(L795="W",LEN(C795)=4), -LEFT(C795,3), IF(AND(L795="E", LEN(C795)=6),LEFT(C795,5), IF(AND(L795="E",LEN(C795)=5), LEFT(C795,4), IF(AND(L795="E",LEN(C795)=4),LEFT(C795,3) ))))))</f>
        <v>0</v>
      </c>
      <c r="O795" s="0" t="n">
        <f aca="false">(F795^2+G795^2+H795^2)^0.5</f>
        <v>0</v>
      </c>
      <c r="P795" s="0" t="e">
        <f aca="false">ATAN((R795^2+S795^2)^0.5/T795)/$AB$1</f>
        <v>#VALUE!</v>
      </c>
      <c r="Q795" s="0" t="e">
        <f aca="false">ATAN2(R795,S795)/$AB$1+180</f>
        <v>#VALUE!</v>
      </c>
      <c r="R795" s="0" t="e">
        <f aca="false">-F795*SIN(M795*$AB$1)*COS(N795*$AB$1)-G795*SIN($AB$1*M795)*SIN($AB$1*N795)+H795*COS($AB$1*M795)</f>
        <v>#VALUE!</v>
      </c>
      <c r="S795" s="0" t="n">
        <f aca="false">-F795*SIN($AB$1*N795)+G795*COS($AB$1*N795)</f>
        <v>0</v>
      </c>
      <c r="T795" s="0" t="e">
        <f aca="false">-F795*COS($AB$1*M795)*COS(N795*$AB$1)-G795*COS($AB$1*M795)*SIN($AB$1*N795)-H795*SIN($AB$1*M795)</f>
        <v>#VALUE!</v>
      </c>
      <c r="W795" s="0" t="n">
        <f aca="false">IF(O795&lt;&gt;0,1,0)</f>
        <v>0</v>
      </c>
    </row>
    <row r="796" customFormat="false" ht="15" hidden="false" customHeight="false" outlineLevel="0" collapsed="false">
      <c r="A796" s="0" t="s">
        <v>2227</v>
      </c>
      <c r="B796" s="0" t="s">
        <v>1990</v>
      </c>
      <c r="C796" s="0" t="s">
        <v>2228</v>
      </c>
      <c r="I796" s="0" t="s">
        <v>2217</v>
      </c>
      <c r="J796" s="0" t="n">
        <v>0.092</v>
      </c>
      <c r="K796" s="9" t="str">
        <f aca="false">RIGHTB(B796,1)</f>
        <v>S</v>
      </c>
      <c r="L796" s="9" t="str">
        <f aca="false">RIGHTB(C796,1)</f>
        <v>W</v>
      </c>
      <c r="M796" s="10" t="n">
        <f aca="false">IF(AND(K796="S",LEN(B796)&gt;4),-LEFT(B796,4),IF(AND(K796="S",LEN(B796)=4),-LEFT(B796,3),IF(AND(K796="N",LEN(B796)=4),LEFT(B796,3),LEFT(B796,4))))</f>
        <v>-32.8</v>
      </c>
      <c r="N796" s="10" t="n">
        <f aca="false">IF(AND(L796="W",LEN(C796)=6),-LEFT(C796,5), IF(AND(L796="W",LEN(C796)=5),-LEFT(C796,4), IF(AND(L796="W",LEN(C796)=4), -LEFT(C796,3), IF(AND(L796="E", LEN(C796)=6),LEFT(C796,5), IF(AND(L796="E",LEN(C796)=5), LEFT(C796,4), IF(AND(L796="E",LEN(C796)=4),LEFT(C796,3) ))))))</f>
        <v>-61.5</v>
      </c>
      <c r="O796" s="0" t="n">
        <f aca="false">(F796^2+G796^2+H796^2)^0.5</f>
        <v>0</v>
      </c>
      <c r="P796" s="0" t="e">
        <f aca="false">ATAN((R796^2+S796^2)^0.5/T796)/$AB$1</f>
        <v>#DIV/0!</v>
      </c>
      <c r="Q796" s="0" t="n">
        <f aca="false">ATAN2(R796,S796)/$AB$1+180</f>
        <v>180</v>
      </c>
      <c r="R796" s="0" t="n">
        <f aca="false">-F796*SIN(M796*$AB$1)*COS(N796*$AB$1)-G796*SIN($AB$1*M796)*SIN($AB$1*N796)+H796*COS($AB$1*M796)</f>
        <v>0</v>
      </c>
      <c r="S796" s="0" t="n">
        <f aca="false">-F796*SIN($AB$1*N796)+G796*COS($AB$1*N796)</f>
        <v>0</v>
      </c>
      <c r="T796" s="0" t="n">
        <f aca="false">-F796*COS($AB$1*M796)*COS(N796*$AB$1)-G796*COS($AB$1*M796)*SIN($AB$1*N796)-H796*SIN($AB$1*M796)</f>
        <v>0</v>
      </c>
      <c r="W796" s="0" t="n">
        <f aca="false">IF(O796&lt;&gt;0,1,0)</f>
        <v>0</v>
      </c>
    </row>
    <row r="797" customFormat="false" ht="15" hidden="false" customHeight="false" outlineLevel="0" collapsed="false">
      <c r="A797" s="0" t="s">
        <v>2229</v>
      </c>
      <c r="B797" s="0" t="s">
        <v>2230</v>
      </c>
      <c r="C797" s="0" t="s">
        <v>503</v>
      </c>
      <c r="I797" s="0" t="s">
        <v>2217</v>
      </c>
      <c r="J797" s="0" t="n">
        <v>0.092</v>
      </c>
      <c r="K797" s="9" t="str">
        <f aca="false">RIGHTB(B797,1)</f>
        <v>S</v>
      </c>
      <c r="L797" s="9" t="str">
        <f aca="false">RIGHTB(C797,1)</f>
        <v>W</v>
      </c>
      <c r="M797" s="10" t="n">
        <f aca="false">IF(AND(K797="S",LEN(B797)&gt;4),-LEFT(B797,4),IF(AND(K797="S",LEN(B797)=4),-LEFT(B797,3),IF(AND(K797="N",LEN(B797)=4),LEFT(B797,3),LEFT(B797,4))))</f>
        <v>-6.2</v>
      </c>
      <c r="N797" s="10" t="n">
        <f aca="false">IF(AND(L797="W",LEN(C797)=6),-LEFT(C797,5), IF(AND(L797="W",LEN(C797)=5),-LEFT(C797,4), IF(AND(L797="W",LEN(C797)=4), -LEFT(C797,3), IF(AND(L797="E", LEN(C797)=6),LEFT(C797,5), IF(AND(L797="E",LEN(C797)=5), LEFT(C797,4), IF(AND(L797="E",LEN(C797)=4),LEFT(C797,3) ))))))</f>
        <v>-49.9</v>
      </c>
      <c r="O797" s="0" t="n">
        <f aca="false">(F797^2+G797^2+H797^2)^0.5</f>
        <v>0</v>
      </c>
      <c r="P797" s="0" t="e">
        <f aca="false">ATAN((R797^2+S797^2)^0.5/T797)/$AB$1</f>
        <v>#DIV/0!</v>
      </c>
      <c r="Q797" s="0" t="n">
        <f aca="false">ATAN2(R797,S797)/$AB$1+180</f>
        <v>180</v>
      </c>
      <c r="R797" s="0" t="n">
        <f aca="false">-F797*SIN(M797*$AB$1)*COS(N797*$AB$1)-G797*SIN($AB$1*M797)*SIN($AB$1*N797)+H797*COS($AB$1*M797)</f>
        <v>0</v>
      </c>
      <c r="S797" s="0" t="n">
        <f aca="false">-F797*SIN($AB$1*N797)+G797*COS($AB$1*N797)</f>
        <v>0</v>
      </c>
      <c r="T797" s="0" t="n">
        <f aca="false">-F797*COS($AB$1*M797)*COS(N797*$AB$1)-G797*COS($AB$1*M797)*SIN($AB$1*N797)-H797*SIN($AB$1*M797)</f>
        <v>0</v>
      </c>
      <c r="W797" s="0" t="n">
        <f aca="false">IF(O797&lt;&gt;0,1,0)</f>
        <v>0</v>
      </c>
    </row>
    <row r="798" customFormat="false" ht="15" hidden="false" customHeight="false" outlineLevel="0" collapsed="false">
      <c r="A798" s="0" t="s">
        <v>2231</v>
      </c>
      <c r="I798" s="0" t="s">
        <v>2217</v>
      </c>
      <c r="J798" s="0" t="n">
        <v>0.092</v>
      </c>
      <c r="K798" s="9" t="str">
        <f aca="false">RIGHTB(B798,1)</f>
        <v/>
      </c>
      <c r="L798" s="9" t="str">
        <f aca="false">RIGHTB(C798,1)</f>
        <v/>
      </c>
      <c r="M798" s="10" t="str">
        <f aca="false">IF(AND(K798="S",LEN(B798)&gt;4),-LEFT(B798,4),IF(AND(K798="S",LEN(B798)=4),-LEFT(B798,3),IF(AND(K798="N",LEN(B798)=4),LEFT(B798,3),LEFT(B798,4))))</f>
        <v/>
      </c>
      <c r="N798" s="10" t="n">
        <f aca="false">IF(AND(L798="W",LEN(C798)=6),-LEFT(C798,5), IF(AND(L798="W",LEN(C798)=5),-LEFT(C798,4), IF(AND(L798="W",LEN(C798)=4), -LEFT(C798,3), IF(AND(L798="E", LEN(C798)=6),LEFT(C798,5), IF(AND(L798="E",LEN(C798)=5), LEFT(C798,4), IF(AND(L798="E",LEN(C798)=4),LEFT(C798,3) ))))))</f>
        <v>0</v>
      </c>
      <c r="O798" s="0" t="n">
        <f aca="false">(F798^2+G798^2+H798^2)^0.5</f>
        <v>0</v>
      </c>
      <c r="P798" s="0" t="e">
        <f aca="false">ATAN((R798^2+S798^2)^0.5/T798)/$AB$1</f>
        <v>#VALUE!</v>
      </c>
      <c r="Q798" s="0" t="e">
        <f aca="false">ATAN2(R798,S798)/$AB$1+180</f>
        <v>#VALUE!</v>
      </c>
      <c r="R798" s="0" t="e">
        <f aca="false">-F798*SIN(M798*$AB$1)*COS(N798*$AB$1)-G798*SIN($AB$1*M798)*SIN($AB$1*N798)+H798*COS($AB$1*M798)</f>
        <v>#VALUE!</v>
      </c>
      <c r="S798" s="0" t="n">
        <f aca="false">-F798*SIN($AB$1*N798)+G798*COS($AB$1*N798)</f>
        <v>0</v>
      </c>
      <c r="T798" s="0" t="e">
        <f aca="false">-F798*COS($AB$1*M798)*COS(N798*$AB$1)-G798*COS($AB$1*M798)*SIN($AB$1*N798)-H798*SIN($AB$1*M798)</f>
        <v>#VALUE!</v>
      </c>
      <c r="W798" s="0" t="n">
        <f aca="false">IF(O798&lt;&gt;0,1,0)</f>
        <v>0</v>
      </c>
    </row>
    <row r="799" customFormat="false" ht="15" hidden="false" customHeight="false" outlineLevel="0" collapsed="false">
      <c r="A799" s="0" t="s">
        <v>2232</v>
      </c>
      <c r="I799" s="0" t="s">
        <v>2217</v>
      </c>
      <c r="J799" s="0" t="n">
        <v>0.092</v>
      </c>
      <c r="K799" s="9" t="str">
        <f aca="false">RIGHTB(B799,1)</f>
        <v/>
      </c>
      <c r="L799" s="9" t="str">
        <f aca="false">RIGHTB(C799,1)</f>
        <v/>
      </c>
      <c r="M799" s="10" t="str">
        <f aca="false">IF(AND(K799="S",LEN(B799)&gt;4),-LEFT(B799,4),IF(AND(K799="S",LEN(B799)=4),-LEFT(B799,3),IF(AND(K799="N",LEN(B799)=4),LEFT(B799,3),LEFT(B799,4))))</f>
        <v/>
      </c>
      <c r="N799" s="10" t="n">
        <f aca="false">IF(AND(L799="W",LEN(C799)=6),-LEFT(C799,5), IF(AND(L799="W",LEN(C799)=5),-LEFT(C799,4), IF(AND(L799="W",LEN(C799)=4), -LEFT(C799,3), IF(AND(L799="E", LEN(C799)=6),LEFT(C799,5), IF(AND(L799="E",LEN(C799)=5), LEFT(C799,4), IF(AND(L799="E",LEN(C799)=4),LEFT(C799,3) ))))))</f>
        <v>0</v>
      </c>
      <c r="O799" s="0" t="n">
        <f aca="false">(F799^2+G799^2+H799^2)^0.5</f>
        <v>0</v>
      </c>
      <c r="P799" s="0" t="e">
        <f aca="false">ATAN((R799^2+S799^2)^0.5/T799)/$AB$1</f>
        <v>#VALUE!</v>
      </c>
      <c r="Q799" s="0" t="e">
        <f aca="false">ATAN2(R799,S799)/$AB$1+180</f>
        <v>#VALUE!</v>
      </c>
      <c r="R799" s="0" t="e">
        <f aca="false">-F799*SIN(M799*$AB$1)*COS(N799*$AB$1)-G799*SIN($AB$1*M799)*SIN($AB$1*N799)+H799*COS($AB$1*M799)</f>
        <v>#VALUE!</v>
      </c>
      <c r="S799" s="0" t="n">
        <f aca="false">-F799*SIN($AB$1*N799)+G799*COS($AB$1*N799)</f>
        <v>0</v>
      </c>
      <c r="T799" s="0" t="e">
        <f aca="false">-F799*COS($AB$1*M799)*COS(N799*$AB$1)-G799*COS($AB$1*M799)*SIN($AB$1*N799)-H799*SIN($AB$1*M799)</f>
        <v>#VALUE!</v>
      </c>
      <c r="W799" s="0" t="n">
        <f aca="false">IF(O799&lt;&gt;0,1,0)</f>
        <v>0</v>
      </c>
    </row>
    <row r="800" customFormat="false" ht="15" hidden="false" customHeight="false" outlineLevel="0" collapsed="false">
      <c r="A800" s="0" t="s">
        <v>2233</v>
      </c>
      <c r="B800" s="0" t="s">
        <v>87</v>
      </c>
      <c r="C800" s="0" t="s">
        <v>2234</v>
      </c>
      <c r="D800" s="0" t="n">
        <v>32</v>
      </c>
      <c r="E800" s="0" t="n">
        <v>21.2</v>
      </c>
      <c r="F800" s="0" t="n">
        <v>-18.6</v>
      </c>
      <c r="G800" s="0" t="n">
        <v>-9</v>
      </c>
      <c r="H800" s="0" t="n">
        <v>-4.7</v>
      </c>
      <c r="I800" s="0" t="s">
        <v>2217</v>
      </c>
      <c r="J800" s="0" t="n">
        <v>0.092</v>
      </c>
      <c r="K800" s="9" t="str">
        <f aca="false">RIGHTB(B800,1)</f>
        <v>N</v>
      </c>
      <c r="L800" s="9" t="str">
        <f aca="false">RIGHTB(C800,1)</f>
        <v>W</v>
      </c>
      <c r="M800" s="10" t="str">
        <f aca="false">IF(AND(K800="S",LEN(B800)&gt;4),-LEFT(B800,4),IF(AND(K800="S",LEN(B800)=4),-LEFT(B800,3),IF(AND(K800="N",LEN(B800)=4),LEFT(B800,3),LEFT(B800,4))))</f>
        <v>28.0</v>
      </c>
      <c r="N800" s="10" t="n">
        <f aca="false">IF(AND(L800="W",LEN(C800)=6),-LEFT(C800,5), IF(AND(L800="W",LEN(C800)=5),-LEFT(C800,4), IF(AND(L800="W",LEN(C800)=4), -LEFT(C800,3), IF(AND(L800="E", LEN(C800)=6),LEFT(C800,5), IF(AND(L800="E",LEN(C800)=5), LEFT(C800,4), IF(AND(L800="E",LEN(C800)=4),LEFT(C800,3) ))))))</f>
        <v>-35.8</v>
      </c>
      <c r="O800" s="0" t="n">
        <f aca="false">(F800^2+G800^2+H800^2)^0.5</f>
        <v>21.1907998905185</v>
      </c>
      <c r="P800" s="0" t="n">
        <f aca="false">ATAN((R800^2+S800^2)^0.5/T800)/$AB$1</f>
        <v>59.1134129344242</v>
      </c>
      <c r="Q800" s="0" t="n">
        <f aca="false">ATAN2(R800,S800)/$AB$1+180</f>
        <v>91.4522874895326</v>
      </c>
      <c r="R800" s="0" t="n">
        <f aca="false">-F800*SIN(M800*$AB$1)*COS(N800*$AB$1)-G800*SIN($AB$1*M800)*SIN($AB$1*N800)+H800*COS($AB$1*M800)</f>
        <v>0.460905383337105</v>
      </c>
      <c r="S800" s="0" t="n">
        <f aca="false">-F800*SIN($AB$1*N800)+G800*COS($AB$1*N800)</f>
        <v>-18.1797871254908</v>
      </c>
      <c r="T800" s="0" t="n">
        <f aca="false">-F800*COS($AB$1*M800)*COS(N800*$AB$1)-G800*COS($AB$1*M800)*SIN($AB$1*N800)-H800*SIN($AB$1*M800)</f>
        <v>10.8780929532456</v>
      </c>
      <c r="W800" s="0" t="n">
        <f aca="false">IF(O800&lt;&gt;0,1,0)</f>
        <v>1</v>
      </c>
    </row>
    <row r="801" customFormat="false" ht="15" hidden="false" customHeight="false" outlineLevel="0" collapsed="false">
      <c r="A801" s="0" t="s">
        <v>2235</v>
      </c>
      <c r="B801" s="0" t="s">
        <v>2096</v>
      </c>
      <c r="C801" s="0" t="s">
        <v>2236</v>
      </c>
      <c r="D801" s="0" t="n">
        <v>28.1</v>
      </c>
      <c r="E801" s="0" t="n">
        <v>19.6</v>
      </c>
      <c r="F801" s="0" t="n">
        <v>1.8</v>
      </c>
      <c r="G801" s="0" t="n">
        <v>-16.5</v>
      </c>
      <c r="H801" s="0" t="n">
        <v>-10.4</v>
      </c>
      <c r="I801" s="0" t="s">
        <v>2217</v>
      </c>
      <c r="J801" s="0" t="n">
        <v>0.092</v>
      </c>
      <c r="K801" s="9" t="str">
        <f aca="false">RIGHTB(B801,1)</f>
        <v>N</v>
      </c>
      <c r="L801" s="9" t="str">
        <f aca="false">RIGHTB(C801,1)</f>
        <v>E</v>
      </c>
      <c r="M801" s="10" t="str">
        <f aca="false">IF(AND(K801="S",LEN(B801)&gt;4),-LEFT(B801,4),IF(AND(K801="S",LEN(B801)=4),-LEFT(B801,3),IF(AND(K801="N",LEN(B801)=4),LEFT(B801,3),LEFT(B801,4))))</f>
        <v>33.3</v>
      </c>
      <c r="N801" s="10" t="str">
        <f aca="false">IF(AND(L801="W",LEN(C801)=6),-LEFT(C801,5), IF(AND(L801="W",LEN(C801)=5),-LEFT(C801,4), IF(AND(L801="W",LEN(C801)=4), -LEFT(C801,3), IF(AND(L801="E", LEN(C801)=6),LEFT(C801,5), IF(AND(L801="E",LEN(C801)=5), LEFT(C801,4), IF(AND(L801="E",LEN(C801)=4),LEFT(C801,3) ))))))</f>
        <v>135.1</v>
      </c>
      <c r="O801" s="0" t="n">
        <f aca="false">(F801^2+G801^2+H801^2)^0.5</f>
        <v>19.5869854750546</v>
      </c>
      <c r="P801" s="0" t="n">
        <f aca="false">ATAN((R801^2+S801^2)^0.5/T801)/$AB$1</f>
        <v>32.5513887106789</v>
      </c>
      <c r="Q801" s="0" t="n">
        <f aca="false">ATAN2(R801,S801)/$AB$1+180</f>
        <v>278.721237004822</v>
      </c>
      <c r="R801" s="0" t="n">
        <f aca="false">-F801*SIN(M801*$AB$1)*COS(N801*$AB$1)-G801*SIN($AB$1*M801)*SIN($AB$1*N801)+H801*COS($AB$1*M801)</f>
        <v>-1.59798265576486</v>
      </c>
      <c r="S801" s="0" t="n">
        <f aca="false">-F801*SIN($AB$1*N801)+G801*COS($AB$1*N801)</f>
        <v>10.4170384943622</v>
      </c>
      <c r="T801" s="0" t="n">
        <f aca="false">-F801*COS($AB$1*M801)*COS(N801*$AB$1)-G801*COS($AB$1*M801)*SIN($AB$1*N801)-H801*SIN($AB$1*M801)</f>
        <v>16.5100502857759</v>
      </c>
      <c r="W801" s="0" t="n">
        <f aca="false">IF(O801&lt;&gt;0,1,0)</f>
        <v>1</v>
      </c>
    </row>
    <row r="802" customFormat="false" ht="15" hidden="false" customHeight="false" outlineLevel="0" collapsed="false">
      <c r="A802" s="0" t="s">
        <v>2237</v>
      </c>
      <c r="I802" s="0" t="s">
        <v>2238</v>
      </c>
      <c r="J802" s="0" t="n">
        <v>0.089</v>
      </c>
      <c r="K802" s="9" t="str">
        <f aca="false">RIGHTB(B802,1)</f>
        <v/>
      </c>
      <c r="L802" s="9" t="str">
        <f aca="false">RIGHTB(C802,1)</f>
        <v/>
      </c>
      <c r="M802" s="10" t="str">
        <f aca="false">IF(AND(K802="S",LEN(B802)&gt;4),-LEFT(B802,4),IF(AND(K802="S",LEN(B802)=4),-LEFT(B802,3),IF(AND(K802="N",LEN(B802)=4),LEFT(B802,3),LEFT(B802,4))))</f>
        <v/>
      </c>
      <c r="N802" s="10" t="n">
        <f aca="false">IF(AND(L802="W",LEN(C802)=6),-LEFT(C802,5), IF(AND(L802="W",LEN(C802)=5),-LEFT(C802,4), IF(AND(L802="W",LEN(C802)=4), -LEFT(C802,3), IF(AND(L802="E", LEN(C802)=6),LEFT(C802,5), IF(AND(L802="E",LEN(C802)=5), LEFT(C802,4), IF(AND(L802="E",LEN(C802)=4),LEFT(C802,3) ))))))</f>
        <v>0</v>
      </c>
      <c r="O802" s="0" t="n">
        <f aca="false">(F802^2+G802^2+H802^2)^0.5</f>
        <v>0</v>
      </c>
      <c r="P802" s="0" t="e">
        <f aca="false">ATAN((R802^2+S802^2)^0.5/T802)/$AB$1</f>
        <v>#VALUE!</v>
      </c>
      <c r="Q802" s="0" t="e">
        <f aca="false">ATAN2(R802,S802)/$AB$1+180</f>
        <v>#VALUE!</v>
      </c>
      <c r="R802" s="0" t="e">
        <f aca="false">-F802*SIN(M802*$AB$1)*COS(N802*$AB$1)-G802*SIN($AB$1*M802)*SIN($AB$1*N802)+H802*COS($AB$1*M802)</f>
        <v>#VALUE!</v>
      </c>
      <c r="S802" s="0" t="n">
        <f aca="false">-F802*SIN($AB$1*N802)+G802*COS($AB$1*N802)</f>
        <v>0</v>
      </c>
      <c r="T802" s="0" t="e">
        <f aca="false">-F802*COS($AB$1*M802)*COS(N802*$AB$1)-G802*COS($AB$1*M802)*SIN($AB$1*N802)-H802*SIN($AB$1*M802)</f>
        <v>#VALUE!</v>
      </c>
      <c r="W802" s="0" t="n">
        <f aca="false">IF(O802&lt;&gt;0,1,0)</f>
        <v>0</v>
      </c>
    </row>
    <row r="803" customFormat="false" ht="15" hidden="false" customHeight="false" outlineLevel="0" collapsed="false">
      <c r="A803" s="0" t="s">
        <v>2239</v>
      </c>
      <c r="I803" s="0" t="s">
        <v>2238</v>
      </c>
      <c r="J803" s="0" t="n">
        <v>0.089</v>
      </c>
      <c r="K803" s="9" t="str">
        <f aca="false">RIGHTB(B803,1)</f>
        <v/>
      </c>
      <c r="L803" s="9" t="str">
        <f aca="false">RIGHTB(C803,1)</f>
        <v/>
      </c>
      <c r="M803" s="10" t="str">
        <f aca="false">IF(AND(K803="S",LEN(B803)&gt;4),-LEFT(B803,4),IF(AND(K803="S",LEN(B803)=4),-LEFT(B803,3),IF(AND(K803="N",LEN(B803)=4),LEFT(B803,3),LEFT(B803,4))))</f>
        <v/>
      </c>
      <c r="N803" s="10" t="n">
        <f aca="false">IF(AND(L803="W",LEN(C803)=6),-LEFT(C803,5), IF(AND(L803="W",LEN(C803)=5),-LEFT(C803,4), IF(AND(L803="W",LEN(C803)=4), -LEFT(C803,3), IF(AND(L803="E", LEN(C803)=6),LEFT(C803,5), IF(AND(L803="E",LEN(C803)=5), LEFT(C803,4), IF(AND(L803="E",LEN(C803)=4),LEFT(C803,3) ))))))</f>
        <v>0</v>
      </c>
      <c r="O803" s="0" t="n">
        <f aca="false">(F803^2+G803^2+H803^2)^0.5</f>
        <v>0</v>
      </c>
      <c r="P803" s="0" t="e">
        <f aca="false">ATAN((R803^2+S803^2)^0.5/T803)/$AB$1</f>
        <v>#VALUE!</v>
      </c>
      <c r="Q803" s="0" t="e">
        <f aca="false">ATAN2(R803,S803)/$AB$1+180</f>
        <v>#VALUE!</v>
      </c>
      <c r="R803" s="0" t="e">
        <f aca="false">-F803*SIN(M803*$AB$1)*COS(N803*$AB$1)-G803*SIN($AB$1*M803)*SIN($AB$1*N803)+H803*COS($AB$1*M803)</f>
        <v>#VALUE!</v>
      </c>
      <c r="S803" s="0" t="n">
        <f aca="false">-F803*SIN($AB$1*N803)+G803*COS($AB$1*N803)</f>
        <v>0</v>
      </c>
      <c r="T803" s="0" t="e">
        <f aca="false">-F803*COS($AB$1*M803)*COS(N803*$AB$1)-G803*COS($AB$1*M803)*SIN($AB$1*N803)-H803*SIN($AB$1*M803)</f>
        <v>#VALUE!</v>
      </c>
      <c r="W803" s="0" t="n">
        <f aca="false">IF(O803&lt;&gt;0,1,0)</f>
        <v>0</v>
      </c>
    </row>
    <row r="804" customFormat="false" ht="15" hidden="false" customHeight="false" outlineLevel="0" collapsed="false">
      <c r="A804" s="0" t="s">
        <v>2240</v>
      </c>
      <c r="I804" s="0" t="s">
        <v>2238</v>
      </c>
      <c r="J804" s="0" t="n">
        <v>0.089</v>
      </c>
      <c r="K804" s="9" t="str">
        <f aca="false">RIGHTB(B804,1)</f>
        <v/>
      </c>
      <c r="L804" s="9" t="str">
        <f aca="false">RIGHTB(C804,1)</f>
        <v/>
      </c>
      <c r="M804" s="10" t="str">
        <f aca="false">IF(AND(K804="S",LEN(B804)&gt;4),-LEFT(B804,4),IF(AND(K804="S",LEN(B804)=4),-LEFT(B804,3),IF(AND(K804="N",LEN(B804)=4),LEFT(B804,3),LEFT(B804,4))))</f>
        <v/>
      </c>
      <c r="N804" s="10" t="n">
        <f aca="false">IF(AND(L804="W",LEN(C804)=6),-LEFT(C804,5), IF(AND(L804="W",LEN(C804)=5),-LEFT(C804,4), IF(AND(L804="W",LEN(C804)=4), -LEFT(C804,3), IF(AND(L804="E", LEN(C804)=6),LEFT(C804,5), IF(AND(L804="E",LEN(C804)=5), LEFT(C804,4), IF(AND(L804="E",LEN(C804)=4),LEFT(C804,3) ))))))</f>
        <v>0</v>
      </c>
      <c r="O804" s="0" t="n">
        <f aca="false">(F804^2+G804^2+H804^2)^0.5</f>
        <v>0</v>
      </c>
      <c r="P804" s="0" t="e">
        <f aca="false">ATAN((R804^2+S804^2)^0.5/T804)/$AB$1</f>
        <v>#VALUE!</v>
      </c>
      <c r="Q804" s="0" t="e">
        <f aca="false">ATAN2(R804,S804)/$AB$1+180</f>
        <v>#VALUE!</v>
      </c>
      <c r="R804" s="0" t="e">
        <f aca="false">-F804*SIN(M804*$AB$1)*COS(N804*$AB$1)-G804*SIN($AB$1*M804)*SIN($AB$1*N804)+H804*COS($AB$1*M804)</f>
        <v>#VALUE!</v>
      </c>
      <c r="S804" s="0" t="n">
        <f aca="false">-F804*SIN($AB$1*N804)+G804*COS($AB$1*N804)</f>
        <v>0</v>
      </c>
      <c r="T804" s="0" t="e">
        <f aca="false">-F804*COS($AB$1*M804)*COS(N804*$AB$1)-G804*COS($AB$1*M804)*SIN($AB$1*N804)-H804*SIN($AB$1*M804)</f>
        <v>#VALUE!</v>
      </c>
      <c r="W804" s="0" t="n">
        <f aca="false">IF(O804&lt;&gt;0,1,0)</f>
        <v>0</v>
      </c>
    </row>
    <row r="805" customFormat="false" ht="15" hidden="false" customHeight="false" outlineLevel="0" collapsed="false">
      <c r="A805" s="0" t="s">
        <v>2241</v>
      </c>
      <c r="B805" s="0" t="s">
        <v>99</v>
      </c>
      <c r="C805" s="0" t="s">
        <v>2242</v>
      </c>
      <c r="I805" s="0" t="s">
        <v>2238</v>
      </c>
      <c r="J805" s="0" t="n">
        <v>0.089</v>
      </c>
      <c r="K805" s="9" t="str">
        <f aca="false">RIGHTB(B805,1)</f>
        <v>S</v>
      </c>
      <c r="L805" s="9" t="str">
        <f aca="false">RIGHTB(C805,1)</f>
        <v>E</v>
      </c>
      <c r="M805" s="10" t="n">
        <f aca="false">IF(AND(K805="S",LEN(B805)&gt;4),-LEFT(B805,4),IF(AND(K805="S",LEN(B805)=4),-LEFT(B805,3),IF(AND(K805="N",LEN(B805)=4),LEFT(B805,3),LEFT(B805,4))))</f>
        <v>-0.9</v>
      </c>
      <c r="N805" s="10" t="str">
        <f aca="false">IF(AND(L805="W",LEN(C805)=6),-LEFT(C805,5), IF(AND(L805="W",LEN(C805)=5),-LEFT(C805,4), IF(AND(L805="W",LEN(C805)=4), -LEFT(C805,3), IF(AND(L805="E", LEN(C805)=6),LEFT(C805,5), IF(AND(L805="E",LEN(C805)=5), LEFT(C805,4), IF(AND(L805="E",LEN(C805)=4),LEFT(C805,3) ))))))</f>
        <v>66.3</v>
      </c>
      <c r="O805" s="0" t="n">
        <f aca="false">(F805^2+G805^2+H805^2)^0.5</f>
        <v>0</v>
      </c>
      <c r="P805" s="0" t="e">
        <f aca="false">ATAN((R805^2+S805^2)^0.5/T805)/$AB$1</f>
        <v>#DIV/0!</v>
      </c>
      <c r="Q805" s="0" t="n">
        <f aca="false">ATAN2(R805,S805)/$AB$1+180</f>
        <v>180</v>
      </c>
      <c r="R805" s="0" t="n">
        <f aca="false">-F805*SIN(M805*$AB$1)*COS(N805*$AB$1)-G805*SIN($AB$1*M805)*SIN($AB$1*N805)+H805*COS($AB$1*M805)</f>
        <v>0</v>
      </c>
      <c r="S805" s="0" t="n">
        <f aca="false">-F805*SIN($AB$1*N805)+G805*COS($AB$1*N805)</f>
        <v>0</v>
      </c>
      <c r="T805" s="0" t="n">
        <f aca="false">-F805*COS($AB$1*M805)*COS(N805*$AB$1)-G805*COS($AB$1*M805)*SIN($AB$1*N805)-H805*SIN($AB$1*M805)</f>
        <v>0</v>
      </c>
      <c r="W805" s="0" t="n">
        <f aca="false">IF(O805&lt;&gt;0,1,0)</f>
        <v>0</v>
      </c>
    </row>
    <row r="806" customFormat="false" ht="15" hidden="false" customHeight="false" outlineLevel="0" collapsed="false">
      <c r="A806" s="0" t="s">
        <v>2243</v>
      </c>
      <c r="B806" s="0" t="s">
        <v>2244</v>
      </c>
      <c r="C806" s="0" t="s">
        <v>2245</v>
      </c>
      <c r="I806" s="0" t="s">
        <v>2238</v>
      </c>
      <c r="J806" s="0" t="n">
        <v>0.089</v>
      </c>
      <c r="K806" s="9" t="str">
        <f aca="false">RIGHTB(B806,1)</f>
        <v>N</v>
      </c>
      <c r="L806" s="9" t="str">
        <f aca="false">RIGHTB(C806,1)</f>
        <v>E</v>
      </c>
      <c r="M806" s="10" t="str">
        <f aca="false">IF(AND(K806="S",LEN(B806)&gt;4),-LEFT(B806,4),IF(AND(K806="S",LEN(B806)=4),-LEFT(B806,3),IF(AND(K806="N",LEN(B806)=4),LEFT(B806,3),LEFT(B806,4))))</f>
        <v>82.3</v>
      </c>
      <c r="N806" s="10" t="str">
        <f aca="false">IF(AND(L806="W",LEN(C806)=6),-LEFT(C806,5), IF(AND(L806="W",LEN(C806)=5),-LEFT(C806,4), IF(AND(L806="W",LEN(C806)=4), -LEFT(C806,3), IF(AND(L806="E", LEN(C806)=6),LEFT(C806,5), IF(AND(L806="E",LEN(C806)=5), LEFT(C806,4), IF(AND(L806="E",LEN(C806)=4),LEFT(C806,3) ))))))</f>
        <v>160.1</v>
      </c>
      <c r="O806" s="0" t="n">
        <f aca="false">(F806^2+G806^2+H806^2)^0.5</f>
        <v>0</v>
      </c>
      <c r="P806" s="0" t="e">
        <f aca="false">ATAN((R806^2+S806^2)^0.5/T806)/$AB$1</f>
        <v>#DIV/0!</v>
      </c>
      <c r="Q806" s="0" t="n">
        <f aca="false">ATAN2(R806,S806)/$AB$1+180</f>
        <v>180</v>
      </c>
      <c r="R806" s="0" t="n">
        <f aca="false">-F806*SIN(M806*$AB$1)*COS(N806*$AB$1)-G806*SIN($AB$1*M806)*SIN($AB$1*N806)+H806*COS($AB$1*M806)</f>
        <v>0</v>
      </c>
      <c r="S806" s="0" t="n">
        <f aca="false">-F806*SIN($AB$1*N806)+G806*COS($AB$1*N806)</f>
        <v>-0</v>
      </c>
      <c r="T806" s="0" t="n">
        <f aca="false">-F806*COS($AB$1*M806)*COS(N806*$AB$1)-G806*COS($AB$1*M806)*SIN($AB$1*N806)-H806*SIN($AB$1*M806)</f>
        <v>0</v>
      </c>
      <c r="W806" s="0" t="n">
        <f aca="false">IF(O806&lt;&gt;0,1,0)</f>
        <v>0</v>
      </c>
    </row>
    <row r="807" customFormat="false" ht="15" hidden="false" customHeight="false" outlineLevel="0" collapsed="false">
      <c r="A807" s="0" t="s">
        <v>2246</v>
      </c>
      <c r="I807" s="0" t="s">
        <v>2238</v>
      </c>
      <c r="J807" s="0" t="n">
        <v>0.089</v>
      </c>
      <c r="K807" s="9" t="str">
        <f aca="false">RIGHTB(B807,1)</f>
        <v/>
      </c>
      <c r="L807" s="9" t="str">
        <f aca="false">RIGHTB(C807,1)</f>
        <v/>
      </c>
      <c r="M807" s="10" t="str">
        <f aca="false">IF(AND(K807="S",LEN(B807)&gt;4),-LEFT(B807,4),IF(AND(K807="S",LEN(B807)=4),-LEFT(B807,3),IF(AND(K807="N",LEN(B807)=4),LEFT(B807,3),LEFT(B807,4))))</f>
        <v/>
      </c>
      <c r="N807" s="10" t="n">
        <f aca="false">IF(AND(L807="W",LEN(C807)=6),-LEFT(C807,5), IF(AND(L807="W",LEN(C807)=5),-LEFT(C807,4), IF(AND(L807="W",LEN(C807)=4), -LEFT(C807,3), IF(AND(L807="E", LEN(C807)=6),LEFT(C807,5), IF(AND(L807="E",LEN(C807)=5), LEFT(C807,4), IF(AND(L807="E",LEN(C807)=4),LEFT(C807,3) ))))))</f>
        <v>0</v>
      </c>
      <c r="O807" s="0" t="n">
        <f aca="false">(F807^2+G807^2+H807^2)^0.5</f>
        <v>0</v>
      </c>
      <c r="P807" s="0" t="e">
        <f aca="false">ATAN((R807^2+S807^2)^0.5/T807)/$AB$1</f>
        <v>#VALUE!</v>
      </c>
      <c r="Q807" s="0" t="e">
        <f aca="false">ATAN2(R807,S807)/$AB$1+180</f>
        <v>#VALUE!</v>
      </c>
      <c r="R807" s="0" t="e">
        <f aca="false">-F807*SIN(M807*$AB$1)*COS(N807*$AB$1)-G807*SIN($AB$1*M807)*SIN($AB$1*N807)+H807*COS($AB$1*M807)</f>
        <v>#VALUE!</v>
      </c>
      <c r="S807" s="0" t="n">
        <f aca="false">-F807*SIN($AB$1*N807)+G807*COS($AB$1*N807)</f>
        <v>0</v>
      </c>
      <c r="T807" s="0" t="e">
        <f aca="false">-F807*COS($AB$1*M807)*COS(N807*$AB$1)-G807*COS($AB$1*M807)*SIN($AB$1*N807)-H807*SIN($AB$1*M807)</f>
        <v>#VALUE!</v>
      </c>
      <c r="W807" s="0" t="n">
        <f aca="false">IF(O807&lt;&gt;0,1,0)</f>
        <v>0</v>
      </c>
    </row>
    <row r="808" customFormat="false" ht="15" hidden="false" customHeight="false" outlineLevel="0" collapsed="false">
      <c r="A808" s="0" t="s">
        <v>2247</v>
      </c>
      <c r="I808" s="0" t="s">
        <v>2238</v>
      </c>
      <c r="J808" s="0" t="n">
        <v>0.089</v>
      </c>
      <c r="K808" s="9" t="str">
        <f aca="false">RIGHTB(B808,1)</f>
        <v/>
      </c>
      <c r="L808" s="9" t="str">
        <f aca="false">RIGHTB(C808,1)</f>
        <v/>
      </c>
      <c r="M808" s="10" t="str">
        <f aca="false">IF(AND(K808="S",LEN(B808)&gt;4),-LEFT(B808,4),IF(AND(K808="S",LEN(B808)=4),-LEFT(B808,3),IF(AND(K808="N",LEN(B808)=4),LEFT(B808,3),LEFT(B808,4))))</f>
        <v/>
      </c>
      <c r="N808" s="10" t="n">
        <f aca="false">IF(AND(L808="W",LEN(C808)=6),-LEFT(C808,5), IF(AND(L808="W",LEN(C808)=5),-LEFT(C808,4), IF(AND(L808="W",LEN(C808)=4), -LEFT(C808,3), IF(AND(L808="E", LEN(C808)=6),LEFT(C808,5), IF(AND(L808="E",LEN(C808)=5), LEFT(C808,4), IF(AND(L808="E",LEN(C808)=4),LEFT(C808,3) ))))))</f>
        <v>0</v>
      </c>
      <c r="O808" s="0" t="n">
        <f aca="false">(F808^2+G808^2+H808^2)^0.5</f>
        <v>0</v>
      </c>
      <c r="P808" s="0" t="e">
        <f aca="false">ATAN((R808^2+S808^2)^0.5/T808)/$AB$1</f>
        <v>#VALUE!</v>
      </c>
      <c r="Q808" s="0" t="e">
        <f aca="false">ATAN2(R808,S808)/$AB$1+180</f>
        <v>#VALUE!</v>
      </c>
      <c r="R808" s="0" t="e">
        <f aca="false">-F808*SIN(M808*$AB$1)*COS(N808*$AB$1)-G808*SIN($AB$1*M808)*SIN($AB$1*N808)+H808*COS($AB$1*M808)</f>
        <v>#VALUE!</v>
      </c>
      <c r="S808" s="0" t="n">
        <f aca="false">-F808*SIN($AB$1*N808)+G808*COS($AB$1*N808)</f>
        <v>0</v>
      </c>
      <c r="T808" s="0" t="e">
        <f aca="false">-F808*COS($AB$1*M808)*COS(N808*$AB$1)-G808*COS($AB$1*M808)*SIN($AB$1*N808)-H808*SIN($AB$1*M808)</f>
        <v>#VALUE!</v>
      </c>
      <c r="W808" s="0" t="n">
        <f aca="false">IF(O808&lt;&gt;0,1,0)</f>
        <v>0</v>
      </c>
    </row>
    <row r="809" customFormat="false" ht="15" hidden="false" customHeight="false" outlineLevel="0" collapsed="false">
      <c r="A809" s="0" t="s">
        <v>2248</v>
      </c>
      <c r="B809" s="0" t="s">
        <v>1620</v>
      </c>
      <c r="C809" s="0" t="s">
        <v>826</v>
      </c>
      <c r="D809" s="0" t="n">
        <v>37</v>
      </c>
      <c r="E809" s="0" t="n">
        <v>16.9</v>
      </c>
      <c r="F809" s="0" t="n">
        <v>-16.3</v>
      </c>
      <c r="G809" s="0" t="n">
        <v>4.3</v>
      </c>
      <c r="H809" s="0" t="n">
        <v>1.4</v>
      </c>
      <c r="I809" s="0" t="s">
        <v>2238</v>
      </c>
      <c r="J809" s="0" t="n">
        <v>0.089</v>
      </c>
      <c r="K809" s="9" t="str">
        <f aca="false">RIGHTB(B809,1)</f>
        <v>S</v>
      </c>
      <c r="L809" s="9" t="str">
        <f aca="false">RIGHTB(C809,1)</f>
        <v>E</v>
      </c>
      <c r="M809" s="10" t="n">
        <f aca="false">IF(AND(K809="S",LEN(B809)&gt;4),-LEFT(B809,4),IF(AND(K809="S",LEN(B809)=4),-LEFT(B809,3),IF(AND(K809="N",LEN(B809)=4),LEFT(B809,3),LEFT(B809,4))))</f>
        <v>-21.5</v>
      </c>
      <c r="N809" s="10" t="str">
        <f aca="false">IF(AND(L809="W",LEN(C809)=6),-LEFT(C809,5), IF(AND(L809="W",LEN(C809)=5),-LEFT(C809,4), IF(AND(L809="W",LEN(C809)=4), -LEFT(C809,3), IF(AND(L809="E", LEN(C809)=6),LEFT(C809,5), IF(AND(L809="E",LEN(C809)=5), LEFT(C809,4), IF(AND(L809="E",LEN(C809)=4),LEFT(C809,3) ))))))</f>
        <v>56.2</v>
      </c>
      <c r="O809" s="0" t="n">
        <f aca="false">(F809^2+G809^2+H809^2)^0.5</f>
        <v>16.9156732056398</v>
      </c>
      <c r="P809" s="0" t="n">
        <f aca="false">ATAN((R809^2+S809^2)^0.5/T809)/$AB$1</f>
        <v>70.5768535104506</v>
      </c>
      <c r="Q809" s="0" t="n">
        <f aca="false">ATAN2(R809,S809)/$AB$1+180</f>
        <v>272.554843633555</v>
      </c>
      <c r="R809" s="0" t="n">
        <f aca="false">-F809*SIN(M809*$AB$1)*COS(N809*$AB$1)-G809*SIN($AB$1*M809)*SIN($AB$1*N809)+H809*COS($AB$1*M809)</f>
        <v>-0.711114362889721</v>
      </c>
      <c r="S809" s="0" t="n">
        <f aca="false">-F809*SIN($AB$1*N809)+G809*COS($AB$1*N809)</f>
        <v>15.9371179956688</v>
      </c>
      <c r="T809" s="0" t="n">
        <f aca="false">-F809*COS($AB$1*M809)*COS(N809*$AB$1)-G809*COS($AB$1*M809)*SIN($AB$1*N809)-H809*SIN($AB$1*M809)</f>
        <v>5.62517433996679</v>
      </c>
      <c r="W809" s="0" t="n">
        <f aca="false">IF(O809&lt;&gt;0,1,0)</f>
        <v>1</v>
      </c>
    </row>
    <row r="810" customFormat="false" ht="15" hidden="false" customHeight="false" outlineLevel="0" collapsed="false">
      <c r="A810" s="0" t="s">
        <v>2249</v>
      </c>
      <c r="B810" s="0" t="s">
        <v>642</v>
      </c>
      <c r="C810" s="0" t="s">
        <v>2250</v>
      </c>
      <c r="D810" s="0" t="n">
        <v>33.3</v>
      </c>
      <c r="I810" s="0" t="s">
        <v>2238</v>
      </c>
      <c r="J810" s="0" t="n">
        <v>0.089</v>
      </c>
      <c r="K810" s="9" t="str">
        <f aca="false">RIGHTB(B810,1)</f>
        <v>N</v>
      </c>
      <c r="L810" s="9" t="str">
        <f aca="false">RIGHTB(C810,1)</f>
        <v>E</v>
      </c>
      <c r="M810" s="10" t="str">
        <f aca="false">IF(AND(K810="S",LEN(B810)&gt;4),-LEFT(B810,4),IF(AND(K810="S",LEN(B810)=4),-LEFT(B810,3),IF(AND(K810="N",LEN(B810)=4),LEFT(B810,3),LEFT(B810,4))))</f>
        <v>11.6</v>
      </c>
      <c r="N810" s="10" t="str">
        <f aca="false">IF(AND(L810="W",LEN(C810)=6),-LEFT(C810,5), IF(AND(L810="W",LEN(C810)=5),-LEFT(C810,4), IF(AND(L810="W",LEN(C810)=4), -LEFT(C810,3), IF(AND(L810="E", LEN(C810)=6),LEFT(C810,5), IF(AND(L810="E",LEN(C810)=5), LEFT(C810,4), IF(AND(L810="E",LEN(C810)=4),LEFT(C810,3) ))))))</f>
        <v>27.3</v>
      </c>
      <c r="O810" s="0" t="n">
        <f aca="false">(F810^2+G810^2+H810^2)^0.5</f>
        <v>0</v>
      </c>
      <c r="P810" s="0" t="e">
        <f aca="false">ATAN((R810^2+S810^2)^0.5/T810)/$AB$1</f>
        <v>#DIV/0!</v>
      </c>
      <c r="Q810" s="0" t="n">
        <f aca="false">ATAN2(R810,S810)/$AB$1+180</f>
        <v>180</v>
      </c>
      <c r="R810" s="0" t="n">
        <f aca="false">-F810*SIN(M810*$AB$1)*COS(N810*$AB$1)-G810*SIN($AB$1*M810)*SIN($AB$1*N810)+H810*COS($AB$1*M810)</f>
        <v>0</v>
      </c>
      <c r="S810" s="0" t="n">
        <f aca="false">-F810*SIN($AB$1*N810)+G810*COS($AB$1*N810)</f>
        <v>0</v>
      </c>
      <c r="T810" s="0" t="n">
        <f aca="false">-F810*COS($AB$1*M810)*COS(N810*$AB$1)-G810*COS($AB$1*M810)*SIN($AB$1*N810)-H810*SIN($AB$1*M810)</f>
        <v>-0</v>
      </c>
      <c r="W810" s="0" t="n">
        <f aca="false">IF(O810&lt;&gt;0,1,0)</f>
        <v>0</v>
      </c>
    </row>
    <row r="811" customFormat="false" ht="15" hidden="false" customHeight="false" outlineLevel="0" collapsed="false">
      <c r="A811" s="0" t="s">
        <v>2251</v>
      </c>
      <c r="B811" s="0" t="s">
        <v>1845</v>
      </c>
      <c r="C811" s="0" t="s">
        <v>2252</v>
      </c>
      <c r="D811" s="0" t="n">
        <v>32.4</v>
      </c>
      <c r="I811" s="0" t="s">
        <v>2238</v>
      </c>
      <c r="J811" s="0" t="n">
        <v>0.089</v>
      </c>
      <c r="K811" s="9" t="str">
        <f aca="false">RIGHTB(B811,1)</f>
        <v>N</v>
      </c>
      <c r="L811" s="9" t="str">
        <f aca="false">RIGHTB(C811,1)</f>
        <v>W</v>
      </c>
      <c r="M811" s="10" t="str">
        <f aca="false">IF(AND(K811="S",LEN(B811)&gt;4),-LEFT(B811,4),IF(AND(K811="S",LEN(B811)=4),-LEFT(B811,3),IF(AND(K811="N",LEN(B811)=4),LEFT(B811,3),LEFT(B811,4))))</f>
        <v>26.3</v>
      </c>
      <c r="N811" s="10" t="n">
        <f aca="false">IF(AND(L811="W",LEN(C811)=6),-LEFT(C811,5), IF(AND(L811="W",LEN(C811)=5),-LEFT(C811,4), IF(AND(L811="W",LEN(C811)=4), -LEFT(C811,3), IF(AND(L811="E", LEN(C811)=6),LEFT(C811,5), IF(AND(L811="E",LEN(C811)=5), LEFT(C811,4), IF(AND(L811="E",LEN(C811)=4),LEFT(C811,3) ))))))</f>
        <v>-113.4</v>
      </c>
      <c r="O811" s="0" t="n">
        <f aca="false">(F811^2+G811^2+H811^2)^0.5</f>
        <v>0</v>
      </c>
      <c r="P811" s="0" t="e">
        <f aca="false">ATAN((R811^2+S811^2)^0.5/T811)/$AB$1</f>
        <v>#DIV/0!</v>
      </c>
      <c r="Q811" s="0" t="n">
        <f aca="false">ATAN2(R811,S811)/$AB$1+180</f>
        <v>180</v>
      </c>
      <c r="R811" s="0" t="n">
        <f aca="false">-F811*SIN(M811*$AB$1)*COS(N811*$AB$1)-G811*SIN($AB$1*M811)*SIN($AB$1*N811)+H811*COS($AB$1*M811)</f>
        <v>0</v>
      </c>
      <c r="S811" s="0" t="n">
        <f aca="false">-F811*SIN($AB$1*N811)+G811*COS($AB$1*N811)</f>
        <v>0</v>
      </c>
      <c r="T811" s="0" t="n">
        <f aca="false">-F811*COS($AB$1*M811)*COS(N811*$AB$1)-G811*COS($AB$1*M811)*SIN($AB$1*N811)-H811*SIN($AB$1*M811)</f>
        <v>0</v>
      </c>
      <c r="W811" s="0" t="n">
        <f aca="false">IF(O811&lt;&gt;0,1,0)</f>
        <v>0</v>
      </c>
    </row>
    <row r="812" customFormat="false" ht="15" hidden="false" customHeight="false" outlineLevel="0" collapsed="false">
      <c r="A812" s="0" t="s">
        <v>2253</v>
      </c>
      <c r="B812" s="0" t="s">
        <v>2254</v>
      </c>
      <c r="C812" s="0" t="s">
        <v>2255</v>
      </c>
      <c r="I812" s="0" t="s">
        <v>2238</v>
      </c>
      <c r="J812" s="0" t="n">
        <v>0.089</v>
      </c>
      <c r="K812" s="9" t="str">
        <f aca="false">RIGHTB(B812,1)</f>
        <v>S</v>
      </c>
      <c r="L812" s="9" t="str">
        <f aca="false">RIGHTB(C812,1)</f>
        <v>W</v>
      </c>
      <c r="M812" s="10" t="n">
        <f aca="false">IF(AND(K812="S",LEN(B812)&gt;4),-LEFT(B812,4),IF(AND(K812="S",LEN(B812)=4),-LEFT(B812,3),IF(AND(K812="N",LEN(B812)=4),LEFT(B812,3),LEFT(B812,4))))</f>
        <v>-44.1</v>
      </c>
      <c r="N812" s="10" t="n">
        <f aca="false">IF(AND(L812="W",LEN(C812)=6),-LEFT(C812,5), IF(AND(L812="W",LEN(C812)=5),-LEFT(C812,4), IF(AND(L812="W",LEN(C812)=4), -LEFT(C812,3), IF(AND(L812="E", LEN(C812)=6),LEFT(C812,5), IF(AND(L812="E",LEN(C812)=5), LEFT(C812,4), IF(AND(L812="E",LEN(C812)=4),LEFT(C812,3) ))))))</f>
        <v>-148.4</v>
      </c>
      <c r="O812" s="0" t="n">
        <f aca="false">(F812^2+G812^2+H812^2)^0.5</f>
        <v>0</v>
      </c>
      <c r="P812" s="0" t="e">
        <f aca="false">ATAN((R812^2+S812^2)^0.5/T812)/$AB$1</f>
        <v>#DIV/0!</v>
      </c>
      <c r="Q812" s="0" t="n">
        <f aca="false">ATAN2(R812,S812)/$AB$1+180</f>
        <v>180</v>
      </c>
      <c r="R812" s="0" t="n">
        <f aca="false">-F812*SIN(M812*$AB$1)*COS(N812*$AB$1)-G812*SIN($AB$1*M812)*SIN($AB$1*N812)+H812*COS($AB$1*M812)</f>
        <v>0</v>
      </c>
      <c r="S812" s="0" t="n">
        <f aca="false">-F812*SIN($AB$1*N812)+G812*COS($AB$1*N812)</f>
        <v>0</v>
      </c>
      <c r="T812" s="0" t="n">
        <f aca="false">-F812*COS($AB$1*M812)*COS(N812*$AB$1)-G812*COS($AB$1*M812)*SIN($AB$1*N812)-H812*SIN($AB$1*M812)</f>
        <v>0</v>
      </c>
      <c r="W812" s="0" t="n">
        <f aca="false">IF(O812&lt;&gt;0,1,0)</f>
        <v>0</v>
      </c>
    </row>
    <row r="813" customFormat="false" ht="15" hidden="false" customHeight="false" outlineLevel="0" collapsed="false">
      <c r="A813" s="0" t="s">
        <v>2256</v>
      </c>
      <c r="B813" s="0" t="s">
        <v>2257</v>
      </c>
      <c r="C813" s="0" t="s">
        <v>2258</v>
      </c>
      <c r="D813" s="0" t="n">
        <v>35.2</v>
      </c>
      <c r="E813" s="0" t="n">
        <v>22.4</v>
      </c>
      <c r="F813" s="0" t="n">
        <v>-4</v>
      </c>
      <c r="G813" s="0" t="n">
        <v>-15.2</v>
      </c>
      <c r="H813" s="0" t="n">
        <v>-16</v>
      </c>
      <c r="I813" s="0" t="s">
        <v>2238</v>
      </c>
      <c r="J813" s="0" t="n">
        <v>0.089</v>
      </c>
      <c r="K813" s="9" t="str">
        <f aca="false">RIGHTB(B813,1)</f>
        <v>S</v>
      </c>
      <c r="L813" s="9" t="str">
        <f aca="false">RIGHTB(C813,1)</f>
        <v>E</v>
      </c>
      <c r="M813" s="10" t="n">
        <f aca="false">IF(AND(K813="S",LEN(B813)&gt;4),-LEFT(B813,4),IF(AND(K813="S",LEN(B813)=4),-LEFT(B813,3),IF(AND(K813="N",LEN(B813)=4),LEFT(B813,3),LEFT(B813,4))))</f>
        <v>-29.4</v>
      </c>
      <c r="N813" s="10" t="str">
        <f aca="false">IF(AND(L813="W",LEN(C813)=6),-LEFT(C813,5), IF(AND(L813="W",LEN(C813)=5),-LEFT(C813,4), IF(AND(L813="W",LEN(C813)=4), -LEFT(C813,3), IF(AND(L813="E", LEN(C813)=6),LEFT(C813,5), IF(AND(L813="E",LEN(C813)=5), LEFT(C813,4), IF(AND(L813="E",LEN(C813)=4),LEFT(C813,3) ))))))</f>
        <v>75.9</v>
      </c>
      <c r="O813" s="0" t="n">
        <f aca="false">(F813^2+G813^2+H813^2)^0.5</f>
        <v>22.4285532302019</v>
      </c>
      <c r="P813" s="0" t="n">
        <f aca="false">ATAN((R813^2+S813^2)^0.5/T813)/$AB$1</f>
        <v>74.9125801756437</v>
      </c>
      <c r="Q813" s="0" t="n">
        <f aca="false">ATAN2(R813,S813)/$AB$1+180</f>
        <v>359.532907037603</v>
      </c>
      <c r="R813" s="0" t="n">
        <f aca="false">-F813*SIN(M813*$AB$1)*COS(N813*$AB$1)-G813*SIN($AB$1*M813)*SIN($AB$1*N813)+H813*COS($AB$1*M813)</f>
        <v>-21.6547170277411</v>
      </c>
      <c r="S813" s="0" t="n">
        <f aca="false">-F813*SIN($AB$1*N813)+G813*COS($AB$1*N813)</f>
        <v>0.176539881396376</v>
      </c>
      <c r="T813" s="0" t="n">
        <f aca="false">-F813*COS($AB$1*M813)*COS(N813*$AB$1)-G813*COS($AB$1*M813)*SIN($AB$1*N813)-H813*SIN($AB$1*M813)</f>
        <v>5.83798459391058</v>
      </c>
      <c r="W813" s="0" t="n">
        <f aca="false">IF(O813&lt;&gt;0,1,0)</f>
        <v>1</v>
      </c>
    </row>
    <row r="814" customFormat="false" ht="15" hidden="false" customHeight="false" outlineLevel="0" collapsed="false">
      <c r="A814" s="0" t="s">
        <v>2259</v>
      </c>
      <c r="B814" s="0" t="s">
        <v>2260</v>
      </c>
      <c r="C814" s="0" t="s">
        <v>2261</v>
      </c>
      <c r="I814" s="0" t="s">
        <v>2238</v>
      </c>
      <c r="J814" s="0" t="n">
        <v>0.089</v>
      </c>
      <c r="K814" s="9" t="str">
        <f aca="false">RIGHTB(B814,1)</f>
        <v>N</v>
      </c>
      <c r="L814" s="9" t="str">
        <f aca="false">RIGHTB(C814,1)</f>
        <v>W</v>
      </c>
      <c r="M814" s="10" t="str">
        <f aca="false">IF(AND(K814="S",LEN(B814)&gt;4),-LEFT(B814,4),IF(AND(K814="S",LEN(B814)=4),-LEFT(B814,3),IF(AND(K814="N",LEN(B814)=4),LEFT(B814,3),LEFT(B814,4))))</f>
        <v>8.9</v>
      </c>
      <c r="N814" s="10" t="n">
        <f aca="false">IF(AND(L814="W",LEN(C814)=6),-LEFT(C814,5), IF(AND(L814="W",LEN(C814)=5),-LEFT(C814,4), IF(AND(L814="W",LEN(C814)=4), -LEFT(C814,3), IF(AND(L814="E", LEN(C814)=6),LEFT(C814,5), IF(AND(L814="E",LEN(C814)=5), LEFT(C814,4), IF(AND(L814="E",LEN(C814)=4),LEFT(C814,3) ))))))</f>
        <v>-121.9</v>
      </c>
      <c r="O814" s="0" t="n">
        <f aca="false">(F814^2+G814^2+H814^2)^0.5</f>
        <v>0</v>
      </c>
      <c r="P814" s="0" t="e">
        <f aca="false">ATAN((R814^2+S814^2)^0.5/T814)/$AB$1</f>
        <v>#DIV/0!</v>
      </c>
      <c r="Q814" s="0" t="n">
        <f aca="false">ATAN2(R814,S814)/$AB$1+180</f>
        <v>180</v>
      </c>
      <c r="R814" s="0" t="n">
        <f aca="false">-F814*SIN(M814*$AB$1)*COS(N814*$AB$1)-G814*SIN($AB$1*M814)*SIN($AB$1*N814)+H814*COS($AB$1*M814)</f>
        <v>0</v>
      </c>
      <c r="S814" s="0" t="n">
        <f aca="false">-F814*SIN($AB$1*N814)+G814*COS($AB$1*N814)</f>
        <v>0</v>
      </c>
      <c r="T814" s="0" t="n">
        <f aca="false">-F814*COS($AB$1*M814)*COS(N814*$AB$1)-G814*COS($AB$1*M814)*SIN($AB$1*N814)-H814*SIN($AB$1*M814)</f>
        <v>0</v>
      </c>
      <c r="W814" s="0" t="n">
        <f aca="false">IF(O814&lt;&gt;0,1,0)</f>
        <v>0</v>
      </c>
    </row>
    <row r="815" customFormat="false" ht="15" hidden="false" customHeight="false" outlineLevel="0" collapsed="false">
      <c r="A815" s="0" t="s">
        <v>2262</v>
      </c>
      <c r="B815" s="0" t="s">
        <v>1142</v>
      </c>
      <c r="C815" s="0" t="s">
        <v>2263</v>
      </c>
      <c r="D815" s="0" t="n">
        <v>33.3</v>
      </c>
      <c r="E815" s="0" t="n">
        <v>14.3</v>
      </c>
      <c r="F815" s="0" t="n">
        <v>-12.2</v>
      </c>
      <c r="G815" s="0" t="n">
        <v>-5.3</v>
      </c>
      <c r="H815" s="0" t="n">
        <v>5.3</v>
      </c>
      <c r="I815" s="0" t="s">
        <v>2238</v>
      </c>
      <c r="J815" s="0" t="n">
        <v>0.089</v>
      </c>
      <c r="K815" s="9" t="str">
        <f aca="false">RIGHTB(B815,1)</f>
        <v>N</v>
      </c>
      <c r="L815" s="9" t="str">
        <f aca="false">RIGHTB(C815,1)</f>
        <v>E</v>
      </c>
      <c r="M815" s="10" t="str">
        <f aca="false">IF(AND(K815="S",LEN(B815)&gt;4),-LEFT(B815,4),IF(AND(K815="S",LEN(B815)=4),-LEFT(B815,3),IF(AND(K815="N",LEN(B815)=4),LEFT(B815,3),LEFT(B815,4))))</f>
        <v>2.5</v>
      </c>
      <c r="N815" s="10" t="str">
        <f aca="false">IF(AND(L815="W",LEN(C815)=6),-LEFT(C815,5), IF(AND(L815="W",LEN(C815)=5),-LEFT(C815,4), IF(AND(L815="W",LEN(C815)=4), -LEFT(C815,3), IF(AND(L815="E", LEN(C815)=6),LEFT(C815,5), IF(AND(L815="E",LEN(C815)=5), LEFT(C815,4), IF(AND(L815="E",LEN(C815)=4),LEFT(C815,3) ))))))</f>
        <v>29.6</v>
      </c>
      <c r="O815" s="0" t="n">
        <f aca="false">(F815^2+G815^2+H815^2)^0.5</f>
        <v>14.3185194765381</v>
      </c>
      <c r="P815" s="0" t="n">
        <f aca="false">ATAN((R815^2+S815^2)^0.5/T815)/$AB$1</f>
        <v>24.952866280054</v>
      </c>
      <c r="Q815" s="0" t="n">
        <f aca="false">ATAN2(R815,S815)/$AB$1+180</f>
        <v>193.574340311117</v>
      </c>
      <c r="R815" s="0" t="n">
        <f aca="false">-F815*SIN(M815*$AB$1)*COS(N815*$AB$1)-G815*SIN($AB$1*M815)*SIN($AB$1*N815)+H815*COS($AB$1*M815)</f>
        <v>5.87185381586125</v>
      </c>
      <c r="S815" s="0" t="n">
        <f aca="false">-F815*SIN($AB$1*N815)+G815*COS($AB$1*N815)</f>
        <v>1.41776764575467</v>
      </c>
      <c r="T815" s="0" t="n">
        <f aca="false">-F815*COS($AB$1*M815)*COS(N815*$AB$1)-G815*COS($AB$1*M815)*SIN($AB$1*N815)-H815*SIN($AB$1*M815)</f>
        <v>12.9819593154426</v>
      </c>
      <c r="W815" s="0" t="n">
        <f aca="false">IF(O815&lt;&gt;0,1,0)</f>
        <v>1</v>
      </c>
    </row>
    <row r="816" customFormat="false" ht="15" hidden="false" customHeight="false" outlineLevel="0" collapsed="false">
      <c r="A816" s="0" t="s">
        <v>2264</v>
      </c>
      <c r="I816" s="0" t="s">
        <v>2238</v>
      </c>
      <c r="J816" s="0" t="n">
        <v>0.089</v>
      </c>
      <c r="K816" s="9" t="str">
        <f aca="false">RIGHTB(B816,1)</f>
        <v/>
      </c>
      <c r="L816" s="9" t="str">
        <f aca="false">RIGHTB(C816,1)</f>
        <v/>
      </c>
      <c r="M816" s="10" t="str">
        <f aca="false">IF(AND(K816="S",LEN(B816)&gt;4),-LEFT(B816,4),IF(AND(K816="S",LEN(B816)=4),-LEFT(B816,3),IF(AND(K816="N",LEN(B816)=4),LEFT(B816,3),LEFT(B816,4))))</f>
        <v/>
      </c>
      <c r="N816" s="10" t="n">
        <f aca="false">IF(AND(L816="W",LEN(C816)=6),-LEFT(C816,5), IF(AND(L816="W",LEN(C816)=5),-LEFT(C816,4), IF(AND(L816="W",LEN(C816)=4), -LEFT(C816,3), IF(AND(L816="E", LEN(C816)=6),LEFT(C816,5), IF(AND(L816="E",LEN(C816)=5), LEFT(C816,4), IF(AND(L816="E",LEN(C816)=4),LEFT(C816,3) ))))))</f>
        <v>0</v>
      </c>
      <c r="O816" s="0" t="n">
        <f aca="false">(F816^2+G816^2+H816^2)^0.5</f>
        <v>0</v>
      </c>
      <c r="P816" s="0" t="e">
        <f aca="false">ATAN((R816^2+S816^2)^0.5/T816)/$AB$1</f>
        <v>#VALUE!</v>
      </c>
      <c r="Q816" s="0" t="e">
        <f aca="false">ATAN2(R816,S816)/$AB$1+180</f>
        <v>#VALUE!</v>
      </c>
      <c r="R816" s="0" t="e">
        <f aca="false">-F816*SIN(M816*$AB$1)*COS(N816*$AB$1)-G816*SIN($AB$1*M816)*SIN($AB$1*N816)+H816*COS($AB$1*M816)</f>
        <v>#VALUE!</v>
      </c>
      <c r="S816" s="0" t="n">
        <f aca="false">-F816*SIN($AB$1*N816)+G816*COS($AB$1*N816)</f>
        <v>0</v>
      </c>
      <c r="T816" s="0" t="e">
        <f aca="false">-F816*COS($AB$1*M816)*COS(N816*$AB$1)-G816*COS($AB$1*M816)*SIN($AB$1*N816)-H816*SIN($AB$1*M816)</f>
        <v>#VALUE!</v>
      </c>
      <c r="W816" s="0" t="n">
        <f aca="false">IF(O816&lt;&gt;0,1,0)</f>
        <v>0</v>
      </c>
    </row>
    <row r="817" customFormat="false" ht="15" hidden="false" customHeight="false" outlineLevel="0" collapsed="false">
      <c r="A817" s="0" t="s">
        <v>2265</v>
      </c>
      <c r="B817" s="0" t="s">
        <v>2266</v>
      </c>
      <c r="C817" s="0" t="s">
        <v>2267</v>
      </c>
      <c r="D817" s="0" t="n">
        <v>36</v>
      </c>
      <c r="E817" s="0" t="n">
        <v>14.9</v>
      </c>
      <c r="F817" s="0" t="n">
        <v>-3.9</v>
      </c>
      <c r="G817" s="0" t="n">
        <v>4</v>
      </c>
      <c r="H817" s="0" t="n">
        <v>-13.8</v>
      </c>
      <c r="I817" s="0" t="s">
        <v>2238</v>
      </c>
      <c r="J817" s="0" t="n">
        <v>0.089</v>
      </c>
      <c r="K817" s="9" t="str">
        <f aca="false">RIGHTB(B817,1)</f>
        <v>N</v>
      </c>
      <c r="L817" s="9" t="str">
        <f aca="false">RIGHTB(C817,1)</f>
        <v>E</v>
      </c>
      <c r="M817" s="10" t="str">
        <f aca="false">IF(AND(K817="S",LEN(B817)&gt;4),-LEFT(B817,4),IF(AND(K817="S",LEN(B817)=4),-LEFT(B817,3),IF(AND(K817="N",LEN(B817)=4),LEFT(B817,3),LEFT(B817,4))))</f>
        <v>38.9</v>
      </c>
      <c r="N817" s="10" t="str">
        <f aca="false">IF(AND(L817="W",LEN(C817)=6),-LEFT(C817,5), IF(AND(L817="W",LEN(C817)=5),-LEFT(C817,4), IF(AND(L817="W",LEN(C817)=4), -LEFT(C817,3), IF(AND(L817="E", LEN(C817)=6),LEFT(C817,5), IF(AND(L817="E",LEN(C817)=5), LEFT(C817,4), IF(AND(L817="E",LEN(C817)=4),LEFT(C817,3) ))))))</f>
        <v>7.0</v>
      </c>
      <c r="O817" s="0" t="n">
        <f aca="false">(F817^2+G817^2+H817^2)^0.5</f>
        <v>14.8879145618183</v>
      </c>
      <c r="P817" s="0" t="n">
        <f aca="false">ATAN((R817^2+S817^2)^0.5/T817)/$AB$1</f>
        <v>40.6291301111542</v>
      </c>
      <c r="Q817" s="0" t="n">
        <f aca="false">ATAN2(R817,S817)/$AB$1+180</f>
        <v>332.705752342378</v>
      </c>
      <c r="R817" s="0" t="n">
        <f aca="false">-F817*SIN(M817*$AB$1)*COS(N817*$AB$1)-G817*SIN($AB$1*M817)*SIN($AB$1*N817)+H817*COS($AB$1*M817)</f>
        <v>-8.61507219859546</v>
      </c>
      <c r="S817" s="0" t="n">
        <f aca="false">-F817*SIN($AB$1*N817)+G817*COS($AB$1*N817)</f>
        <v>4.44547504583355</v>
      </c>
      <c r="T817" s="0" t="n">
        <f aca="false">-F817*COS($AB$1*M817)*COS(N817*$AB$1)-G817*COS($AB$1*M817)*SIN($AB$1*N817)-H817*SIN($AB$1*M817)</f>
        <v>11.2990390135559</v>
      </c>
      <c r="W817" s="0" t="n">
        <f aca="false">IF(O817&lt;&gt;0,1,0)</f>
        <v>1</v>
      </c>
    </row>
    <row r="818" customFormat="false" ht="15" hidden="false" customHeight="false" outlineLevel="0" collapsed="false">
      <c r="A818" s="0" t="s">
        <v>2268</v>
      </c>
      <c r="B818" s="0" t="s">
        <v>2269</v>
      </c>
      <c r="C818" s="0" t="s">
        <v>506</v>
      </c>
      <c r="D818" s="0" t="n">
        <v>22.5</v>
      </c>
      <c r="E818" s="0" t="n">
        <v>24.7</v>
      </c>
      <c r="F818" s="0" t="n">
        <v>-22.8</v>
      </c>
      <c r="G818" s="0" t="n">
        <v>-5.5</v>
      </c>
      <c r="H818" s="0" t="n">
        <v>7.6</v>
      </c>
      <c r="I818" s="0" t="s">
        <v>2238</v>
      </c>
      <c r="J818" s="0" t="n">
        <v>0.089</v>
      </c>
      <c r="K818" s="9" t="str">
        <f aca="false">RIGHTB(B818,1)</f>
        <v>S</v>
      </c>
      <c r="L818" s="9" t="str">
        <f aca="false">RIGHTB(C818,1)</f>
        <v>E</v>
      </c>
      <c r="M818" s="10" t="n">
        <f aca="false">IF(AND(K818="S",LEN(B818)&gt;4),-LEFT(B818,4),IF(AND(K818="S",LEN(B818)=4),-LEFT(B818,3),IF(AND(K818="N",LEN(B818)=4),LEFT(B818,3),LEFT(B818,4))))</f>
        <v>-22.1</v>
      </c>
      <c r="N818" s="10" t="str">
        <f aca="false">IF(AND(L818="W",LEN(C818)=6),-LEFT(C818,5), IF(AND(L818="W",LEN(C818)=5),-LEFT(C818,4), IF(AND(L818="W",LEN(C818)=4), -LEFT(C818,3), IF(AND(L818="E", LEN(C818)=6),LEFT(C818,5), IF(AND(L818="E",LEN(C818)=5), LEFT(C818,4), IF(AND(L818="E",LEN(C818)=4),LEFT(C818,3) ))))))</f>
        <v>25.7</v>
      </c>
      <c r="O818" s="0" t="n">
        <f aca="false">(F818^2+G818^2+H818^2)^0.5</f>
        <v>24.6546141726047</v>
      </c>
      <c r="P818" s="0" t="n">
        <f aca="false">ATAN((R818^2+S818^2)^0.5/T818)/$AB$1</f>
        <v>12.1283272390742</v>
      </c>
      <c r="Q818" s="0" t="n">
        <f aca="false">ATAN2(R818,S818)/$AB$1+180</f>
        <v>287.81845331934</v>
      </c>
      <c r="R818" s="0" t="n">
        <f aca="false">-F818*SIN(M818*$AB$1)*COS(N818*$AB$1)-G818*SIN($AB$1*M818)*SIN($AB$1*N818)+H818*COS($AB$1*M818)</f>
        <v>-1.58508476270639</v>
      </c>
      <c r="S818" s="0" t="n">
        <f aca="false">-F818*SIN($AB$1*N818)+G818*COS($AB$1*N818)</f>
        <v>4.93150351103054</v>
      </c>
      <c r="T818" s="0" t="n">
        <f aca="false">-F818*COS($AB$1*M818)*COS(N818*$AB$1)-G818*COS($AB$1*M818)*SIN($AB$1*N818)-H818*SIN($AB$1*M818)</f>
        <v>24.1043103907938</v>
      </c>
      <c r="W818" s="0" t="n">
        <f aca="false">IF(O818&lt;&gt;0,1,0)</f>
        <v>1</v>
      </c>
    </row>
    <row r="819" customFormat="false" ht="15" hidden="false" customHeight="false" outlineLevel="0" collapsed="false">
      <c r="A819" s="0" t="s">
        <v>2270</v>
      </c>
      <c r="I819" s="0" t="s">
        <v>2238</v>
      </c>
      <c r="J819" s="0" t="n">
        <v>0.089</v>
      </c>
      <c r="K819" s="9" t="str">
        <f aca="false">RIGHTB(B819,1)</f>
        <v/>
      </c>
      <c r="L819" s="9" t="str">
        <f aca="false">RIGHTB(C819,1)</f>
        <v/>
      </c>
      <c r="M819" s="10" t="str">
        <f aca="false">IF(AND(K819="S",LEN(B819)&gt;4),-LEFT(B819,4),IF(AND(K819="S",LEN(B819)=4),-LEFT(B819,3),IF(AND(K819="N",LEN(B819)=4),LEFT(B819,3),LEFT(B819,4))))</f>
        <v/>
      </c>
      <c r="N819" s="10" t="n">
        <f aca="false">IF(AND(L819="W",LEN(C819)=6),-LEFT(C819,5), IF(AND(L819="W",LEN(C819)=5),-LEFT(C819,4), IF(AND(L819="W",LEN(C819)=4), -LEFT(C819,3), IF(AND(L819="E", LEN(C819)=6),LEFT(C819,5), IF(AND(L819="E",LEN(C819)=5), LEFT(C819,4), IF(AND(L819="E",LEN(C819)=4),LEFT(C819,3) ))))))</f>
        <v>0</v>
      </c>
      <c r="O819" s="0" t="n">
        <f aca="false">(F819^2+G819^2+H819^2)^0.5</f>
        <v>0</v>
      </c>
      <c r="P819" s="0" t="e">
        <f aca="false">ATAN((R819^2+S819^2)^0.5/T819)/$AB$1</f>
        <v>#VALUE!</v>
      </c>
      <c r="Q819" s="0" t="e">
        <f aca="false">ATAN2(R819,S819)/$AB$1+180</f>
        <v>#VALUE!</v>
      </c>
      <c r="R819" s="0" t="e">
        <f aca="false">-F819*SIN(M819*$AB$1)*COS(N819*$AB$1)-G819*SIN($AB$1*M819)*SIN($AB$1*N819)+H819*COS($AB$1*M819)</f>
        <v>#VALUE!</v>
      </c>
      <c r="S819" s="0" t="n">
        <f aca="false">-F819*SIN($AB$1*N819)+G819*COS($AB$1*N819)</f>
        <v>0</v>
      </c>
      <c r="T819" s="0" t="e">
        <f aca="false">-F819*COS($AB$1*M819)*COS(N819*$AB$1)-G819*COS($AB$1*M819)*SIN($AB$1*N819)-H819*SIN($AB$1*M819)</f>
        <v>#VALUE!</v>
      </c>
      <c r="W819" s="0" t="n">
        <f aca="false">IF(O819&lt;&gt;0,1,0)</f>
        <v>0</v>
      </c>
    </row>
    <row r="820" customFormat="false" ht="15" hidden="false" customHeight="false" outlineLevel="0" collapsed="false">
      <c r="A820" s="0" t="s">
        <v>2271</v>
      </c>
      <c r="B820" s="0" t="s">
        <v>2272</v>
      </c>
      <c r="C820" s="0" t="s">
        <v>2273</v>
      </c>
      <c r="I820" s="0" t="s">
        <v>2238</v>
      </c>
      <c r="J820" s="0" t="n">
        <v>0.089</v>
      </c>
      <c r="K820" s="9" t="str">
        <f aca="false">RIGHTB(B820,1)</f>
        <v>N</v>
      </c>
      <c r="L820" s="9" t="str">
        <f aca="false">RIGHTB(C820,1)</f>
        <v>W</v>
      </c>
      <c r="M820" s="10" t="str">
        <f aca="false">IF(AND(K820="S",LEN(B820)&gt;4),-LEFT(B820,4),IF(AND(K820="S",LEN(B820)=4),-LEFT(B820,3),IF(AND(K820="N",LEN(B820)=4),LEFT(B820,3),LEFT(B820,4))))</f>
        <v>12.3</v>
      </c>
      <c r="N820" s="10" t="n">
        <f aca="false">IF(AND(L820="W",LEN(C820)=6),-LEFT(C820,5), IF(AND(L820="W",LEN(C820)=5),-LEFT(C820,4), IF(AND(L820="W",LEN(C820)=4), -LEFT(C820,3), IF(AND(L820="E", LEN(C820)=6),LEFT(C820,5), IF(AND(L820="E",LEN(C820)=5), LEFT(C820,4), IF(AND(L820="E",LEN(C820)=4),LEFT(C820,3) ))))))</f>
        <v>-43.4</v>
      </c>
      <c r="O820" s="0" t="n">
        <f aca="false">(F820^2+G820^2+H820^2)^0.5</f>
        <v>0</v>
      </c>
      <c r="P820" s="0" t="e">
        <f aca="false">ATAN((R820^2+S820^2)^0.5/T820)/$AB$1</f>
        <v>#DIV/0!</v>
      </c>
      <c r="Q820" s="0" t="n">
        <f aca="false">ATAN2(R820,S820)/$AB$1+180</f>
        <v>180</v>
      </c>
      <c r="R820" s="0" t="n">
        <f aca="false">-F820*SIN(M820*$AB$1)*COS(N820*$AB$1)-G820*SIN($AB$1*M820)*SIN($AB$1*N820)+H820*COS($AB$1*M820)</f>
        <v>0</v>
      </c>
      <c r="S820" s="0" t="n">
        <f aca="false">-F820*SIN($AB$1*N820)+G820*COS($AB$1*N820)</f>
        <v>0</v>
      </c>
      <c r="T820" s="0" t="n">
        <f aca="false">-F820*COS($AB$1*M820)*COS(N820*$AB$1)-G820*COS($AB$1*M820)*SIN($AB$1*N820)-H820*SIN($AB$1*M820)</f>
        <v>0</v>
      </c>
      <c r="W820" s="0" t="n">
        <f aca="false">IF(O820&lt;&gt;0,1,0)</f>
        <v>0</v>
      </c>
    </row>
    <row r="821" customFormat="false" ht="15" hidden="false" customHeight="false" outlineLevel="0" collapsed="false">
      <c r="A821" s="0" t="s">
        <v>2274</v>
      </c>
      <c r="I821" s="0" t="s">
        <v>2275</v>
      </c>
      <c r="J821" s="0" t="n">
        <v>0.086</v>
      </c>
      <c r="K821" s="9" t="str">
        <f aca="false">RIGHTB(B821,1)</f>
        <v/>
      </c>
      <c r="L821" s="9" t="str">
        <f aca="false">RIGHTB(C821,1)</f>
        <v/>
      </c>
      <c r="M821" s="10" t="str">
        <f aca="false">IF(AND(K821="S",LEN(B821)&gt;4),-LEFT(B821,4),IF(AND(K821="S",LEN(B821)=4),-LEFT(B821,3),IF(AND(K821="N",LEN(B821)=4),LEFT(B821,3),LEFT(B821,4))))</f>
        <v/>
      </c>
      <c r="N821" s="10" t="n">
        <f aca="false">IF(AND(L821="W",LEN(C821)=6),-LEFT(C821,5), IF(AND(L821="W",LEN(C821)=5),-LEFT(C821,4), IF(AND(L821="W",LEN(C821)=4), -LEFT(C821,3), IF(AND(L821="E", LEN(C821)=6),LEFT(C821,5), IF(AND(L821="E",LEN(C821)=5), LEFT(C821,4), IF(AND(L821="E",LEN(C821)=4),LEFT(C821,3) ))))))</f>
        <v>0</v>
      </c>
      <c r="O821" s="0" t="n">
        <f aca="false">(F821^2+G821^2+H821^2)^0.5</f>
        <v>0</v>
      </c>
      <c r="P821" s="0" t="e">
        <f aca="false">ATAN((R821^2+S821^2)^0.5/T821)/$AB$1</f>
        <v>#VALUE!</v>
      </c>
      <c r="Q821" s="0" t="e">
        <f aca="false">ATAN2(R821,S821)/$AB$1+180</f>
        <v>#VALUE!</v>
      </c>
      <c r="R821" s="0" t="e">
        <f aca="false">-F821*SIN(M821*$AB$1)*COS(N821*$AB$1)-G821*SIN($AB$1*M821)*SIN($AB$1*N821)+H821*COS($AB$1*M821)</f>
        <v>#VALUE!</v>
      </c>
      <c r="S821" s="0" t="n">
        <f aca="false">-F821*SIN($AB$1*N821)+G821*COS($AB$1*N821)</f>
        <v>0</v>
      </c>
      <c r="T821" s="0" t="e">
        <f aca="false">-F821*COS($AB$1*M821)*COS(N821*$AB$1)-G821*COS($AB$1*M821)*SIN($AB$1*N821)-H821*SIN($AB$1*M821)</f>
        <v>#VALUE!</v>
      </c>
    </row>
    <row r="822" customFormat="false" ht="15" hidden="false" customHeight="false" outlineLevel="0" collapsed="false">
      <c r="A822" s="0" t="s">
        <v>2276</v>
      </c>
      <c r="B822" s="0" t="s">
        <v>2277</v>
      </c>
      <c r="C822" s="0" t="s">
        <v>2278</v>
      </c>
      <c r="I822" s="0" t="s">
        <v>2275</v>
      </c>
      <c r="J822" s="0" t="n">
        <v>0.086</v>
      </c>
      <c r="K822" s="9" t="str">
        <f aca="false">RIGHTB(B822,1)</f>
        <v>N</v>
      </c>
      <c r="L822" s="9" t="str">
        <f aca="false">RIGHTB(C822,1)</f>
        <v>E</v>
      </c>
      <c r="M822" s="10" t="str">
        <f aca="false">IF(AND(K822="S",LEN(B822)&gt;4),-LEFT(B822,4),IF(AND(K822="S",LEN(B822)=4),-LEFT(B822,3),IF(AND(K822="N",LEN(B822)=4),LEFT(B822,3),LEFT(B822,4))))</f>
        <v>34.6</v>
      </c>
      <c r="N822" s="10" t="str">
        <f aca="false">IF(AND(L822="W",LEN(C822)=6),-LEFT(C822,5), IF(AND(L822="W",LEN(C822)=5),-LEFT(C822,4), IF(AND(L822="W",LEN(C822)=4), -LEFT(C822,3), IF(AND(L822="E", LEN(C822)=6),LEFT(C822,5), IF(AND(L822="E",LEN(C822)=5), LEFT(C822,4), IF(AND(L822="E",LEN(C822)=4),LEFT(C822,3) ))))))</f>
        <v>23.6</v>
      </c>
      <c r="O822" s="0" t="n">
        <f aca="false">(F822^2+G822^2+H822^2)^0.5</f>
        <v>0</v>
      </c>
      <c r="P822" s="0" t="e">
        <f aca="false">ATAN((R822^2+S822^2)^0.5/T822)/$AB$1</f>
        <v>#DIV/0!</v>
      </c>
      <c r="Q822" s="0" t="n">
        <f aca="false">ATAN2(R822,S822)/$AB$1+180</f>
        <v>180</v>
      </c>
      <c r="R822" s="0" t="n">
        <f aca="false">-F822*SIN(M822*$AB$1)*COS(N822*$AB$1)-G822*SIN($AB$1*M822)*SIN($AB$1*N822)+H822*COS($AB$1*M822)</f>
        <v>0</v>
      </c>
      <c r="S822" s="0" t="n">
        <f aca="false">-F822*SIN($AB$1*N822)+G822*COS($AB$1*N822)</f>
        <v>0</v>
      </c>
      <c r="T822" s="0" t="n">
        <f aca="false">-F822*COS($AB$1*M822)*COS(N822*$AB$1)-G822*COS($AB$1*M822)*SIN($AB$1*N822)-H822*SIN($AB$1*M822)</f>
        <v>-0</v>
      </c>
      <c r="W822" s="0" t="n">
        <f aca="false">IF(O822&lt;&gt;0,1,0)</f>
        <v>0</v>
      </c>
    </row>
    <row r="823" customFormat="false" ht="15" hidden="false" customHeight="false" outlineLevel="0" collapsed="false">
      <c r="A823" s="0" t="s">
        <v>2279</v>
      </c>
      <c r="I823" s="0" t="s">
        <v>2275</v>
      </c>
      <c r="J823" s="0" t="n">
        <v>0.086</v>
      </c>
      <c r="K823" s="9" t="str">
        <f aca="false">RIGHTB(B823,1)</f>
        <v/>
      </c>
      <c r="L823" s="9" t="str">
        <f aca="false">RIGHTB(C823,1)</f>
        <v/>
      </c>
      <c r="M823" s="10" t="str">
        <f aca="false">IF(AND(K823="S",LEN(B823)&gt;4),-LEFT(B823,4),IF(AND(K823="S",LEN(B823)=4),-LEFT(B823,3),IF(AND(K823="N",LEN(B823)=4),LEFT(B823,3),LEFT(B823,4))))</f>
        <v/>
      </c>
      <c r="N823" s="10" t="n">
        <f aca="false">IF(AND(L823="W",LEN(C823)=6),-LEFT(C823,5), IF(AND(L823="W",LEN(C823)=5),-LEFT(C823,4), IF(AND(L823="W",LEN(C823)=4), -LEFT(C823,3), IF(AND(L823="E", LEN(C823)=6),LEFT(C823,5), IF(AND(L823="E",LEN(C823)=5), LEFT(C823,4), IF(AND(L823="E",LEN(C823)=4),LEFT(C823,3) ))))))</f>
        <v>0</v>
      </c>
      <c r="O823" s="0" t="n">
        <f aca="false">(F823^2+G823^2+H823^2)^0.5</f>
        <v>0</v>
      </c>
      <c r="P823" s="0" t="e">
        <f aca="false">ATAN((R823^2+S823^2)^0.5/T823)/$AB$1</f>
        <v>#VALUE!</v>
      </c>
      <c r="Q823" s="0" t="e">
        <f aca="false">ATAN2(R823,S823)/$AB$1+180</f>
        <v>#VALUE!</v>
      </c>
      <c r="R823" s="0" t="e">
        <f aca="false">-F823*SIN(M823*$AB$1)*COS(N823*$AB$1)-G823*SIN($AB$1*M823)*SIN($AB$1*N823)+H823*COS($AB$1*M823)</f>
        <v>#VALUE!</v>
      </c>
      <c r="S823" s="0" t="n">
        <f aca="false">-F823*SIN($AB$1*N823)+G823*COS($AB$1*N823)</f>
        <v>0</v>
      </c>
      <c r="T823" s="0" t="e">
        <f aca="false">-F823*COS($AB$1*M823)*COS(N823*$AB$1)-G823*COS($AB$1*M823)*SIN($AB$1*N823)-H823*SIN($AB$1*M823)</f>
        <v>#VALUE!</v>
      </c>
      <c r="W823" s="0" t="n">
        <f aca="false">IF(O823&lt;&gt;0,1,0)</f>
        <v>0</v>
      </c>
    </row>
    <row r="824" customFormat="false" ht="15" hidden="false" customHeight="false" outlineLevel="0" collapsed="false">
      <c r="A824" s="0" t="s">
        <v>2280</v>
      </c>
      <c r="B824" s="0" t="s">
        <v>2281</v>
      </c>
      <c r="C824" s="0" t="s">
        <v>2282</v>
      </c>
      <c r="I824" s="0" t="s">
        <v>2275</v>
      </c>
      <c r="J824" s="0" t="n">
        <v>0.086</v>
      </c>
      <c r="K824" s="9" t="str">
        <f aca="false">RIGHTB(B824,1)</f>
        <v>N</v>
      </c>
      <c r="L824" s="9" t="str">
        <f aca="false">RIGHTB(C824,1)</f>
        <v>E</v>
      </c>
      <c r="M824" s="10" t="str">
        <f aca="false">IF(AND(K824="S",LEN(B824)&gt;4),-LEFT(B824,4),IF(AND(K824="S",LEN(B824)=4),-LEFT(B824,3),IF(AND(K824="N",LEN(B824)=4),LEFT(B824,3),LEFT(B824,4))))</f>
        <v>7.9</v>
      </c>
      <c r="N824" s="10" t="str">
        <f aca="false">IF(AND(L824="W",LEN(C824)=6),-LEFT(C824,5), IF(AND(L824="W",LEN(C824)=5),-LEFT(C824,4), IF(AND(L824="W",LEN(C824)=4), -LEFT(C824,3), IF(AND(L824="E", LEN(C824)=6),LEFT(C824,5), IF(AND(L824="E",LEN(C824)=5), LEFT(C824,4), IF(AND(L824="E",LEN(C824)=4),LEFT(C824,3) ))))))</f>
        <v>85.8</v>
      </c>
      <c r="O824" s="0" t="n">
        <f aca="false">(F824^2+G824^2+H824^2)^0.5</f>
        <v>0</v>
      </c>
      <c r="P824" s="0" t="e">
        <f aca="false">ATAN((R824^2+S824^2)^0.5/T824)/$AB$1</f>
        <v>#DIV/0!</v>
      </c>
      <c r="Q824" s="0" t="n">
        <f aca="false">ATAN2(R824,S824)/$AB$1+180</f>
        <v>180</v>
      </c>
      <c r="R824" s="0" t="n">
        <f aca="false">-F824*SIN(M824*$AB$1)*COS(N824*$AB$1)-G824*SIN($AB$1*M824)*SIN($AB$1*N824)+H824*COS($AB$1*M824)</f>
        <v>0</v>
      </c>
      <c r="S824" s="0" t="n">
        <f aca="false">-F824*SIN($AB$1*N824)+G824*COS($AB$1*N824)</f>
        <v>0</v>
      </c>
      <c r="T824" s="0" t="n">
        <f aca="false">-F824*COS($AB$1*M824)*COS(N824*$AB$1)-G824*COS($AB$1*M824)*SIN($AB$1*N824)-H824*SIN($AB$1*M824)</f>
        <v>-0</v>
      </c>
      <c r="W824" s="0" t="n">
        <f aca="false">IF(O824&lt;&gt;0,1,0)</f>
        <v>0</v>
      </c>
    </row>
    <row r="825" customFormat="false" ht="15" hidden="false" customHeight="false" outlineLevel="0" collapsed="false">
      <c r="A825" s="0" t="s">
        <v>2283</v>
      </c>
      <c r="I825" s="0" t="s">
        <v>2275</v>
      </c>
      <c r="J825" s="0" t="n">
        <v>0.086</v>
      </c>
      <c r="K825" s="9" t="str">
        <f aca="false">RIGHTB(B825,1)</f>
        <v/>
      </c>
      <c r="L825" s="9" t="str">
        <f aca="false">RIGHTB(C825,1)</f>
        <v/>
      </c>
      <c r="M825" s="10" t="str">
        <f aca="false">IF(AND(K825="S",LEN(B825)&gt;4),-LEFT(B825,4),IF(AND(K825="S",LEN(B825)=4),-LEFT(B825,3),IF(AND(K825="N",LEN(B825)=4),LEFT(B825,3),LEFT(B825,4))))</f>
        <v/>
      </c>
      <c r="N825" s="10" t="n">
        <f aca="false">IF(AND(L825="W",LEN(C825)=6),-LEFT(C825,5), IF(AND(L825="W",LEN(C825)=5),-LEFT(C825,4), IF(AND(L825="W",LEN(C825)=4), -LEFT(C825,3), IF(AND(L825="E", LEN(C825)=6),LEFT(C825,5), IF(AND(L825="E",LEN(C825)=5), LEFT(C825,4), IF(AND(L825="E",LEN(C825)=4),LEFT(C825,3) ))))))</f>
        <v>0</v>
      </c>
      <c r="O825" s="0" t="n">
        <f aca="false">(F825^2+G825^2+H825^2)^0.5</f>
        <v>0</v>
      </c>
      <c r="P825" s="0" t="e">
        <f aca="false">ATAN((R825^2+S825^2)^0.5/T825)/$AB$1</f>
        <v>#VALUE!</v>
      </c>
      <c r="Q825" s="0" t="e">
        <f aca="false">ATAN2(R825,S825)/$AB$1+180</f>
        <v>#VALUE!</v>
      </c>
      <c r="R825" s="0" t="e">
        <f aca="false">-F825*SIN(M825*$AB$1)*COS(N825*$AB$1)-G825*SIN($AB$1*M825)*SIN($AB$1*N825)+H825*COS($AB$1*M825)</f>
        <v>#VALUE!</v>
      </c>
      <c r="S825" s="0" t="n">
        <f aca="false">-F825*SIN($AB$1*N825)+G825*COS($AB$1*N825)</f>
        <v>0</v>
      </c>
      <c r="T825" s="0" t="e">
        <f aca="false">-F825*COS($AB$1*M825)*COS(N825*$AB$1)-G825*COS($AB$1*M825)*SIN($AB$1*N825)-H825*SIN($AB$1*M825)</f>
        <v>#VALUE!</v>
      </c>
      <c r="W825" s="0" t="n">
        <f aca="false">IF(O825&lt;&gt;0,1,0)</f>
        <v>0</v>
      </c>
    </row>
    <row r="826" customFormat="false" ht="15" hidden="false" customHeight="false" outlineLevel="0" collapsed="false">
      <c r="A826" s="0" t="s">
        <v>2284</v>
      </c>
      <c r="B826" s="0" t="s">
        <v>2285</v>
      </c>
      <c r="C826" s="0" t="s">
        <v>2286</v>
      </c>
      <c r="D826" s="0" t="n">
        <v>46</v>
      </c>
      <c r="I826" s="0" t="s">
        <v>2275</v>
      </c>
      <c r="J826" s="0" t="n">
        <v>0.086</v>
      </c>
      <c r="K826" s="9" t="str">
        <f aca="false">RIGHTB(B826,1)</f>
        <v>S</v>
      </c>
      <c r="L826" s="9" t="str">
        <f aca="false">RIGHTB(C826,1)</f>
        <v>E</v>
      </c>
      <c r="M826" s="10" t="n">
        <f aca="false">IF(AND(K826="S",LEN(B826)&gt;4),-LEFT(B826,4),IF(AND(K826="S",LEN(B826)=4),-LEFT(B826,3),IF(AND(K826="N",LEN(B826)=4),LEFT(B826,3),LEFT(B826,4))))</f>
        <v>-7.6</v>
      </c>
      <c r="N826" s="10" t="str">
        <f aca="false">IF(AND(L826="W",LEN(C826)=6),-LEFT(C826,5), IF(AND(L826="W",LEN(C826)=5),-LEFT(C826,4), IF(AND(L826="W",LEN(C826)=4), -LEFT(C826,3), IF(AND(L826="E", LEN(C826)=6),LEFT(C826,5), IF(AND(L826="E",LEN(C826)=5), LEFT(C826,4), IF(AND(L826="E",LEN(C826)=4),LEFT(C826,3) ))))))</f>
        <v>155.1</v>
      </c>
      <c r="O826" s="0" t="n">
        <f aca="false">(F826^2+G826^2+H826^2)^0.5</f>
        <v>0</v>
      </c>
      <c r="P826" s="0" t="e">
        <f aca="false">ATAN((R826^2+S826^2)^0.5/T826)/$AB$1</f>
        <v>#DIV/0!</v>
      </c>
      <c r="Q826" s="0" t="n">
        <f aca="false">ATAN2(R826,S826)/$AB$1+180</f>
        <v>180</v>
      </c>
      <c r="R826" s="0" t="n">
        <f aca="false">-F826*SIN(M826*$AB$1)*COS(N826*$AB$1)-G826*SIN($AB$1*M826)*SIN($AB$1*N826)+H826*COS($AB$1*M826)</f>
        <v>0</v>
      </c>
      <c r="S826" s="0" t="n">
        <f aca="false">-F826*SIN($AB$1*N826)+G826*COS($AB$1*N826)</f>
        <v>-0</v>
      </c>
      <c r="T826" s="0" t="n">
        <f aca="false">-F826*COS($AB$1*M826)*COS(N826*$AB$1)-G826*COS($AB$1*M826)*SIN($AB$1*N826)-H826*SIN($AB$1*M826)</f>
        <v>0</v>
      </c>
      <c r="W826" s="0" t="n">
        <f aca="false">IF(O826&lt;&gt;0,1,0)</f>
        <v>0</v>
      </c>
    </row>
    <row r="827" customFormat="false" ht="15" hidden="false" customHeight="false" outlineLevel="0" collapsed="false">
      <c r="A827" s="0" t="s">
        <v>2287</v>
      </c>
      <c r="I827" s="0" t="s">
        <v>2275</v>
      </c>
      <c r="J827" s="0" t="n">
        <v>0.086</v>
      </c>
      <c r="K827" s="9" t="str">
        <f aca="false">RIGHTB(B827,1)</f>
        <v/>
      </c>
      <c r="L827" s="9" t="str">
        <f aca="false">RIGHTB(C827,1)</f>
        <v/>
      </c>
      <c r="M827" s="10" t="str">
        <f aca="false">IF(AND(K827="S",LEN(B827)&gt;4),-LEFT(B827,4),IF(AND(K827="S",LEN(B827)=4),-LEFT(B827,3),IF(AND(K827="N",LEN(B827)=4),LEFT(B827,3),LEFT(B827,4))))</f>
        <v/>
      </c>
      <c r="N827" s="10" t="n">
        <f aca="false">IF(AND(L827="W",LEN(C827)=6),-LEFT(C827,5), IF(AND(L827="W",LEN(C827)=5),-LEFT(C827,4), IF(AND(L827="W",LEN(C827)=4), -LEFT(C827,3), IF(AND(L827="E", LEN(C827)=6),LEFT(C827,5), IF(AND(L827="E",LEN(C827)=5), LEFT(C827,4), IF(AND(L827="E",LEN(C827)=4),LEFT(C827,3) ))))))</f>
        <v>0</v>
      </c>
      <c r="O827" s="0" t="n">
        <f aca="false">(F827^2+G827^2+H827^2)^0.5</f>
        <v>0</v>
      </c>
      <c r="P827" s="0" t="e">
        <f aca="false">ATAN((R827^2+S827^2)^0.5/T827)/$AB$1</f>
        <v>#VALUE!</v>
      </c>
      <c r="Q827" s="0" t="e">
        <f aca="false">ATAN2(R827,S827)/$AB$1+180</f>
        <v>#VALUE!</v>
      </c>
      <c r="R827" s="0" t="e">
        <f aca="false">-F827*SIN(M827*$AB$1)*COS(N827*$AB$1)-G827*SIN($AB$1*M827)*SIN($AB$1*N827)+H827*COS($AB$1*M827)</f>
        <v>#VALUE!</v>
      </c>
      <c r="S827" s="0" t="n">
        <f aca="false">-F827*SIN($AB$1*N827)+G827*COS($AB$1*N827)</f>
        <v>0</v>
      </c>
      <c r="T827" s="0" t="e">
        <f aca="false">-F827*COS($AB$1*M827)*COS(N827*$AB$1)-G827*COS($AB$1*M827)*SIN($AB$1*N827)-H827*SIN($AB$1*M827)</f>
        <v>#VALUE!</v>
      </c>
      <c r="W827" s="0" t="n">
        <f aca="false">IF(O827&lt;&gt;0,1,0)</f>
        <v>0</v>
      </c>
    </row>
    <row r="828" customFormat="false" ht="15" hidden="false" customHeight="false" outlineLevel="0" collapsed="false">
      <c r="A828" s="0" t="s">
        <v>2288</v>
      </c>
      <c r="B828" s="0" t="s">
        <v>2289</v>
      </c>
      <c r="C828" s="0" t="s">
        <v>2290</v>
      </c>
      <c r="I828" s="0" t="s">
        <v>2275</v>
      </c>
      <c r="J828" s="0" t="n">
        <v>0.086</v>
      </c>
      <c r="K828" s="9" t="str">
        <f aca="false">RIGHTB(B828,1)</f>
        <v>N</v>
      </c>
      <c r="L828" s="9" t="str">
        <f aca="false">RIGHTB(C828,1)</f>
        <v>W</v>
      </c>
      <c r="M828" s="10" t="str">
        <f aca="false">IF(AND(K828="S",LEN(B828)&gt;4),-LEFT(B828,4),IF(AND(K828="S",LEN(B828)=4),-LEFT(B828,3),IF(AND(K828="N",LEN(B828)=4),LEFT(B828,3),LEFT(B828,4))))</f>
        <v>60.9</v>
      </c>
      <c r="N828" s="10" t="n">
        <f aca="false">IF(AND(L828="W",LEN(C828)=6),-LEFT(C828,5), IF(AND(L828="W",LEN(C828)=5),-LEFT(C828,4), IF(AND(L828="W",LEN(C828)=4), -LEFT(C828,3), IF(AND(L828="E", LEN(C828)=6),LEFT(C828,5), IF(AND(L828="E",LEN(C828)=5), LEFT(C828,4), IF(AND(L828="E",LEN(C828)=4),LEFT(C828,3) ))))))</f>
        <v>-178.1</v>
      </c>
      <c r="O828" s="0" t="n">
        <f aca="false">(F828^2+G828^2+H828^2)^0.5</f>
        <v>0</v>
      </c>
      <c r="P828" s="0" t="e">
        <f aca="false">ATAN((R828^2+S828^2)^0.5/T828)/$AB$1</f>
        <v>#DIV/0!</v>
      </c>
      <c r="Q828" s="0" t="n">
        <f aca="false">ATAN2(R828,S828)/$AB$1+180</f>
        <v>180</v>
      </c>
      <c r="R828" s="0" t="n">
        <f aca="false">-F828*SIN(M828*$AB$1)*COS(N828*$AB$1)-G828*SIN($AB$1*M828)*SIN($AB$1*N828)+H828*COS($AB$1*M828)</f>
        <v>0</v>
      </c>
      <c r="S828" s="0" t="n">
        <f aca="false">-F828*SIN($AB$1*N828)+G828*COS($AB$1*N828)</f>
        <v>0</v>
      </c>
      <c r="T828" s="0" t="n">
        <f aca="false">-F828*COS($AB$1*M828)*COS(N828*$AB$1)-G828*COS($AB$1*M828)*SIN($AB$1*N828)-H828*SIN($AB$1*M828)</f>
        <v>0</v>
      </c>
      <c r="W828" s="0" t="n">
        <f aca="false">IF(O828&lt;&gt;0,1,0)</f>
        <v>0</v>
      </c>
    </row>
    <row r="829" customFormat="false" ht="15" hidden="false" customHeight="false" outlineLevel="0" collapsed="false">
      <c r="A829" s="0" t="s">
        <v>2291</v>
      </c>
      <c r="I829" s="0" t="s">
        <v>2275</v>
      </c>
      <c r="J829" s="0" t="n">
        <v>0.086</v>
      </c>
      <c r="K829" s="9" t="str">
        <f aca="false">RIGHTB(B829,1)</f>
        <v/>
      </c>
      <c r="L829" s="9" t="str">
        <f aca="false">RIGHTB(C829,1)</f>
        <v/>
      </c>
      <c r="M829" s="10" t="str">
        <f aca="false">IF(AND(K829="S",LEN(B829)&gt;4),-LEFT(B829,4),IF(AND(K829="S",LEN(B829)=4),-LEFT(B829,3),IF(AND(K829="N",LEN(B829)=4),LEFT(B829,3),LEFT(B829,4))))</f>
        <v/>
      </c>
      <c r="N829" s="10" t="n">
        <f aca="false">IF(AND(L829="W",LEN(C829)=6),-LEFT(C829,5), IF(AND(L829="W",LEN(C829)=5),-LEFT(C829,4), IF(AND(L829="W",LEN(C829)=4), -LEFT(C829,3), IF(AND(L829="E", LEN(C829)=6),LEFT(C829,5), IF(AND(L829="E",LEN(C829)=5), LEFT(C829,4), IF(AND(L829="E",LEN(C829)=4),LEFT(C829,3) ))))))</f>
        <v>0</v>
      </c>
      <c r="O829" s="0" t="n">
        <f aca="false">(F829^2+G829^2+H829^2)^0.5</f>
        <v>0</v>
      </c>
      <c r="P829" s="0" t="e">
        <f aca="false">ATAN((R829^2+S829^2)^0.5/T829)/$AB$1</f>
        <v>#VALUE!</v>
      </c>
      <c r="Q829" s="0" t="e">
        <f aca="false">ATAN2(R829,S829)/$AB$1+180</f>
        <v>#VALUE!</v>
      </c>
      <c r="R829" s="0" t="e">
        <f aca="false">-F829*SIN(M829*$AB$1)*COS(N829*$AB$1)-G829*SIN($AB$1*M829)*SIN($AB$1*N829)+H829*COS($AB$1*M829)</f>
        <v>#VALUE!</v>
      </c>
      <c r="S829" s="0" t="n">
        <f aca="false">-F829*SIN($AB$1*N829)+G829*COS($AB$1*N829)</f>
        <v>0</v>
      </c>
      <c r="T829" s="0" t="e">
        <f aca="false">-F829*COS($AB$1*M829)*COS(N829*$AB$1)-G829*COS($AB$1*M829)*SIN($AB$1*N829)-H829*SIN($AB$1*M829)</f>
        <v>#VALUE!</v>
      </c>
      <c r="W829" s="0" t="n">
        <f aca="false">IF(O829&lt;&gt;0,1,0)</f>
        <v>0</v>
      </c>
    </row>
    <row r="830" customFormat="false" ht="15" hidden="false" customHeight="false" outlineLevel="0" collapsed="false">
      <c r="A830" s="0" t="s">
        <v>2292</v>
      </c>
      <c r="I830" s="0" t="s">
        <v>2275</v>
      </c>
      <c r="J830" s="0" t="n">
        <v>0.086</v>
      </c>
      <c r="K830" s="9" t="str">
        <f aca="false">RIGHTB(B830,1)</f>
        <v/>
      </c>
      <c r="L830" s="9" t="str">
        <f aca="false">RIGHTB(C830,1)</f>
        <v/>
      </c>
      <c r="M830" s="10" t="str">
        <f aca="false">IF(AND(K830="S",LEN(B830)&gt;4),-LEFT(B830,4),IF(AND(K830="S",LEN(B830)=4),-LEFT(B830,3),IF(AND(K830="N",LEN(B830)=4),LEFT(B830,3),LEFT(B830,4))))</f>
        <v/>
      </c>
      <c r="N830" s="10" t="n">
        <f aca="false">IF(AND(L830="W",LEN(C830)=6),-LEFT(C830,5), IF(AND(L830="W",LEN(C830)=5),-LEFT(C830,4), IF(AND(L830="W",LEN(C830)=4), -LEFT(C830,3), IF(AND(L830="E", LEN(C830)=6),LEFT(C830,5), IF(AND(L830="E",LEN(C830)=5), LEFT(C830,4), IF(AND(L830="E",LEN(C830)=4),LEFT(C830,3) ))))))</f>
        <v>0</v>
      </c>
      <c r="O830" s="0" t="n">
        <f aca="false">(F830^2+G830^2+H830^2)^0.5</f>
        <v>0</v>
      </c>
      <c r="P830" s="0" t="e">
        <f aca="false">ATAN((R830^2+S830^2)^0.5/T830)/$AB$1</f>
        <v>#VALUE!</v>
      </c>
      <c r="Q830" s="0" t="e">
        <f aca="false">ATAN2(R830,S830)/$AB$1+180</f>
        <v>#VALUE!</v>
      </c>
      <c r="R830" s="0" t="e">
        <f aca="false">-F830*SIN(M830*$AB$1)*COS(N830*$AB$1)-G830*SIN($AB$1*M830)*SIN($AB$1*N830)+H830*COS($AB$1*M830)</f>
        <v>#VALUE!</v>
      </c>
      <c r="S830" s="0" t="n">
        <f aca="false">-F830*SIN($AB$1*N830)+G830*COS($AB$1*N830)</f>
        <v>0</v>
      </c>
      <c r="T830" s="0" t="e">
        <f aca="false">-F830*COS($AB$1*M830)*COS(N830*$AB$1)-G830*COS($AB$1*M830)*SIN($AB$1*N830)-H830*SIN($AB$1*M830)</f>
        <v>#VALUE!</v>
      </c>
      <c r="W830" s="0" t="n">
        <f aca="false">IF(O830&lt;&gt;0,1,0)</f>
        <v>0</v>
      </c>
    </row>
    <row r="831" customFormat="false" ht="15" hidden="false" customHeight="false" outlineLevel="0" collapsed="false">
      <c r="A831" s="0" t="s">
        <v>2293</v>
      </c>
      <c r="B831" s="0" t="s">
        <v>2294</v>
      </c>
      <c r="C831" s="0" t="s">
        <v>2295</v>
      </c>
      <c r="D831" s="0" t="n">
        <v>40.5</v>
      </c>
      <c r="I831" s="0" t="s">
        <v>2275</v>
      </c>
      <c r="J831" s="0" t="n">
        <v>0.086</v>
      </c>
      <c r="K831" s="9" t="str">
        <f aca="false">RIGHTB(B831,1)</f>
        <v>N</v>
      </c>
      <c r="L831" s="9" t="str">
        <f aca="false">RIGHTB(C831,1)</f>
        <v>W</v>
      </c>
      <c r="M831" s="10" t="str">
        <f aca="false">IF(AND(K831="S",LEN(B831)&gt;4),-LEFT(B831,4),IF(AND(K831="S",LEN(B831)=4),-LEFT(B831,3),IF(AND(K831="N",LEN(B831)=4),LEFT(B831,3),LEFT(B831,4))))</f>
        <v>67.3</v>
      </c>
      <c r="N831" s="10" t="n">
        <f aca="false">IF(AND(L831="W",LEN(C831)=6),-LEFT(C831,5), IF(AND(L831="W",LEN(C831)=5),-LEFT(C831,4), IF(AND(L831="W",LEN(C831)=4), -LEFT(C831,3), IF(AND(L831="E", LEN(C831)=6),LEFT(C831,5), IF(AND(L831="E",LEN(C831)=5), LEFT(C831,4), IF(AND(L831="E",LEN(C831)=4),LEFT(C831,3) ))))))</f>
        <v>-21.4</v>
      </c>
      <c r="O831" s="0" t="n">
        <f aca="false">(F831^2+G831^2+H831^2)^0.5</f>
        <v>0</v>
      </c>
      <c r="P831" s="0" t="e">
        <f aca="false">ATAN((R831^2+S831^2)^0.5/T831)/$AB$1</f>
        <v>#DIV/0!</v>
      </c>
      <c r="Q831" s="0" t="n">
        <f aca="false">ATAN2(R831,S831)/$AB$1+180</f>
        <v>180</v>
      </c>
      <c r="R831" s="0" t="n">
        <f aca="false">-F831*SIN(M831*$AB$1)*COS(N831*$AB$1)-G831*SIN($AB$1*M831)*SIN($AB$1*N831)+H831*COS($AB$1*M831)</f>
        <v>0</v>
      </c>
      <c r="S831" s="0" t="n">
        <f aca="false">-F831*SIN($AB$1*N831)+G831*COS($AB$1*N831)</f>
        <v>0</v>
      </c>
      <c r="T831" s="0" t="n">
        <f aca="false">-F831*COS($AB$1*M831)*COS(N831*$AB$1)-G831*COS($AB$1*M831)*SIN($AB$1*N831)-H831*SIN($AB$1*M831)</f>
        <v>0</v>
      </c>
      <c r="W831" s="0" t="n">
        <f aca="false">IF(O831&lt;&gt;0,1,0)</f>
        <v>0</v>
      </c>
    </row>
    <row r="832" customFormat="false" ht="15" hidden="false" customHeight="false" outlineLevel="0" collapsed="false">
      <c r="A832" s="0" t="s">
        <v>2296</v>
      </c>
      <c r="I832" s="0" t="s">
        <v>2275</v>
      </c>
      <c r="J832" s="0" t="n">
        <v>0.086</v>
      </c>
      <c r="K832" s="9" t="str">
        <f aca="false">RIGHTB(B832,1)</f>
        <v/>
      </c>
      <c r="L832" s="9" t="str">
        <f aca="false">RIGHTB(C832,1)</f>
        <v/>
      </c>
      <c r="M832" s="10" t="str">
        <f aca="false">IF(AND(K832="S",LEN(B832)&gt;4),-LEFT(B832,4),IF(AND(K832="S",LEN(B832)=4),-LEFT(B832,3),IF(AND(K832="N",LEN(B832)=4),LEFT(B832,3),LEFT(B832,4))))</f>
        <v/>
      </c>
      <c r="N832" s="10" t="n">
        <f aca="false">IF(AND(L832="W",LEN(C832)=6),-LEFT(C832,5), IF(AND(L832="W",LEN(C832)=5),-LEFT(C832,4), IF(AND(L832="W",LEN(C832)=4), -LEFT(C832,3), IF(AND(L832="E", LEN(C832)=6),LEFT(C832,5), IF(AND(L832="E",LEN(C832)=5), LEFT(C832,4), IF(AND(L832="E",LEN(C832)=4),LEFT(C832,3) ))))))</f>
        <v>0</v>
      </c>
      <c r="O832" s="0" t="n">
        <f aca="false">(F832^2+G832^2+H832^2)^0.5</f>
        <v>0</v>
      </c>
      <c r="P832" s="0" t="e">
        <f aca="false">ATAN((R832^2+S832^2)^0.5/T832)/$AB$1</f>
        <v>#VALUE!</v>
      </c>
      <c r="Q832" s="0" t="e">
        <f aca="false">ATAN2(R832,S832)/$AB$1+180</f>
        <v>#VALUE!</v>
      </c>
      <c r="R832" s="0" t="e">
        <f aca="false">-F832*SIN(M832*$AB$1)*COS(N832*$AB$1)-G832*SIN($AB$1*M832)*SIN($AB$1*N832)+H832*COS($AB$1*M832)</f>
        <v>#VALUE!</v>
      </c>
      <c r="S832" s="0" t="n">
        <f aca="false">-F832*SIN($AB$1*N832)+G832*COS($AB$1*N832)</f>
        <v>0</v>
      </c>
      <c r="T832" s="0" t="e">
        <f aca="false">-F832*COS($AB$1*M832)*COS(N832*$AB$1)-G832*COS($AB$1*M832)*SIN($AB$1*N832)-H832*SIN($AB$1*M832)</f>
        <v>#VALUE!</v>
      </c>
      <c r="W832" s="0" t="n">
        <f aca="false">IF(O832&lt;&gt;0,1,0)</f>
        <v>0</v>
      </c>
    </row>
    <row r="833" customFormat="false" ht="15" hidden="false" customHeight="false" outlineLevel="0" collapsed="false">
      <c r="A833" s="0" t="s">
        <v>2297</v>
      </c>
      <c r="B833" s="0" t="s">
        <v>2298</v>
      </c>
      <c r="C833" s="0" t="s">
        <v>1310</v>
      </c>
      <c r="D833" s="0" t="n">
        <v>35.4</v>
      </c>
      <c r="E833" s="0" t="n">
        <v>16.7</v>
      </c>
      <c r="F833" s="0" t="n">
        <v>-5.7</v>
      </c>
      <c r="G833" s="0" t="n">
        <v>-10.7</v>
      </c>
      <c r="H833" s="0" t="n">
        <v>-11.5</v>
      </c>
      <c r="I833" s="0" t="s">
        <v>2275</v>
      </c>
      <c r="J833" s="0" t="n">
        <v>0.086</v>
      </c>
      <c r="K833" s="9" t="str">
        <f aca="false">RIGHTB(B833,1)</f>
        <v>N</v>
      </c>
      <c r="L833" s="9" t="str">
        <f aca="false">RIGHTB(C833,1)</f>
        <v>E</v>
      </c>
      <c r="M833" s="10" t="str">
        <f aca="false">IF(AND(K833="S",LEN(B833)&gt;4),-LEFT(B833,4),IF(AND(K833="S",LEN(B833)=4),-LEFT(B833,3),IF(AND(K833="N",LEN(B833)=4),LEFT(B833,3),LEFT(B833,4))))</f>
        <v>28.8</v>
      </c>
      <c r="N833" s="10" t="str">
        <f aca="false">IF(AND(L833="W",LEN(C833)=6),-LEFT(C833,5), IF(AND(L833="W",LEN(C833)=5),-LEFT(C833,4), IF(AND(L833="W",LEN(C833)=4), -LEFT(C833,3), IF(AND(L833="E", LEN(C833)=6),LEFT(C833,5), IF(AND(L833="E",LEN(C833)=5), LEFT(C833,4), IF(AND(L833="E",LEN(C833)=4),LEFT(C833,3) ))))))</f>
        <v>44.6</v>
      </c>
      <c r="O833" s="0" t="n">
        <f aca="false">(F833^2+G833^2+H833^2)^0.5</f>
        <v>16.7101765400609</v>
      </c>
      <c r="P833" s="0" t="n">
        <f aca="false">ATAN((R833^2+S833^2)^0.5/T833)/$AB$1</f>
        <v>20.2194400079739</v>
      </c>
      <c r="Q833" s="0" t="n">
        <f aca="false">ATAN2(R833,S833)/$AB$1+180</f>
        <v>38.7691019423644</v>
      </c>
      <c r="R833" s="0" t="n">
        <f aca="false">-F833*SIN(M833*$AB$1)*COS(N833*$AB$1)-G833*SIN($AB$1*M833)*SIN($AB$1*N833)+H833*COS($AB$1*M833)</f>
        <v>-4.50287268784341</v>
      </c>
      <c r="S833" s="0" t="n">
        <f aca="false">-F833*SIN($AB$1*N833)+G833*COS($AB$1*N833)</f>
        <v>-3.61640629028869</v>
      </c>
      <c r="T833" s="0" t="n">
        <f aca="false">-F833*COS($AB$1*M833)*COS(N833*$AB$1)-G833*COS($AB$1*M833)*SIN($AB$1*N833)-H833*SIN($AB$1*M833)</f>
        <v>15.6804254757527</v>
      </c>
      <c r="W833" s="0" t="n">
        <f aca="false">IF(O833&lt;&gt;0,1,0)</f>
        <v>1</v>
      </c>
    </row>
    <row r="834" customFormat="false" ht="15" hidden="false" customHeight="false" outlineLevel="0" collapsed="false">
      <c r="A834" s="0" t="s">
        <v>2299</v>
      </c>
      <c r="B834" s="0" t="s">
        <v>2300</v>
      </c>
      <c r="C834" s="0" t="s">
        <v>2301</v>
      </c>
      <c r="D834" s="0" t="n">
        <v>33</v>
      </c>
      <c r="E834" s="0" t="n">
        <v>16.1</v>
      </c>
      <c r="F834" s="0" t="n">
        <v>9.8</v>
      </c>
      <c r="G834" s="0" t="n">
        <v>-9.6</v>
      </c>
      <c r="H834" s="0" t="n">
        <v>-8.4</v>
      </c>
      <c r="I834" s="0" t="s">
        <v>2275</v>
      </c>
      <c r="J834" s="0" t="n">
        <v>0.086</v>
      </c>
      <c r="K834" s="9" t="str">
        <f aca="false">RIGHTB(B834,1)</f>
        <v>S</v>
      </c>
      <c r="L834" s="9" t="str">
        <f aca="false">RIGHTB(C834,1)</f>
        <v>E</v>
      </c>
      <c r="M834" s="10" t="n">
        <f aca="false">IF(AND(K834="S",LEN(B834)&gt;4),-LEFT(B834,4),IF(AND(K834="S",LEN(B834)=4),-LEFT(B834,3),IF(AND(K834="N",LEN(B834)=4),LEFT(B834,3),LEFT(B834,4))))</f>
        <v>-1.7</v>
      </c>
      <c r="N834" s="10" t="str">
        <f aca="false">IF(AND(L834="W",LEN(C834)=6),-LEFT(C834,5), IF(AND(L834="W",LEN(C834)=5),-LEFT(C834,4), IF(AND(L834="W",LEN(C834)=4), -LEFT(C834,3), IF(AND(L834="E", LEN(C834)=6),LEFT(C834,5), IF(AND(L834="E",LEN(C834)=5), LEFT(C834,4), IF(AND(L834="E",LEN(C834)=4),LEFT(C834,3) ))))))</f>
        <v>141.4</v>
      </c>
      <c r="O834" s="0" t="n">
        <f aca="false">(F834^2+G834^2+H834^2)^0.5</f>
        <v>16.0860187740783</v>
      </c>
      <c r="P834" s="0" t="n">
        <f aca="false">ATAN((R834^2+S834^2)^0.5/T834)/$AB$1</f>
        <v>33.635033180667</v>
      </c>
      <c r="Q834" s="0" t="n">
        <f aca="false">ATAN2(R834,S834)/$AB$1+180</f>
        <v>351.034267673759</v>
      </c>
      <c r="R834" s="0" t="n">
        <f aca="false">-F834*SIN(M834*$AB$1)*COS(N834*$AB$1)-G834*SIN($AB$1*M834)*SIN($AB$1*N834)+H834*COS($AB$1*M834)</f>
        <v>-8.80119201869753</v>
      </c>
      <c r="S834" s="0" t="n">
        <f aca="false">-F834*SIN($AB$1*N834)+G834*COS($AB$1*N834)</f>
        <v>1.38857648650597</v>
      </c>
      <c r="T834" s="0" t="n">
        <f aca="false">-F834*COS($AB$1*M834)*COS(N834*$AB$1)-G834*COS($AB$1*M834)*SIN($AB$1*N834)-H834*SIN($AB$1*M834)</f>
        <v>13.3929412151005</v>
      </c>
      <c r="W834" s="0" t="n">
        <f aca="false">IF(O834&lt;&gt;0,1,0)</f>
        <v>1</v>
      </c>
    </row>
    <row r="835" customFormat="false" ht="15" hidden="false" customHeight="false" outlineLevel="0" collapsed="false">
      <c r="A835" s="0" t="s">
        <v>2302</v>
      </c>
      <c r="B835" s="0" t="s">
        <v>828</v>
      </c>
      <c r="C835" s="0" t="s">
        <v>1348</v>
      </c>
      <c r="D835" s="0" t="n">
        <v>35</v>
      </c>
      <c r="E835" s="0" t="n">
        <v>23</v>
      </c>
      <c r="F835" s="0" t="n">
        <v>7</v>
      </c>
      <c r="G835" s="0" t="n">
        <v>-18.3</v>
      </c>
      <c r="H835" s="0" t="n">
        <v>-12</v>
      </c>
      <c r="I835" s="0" t="s">
        <v>2275</v>
      </c>
      <c r="J835" s="0" t="n">
        <v>0.086</v>
      </c>
      <c r="K835" s="9" t="str">
        <f aca="false">RIGHTB(B835,1)</f>
        <v>S</v>
      </c>
      <c r="L835" s="9" t="str">
        <f aca="false">RIGHTB(C835,1)</f>
        <v>E</v>
      </c>
      <c r="M835" s="10" t="n">
        <f aca="false">IF(AND(K835="S",LEN(B835)&gt;4),-LEFT(B835,4),IF(AND(K835="S",LEN(B835)=4),-LEFT(B835,3),IF(AND(K835="N",LEN(B835)=4),LEFT(B835,3),LEFT(B835,4))))</f>
        <v>-6.8</v>
      </c>
      <c r="N835" s="10" t="str">
        <f aca="false">IF(AND(L835="W",LEN(C835)=6),-LEFT(C835,5), IF(AND(L835="W",LEN(C835)=5),-LEFT(C835,4), IF(AND(L835="W",LEN(C835)=4), -LEFT(C835,3), IF(AND(L835="E", LEN(C835)=6),LEFT(C835,5), IF(AND(L835="E",LEN(C835)=5), LEFT(C835,4), IF(AND(L835="E",LEN(C835)=4),LEFT(C835,3) ))))))</f>
        <v>119.1</v>
      </c>
      <c r="O835" s="0" t="n">
        <f aca="false">(F835^2+G835^2+H835^2)^0.5</f>
        <v>22.9758568937048</v>
      </c>
      <c r="P835" s="0" t="n">
        <f aca="false">ATAN((R835^2+S835^2)^0.5/T835)/$AB$1</f>
        <v>39.0732195470512</v>
      </c>
      <c r="Q835" s="0" t="n">
        <f aca="false">ATAN2(R835,S835)/$AB$1+180</f>
        <v>348.918415180236</v>
      </c>
      <c r="R835" s="0" t="n">
        <f aca="false">-F835*SIN(M835*$AB$1)*COS(N835*$AB$1)-G835*SIN($AB$1*M835)*SIN($AB$1*N835)+H835*COS($AB$1*M835)</f>
        <v>-14.2119575744695</v>
      </c>
      <c r="S835" s="0" t="n">
        <f aca="false">-F835*SIN($AB$1*N835)+G835*COS($AB$1*N835)</f>
        <v>2.78353189934933</v>
      </c>
      <c r="T835" s="0" t="n">
        <f aca="false">-F835*COS($AB$1*M835)*COS(N835*$AB$1)-G835*COS($AB$1*M835)*SIN($AB$1*N835)-H835*SIN($AB$1*M835)</f>
        <v>17.8371021207701</v>
      </c>
      <c r="W835" s="0" t="n">
        <f aca="false">IF(O835&lt;&gt;0,1,0)</f>
        <v>1</v>
      </c>
    </row>
    <row r="836" customFormat="false" ht="15" hidden="false" customHeight="false" outlineLevel="0" collapsed="false">
      <c r="A836" s="11" t="s">
        <v>2303</v>
      </c>
      <c r="B836" s="11" t="s">
        <v>2304</v>
      </c>
      <c r="C836" s="11" t="s">
        <v>2305</v>
      </c>
      <c r="D836" s="11" t="n">
        <v>14</v>
      </c>
      <c r="E836" s="11" t="n">
        <v>21.9</v>
      </c>
      <c r="F836" s="11" t="n">
        <v>18.4</v>
      </c>
      <c r="G836" s="11" t="n">
        <v>-11.4</v>
      </c>
      <c r="H836" s="11" t="n">
        <v>-3.5</v>
      </c>
      <c r="I836" s="11" t="s">
        <v>2275</v>
      </c>
      <c r="J836" s="11" t="n">
        <v>0.086</v>
      </c>
      <c r="K836" s="9" t="str">
        <f aca="false">RIGHTB(B836,1)</f>
        <v>N</v>
      </c>
      <c r="L836" s="9" t="str">
        <f aca="false">RIGHTB(C836,1)</f>
        <v>E</v>
      </c>
      <c r="M836" s="10" t="str">
        <f aca="false">IF(AND(K836="S",LEN(B836)&gt;4),-LEFT(B836,4),IF(AND(K836="S",LEN(B836)=4),-LEFT(B836,3),IF(AND(K836="N",LEN(B836)=4),LEFT(B836,3),LEFT(B836,4))))</f>
        <v>20.0</v>
      </c>
      <c r="N836" s="10" t="str">
        <f aca="false">IF(AND(L836="W",LEN(C836)=6),-LEFT(C836,5), IF(AND(L836="W",LEN(C836)=5),-LEFT(C836,4), IF(AND(L836="W",LEN(C836)=4), -LEFT(C836,3), IF(AND(L836="E", LEN(C836)=6),LEFT(C836,5), IF(AND(L836="E",LEN(C836)=5), LEFT(C836,4), IF(AND(L836="E",LEN(C836)=4),LEFT(C836,3) ))))))</f>
        <v>165.9</v>
      </c>
      <c r="O836" s="0" t="n">
        <f aca="false">(F836^2+G836^2+H836^2)^0.5</f>
        <v>21.9264680238291</v>
      </c>
      <c r="P836" s="0" t="n">
        <f aca="false">ATAN((R836^2+S836^2)^0.5/T836)/$AB$1</f>
        <v>20.2122631508811</v>
      </c>
      <c r="Q836" s="0" t="n">
        <f aca="false">ATAN2(R836,S836)/$AB$1+180</f>
        <v>240.203093922596</v>
      </c>
      <c r="R836" s="0" t="n">
        <f aca="false">-F836*SIN(M836*$AB$1)*COS(N836*$AB$1)-G836*SIN($AB$1*M836)*SIN($AB$1*N836)+H836*COS($AB$1*M836)</f>
        <v>3.76450806587428</v>
      </c>
      <c r="S836" s="0" t="n">
        <f aca="false">-F836*SIN($AB$1*N836)+G836*COS($AB$1*N836)</f>
        <v>6.57402475567656</v>
      </c>
      <c r="T836" s="0" t="n">
        <f aca="false">-F836*COS($AB$1*M836)*COS(N836*$AB$1)-G836*COS($AB$1*M836)*SIN($AB$1*N836)-H836*SIN($AB$1*M836)</f>
        <v>20.5762163075168</v>
      </c>
      <c r="W836" s="0" t="n">
        <f aca="false">IF(O836&lt;&gt;0,1,0)</f>
        <v>1</v>
      </c>
    </row>
    <row r="837" customFormat="false" ht="15" hidden="false" customHeight="false" outlineLevel="0" collapsed="false">
      <c r="A837" s="0" t="s">
        <v>2306</v>
      </c>
      <c r="B837" s="0" t="s">
        <v>2307</v>
      </c>
      <c r="C837" s="0" t="s">
        <v>2308</v>
      </c>
      <c r="I837" s="0" t="s">
        <v>2309</v>
      </c>
      <c r="J837" s="0" t="n">
        <v>0.082</v>
      </c>
      <c r="K837" s="9" t="str">
        <f aca="false">RIGHTB(B837,1)</f>
        <v>S</v>
      </c>
      <c r="L837" s="9" t="str">
        <f aca="false">RIGHTB(C837,1)</f>
        <v>E</v>
      </c>
      <c r="M837" s="10" t="n">
        <f aca="false">IF(AND(K837="S",LEN(B837)&gt;4),-LEFT(B837,4),IF(AND(K837="S",LEN(B837)=4),-LEFT(B837,3),IF(AND(K837="N",LEN(B837)=4),LEFT(B837,3),LEFT(B837,4))))</f>
        <v>-38.1</v>
      </c>
      <c r="N837" s="10" t="str">
        <f aca="false">IF(AND(L837="W",LEN(C837)=6),-LEFT(C837,5), IF(AND(L837="W",LEN(C837)=5),-LEFT(C837,4), IF(AND(L837="W",LEN(C837)=4), -LEFT(C837,3), IF(AND(L837="E", LEN(C837)=6),LEFT(C837,5), IF(AND(L837="E",LEN(C837)=5), LEFT(C837,4), IF(AND(L837="E",LEN(C837)=4),LEFT(C837,3) ))))))</f>
        <v>63.9</v>
      </c>
      <c r="O837" s="0" t="n">
        <f aca="false">(F837^2+G837^2+H837^2)^0.5</f>
        <v>0</v>
      </c>
      <c r="P837" s="0" t="e">
        <f aca="false">ATAN((R837^2+S837^2)^0.5/T837)/$AB$1</f>
        <v>#DIV/0!</v>
      </c>
      <c r="Q837" s="0" t="n">
        <f aca="false">ATAN2(R837,S837)/$AB$1+180</f>
        <v>180</v>
      </c>
      <c r="R837" s="0" t="n">
        <f aca="false">-F837*SIN(M837*$AB$1)*COS(N837*$AB$1)-G837*SIN($AB$1*M837)*SIN($AB$1*N837)+H837*COS($AB$1*M837)</f>
        <v>0</v>
      </c>
      <c r="S837" s="0" t="n">
        <f aca="false">-F837*SIN($AB$1*N837)+G837*COS($AB$1*N837)</f>
        <v>0</v>
      </c>
      <c r="T837" s="0" t="n">
        <f aca="false">-F837*COS($AB$1*M837)*COS(N837*$AB$1)-G837*COS($AB$1*M837)*SIN($AB$1*N837)-H837*SIN($AB$1*M837)</f>
        <v>0</v>
      </c>
      <c r="W837" s="0" t="n">
        <f aca="false">IF(O837&lt;&gt;0,1,0)</f>
        <v>0</v>
      </c>
    </row>
    <row r="838" customFormat="false" ht="15" hidden="false" customHeight="false" outlineLevel="0" collapsed="false">
      <c r="A838" s="0" t="s">
        <v>2310</v>
      </c>
      <c r="I838" s="0" t="s">
        <v>2309</v>
      </c>
      <c r="J838" s="0" t="n">
        <v>0.082</v>
      </c>
      <c r="K838" s="9" t="str">
        <f aca="false">RIGHTB(B838,1)</f>
        <v/>
      </c>
      <c r="L838" s="9" t="str">
        <f aca="false">RIGHTB(C838,1)</f>
        <v/>
      </c>
      <c r="M838" s="10" t="str">
        <f aca="false">IF(AND(K838="S",LEN(B838)&gt;4),-LEFT(B838,4),IF(AND(K838="S",LEN(B838)=4),-LEFT(B838,3),IF(AND(K838="N",LEN(B838)=4),LEFT(B838,3),LEFT(B838,4))))</f>
        <v/>
      </c>
      <c r="N838" s="10" t="n">
        <f aca="false">IF(AND(L838="W",LEN(C838)=6),-LEFT(C838,5), IF(AND(L838="W",LEN(C838)=5),-LEFT(C838,4), IF(AND(L838="W",LEN(C838)=4), -LEFT(C838,3), IF(AND(L838="E", LEN(C838)=6),LEFT(C838,5), IF(AND(L838="E",LEN(C838)=5), LEFT(C838,4), IF(AND(L838="E",LEN(C838)=4),LEFT(C838,3) ))))))</f>
        <v>0</v>
      </c>
      <c r="O838" s="0" t="n">
        <f aca="false">(F838^2+G838^2+H838^2)^0.5</f>
        <v>0</v>
      </c>
      <c r="P838" s="0" t="e">
        <f aca="false">ATAN((R838^2+S838^2)^0.5/T838)/$AB$1</f>
        <v>#VALUE!</v>
      </c>
      <c r="Q838" s="0" t="e">
        <f aca="false">ATAN2(R838,S838)/$AB$1+180</f>
        <v>#VALUE!</v>
      </c>
      <c r="R838" s="0" t="e">
        <f aca="false">-F838*SIN(M838*$AB$1)*COS(N838*$AB$1)-G838*SIN($AB$1*M838)*SIN($AB$1*N838)+H838*COS($AB$1*M838)</f>
        <v>#VALUE!</v>
      </c>
      <c r="S838" s="0" t="n">
        <f aca="false">-F838*SIN($AB$1*N838)+G838*COS($AB$1*N838)</f>
        <v>0</v>
      </c>
      <c r="T838" s="0" t="e">
        <f aca="false">-F838*COS($AB$1*M838)*COS(N838*$AB$1)-G838*COS($AB$1*M838)*SIN($AB$1*N838)-H838*SIN($AB$1*M838)</f>
        <v>#VALUE!</v>
      </c>
      <c r="W838" s="0" t="n">
        <f aca="false">IF(O838&lt;&gt;0,1,0)</f>
        <v>0</v>
      </c>
    </row>
    <row r="839" customFormat="false" ht="15" hidden="false" customHeight="false" outlineLevel="0" collapsed="false">
      <c r="A839" s="0" t="s">
        <v>2311</v>
      </c>
      <c r="I839" s="0" t="s">
        <v>2309</v>
      </c>
      <c r="J839" s="0" t="n">
        <v>0.082</v>
      </c>
      <c r="K839" s="9" t="str">
        <f aca="false">RIGHTB(B839,1)</f>
        <v/>
      </c>
      <c r="L839" s="9" t="str">
        <f aca="false">RIGHTB(C839,1)</f>
        <v/>
      </c>
      <c r="M839" s="10" t="str">
        <f aca="false">IF(AND(K839="S",LEN(B839)&gt;4),-LEFT(B839,4),IF(AND(K839="S",LEN(B839)=4),-LEFT(B839,3),IF(AND(K839="N",LEN(B839)=4),LEFT(B839,3),LEFT(B839,4))))</f>
        <v/>
      </c>
      <c r="N839" s="10" t="n">
        <f aca="false">IF(AND(L839="W",LEN(C839)=6),-LEFT(C839,5), IF(AND(L839="W",LEN(C839)=5),-LEFT(C839,4), IF(AND(L839="W",LEN(C839)=4), -LEFT(C839,3), IF(AND(L839="E", LEN(C839)=6),LEFT(C839,5), IF(AND(L839="E",LEN(C839)=5), LEFT(C839,4), IF(AND(L839="E",LEN(C839)=4),LEFT(C839,3) ))))))</f>
        <v>0</v>
      </c>
      <c r="O839" s="0" t="n">
        <f aca="false">(F839^2+G839^2+H839^2)^0.5</f>
        <v>0</v>
      </c>
      <c r="P839" s="0" t="e">
        <f aca="false">ATAN((R839^2+S839^2)^0.5/T839)/$AB$1</f>
        <v>#VALUE!</v>
      </c>
      <c r="Q839" s="0" t="e">
        <f aca="false">ATAN2(R839,S839)/$AB$1+180</f>
        <v>#VALUE!</v>
      </c>
      <c r="R839" s="0" t="e">
        <f aca="false">-F839*SIN(M839*$AB$1)*COS(N839*$AB$1)-G839*SIN($AB$1*M839)*SIN($AB$1*N839)+H839*COS($AB$1*M839)</f>
        <v>#VALUE!</v>
      </c>
      <c r="S839" s="0" t="n">
        <f aca="false">-F839*SIN($AB$1*N839)+G839*COS($AB$1*N839)</f>
        <v>0</v>
      </c>
      <c r="T839" s="0" t="e">
        <f aca="false">-F839*COS($AB$1*M839)*COS(N839*$AB$1)-G839*COS($AB$1*M839)*SIN($AB$1*N839)-H839*SIN($AB$1*M839)</f>
        <v>#VALUE!</v>
      </c>
      <c r="W839" s="0" t="n">
        <f aca="false">IF(O839&lt;&gt;0,1,0)</f>
        <v>0</v>
      </c>
    </row>
    <row r="840" customFormat="false" ht="15" hidden="false" customHeight="false" outlineLevel="0" collapsed="false">
      <c r="A840" s="0" t="s">
        <v>2312</v>
      </c>
      <c r="I840" s="0" t="s">
        <v>2309</v>
      </c>
      <c r="J840" s="0" t="n">
        <v>0.082</v>
      </c>
      <c r="K840" s="9" t="str">
        <f aca="false">RIGHTB(B840,1)</f>
        <v/>
      </c>
      <c r="L840" s="9" t="str">
        <f aca="false">RIGHTB(C840,1)</f>
        <v/>
      </c>
      <c r="M840" s="10" t="str">
        <f aca="false">IF(AND(K840="S",LEN(B840)&gt;4),-LEFT(B840,4),IF(AND(K840="S",LEN(B840)=4),-LEFT(B840,3),IF(AND(K840="N",LEN(B840)=4),LEFT(B840,3),LEFT(B840,4))))</f>
        <v/>
      </c>
      <c r="N840" s="10" t="n">
        <f aca="false">IF(AND(L840="W",LEN(C840)=6),-LEFT(C840,5), IF(AND(L840="W",LEN(C840)=5),-LEFT(C840,4), IF(AND(L840="W",LEN(C840)=4), -LEFT(C840,3), IF(AND(L840="E", LEN(C840)=6),LEFT(C840,5), IF(AND(L840="E",LEN(C840)=5), LEFT(C840,4), IF(AND(L840="E",LEN(C840)=4),LEFT(C840,3) ))))))</f>
        <v>0</v>
      </c>
      <c r="O840" s="0" t="n">
        <f aca="false">(F840^2+G840^2+H840^2)^0.5</f>
        <v>0</v>
      </c>
      <c r="P840" s="0" t="e">
        <f aca="false">ATAN((R840^2+S840^2)^0.5/T840)/$AB$1</f>
        <v>#VALUE!</v>
      </c>
      <c r="Q840" s="0" t="e">
        <f aca="false">ATAN2(R840,S840)/$AB$1+180</f>
        <v>#VALUE!</v>
      </c>
      <c r="R840" s="0" t="e">
        <f aca="false">-F840*SIN(M840*$AB$1)*COS(N840*$AB$1)-G840*SIN($AB$1*M840)*SIN($AB$1*N840)+H840*COS($AB$1*M840)</f>
        <v>#VALUE!</v>
      </c>
      <c r="S840" s="0" t="n">
        <f aca="false">-F840*SIN($AB$1*N840)+G840*COS($AB$1*N840)</f>
        <v>0</v>
      </c>
      <c r="T840" s="0" t="e">
        <f aca="false">-F840*COS($AB$1*M840)*COS(N840*$AB$1)-G840*COS($AB$1*M840)*SIN($AB$1*N840)-H840*SIN($AB$1*M840)</f>
        <v>#VALUE!</v>
      </c>
      <c r="W840" s="0" t="n">
        <f aca="false">IF(O840&lt;&gt;0,1,0)</f>
        <v>0</v>
      </c>
    </row>
    <row r="841" customFormat="false" ht="15" hidden="false" customHeight="false" outlineLevel="0" collapsed="false">
      <c r="A841" s="0" t="s">
        <v>2313</v>
      </c>
      <c r="I841" s="0" t="s">
        <v>2309</v>
      </c>
      <c r="J841" s="0" t="n">
        <v>0.082</v>
      </c>
      <c r="K841" s="9" t="str">
        <f aca="false">RIGHTB(B841,1)</f>
        <v/>
      </c>
      <c r="L841" s="9" t="str">
        <f aca="false">RIGHTB(C841,1)</f>
        <v/>
      </c>
      <c r="M841" s="10" t="str">
        <f aca="false">IF(AND(K841="S",LEN(B841)&gt;4),-LEFT(B841,4),IF(AND(K841="S",LEN(B841)=4),-LEFT(B841,3),IF(AND(K841="N",LEN(B841)=4),LEFT(B841,3),LEFT(B841,4))))</f>
        <v/>
      </c>
      <c r="N841" s="10" t="n">
        <f aca="false">IF(AND(L841="W",LEN(C841)=6),-LEFT(C841,5), IF(AND(L841="W",LEN(C841)=5),-LEFT(C841,4), IF(AND(L841="W",LEN(C841)=4), -LEFT(C841,3), IF(AND(L841="E", LEN(C841)=6),LEFT(C841,5), IF(AND(L841="E",LEN(C841)=5), LEFT(C841,4), IF(AND(L841="E",LEN(C841)=4),LEFT(C841,3) ))))))</f>
        <v>0</v>
      </c>
      <c r="O841" s="0" t="n">
        <f aca="false">(F841^2+G841^2+H841^2)^0.5</f>
        <v>0</v>
      </c>
      <c r="P841" s="0" t="e">
        <f aca="false">ATAN((R841^2+S841^2)^0.5/T841)/$AB$1</f>
        <v>#VALUE!</v>
      </c>
      <c r="Q841" s="0" t="e">
        <f aca="false">ATAN2(R841,S841)/$AB$1+180</f>
        <v>#VALUE!</v>
      </c>
      <c r="R841" s="0" t="e">
        <f aca="false">-F841*SIN(M841*$AB$1)*COS(N841*$AB$1)-G841*SIN($AB$1*M841)*SIN($AB$1*N841)+H841*COS($AB$1*M841)</f>
        <v>#VALUE!</v>
      </c>
      <c r="S841" s="0" t="n">
        <f aca="false">-F841*SIN($AB$1*N841)+G841*COS($AB$1*N841)</f>
        <v>0</v>
      </c>
      <c r="T841" s="0" t="e">
        <f aca="false">-F841*COS($AB$1*M841)*COS(N841*$AB$1)-G841*COS($AB$1*M841)*SIN($AB$1*N841)-H841*SIN($AB$1*M841)</f>
        <v>#VALUE!</v>
      </c>
      <c r="W841" s="0" t="n">
        <f aca="false">IF(O841&lt;&gt;0,1,0)</f>
        <v>0</v>
      </c>
    </row>
    <row r="842" customFormat="false" ht="15" hidden="false" customHeight="false" outlineLevel="0" collapsed="false">
      <c r="A842" s="0" t="s">
        <v>2314</v>
      </c>
      <c r="B842" s="0" t="s">
        <v>2315</v>
      </c>
      <c r="C842" s="0" t="s">
        <v>2316</v>
      </c>
      <c r="I842" s="0" t="s">
        <v>2309</v>
      </c>
      <c r="J842" s="0" t="n">
        <v>0.082</v>
      </c>
      <c r="K842" s="9" t="str">
        <f aca="false">RIGHTB(B842,1)</f>
        <v>N</v>
      </c>
      <c r="L842" s="9" t="str">
        <f aca="false">RIGHTB(C842,1)</f>
        <v>E</v>
      </c>
      <c r="M842" s="10" t="str">
        <f aca="false">IF(AND(K842="S",LEN(B842)&gt;4),-LEFT(B842,4),IF(AND(K842="S",LEN(B842)=4),-LEFT(B842,3),IF(AND(K842="N",LEN(B842)=4),LEFT(B842,3),LEFT(B842,4))))</f>
        <v>47.9</v>
      </c>
      <c r="N842" s="10" t="str">
        <f aca="false">IF(AND(L842="W",LEN(C842)=6),-LEFT(C842,5), IF(AND(L842="W",LEN(C842)=5),-LEFT(C842,4), IF(AND(L842="W",LEN(C842)=4), -LEFT(C842,3), IF(AND(L842="E", LEN(C842)=6),LEFT(C842,5), IF(AND(L842="E",LEN(C842)=5), LEFT(C842,4), IF(AND(L842="E",LEN(C842)=4),LEFT(C842,3) ))))))</f>
        <v>85.6</v>
      </c>
      <c r="O842" s="0" t="n">
        <f aca="false">(F842^2+G842^2+H842^2)^0.5</f>
        <v>0</v>
      </c>
      <c r="P842" s="0" t="e">
        <f aca="false">ATAN((R842^2+S842^2)^0.5/T842)/$AB$1</f>
        <v>#DIV/0!</v>
      </c>
      <c r="Q842" s="0" t="n">
        <f aca="false">ATAN2(R842,S842)/$AB$1+180</f>
        <v>180</v>
      </c>
      <c r="R842" s="0" t="n">
        <f aca="false">-F842*SIN(M842*$AB$1)*COS(N842*$AB$1)-G842*SIN($AB$1*M842)*SIN($AB$1*N842)+H842*COS($AB$1*M842)</f>
        <v>0</v>
      </c>
      <c r="S842" s="0" t="n">
        <f aca="false">-F842*SIN($AB$1*N842)+G842*COS($AB$1*N842)</f>
        <v>0</v>
      </c>
      <c r="T842" s="0" t="n">
        <f aca="false">-F842*COS($AB$1*M842)*COS(N842*$AB$1)-G842*COS($AB$1*M842)*SIN($AB$1*N842)-H842*SIN($AB$1*M842)</f>
        <v>-0</v>
      </c>
      <c r="W842" s="0" t="n">
        <f aca="false">IF(O842&lt;&gt;0,1,0)</f>
        <v>0</v>
      </c>
    </row>
    <row r="843" customFormat="false" ht="15" hidden="false" customHeight="false" outlineLevel="0" collapsed="false">
      <c r="A843" s="0" t="s">
        <v>2317</v>
      </c>
      <c r="B843" s="0" t="s">
        <v>79</v>
      </c>
      <c r="C843" s="0" t="s">
        <v>2318</v>
      </c>
      <c r="I843" s="0" t="s">
        <v>2309</v>
      </c>
      <c r="J843" s="0" t="n">
        <v>0.082</v>
      </c>
      <c r="K843" s="9" t="str">
        <f aca="false">RIGHTB(B843,1)</f>
        <v>S</v>
      </c>
      <c r="L843" s="9" t="str">
        <f aca="false">RIGHTB(C843,1)</f>
        <v>E</v>
      </c>
      <c r="M843" s="10" t="n">
        <f aca="false">IF(AND(K843="S",LEN(B843)&gt;4),-LEFT(B843,4),IF(AND(K843="S",LEN(B843)=4),-LEFT(B843,3),IF(AND(K843="N",LEN(B843)=4),LEFT(B843,3),LEFT(B843,4))))</f>
        <v>-44</v>
      </c>
      <c r="N843" s="10" t="str">
        <f aca="false">IF(AND(L843="W",LEN(C843)=6),-LEFT(C843,5), IF(AND(L843="W",LEN(C843)=5),-LEFT(C843,4), IF(AND(L843="W",LEN(C843)=4), -LEFT(C843,3), IF(AND(L843="E", LEN(C843)=6),LEFT(C843,5), IF(AND(L843="E",LEN(C843)=5), LEFT(C843,4), IF(AND(L843="E",LEN(C843)=4),LEFT(C843,3) ))))))</f>
        <v>43.3</v>
      </c>
      <c r="O843" s="0" t="n">
        <f aca="false">(F843^2+G843^2+H843^2)^0.5</f>
        <v>0</v>
      </c>
      <c r="P843" s="0" t="e">
        <f aca="false">ATAN((R843^2+S843^2)^0.5/T843)/$AB$1</f>
        <v>#DIV/0!</v>
      </c>
      <c r="Q843" s="0" t="n">
        <f aca="false">ATAN2(R843,S843)/$AB$1+180</f>
        <v>180</v>
      </c>
      <c r="R843" s="0" t="n">
        <f aca="false">-F843*SIN(M843*$AB$1)*COS(N843*$AB$1)-G843*SIN($AB$1*M843)*SIN($AB$1*N843)+H843*COS($AB$1*M843)</f>
        <v>0</v>
      </c>
      <c r="S843" s="0" t="n">
        <f aca="false">-F843*SIN($AB$1*N843)+G843*COS($AB$1*N843)</f>
        <v>0</v>
      </c>
      <c r="T843" s="0" t="n">
        <f aca="false">-F843*COS($AB$1*M843)*COS(N843*$AB$1)-G843*COS($AB$1*M843)*SIN($AB$1*N843)-H843*SIN($AB$1*M843)</f>
        <v>0</v>
      </c>
      <c r="W843" s="0" t="n">
        <f aca="false">IF(O843&lt;&gt;0,1,0)</f>
        <v>0</v>
      </c>
    </row>
    <row r="844" customFormat="false" ht="15" hidden="false" customHeight="false" outlineLevel="0" collapsed="false">
      <c r="A844" s="0" t="s">
        <v>2319</v>
      </c>
      <c r="B844" s="0" t="s">
        <v>787</v>
      </c>
      <c r="C844" s="0" t="s">
        <v>2320</v>
      </c>
      <c r="D844" s="0" t="n">
        <v>26.5</v>
      </c>
      <c r="I844" s="0" t="s">
        <v>2309</v>
      </c>
      <c r="J844" s="0" t="n">
        <v>0.082</v>
      </c>
      <c r="K844" s="9" t="str">
        <f aca="false">RIGHTB(B844,1)</f>
        <v>S</v>
      </c>
      <c r="L844" s="9" t="str">
        <f aca="false">RIGHTB(C844,1)</f>
        <v>E</v>
      </c>
      <c r="M844" s="10" t="n">
        <f aca="false">IF(AND(K844="S",LEN(B844)&gt;4),-LEFT(B844,4),IF(AND(K844="S",LEN(B844)=4),-LEFT(B844,3),IF(AND(K844="N",LEN(B844)=4),LEFT(B844,3),LEFT(B844,4))))</f>
        <v>-64</v>
      </c>
      <c r="N844" s="10" t="str">
        <f aca="false">IF(AND(L844="W",LEN(C844)=6),-LEFT(C844,5), IF(AND(L844="W",LEN(C844)=5),-LEFT(C844,4), IF(AND(L844="W",LEN(C844)=4), -LEFT(C844,3), IF(AND(L844="E", LEN(C844)=6),LEFT(C844,5), IF(AND(L844="E",LEN(C844)=5), LEFT(C844,4), IF(AND(L844="E",LEN(C844)=4),LEFT(C844,3) ))))))</f>
        <v>122.8</v>
      </c>
      <c r="O844" s="0" t="n">
        <f aca="false">(F844^2+G844^2+H844^2)^0.5</f>
        <v>0</v>
      </c>
      <c r="P844" s="0" t="e">
        <f aca="false">ATAN((R844^2+S844^2)^0.5/T844)/$AB$1</f>
        <v>#DIV/0!</v>
      </c>
      <c r="Q844" s="0" t="n">
        <f aca="false">ATAN2(R844,S844)/$AB$1+180</f>
        <v>180</v>
      </c>
      <c r="R844" s="0" t="n">
        <f aca="false">-F844*SIN(M844*$AB$1)*COS(N844*$AB$1)-G844*SIN($AB$1*M844)*SIN($AB$1*N844)+H844*COS($AB$1*M844)</f>
        <v>0</v>
      </c>
      <c r="S844" s="0" t="n">
        <f aca="false">-F844*SIN($AB$1*N844)+G844*COS($AB$1*N844)</f>
        <v>-0</v>
      </c>
      <c r="T844" s="0" t="n">
        <f aca="false">-F844*COS($AB$1*M844)*COS(N844*$AB$1)-G844*COS($AB$1*M844)*SIN($AB$1*N844)-H844*SIN($AB$1*M844)</f>
        <v>0</v>
      </c>
      <c r="W844" s="0" t="n">
        <f aca="false">IF(O844&lt;&gt;0,1,0)</f>
        <v>0</v>
      </c>
    </row>
    <row r="845" customFormat="false" ht="15" hidden="false" customHeight="false" outlineLevel="0" collapsed="false">
      <c r="A845" s="0" t="s">
        <v>2321</v>
      </c>
      <c r="I845" s="0" t="s">
        <v>2309</v>
      </c>
      <c r="J845" s="0" t="n">
        <v>0.082</v>
      </c>
      <c r="K845" s="9" t="str">
        <f aca="false">RIGHTB(B845,1)</f>
        <v/>
      </c>
      <c r="L845" s="9" t="str">
        <f aca="false">RIGHTB(C845,1)</f>
        <v/>
      </c>
      <c r="M845" s="10" t="str">
        <f aca="false">IF(AND(K845="S",LEN(B845)&gt;4),-LEFT(B845,4),IF(AND(K845="S",LEN(B845)=4),-LEFT(B845,3),IF(AND(K845="N",LEN(B845)=4),LEFT(B845,3),LEFT(B845,4))))</f>
        <v/>
      </c>
      <c r="N845" s="10" t="n">
        <f aca="false">IF(AND(L845="W",LEN(C845)=6),-LEFT(C845,5), IF(AND(L845="W",LEN(C845)=5),-LEFT(C845,4), IF(AND(L845="W",LEN(C845)=4), -LEFT(C845,3), IF(AND(L845="E", LEN(C845)=6),LEFT(C845,5), IF(AND(L845="E",LEN(C845)=5), LEFT(C845,4), IF(AND(L845="E",LEN(C845)=4),LEFT(C845,3) ))))))</f>
        <v>0</v>
      </c>
      <c r="O845" s="0" t="n">
        <f aca="false">(F845^2+G845^2+H845^2)^0.5</f>
        <v>0</v>
      </c>
      <c r="P845" s="0" t="e">
        <f aca="false">ATAN((R845^2+S845^2)^0.5/T845)/$AB$1</f>
        <v>#VALUE!</v>
      </c>
      <c r="Q845" s="0" t="e">
        <f aca="false">ATAN2(R845,S845)/$AB$1+180</f>
        <v>#VALUE!</v>
      </c>
      <c r="R845" s="0" t="e">
        <f aca="false">-F845*SIN(M845*$AB$1)*COS(N845*$AB$1)-G845*SIN($AB$1*M845)*SIN($AB$1*N845)+H845*COS($AB$1*M845)</f>
        <v>#VALUE!</v>
      </c>
      <c r="S845" s="0" t="n">
        <f aca="false">-F845*SIN($AB$1*N845)+G845*COS($AB$1*N845)</f>
        <v>0</v>
      </c>
      <c r="T845" s="0" t="e">
        <f aca="false">-F845*COS($AB$1*M845)*COS(N845*$AB$1)-G845*COS($AB$1*M845)*SIN($AB$1*N845)-H845*SIN($AB$1*M845)</f>
        <v>#VALUE!</v>
      </c>
      <c r="W845" s="0" t="n">
        <f aca="false">IF(O845&lt;&gt;0,1,0)</f>
        <v>0</v>
      </c>
    </row>
    <row r="846" customFormat="false" ht="15" hidden="false" customHeight="false" outlineLevel="0" collapsed="false">
      <c r="A846" s="0" t="s">
        <v>2322</v>
      </c>
      <c r="I846" s="0" t="s">
        <v>2309</v>
      </c>
      <c r="J846" s="0" t="n">
        <v>0.082</v>
      </c>
      <c r="K846" s="9" t="str">
        <f aca="false">RIGHTB(B846,1)</f>
        <v/>
      </c>
      <c r="L846" s="9" t="str">
        <f aca="false">RIGHTB(C846,1)</f>
        <v/>
      </c>
      <c r="M846" s="10" t="str">
        <f aca="false">IF(AND(K846="S",LEN(B846)&gt;4),-LEFT(B846,4),IF(AND(K846="S",LEN(B846)=4),-LEFT(B846,3),IF(AND(K846="N",LEN(B846)=4),LEFT(B846,3),LEFT(B846,4))))</f>
        <v/>
      </c>
      <c r="N846" s="10" t="n">
        <f aca="false">IF(AND(L846="W",LEN(C846)=6),-LEFT(C846,5), IF(AND(L846="W",LEN(C846)=5),-LEFT(C846,4), IF(AND(L846="W",LEN(C846)=4), -LEFT(C846,3), IF(AND(L846="E", LEN(C846)=6),LEFT(C846,5), IF(AND(L846="E",LEN(C846)=5), LEFT(C846,4), IF(AND(L846="E",LEN(C846)=4),LEFT(C846,3) ))))))</f>
        <v>0</v>
      </c>
      <c r="O846" s="0" t="n">
        <f aca="false">(F846^2+G846^2+H846^2)^0.5</f>
        <v>0</v>
      </c>
      <c r="P846" s="0" t="e">
        <f aca="false">ATAN((R846^2+S846^2)^0.5/T846)/$AB$1</f>
        <v>#VALUE!</v>
      </c>
      <c r="Q846" s="0" t="e">
        <f aca="false">ATAN2(R846,S846)/$AB$1+180</f>
        <v>#VALUE!</v>
      </c>
      <c r="R846" s="0" t="e">
        <f aca="false">-F846*SIN(M846*$AB$1)*COS(N846*$AB$1)-G846*SIN($AB$1*M846)*SIN($AB$1*N846)+H846*COS($AB$1*M846)</f>
        <v>#VALUE!</v>
      </c>
      <c r="S846" s="0" t="n">
        <f aca="false">-F846*SIN($AB$1*N846)+G846*COS($AB$1*N846)</f>
        <v>0</v>
      </c>
      <c r="T846" s="0" t="e">
        <f aca="false">-F846*COS($AB$1*M846)*COS(N846*$AB$1)-G846*COS($AB$1*M846)*SIN($AB$1*N846)-H846*SIN($AB$1*M846)</f>
        <v>#VALUE!</v>
      </c>
      <c r="W846" s="0" t="n">
        <f aca="false">IF(O846&lt;&gt;0,1,0)</f>
        <v>0</v>
      </c>
    </row>
    <row r="847" customFormat="false" ht="15" hidden="false" customHeight="false" outlineLevel="0" collapsed="false">
      <c r="A847" s="0" t="s">
        <v>2323</v>
      </c>
      <c r="B847" s="0" t="s">
        <v>2324</v>
      </c>
      <c r="C847" s="0" t="s">
        <v>2325</v>
      </c>
      <c r="I847" s="0" t="s">
        <v>2309</v>
      </c>
      <c r="J847" s="0" t="n">
        <v>0.082</v>
      </c>
      <c r="K847" s="9" t="str">
        <f aca="false">RIGHTB(B847,1)</f>
        <v>S</v>
      </c>
      <c r="L847" s="9" t="str">
        <f aca="false">RIGHTB(C847,1)</f>
        <v>W</v>
      </c>
      <c r="M847" s="10" t="n">
        <f aca="false">IF(AND(K847="S",LEN(B847)&gt;4),-LEFT(B847,4),IF(AND(K847="S",LEN(B847)=4),-LEFT(B847,3),IF(AND(K847="N",LEN(B847)=4),LEFT(B847,3),LEFT(B847,4))))</f>
        <v>-27.2</v>
      </c>
      <c r="N847" s="10" t="n">
        <f aca="false">IF(AND(L847="W",LEN(C847)=6),-LEFT(C847,5), IF(AND(L847="W",LEN(C847)=5),-LEFT(C847,4), IF(AND(L847="W",LEN(C847)=4), -LEFT(C847,3), IF(AND(L847="E", LEN(C847)=6),LEFT(C847,5), IF(AND(L847="E",LEN(C847)=5), LEFT(C847,4), IF(AND(L847="E",LEN(C847)=4),LEFT(C847,3) ))))))</f>
        <v>-2.8</v>
      </c>
      <c r="O847" s="0" t="n">
        <f aca="false">(F847^2+G847^2+H847^2)^0.5</f>
        <v>0</v>
      </c>
      <c r="P847" s="0" t="e">
        <f aca="false">ATAN((R847^2+S847^2)^0.5/T847)/$AB$1</f>
        <v>#DIV/0!</v>
      </c>
      <c r="Q847" s="0" t="n">
        <f aca="false">ATAN2(R847,S847)/$AB$1+180</f>
        <v>180</v>
      </c>
      <c r="R847" s="0" t="n">
        <f aca="false">-F847*SIN(M847*$AB$1)*COS(N847*$AB$1)-G847*SIN($AB$1*M847)*SIN($AB$1*N847)+H847*COS($AB$1*M847)</f>
        <v>0</v>
      </c>
      <c r="S847" s="0" t="n">
        <f aca="false">-F847*SIN($AB$1*N847)+G847*COS($AB$1*N847)</f>
        <v>0</v>
      </c>
      <c r="T847" s="0" t="n">
        <f aca="false">-F847*COS($AB$1*M847)*COS(N847*$AB$1)-G847*COS($AB$1*M847)*SIN($AB$1*N847)-H847*SIN($AB$1*M847)</f>
        <v>0</v>
      </c>
      <c r="W847" s="0" t="n">
        <f aca="false">IF(O847&lt;&gt;0,1,0)</f>
        <v>0</v>
      </c>
    </row>
    <row r="848" customFormat="false" ht="15" hidden="false" customHeight="false" outlineLevel="0" collapsed="false">
      <c r="A848" s="0" t="s">
        <v>2326</v>
      </c>
      <c r="B848" s="0" t="s">
        <v>2327</v>
      </c>
      <c r="C848" s="0" t="s">
        <v>2328</v>
      </c>
      <c r="I848" s="0" t="s">
        <v>2309</v>
      </c>
      <c r="J848" s="0" t="n">
        <v>0.082</v>
      </c>
      <c r="K848" s="9" t="str">
        <f aca="false">RIGHTB(B848,1)</f>
        <v>S</v>
      </c>
      <c r="L848" s="9" t="str">
        <f aca="false">RIGHTB(C848,1)</f>
        <v>E</v>
      </c>
      <c r="M848" s="10" t="n">
        <f aca="false">IF(AND(K848="S",LEN(B848)&gt;4),-LEFT(B848,4),IF(AND(K848="S",LEN(B848)=4),-LEFT(B848,3),IF(AND(K848="N",LEN(B848)=4),LEFT(B848,3),LEFT(B848,4))))</f>
        <v>-27.9</v>
      </c>
      <c r="N848" s="10" t="str">
        <f aca="false">IF(AND(L848="W",LEN(C848)=6),-LEFT(C848,5), IF(AND(L848="W",LEN(C848)=5),-LEFT(C848,4), IF(AND(L848="W",LEN(C848)=4), -LEFT(C848,3), IF(AND(L848="E", LEN(C848)=6),LEFT(C848,5), IF(AND(L848="E",LEN(C848)=5), LEFT(C848,4), IF(AND(L848="E",LEN(C848)=4),LEFT(C848,3) ))))))</f>
        <v>116.3</v>
      </c>
      <c r="O848" s="0" t="n">
        <f aca="false">(F848^2+G848^2+H848^2)^0.5</f>
        <v>0</v>
      </c>
      <c r="P848" s="0" t="e">
        <f aca="false">ATAN((R848^2+S848^2)^0.5/T848)/$AB$1</f>
        <v>#DIV/0!</v>
      </c>
      <c r="Q848" s="0" t="n">
        <f aca="false">ATAN2(R848,S848)/$AB$1+180</f>
        <v>180</v>
      </c>
      <c r="R848" s="0" t="n">
        <f aca="false">-F848*SIN(M848*$AB$1)*COS(N848*$AB$1)-G848*SIN($AB$1*M848)*SIN($AB$1*N848)+H848*COS($AB$1*M848)</f>
        <v>0</v>
      </c>
      <c r="S848" s="0" t="n">
        <f aca="false">-F848*SIN($AB$1*N848)+G848*COS($AB$1*N848)</f>
        <v>-0</v>
      </c>
      <c r="T848" s="0" t="n">
        <f aca="false">-F848*COS($AB$1*M848)*COS(N848*$AB$1)-G848*COS($AB$1*M848)*SIN($AB$1*N848)-H848*SIN($AB$1*M848)</f>
        <v>0</v>
      </c>
      <c r="W848" s="0" t="n">
        <f aca="false">IF(O848&lt;&gt;0,1,0)</f>
        <v>0</v>
      </c>
    </row>
    <row r="849" customFormat="false" ht="15" hidden="false" customHeight="false" outlineLevel="0" collapsed="false">
      <c r="A849" s="0" t="s">
        <v>2329</v>
      </c>
      <c r="B849" s="0" t="s">
        <v>2330</v>
      </c>
      <c r="C849" s="0" t="s">
        <v>2331</v>
      </c>
      <c r="D849" s="0" t="n">
        <v>23.8</v>
      </c>
      <c r="E849" s="0" t="n">
        <v>16.9</v>
      </c>
      <c r="F849" s="0" t="n">
        <v>-10.2</v>
      </c>
      <c r="G849" s="0" t="n">
        <v>-5.2</v>
      </c>
      <c r="H849" s="0" t="n">
        <v>12.4</v>
      </c>
      <c r="I849" s="0" t="s">
        <v>2309</v>
      </c>
      <c r="J849" s="0" t="n">
        <v>0.082</v>
      </c>
      <c r="K849" s="9" t="str">
        <f aca="false">RIGHTB(B849,1)</f>
        <v>S</v>
      </c>
      <c r="L849" s="9" t="str">
        <f aca="false">RIGHTB(C849,1)</f>
        <v>W</v>
      </c>
      <c r="M849" s="10" t="n">
        <f aca="false">IF(AND(K849="S",LEN(B849)&gt;4),-LEFT(B849,4),IF(AND(K849="S",LEN(B849)=4),-LEFT(B849,3),IF(AND(K849="N",LEN(B849)=4),LEFT(B849,3),LEFT(B849,4))))</f>
        <v>-69.8</v>
      </c>
      <c r="N849" s="10" t="n">
        <f aca="false">IF(AND(L849="W",LEN(C849)=6),-LEFT(C849,5), IF(AND(L849="W",LEN(C849)=5),-LEFT(C849,4), IF(AND(L849="W",LEN(C849)=4), -LEFT(C849,3), IF(AND(L849="E", LEN(C849)=6),LEFT(C849,5), IF(AND(L849="E",LEN(C849)=5), LEFT(C849,4), IF(AND(L849="E",LEN(C849)=4),LEFT(C849,3) ))))))</f>
        <v>-111.7</v>
      </c>
      <c r="O849" s="0" t="n">
        <f aca="false">(F849^2+G849^2+H849^2)^0.5</f>
        <v>16.8772035598318</v>
      </c>
      <c r="P849" s="0" t="n">
        <f aca="false">ATAN((R849^2+S849^2)^0.5/T849)/$AB$1</f>
        <v>59.1015620440714</v>
      </c>
      <c r="Q849" s="0" t="n">
        <f aca="false">ATAN2(R849,S849)/$AB$1+180</f>
        <v>148.557244725697</v>
      </c>
      <c r="R849" s="0" t="n">
        <f aca="false">-F849*SIN(M849*$AB$1)*COS(N849*$AB$1)-G849*SIN($AB$1*M849)*SIN($AB$1*N849)+H849*COS($AB$1*M849)</f>
        <v>12.3554652018985</v>
      </c>
      <c r="S849" s="0" t="n">
        <f aca="false">-F849*SIN($AB$1*N849)+G849*COS($AB$1*N849)</f>
        <v>-7.55446909230283</v>
      </c>
      <c r="T849" s="0" t="n">
        <f aca="false">-F849*COS($AB$1*M849)*COS(N849*$AB$1)-G849*COS($AB$1*M849)*SIN($AB$1*N849)-H849*SIN($AB$1*M849)</f>
        <v>8.66674543171293</v>
      </c>
      <c r="W849" s="0" t="n">
        <f aca="false">IF(O849&lt;&gt;0,1,0)</f>
        <v>1</v>
      </c>
    </row>
    <row r="850" customFormat="false" ht="15" hidden="false" customHeight="false" outlineLevel="0" collapsed="false">
      <c r="A850" s="0" t="s">
        <v>2332</v>
      </c>
      <c r="B850" s="0" t="s">
        <v>2333</v>
      </c>
      <c r="C850" s="0" t="s">
        <v>1652</v>
      </c>
      <c r="D850" s="0" t="n">
        <v>29.3</v>
      </c>
      <c r="E850" s="0" t="n">
        <v>13.2</v>
      </c>
      <c r="F850" s="0" t="n">
        <v>-2.3</v>
      </c>
      <c r="G850" s="0" t="n">
        <v>-3.9</v>
      </c>
      <c r="H850" s="0" t="n">
        <v>12.4</v>
      </c>
      <c r="I850" s="0" t="s">
        <v>2309</v>
      </c>
      <c r="J850" s="0" t="n">
        <v>0.082</v>
      </c>
      <c r="K850" s="9" t="str">
        <f aca="false">RIGHTB(B850,1)</f>
        <v>S</v>
      </c>
      <c r="L850" s="9" t="str">
        <f aca="false">RIGHTB(C850,1)</f>
        <v>E</v>
      </c>
      <c r="M850" s="10" t="n">
        <f aca="false">IF(AND(K850="S",LEN(B850)&gt;4),-LEFT(B850,4),IF(AND(K850="S",LEN(B850)=4),-LEFT(B850,3),IF(AND(K850="N",LEN(B850)=4),LEFT(B850,3),LEFT(B850,4))))</f>
        <v>-75.4</v>
      </c>
      <c r="N850" s="10" t="str">
        <f aca="false">IF(AND(L850="W",LEN(C850)=6),-LEFT(C850,5), IF(AND(L850="W",LEN(C850)=5),-LEFT(C850,4), IF(AND(L850="W",LEN(C850)=4), -LEFT(C850,3), IF(AND(L850="E", LEN(C850)=6),LEFT(C850,5), IF(AND(L850="E",LEN(C850)=5), LEFT(C850,4), IF(AND(L850="E",LEN(C850)=4),LEFT(C850,3) ))))))</f>
        <v>49.6</v>
      </c>
      <c r="O850" s="0" t="n">
        <f aca="false">(F850^2+G850^2+H850^2)^0.5</f>
        <v>13.2007575540194</v>
      </c>
      <c r="P850" s="0" t="n">
        <f aca="false">ATAN((R850^2+S850^2)^0.5/T850)/$AB$1</f>
        <v>6.18199381059526</v>
      </c>
      <c r="Q850" s="0" t="n">
        <f aca="false">ATAN2(R850,S850)/$AB$1+180</f>
        <v>33.0912844471221</v>
      </c>
      <c r="R850" s="0" t="n">
        <f aca="false">-F850*SIN(M850*$AB$1)*COS(N850*$AB$1)-G850*SIN($AB$1*M850)*SIN($AB$1*N850)+H850*COS($AB$1*M850)</f>
        <v>-1.19097622760251</v>
      </c>
      <c r="S850" s="0" t="n">
        <f aca="false">-F850*SIN($AB$1*N850)+G850*COS($AB$1*N850)</f>
        <v>-0.776129506922086</v>
      </c>
      <c r="T850" s="0" t="n">
        <f aca="false">-F850*COS($AB$1*M850)*COS(N850*$AB$1)-G850*COS($AB$1*M850)*SIN($AB$1*N850)-H850*SIN($AB$1*M850)</f>
        <v>13.1239932419127</v>
      </c>
      <c r="W850" s="0" t="n">
        <f aca="false">IF(O850&lt;&gt;0,1,0)</f>
        <v>1</v>
      </c>
    </row>
    <row r="851" customFormat="false" ht="15" hidden="false" customHeight="false" outlineLevel="0" collapsed="false">
      <c r="A851" s="0" t="s">
        <v>2334</v>
      </c>
      <c r="B851" s="0" t="s">
        <v>2335</v>
      </c>
      <c r="C851" s="0" t="s">
        <v>2336</v>
      </c>
      <c r="D851" s="0" t="n">
        <v>22</v>
      </c>
      <c r="E851" s="0" t="n">
        <v>17.8</v>
      </c>
      <c r="F851" s="0" t="n">
        <v>9.4</v>
      </c>
      <c r="G851" s="0" t="n">
        <v>13</v>
      </c>
      <c r="H851" s="0" t="n">
        <v>7.8</v>
      </c>
      <c r="I851" s="0" t="s">
        <v>2309</v>
      </c>
      <c r="J851" s="0" t="n">
        <v>0.082</v>
      </c>
      <c r="K851" s="9" t="str">
        <f aca="false">RIGHTB(B851,1)</f>
        <v>N</v>
      </c>
      <c r="L851" s="9" t="str">
        <f aca="false">RIGHTB(C851,1)</f>
        <v>W</v>
      </c>
      <c r="M851" s="10" t="str">
        <f aca="false">IF(AND(K851="S",LEN(B851)&gt;4),-LEFT(B851,4),IF(AND(K851="S",LEN(B851)=4),-LEFT(B851,3),IF(AND(K851="N",LEN(B851)=4),LEFT(B851,3),LEFT(B851,4))))</f>
        <v>20.6</v>
      </c>
      <c r="N851" s="10" t="n">
        <f aca="false">IF(AND(L851="W",LEN(C851)=6),-LEFT(C851,5), IF(AND(L851="W",LEN(C851)=5),-LEFT(C851,4), IF(AND(L851="W",LEN(C851)=4), -LEFT(C851,3), IF(AND(L851="E", LEN(C851)=6),LEFT(C851,5), IF(AND(L851="E",LEN(C851)=5), LEFT(C851,4), IF(AND(L851="E",LEN(C851)=4),LEFT(C851,3) ))))))</f>
        <v>-87.6</v>
      </c>
      <c r="O851" s="0" t="n">
        <f aca="false">(F851^2+G851^2+H851^2)^0.5</f>
        <v>17.8381613402279</v>
      </c>
      <c r="P851" s="0" t="n">
        <f aca="false">ATAN((R851^2+S851^2)^0.5/T851)/$AB$1</f>
        <v>59.5308551748782</v>
      </c>
      <c r="Q851" s="0" t="n">
        <f aca="false">ATAN2(R851,S851)/$AB$1+180</f>
        <v>220.260456117229</v>
      </c>
      <c r="R851" s="0" t="n">
        <f aca="false">-F851*SIN(M851*$AB$1)*COS(N851*$AB$1)-G851*SIN($AB$1*M851)*SIN($AB$1*N851)+H851*COS($AB$1*M851)</f>
        <v>11.7326978530887</v>
      </c>
      <c r="S851" s="0" t="n">
        <f aca="false">-F851*SIN($AB$1*N851)+G851*COS($AB$1*N851)</f>
        <v>9.93613810195926</v>
      </c>
      <c r="T851" s="0" t="n">
        <f aca="false">-F851*COS($AB$1*M851)*COS(N851*$AB$1)-G851*COS($AB$1*M851)*SIN($AB$1*N851)-H851*SIN($AB$1*M851)</f>
        <v>9.04527283761646</v>
      </c>
      <c r="W851" s="0" t="n">
        <f aca="false">IF(O851&lt;&gt;0,1,0)</f>
        <v>1</v>
      </c>
    </row>
    <row r="852" customFormat="false" ht="15" hidden="false" customHeight="false" outlineLevel="0" collapsed="false">
      <c r="A852" s="0" t="s">
        <v>2337</v>
      </c>
      <c r="B852" s="0" t="s">
        <v>1022</v>
      </c>
      <c r="C852" s="0" t="s">
        <v>2338</v>
      </c>
      <c r="D852" s="0" t="n">
        <v>38.9</v>
      </c>
      <c r="E852" s="0" t="n">
        <v>12.9</v>
      </c>
      <c r="F852" s="0" t="n">
        <v>-6.6</v>
      </c>
      <c r="G852" s="0" t="n">
        <v>3.8</v>
      </c>
      <c r="H852" s="0" t="n">
        <v>10.4</v>
      </c>
      <c r="I852" s="0" t="s">
        <v>2309</v>
      </c>
      <c r="J852" s="0" t="n">
        <v>0.082</v>
      </c>
      <c r="K852" s="9" t="str">
        <f aca="false">RIGHTB(B852,1)</f>
        <v>S</v>
      </c>
      <c r="L852" s="9" t="str">
        <f aca="false">RIGHTB(C852,1)</f>
        <v>W</v>
      </c>
      <c r="M852" s="10" t="n">
        <f aca="false">IF(AND(K852="S",LEN(B852)&gt;4),-LEFT(B852,4),IF(AND(K852="S",LEN(B852)=4),-LEFT(B852,3),IF(AND(K852="N",LEN(B852)=4),LEFT(B852,3),LEFT(B852,4))))</f>
        <v>-8</v>
      </c>
      <c r="N852" s="10" t="n">
        <f aca="false">IF(AND(L852="W",LEN(C852)=6),-LEFT(C852,5), IF(AND(L852="W",LEN(C852)=5),-LEFT(C852,4), IF(AND(L852="W",LEN(C852)=4), -LEFT(C852,3), IF(AND(L852="E", LEN(C852)=6),LEFT(C852,5), IF(AND(L852="E",LEN(C852)=5), LEFT(C852,4), IF(AND(L852="E",LEN(C852)=4),LEFT(C852,3) ))))))</f>
        <v>-52.5</v>
      </c>
      <c r="O852" s="0" t="n">
        <f aca="false">(F852^2+G852^2+H852^2)^0.5</f>
        <v>12.8903064354576</v>
      </c>
      <c r="P852" s="0" t="n">
        <f aca="false">ATAN((R852^2+S852^2)^0.5/T852)/$AB$1</f>
        <v>49.2661057877629</v>
      </c>
      <c r="Q852" s="0" t="n">
        <f aca="false">ATAN2(R852,S852)/$AB$1+180</f>
        <v>162.588166972868</v>
      </c>
      <c r="R852" s="0" t="n">
        <f aca="false">-F852*SIN(M852*$AB$1)*COS(N852*$AB$1)-G852*SIN($AB$1*M852)*SIN($AB$1*N852)+H852*COS($AB$1*M852)</f>
        <v>9.32004360132673</v>
      </c>
      <c r="S852" s="0" t="n">
        <f aca="false">-F852*SIN($AB$1*N852)+G852*COS($AB$1*N852)</f>
        <v>-2.92283861550483</v>
      </c>
      <c r="T852" s="0" t="n">
        <f aca="false">-F852*COS($AB$1*M852)*COS(N852*$AB$1)-G852*COS($AB$1*M852)*SIN($AB$1*N852)-H852*SIN($AB$1*M852)</f>
        <v>8.41152790502906</v>
      </c>
      <c r="W852" s="0" t="n">
        <f aca="false">IF(O852&lt;&gt;0,1,0)</f>
        <v>1</v>
      </c>
    </row>
    <row r="853" customFormat="false" ht="15" hidden="false" customHeight="false" outlineLevel="0" collapsed="false">
      <c r="A853" s="0" t="s">
        <v>2339</v>
      </c>
      <c r="B853" s="0" t="s">
        <v>2340</v>
      </c>
      <c r="C853" s="0" t="s">
        <v>1914</v>
      </c>
      <c r="D853" s="8" t="n">
        <v>52</v>
      </c>
      <c r="E853" s="0" t="n">
        <v>20.4</v>
      </c>
      <c r="F853" s="0" t="n">
        <v>-10.1</v>
      </c>
      <c r="G853" s="0" t="n">
        <v>11.2</v>
      </c>
      <c r="H853" s="0" t="n">
        <v>13.7</v>
      </c>
      <c r="I853" s="0" t="s">
        <v>2309</v>
      </c>
      <c r="J853" s="0" t="n">
        <v>0.082</v>
      </c>
      <c r="K853" s="9" t="str">
        <f aca="false">RIGHTB(B853,1)</f>
        <v>S</v>
      </c>
      <c r="L853" s="9" t="str">
        <f aca="false">RIGHTB(C853,1)</f>
        <v>W</v>
      </c>
      <c r="M853" s="10" t="n">
        <f aca="false">IF(AND(K853="S",LEN(B853)&gt;4),-LEFT(B853,4),IF(AND(K853="S",LEN(B853)=4),-LEFT(B853,3),IF(AND(K853="N",LEN(B853)=4),LEFT(B853,3),LEFT(B853,4))))</f>
        <v>-12.5</v>
      </c>
      <c r="N853" s="10" t="n">
        <f aca="false">IF(AND(L853="W",LEN(C853)=6),-LEFT(C853,5), IF(AND(L853="W",LEN(C853)=5),-LEFT(C853,4), IF(AND(L853="W",LEN(C853)=4), -LEFT(C853,3), IF(AND(L853="E", LEN(C853)=6),LEFT(C853,5), IF(AND(L853="E",LEN(C853)=5), LEFT(C853,4), IF(AND(L853="E",LEN(C853)=4),LEFT(C853,3) ))))))</f>
        <v>-107.2</v>
      </c>
      <c r="O853" s="0" t="n">
        <f aca="false">(F853^2+G853^2+H853^2)^0.5</f>
        <v>20.3749846625709</v>
      </c>
      <c r="P853" s="0" t="n">
        <f aca="false">ATAN((R853^2+S853^2)^0.5/T853)/$AB$1</f>
        <v>58.9967851166867</v>
      </c>
      <c r="Q853" s="0" t="n">
        <f aca="false">ATAN2(R853,S853)/$AB$1+180</f>
        <v>132.089034039444</v>
      </c>
      <c r="R853" s="0" t="n">
        <f aca="false">-F853*SIN(M853*$AB$1)*COS(N853*$AB$1)-G853*SIN($AB$1*M853)*SIN($AB$1*N853)+H853*COS($AB$1*M853)</f>
        <v>11.7059720580835</v>
      </c>
      <c r="S853" s="0" t="n">
        <f aca="false">-F853*SIN($AB$1*N853)+G853*COS($AB$1*N853)</f>
        <v>-12.9602416175166</v>
      </c>
      <c r="T853" s="0" t="n">
        <f aca="false">-F853*COS($AB$1*M853)*COS(N853*$AB$1)-G853*COS($AB$1*M853)*SIN($AB$1*N853)-H853*SIN($AB$1*M853)</f>
        <v>10.4948728144252</v>
      </c>
      <c r="W853" s="0" t="n">
        <f aca="false">IF(O853&lt;&gt;0,1,0)</f>
        <v>1</v>
      </c>
    </row>
    <row r="854" customFormat="false" ht="15" hidden="false" customHeight="false" outlineLevel="0" collapsed="false">
      <c r="A854" s="0" t="s">
        <v>2341</v>
      </c>
      <c r="B854" s="0" t="s">
        <v>581</v>
      </c>
      <c r="C854" s="0" t="s">
        <v>2342</v>
      </c>
      <c r="I854" s="0" t="s">
        <v>2309</v>
      </c>
      <c r="J854" s="0" t="n">
        <v>0.082</v>
      </c>
      <c r="K854" s="9" t="str">
        <f aca="false">RIGHTB(B854,1)</f>
        <v>S</v>
      </c>
      <c r="L854" s="9" t="str">
        <f aca="false">RIGHTB(C854,1)</f>
        <v>W</v>
      </c>
      <c r="M854" s="10" t="n">
        <f aca="false">IF(AND(K854="S",LEN(B854)&gt;4),-LEFT(B854,4),IF(AND(K854="S",LEN(B854)=4),-LEFT(B854,3),IF(AND(K854="N",LEN(B854)=4),LEFT(B854,3),LEFT(B854,4))))</f>
        <v>-17.9</v>
      </c>
      <c r="N854" s="10" t="n">
        <f aca="false">IF(AND(L854="W",LEN(C854)=6),-LEFT(C854,5), IF(AND(L854="W",LEN(C854)=5),-LEFT(C854,4), IF(AND(L854="W",LEN(C854)=4), -LEFT(C854,3), IF(AND(L854="E", LEN(C854)=6),LEFT(C854,5), IF(AND(L854="E",LEN(C854)=5), LEFT(C854,4), IF(AND(L854="E",LEN(C854)=4),LEFT(C854,3) ))))))</f>
        <v>-55.3</v>
      </c>
      <c r="O854" s="0" t="n">
        <f aca="false">(F854^2+G854^2+H854^2)^0.5</f>
        <v>0</v>
      </c>
      <c r="P854" s="0" t="e">
        <f aca="false">ATAN((R854^2+S854^2)^0.5/T854)/$AB$1</f>
        <v>#DIV/0!</v>
      </c>
      <c r="Q854" s="0" t="n">
        <f aca="false">ATAN2(R854,S854)/$AB$1+180</f>
        <v>180</v>
      </c>
      <c r="R854" s="0" t="n">
        <f aca="false">-F854*SIN(M854*$AB$1)*COS(N854*$AB$1)-G854*SIN($AB$1*M854)*SIN($AB$1*N854)+H854*COS($AB$1*M854)</f>
        <v>0</v>
      </c>
      <c r="S854" s="0" t="n">
        <f aca="false">-F854*SIN($AB$1*N854)+G854*COS($AB$1*N854)</f>
        <v>0</v>
      </c>
      <c r="T854" s="0" t="n">
        <f aca="false">-F854*COS($AB$1*M854)*COS(N854*$AB$1)-G854*COS($AB$1*M854)*SIN($AB$1*N854)-H854*SIN($AB$1*M854)</f>
        <v>0</v>
      </c>
      <c r="W854" s="0" t="n">
        <f aca="false">IF(O854&lt;&gt;0,1,0)</f>
        <v>0</v>
      </c>
    </row>
    <row r="855" customFormat="false" ht="15" hidden="false" customHeight="false" outlineLevel="0" collapsed="false">
      <c r="A855" s="0" t="s">
        <v>2343</v>
      </c>
      <c r="I855" s="0" t="s">
        <v>2344</v>
      </c>
      <c r="J855" s="0" t="n">
        <v>0.079</v>
      </c>
      <c r="K855" s="9" t="str">
        <f aca="false">RIGHTB(B855,1)</f>
        <v/>
      </c>
      <c r="L855" s="9" t="str">
        <f aca="false">RIGHTB(C855,1)</f>
        <v/>
      </c>
      <c r="M855" s="10" t="str">
        <f aca="false">IF(AND(K855="S",LEN(B855)&gt;4),-LEFT(B855,4),IF(AND(K855="S",LEN(B855)=4),-LEFT(B855,3),IF(AND(K855="N",LEN(B855)=4),LEFT(B855,3),LEFT(B855,4))))</f>
        <v/>
      </c>
      <c r="N855" s="10" t="n">
        <f aca="false">IF(AND(L855="W",LEN(C855)=6),-LEFT(C855,5), IF(AND(L855="W",LEN(C855)=5),-LEFT(C855,4), IF(AND(L855="W",LEN(C855)=4), -LEFT(C855,3), IF(AND(L855="E", LEN(C855)=6),LEFT(C855,5), IF(AND(L855="E",LEN(C855)=5), LEFT(C855,4), IF(AND(L855="E",LEN(C855)=4),LEFT(C855,3) ))))))</f>
        <v>0</v>
      </c>
      <c r="O855" s="0" t="n">
        <f aca="false">(F855^2+G855^2+H855^2)^0.5</f>
        <v>0</v>
      </c>
      <c r="P855" s="0" t="e">
        <f aca="false">ATAN((R855^2+S855^2)^0.5/T855)/$AB$1</f>
        <v>#VALUE!</v>
      </c>
      <c r="Q855" s="0" t="e">
        <f aca="false">ATAN2(R855,S855)/$AB$1+180</f>
        <v>#VALUE!</v>
      </c>
      <c r="R855" s="0" t="e">
        <f aca="false">-F855*SIN(M855*$AB$1)*COS(N855*$AB$1)-G855*SIN($AB$1*M855)*SIN($AB$1*N855)+H855*COS($AB$1*M855)</f>
        <v>#VALUE!</v>
      </c>
      <c r="S855" s="0" t="n">
        <f aca="false">-F855*SIN($AB$1*N855)+G855*COS($AB$1*N855)</f>
        <v>0</v>
      </c>
      <c r="T855" s="0" t="e">
        <f aca="false">-F855*COS($AB$1*M855)*COS(N855*$AB$1)-G855*COS($AB$1*M855)*SIN($AB$1*N855)-H855*SIN($AB$1*M855)</f>
        <v>#VALUE!</v>
      </c>
      <c r="W855" s="0" t="n">
        <f aca="false">IF(O855&lt;&gt;0,1,0)</f>
        <v>0</v>
      </c>
    </row>
    <row r="856" customFormat="false" ht="15" hidden="false" customHeight="false" outlineLevel="0" collapsed="false">
      <c r="A856" s="0" t="s">
        <v>2345</v>
      </c>
      <c r="I856" s="0" t="s">
        <v>2344</v>
      </c>
      <c r="J856" s="0" t="n">
        <v>0.079</v>
      </c>
      <c r="K856" s="9" t="str">
        <f aca="false">RIGHTB(B856,1)</f>
        <v/>
      </c>
      <c r="L856" s="9" t="str">
        <f aca="false">RIGHTB(C856,1)</f>
        <v/>
      </c>
      <c r="M856" s="10" t="str">
        <f aca="false">IF(AND(K856="S",LEN(B856)&gt;4),-LEFT(B856,4),IF(AND(K856="S",LEN(B856)=4),-LEFT(B856,3),IF(AND(K856="N",LEN(B856)=4),LEFT(B856,3),LEFT(B856,4))))</f>
        <v/>
      </c>
      <c r="N856" s="10" t="n">
        <f aca="false">IF(AND(L856="W",LEN(C856)=6),-LEFT(C856,5), IF(AND(L856="W",LEN(C856)=5),-LEFT(C856,4), IF(AND(L856="W",LEN(C856)=4), -LEFT(C856,3), IF(AND(L856="E", LEN(C856)=6),LEFT(C856,5), IF(AND(L856="E",LEN(C856)=5), LEFT(C856,4), IF(AND(L856="E",LEN(C856)=4),LEFT(C856,3) ))))))</f>
        <v>0</v>
      </c>
      <c r="O856" s="0" t="n">
        <f aca="false">(F856^2+G856^2+H856^2)^0.5</f>
        <v>0</v>
      </c>
      <c r="P856" s="0" t="e">
        <f aca="false">ATAN((R856^2+S856^2)^0.5/T856)/$AB$1</f>
        <v>#VALUE!</v>
      </c>
      <c r="Q856" s="0" t="e">
        <f aca="false">ATAN2(R856,S856)/$AB$1+180</f>
        <v>#VALUE!</v>
      </c>
      <c r="R856" s="0" t="e">
        <f aca="false">-F856*SIN(M856*$AB$1)*COS(N856*$AB$1)-G856*SIN($AB$1*M856)*SIN($AB$1*N856)+H856*COS($AB$1*M856)</f>
        <v>#VALUE!</v>
      </c>
      <c r="S856" s="0" t="n">
        <f aca="false">-F856*SIN($AB$1*N856)+G856*COS($AB$1*N856)</f>
        <v>0</v>
      </c>
      <c r="T856" s="0" t="e">
        <f aca="false">-F856*COS($AB$1*M856)*COS(N856*$AB$1)-G856*COS($AB$1*M856)*SIN($AB$1*N856)-H856*SIN($AB$1*M856)</f>
        <v>#VALUE!</v>
      </c>
      <c r="W856" s="0" t="n">
        <f aca="false">IF(O856&lt;&gt;0,1,0)</f>
        <v>0</v>
      </c>
    </row>
    <row r="857" customFormat="false" ht="15" hidden="false" customHeight="false" outlineLevel="0" collapsed="false">
      <c r="A857" s="0" t="s">
        <v>2346</v>
      </c>
      <c r="B857" s="0" t="s">
        <v>2347</v>
      </c>
      <c r="C857" s="0" t="s">
        <v>2348</v>
      </c>
      <c r="I857" s="0" t="s">
        <v>2344</v>
      </c>
      <c r="J857" s="0" t="n">
        <v>0.079</v>
      </c>
      <c r="K857" s="9" t="str">
        <f aca="false">RIGHTB(B857,1)</f>
        <v>N</v>
      </c>
      <c r="L857" s="9" t="str">
        <f aca="false">RIGHTB(C857,1)</f>
        <v>E</v>
      </c>
      <c r="M857" s="10" t="str">
        <f aca="false">IF(AND(K857="S",LEN(B857)&gt;4),-LEFT(B857,4),IF(AND(K857="S",LEN(B857)=4),-LEFT(B857,3),IF(AND(K857="N",LEN(B857)=4),LEFT(B857,3),LEFT(B857,4))))</f>
        <v>14.2</v>
      </c>
      <c r="N857" s="10" t="str">
        <f aca="false">IF(AND(L857="W",LEN(C857)=6),-LEFT(C857,5), IF(AND(L857="W",LEN(C857)=5),-LEFT(C857,4), IF(AND(L857="W",LEN(C857)=4), -LEFT(C857,3), IF(AND(L857="E", LEN(C857)=6),LEFT(C857,5), IF(AND(L857="E",LEN(C857)=5), LEFT(C857,4), IF(AND(L857="E",LEN(C857)=4),LEFT(C857,3) ))))))</f>
        <v>115.9</v>
      </c>
      <c r="O857" s="0" t="n">
        <f aca="false">(F857^2+G857^2+H857^2)^0.5</f>
        <v>0</v>
      </c>
      <c r="P857" s="0" t="e">
        <f aca="false">ATAN((R857^2+S857^2)^0.5/T857)/$AB$1</f>
        <v>#DIV/0!</v>
      </c>
      <c r="Q857" s="0" t="n">
        <f aca="false">ATAN2(R857,S857)/$AB$1+180</f>
        <v>180</v>
      </c>
      <c r="R857" s="0" t="n">
        <f aca="false">-F857*SIN(M857*$AB$1)*COS(N857*$AB$1)-G857*SIN($AB$1*M857)*SIN($AB$1*N857)+H857*COS($AB$1*M857)</f>
        <v>0</v>
      </c>
      <c r="S857" s="0" t="n">
        <f aca="false">-F857*SIN($AB$1*N857)+G857*COS($AB$1*N857)</f>
        <v>-0</v>
      </c>
      <c r="T857" s="0" t="n">
        <f aca="false">-F857*COS($AB$1*M857)*COS(N857*$AB$1)-G857*COS($AB$1*M857)*SIN($AB$1*N857)-H857*SIN($AB$1*M857)</f>
        <v>0</v>
      </c>
      <c r="W857" s="0" t="n">
        <f aca="false">IF(O857&lt;&gt;0,1,0)</f>
        <v>0</v>
      </c>
    </row>
    <row r="858" customFormat="false" ht="15" hidden="false" customHeight="false" outlineLevel="0" collapsed="false">
      <c r="A858" s="0" t="s">
        <v>2349</v>
      </c>
      <c r="B858" s="0" t="s">
        <v>2350</v>
      </c>
      <c r="C858" s="0" t="s">
        <v>2351</v>
      </c>
      <c r="I858" s="0" t="s">
        <v>2344</v>
      </c>
      <c r="J858" s="0" t="n">
        <v>0.079</v>
      </c>
      <c r="K858" s="9" t="str">
        <f aca="false">RIGHTB(B858,1)</f>
        <v>S</v>
      </c>
      <c r="L858" s="9" t="str">
        <f aca="false">RIGHTB(C858,1)</f>
        <v>E</v>
      </c>
      <c r="M858" s="10" t="n">
        <f aca="false">IF(AND(K858="S",LEN(B858)&gt;4),-LEFT(B858,4),IF(AND(K858="S",LEN(B858)=4),-LEFT(B858,3),IF(AND(K858="N",LEN(B858)=4),LEFT(B858,3),LEFT(B858,4))))</f>
        <v>-58.5</v>
      </c>
      <c r="N858" s="10" t="str">
        <f aca="false">IF(AND(L858="W",LEN(C858)=6),-LEFT(C858,5), IF(AND(L858="W",LEN(C858)=5),-LEFT(C858,4), IF(AND(L858="W",LEN(C858)=4), -LEFT(C858,3), IF(AND(L858="E", LEN(C858)=6),LEFT(C858,5), IF(AND(L858="E",LEN(C858)=5), LEFT(C858,4), IF(AND(L858="E",LEN(C858)=4),LEFT(C858,3) ))))))</f>
        <v>142.6</v>
      </c>
      <c r="O858" s="0" t="n">
        <f aca="false">(F858^2+G858^2+H858^2)^0.5</f>
        <v>0</v>
      </c>
      <c r="P858" s="0" t="e">
        <f aca="false">ATAN((R858^2+S858^2)^0.5/T858)/$AB$1</f>
        <v>#DIV/0!</v>
      </c>
      <c r="Q858" s="0" t="n">
        <f aca="false">ATAN2(R858,S858)/$AB$1+180</f>
        <v>180</v>
      </c>
      <c r="R858" s="0" t="n">
        <f aca="false">-F858*SIN(M858*$AB$1)*COS(N858*$AB$1)-G858*SIN($AB$1*M858)*SIN($AB$1*N858)+H858*COS($AB$1*M858)</f>
        <v>0</v>
      </c>
      <c r="S858" s="0" t="n">
        <f aca="false">-F858*SIN($AB$1*N858)+G858*COS($AB$1*N858)</f>
        <v>-0</v>
      </c>
      <c r="T858" s="0" t="n">
        <f aca="false">-F858*COS($AB$1*M858)*COS(N858*$AB$1)-G858*COS($AB$1*M858)*SIN($AB$1*N858)-H858*SIN($AB$1*M858)</f>
        <v>0</v>
      </c>
      <c r="W858" s="0" t="n">
        <f aca="false">IF(O858&lt;&gt;0,1,0)</f>
        <v>0</v>
      </c>
    </row>
    <row r="859" customFormat="false" ht="15" hidden="false" customHeight="false" outlineLevel="0" collapsed="false">
      <c r="A859" s="0" t="s">
        <v>2352</v>
      </c>
      <c r="B859" s="0" t="s">
        <v>2353</v>
      </c>
      <c r="C859" s="0" t="s">
        <v>2354</v>
      </c>
      <c r="I859" s="0" t="s">
        <v>2344</v>
      </c>
      <c r="J859" s="0" t="n">
        <v>0.079</v>
      </c>
      <c r="K859" s="9" t="str">
        <f aca="false">RIGHTB(B859,1)</f>
        <v>S</v>
      </c>
      <c r="L859" s="9" t="str">
        <f aca="false">RIGHTB(C859,1)</f>
        <v>E</v>
      </c>
      <c r="M859" s="10" t="n">
        <f aca="false">IF(AND(K859="S",LEN(B859)&gt;4),-LEFT(B859,4),IF(AND(K859="S",LEN(B859)=4),-LEFT(B859,3),IF(AND(K859="N",LEN(B859)=4),LEFT(B859,3),LEFT(B859,4))))</f>
        <v>-18.4</v>
      </c>
      <c r="N859" s="10" t="str">
        <f aca="false">IF(AND(L859="W",LEN(C859)=6),-LEFT(C859,5), IF(AND(L859="W",LEN(C859)=5),-LEFT(C859,4), IF(AND(L859="W",LEN(C859)=4), -LEFT(C859,3), IF(AND(L859="E", LEN(C859)=6),LEFT(C859,5), IF(AND(L859="E",LEN(C859)=5), LEFT(C859,4), IF(AND(L859="E",LEN(C859)=4),LEFT(C859,3) ))))))</f>
        <v>162.6</v>
      </c>
      <c r="O859" s="0" t="n">
        <f aca="false">(F859^2+G859^2+H859^2)^0.5</f>
        <v>0</v>
      </c>
      <c r="P859" s="0" t="e">
        <f aca="false">ATAN((R859^2+S859^2)^0.5/T859)/$AB$1</f>
        <v>#DIV/0!</v>
      </c>
      <c r="Q859" s="0" t="n">
        <f aca="false">ATAN2(R859,S859)/$AB$1+180</f>
        <v>180</v>
      </c>
      <c r="R859" s="0" t="n">
        <f aca="false">-F859*SIN(M859*$AB$1)*COS(N859*$AB$1)-G859*SIN($AB$1*M859)*SIN($AB$1*N859)+H859*COS($AB$1*M859)</f>
        <v>0</v>
      </c>
      <c r="S859" s="0" t="n">
        <f aca="false">-F859*SIN($AB$1*N859)+G859*COS($AB$1*N859)</f>
        <v>-0</v>
      </c>
      <c r="T859" s="0" t="n">
        <f aca="false">-F859*COS($AB$1*M859)*COS(N859*$AB$1)-G859*COS($AB$1*M859)*SIN($AB$1*N859)-H859*SIN($AB$1*M859)</f>
        <v>0</v>
      </c>
      <c r="W859" s="0" t="n">
        <f aca="false">IF(O859&lt;&gt;0,1,0)</f>
        <v>0</v>
      </c>
    </row>
    <row r="860" customFormat="false" ht="15" hidden="false" customHeight="false" outlineLevel="0" collapsed="false">
      <c r="A860" s="0" t="s">
        <v>2355</v>
      </c>
      <c r="I860" s="0" t="s">
        <v>2344</v>
      </c>
      <c r="J860" s="0" t="n">
        <v>0.079</v>
      </c>
      <c r="K860" s="9" t="str">
        <f aca="false">RIGHTB(B860,1)</f>
        <v/>
      </c>
      <c r="L860" s="9" t="str">
        <f aca="false">RIGHTB(C860,1)</f>
        <v/>
      </c>
      <c r="M860" s="10" t="str">
        <f aca="false">IF(AND(K860="S",LEN(B860)&gt;4),-LEFT(B860,4),IF(AND(K860="S",LEN(B860)=4),-LEFT(B860,3),IF(AND(K860="N",LEN(B860)=4),LEFT(B860,3),LEFT(B860,4))))</f>
        <v/>
      </c>
      <c r="N860" s="10" t="n">
        <f aca="false">IF(AND(L860="W",LEN(C860)=6),-LEFT(C860,5), IF(AND(L860="W",LEN(C860)=5),-LEFT(C860,4), IF(AND(L860="W",LEN(C860)=4), -LEFT(C860,3), IF(AND(L860="E", LEN(C860)=6),LEFT(C860,5), IF(AND(L860="E",LEN(C860)=5), LEFT(C860,4), IF(AND(L860="E",LEN(C860)=4),LEFT(C860,3) ))))))</f>
        <v>0</v>
      </c>
      <c r="O860" s="0" t="n">
        <f aca="false">(F860^2+G860^2+H860^2)^0.5</f>
        <v>0</v>
      </c>
      <c r="P860" s="0" t="e">
        <f aca="false">ATAN((R860^2+S860^2)^0.5/T860)/$AB$1</f>
        <v>#VALUE!</v>
      </c>
      <c r="Q860" s="0" t="e">
        <f aca="false">ATAN2(R860,S860)/$AB$1+180</f>
        <v>#VALUE!</v>
      </c>
      <c r="R860" s="0" t="e">
        <f aca="false">-F860*SIN(M860*$AB$1)*COS(N860*$AB$1)-G860*SIN($AB$1*M860)*SIN($AB$1*N860)+H860*COS($AB$1*M860)</f>
        <v>#VALUE!</v>
      </c>
      <c r="S860" s="0" t="n">
        <f aca="false">-F860*SIN($AB$1*N860)+G860*COS($AB$1*N860)</f>
        <v>0</v>
      </c>
      <c r="T860" s="0" t="e">
        <f aca="false">-F860*COS($AB$1*M860)*COS(N860*$AB$1)-G860*COS($AB$1*M860)*SIN($AB$1*N860)-H860*SIN($AB$1*M860)</f>
        <v>#VALUE!</v>
      </c>
      <c r="W860" s="0" t="n">
        <f aca="false">IF(O860&lt;&gt;0,1,0)</f>
        <v>0</v>
      </c>
    </row>
    <row r="861" customFormat="false" ht="15" hidden="false" customHeight="false" outlineLevel="0" collapsed="false">
      <c r="A861" s="0" t="s">
        <v>2356</v>
      </c>
      <c r="B861" s="0" t="s">
        <v>401</v>
      </c>
      <c r="C861" s="0" t="s">
        <v>2357</v>
      </c>
      <c r="D861" s="0" t="n">
        <v>37</v>
      </c>
      <c r="I861" s="0" t="s">
        <v>2344</v>
      </c>
      <c r="J861" s="0" t="n">
        <v>0.079</v>
      </c>
      <c r="K861" s="9" t="str">
        <f aca="false">RIGHTB(B861,1)</f>
        <v>N</v>
      </c>
      <c r="L861" s="9" t="str">
        <f aca="false">RIGHTB(C861,1)</f>
        <v>W</v>
      </c>
      <c r="M861" s="10" t="str">
        <f aca="false">IF(AND(K861="S",LEN(B861)&gt;4),-LEFT(B861,4),IF(AND(K861="S",LEN(B861)=4),-LEFT(B861,3),IF(AND(K861="N",LEN(B861)=4),LEFT(B861,3),LEFT(B861,4))))</f>
        <v>20.9</v>
      </c>
      <c r="N861" s="10" t="n">
        <f aca="false">IF(AND(L861="W",LEN(C861)=6),-LEFT(C861,5), IF(AND(L861="W",LEN(C861)=5),-LEFT(C861,4), IF(AND(L861="W",LEN(C861)=4), -LEFT(C861,3), IF(AND(L861="E", LEN(C861)=6),LEFT(C861,5), IF(AND(L861="E",LEN(C861)=5), LEFT(C861,4), IF(AND(L861="E",LEN(C861)=4),LEFT(C861,3) ))))))</f>
        <v>-36.7</v>
      </c>
      <c r="O861" s="0" t="n">
        <f aca="false">(F861^2+G861^2+H861^2)^0.5</f>
        <v>0</v>
      </c>
      <c r="P861" s="0" t="e">
        <f aca="false">ATAN((R861^2+S861^2)^0.5/T861)/$AB$1</f>
        <v>#DIV/0!</v>
      </c>
      <c r="Q861" s="0" t="n">
        <f aca="false">ATAN2(R861,S861)/$AB$1+180</f>
        <v>180</v>
      </c>
      <c r="R861" s="0" t="n">
        <f aca="false">-F861*SIN(M861*$AB$1)*COS(N861*$AB$1)-G861*SIN($AB$1*M861)*SIN($AB$1*N861)+H861*COS($AB$1*M861)</f>
        <v>0</v>
      </c>
      <c r="S861" s="0" t="n">
        <f aca="false">-F861*SIN($AB$1*N861)+G861*COS($AB$1*N861)</f>
        <v>0</v>
      </c>
      <c r="T861" s="0" t="n">
        <f aca="false">-F861*COS($AB$1*M861)*COS(N861*$AB$1)-G861*COS($AB$1*M861)*SIN($AB$1*N861)-H861*SIN($AB$1*M861)</f>
        <v>0</v>
      </c>
      <c r="W861" s="0" t="n">
        <f aca="false">IF(O861&lt;&gt;0,1,0)</f>
        <v>0</v>
      </c>
    </row>
    <row r="862" customFormat="false" ht="15" hidden="false" customHeight="false" outlineLevel="0" collapsed="false">
      <c r="A862" s="0" t="s">
        <v>2358</v>
      </c>
      <c r="B862" s="0" t="s">
        <v>2359</v>
      </c>
      <c r="C862" s="0" t="s">
        <v>2360</v>
      </c>
      <c r="D862" s="0" t="n">
        <v>53</v>
      </c>
      <c r="I862" s="0" t="s">
        <v>2344</v>
      </c>
      <c r="J862" s="0" t="n">
        <v>0.079</v>
      </c>
      <c r="K862" s="9" t="str">
        <f aca="false">RIGHTB(B862,1)</f>
        <v>S</v>
      </c>
      <c r="L862" s="9" t="str">
        <f aca="false">RIGHTB(C862,1)</f>
        <v>W</v>
      </c>
      <c r="M862" s="10" t="n">
        <f aca="false">IF(AND(K862="S",LEN(B862)&gt;4),-LEFT(B862,4),IF(AND(K862="S",LEN(B862)=4),-LEFT(B862,3),IF(AND(K862="N",LEN(B862)=4),LEFT(B862,3),LEFT(B862,4))))</f>
        <v>-2.8</v>
      </c>
      <c r="N862" s="10" t="n">
        <f aca="false">IF(AND(L862="W",LEN(C862)=6),-LEFT(C862,5), IF(AND(L862="W",LEN(C862)=5),-LEFT(C862,4), IF(AND(L862="W",LEN(C862)=4), -LEFT(C862,3), IF(AND(L862="E", LEN(C862)=6),LEFT(C862,5), IF(AND(L862="E",LEN(C862)=5), LEFT(C862,4), IF(AND(L862="E",LEN(C862)=4),LEFT(C862,3) ))))))</f>
        <v>-84.1</v>
      </c>
      <c r="O862" s="0" t="n">
        <f aca="false">(F862^2+G862^2+H862^2)^0.5</f>
        <v>0</v>
      </c>
      <c r="P862" s="0" t="e">
        <f aca="false">ATAN((R862^2+S862^2)^0.5/T862)/$AB$1</f>
        <v>#DIV/0!</v>
      </c>
      <c r="Q862" s="0" t="n">
        <f aca="false">ATAN2(R862,S862)/$AB$1+180</f>
        <v>180</v>
      </c>
      <c r="R862" s="0" t="n">
        <f aca="false">-F862*SIN(M862*$AB$1)*COS(N862*$AB$1)-G862*SIN($AB$1*M862)*SIN($AB$1*N862)+H862*COS($AB$1*M862)</f>
        <v>0</v>
      </c>
      <c r="S862" s="0" t="n">
        <f aca="false">-F862*SIN($AB$1*N862)+G862*COS($AB$1*N862)</f>
        <v>0</v>
      </c>
      <c r="T862" s="0" t="n">
        <f aca="false">-F862*COS($AB$1*M862)*COS(N862*$AB$1)-G862*COS($AB$1*M862)*SIN($AB$1*N862)-H862*SIN($AB$1*M862)</f>
        <v>0</v>
      </c>
      <c r="W862" s="0" t="n">
        <f aca="false">IF(O862&lt;&gt;0,1,0)</f>
        <v>0</v>
      </c>
    </row>
    <row r="863" customFormat="false" ht="15" hidden="false" customHeight="false" outlineLevel="0" collapsed="false">
      <c r="A863" s="0" t="s">
        <v>2361</v>
      </c>
      <c r="I863" s="0" t="s">
        <v>2344</v>
      </c>
      <c r="J863" s="0" t="n">
        <v>0.079</v>
      </c>
      <c r="K863" s="9" t="str">
        <f aca="false">RIGHTB(B863,1)</f>
        <v/>
      </c>
      <c r="L863" s="9" t="str">
        <f aca="false">RIGHTB(C863,1)</f>
        <v/>
      </c>
      <c r="M863" s="10" t="str">
        <f aca="false">IF(AND(K863="S",LEN(B863)&gt;4),-LEFT(B863,4),IF(AND(K863="S",LEN(B863)=4),-LEFT(B863,3),IF(AND(K863="N",LEN(B863)=4),LEFT(B863,3),LEFT(B863,4))))</f>
        <v/>
      </c>
      <c r="N863" s="10" t="n">
        <f aca="false">IF(AND(L863="W",LEN(C863)=6),-LEFT(C863,5), IF(AND(L863="W",LEN(C863)=5),-LEFT(C863,4), IF(AND(L863="W",LEN(C863)=4), -LEFT(C863,3), IF(AND(L863="E", LEN(C863)=6),LEFT(C863,5), IF(AND(L863="E",LEN(C863)=5), LEFT(C863,4), IF(AND(L863="E",LEN(C863)=4),LEFT(C863,3) ))))))</f>
        <v>0</v>
      </c>
      <c r="O863" s="0" t="n">
        <f aca="false">(F863^2+G863^2+H863^2)^0.5</f>
        <v>0</v>
      </c>
      <c r="P863" s="0" t="e">
        <f aca="false">ATAN((R863^2+S863^2)^0.5/T863)/$AB$1</f>
        <v>#VALUE!</v>
      </c>
      <c r="Q863" s="0" t="e">
        <f aca="false">ATAN2(R863,S863)/$AB$1+180</f>
        <v>#VALUE!</v>
      </c>
      <c r="R863" s="0" t="e">
        <f aca="false">-F863*SIN(M863*$AB$1)*COS(N863*$AB$1)-G863*SIN($AB$1*M863)*SIN($AB$1*N863)+H863*COS($AB$1*M863)</f>
        <v>#VALUE!</v>
      </c>
      <c r="S863" s="0" t="n">
        <f aca="false">-F863*SIN($AB$1*N863)+G863*COS($AB$1*N863)</f>
        <v>0</v>
      </c>
      <c r="T863" s="0" t="e">
        <f aca="false">-F863*COS($AB$1*M863)*COS(N863*$AB$1)-G863*COS($AB$1*M863)*SIN($AB$1*N863)-H863*SIN($AB$1*M863)</f>
        <v>#VALUE!</v>
      </c>
      <c r="W863" s="0" t="n">
        <f aca="false">IF(O863&lt;&gt;0,1,0)</f>
        <v>0</v>
      </c>
    </row>
    <row r="864" customFormat="false" ht="15" hidden="false" customHeight="false" outlineLevel="0" collapsed="false">
      <c r="A864" s="0" t="s">
        <v>2362</v>
      </c>
      <c r="B864" s="0" t="s">
        <v>2363</v>
      </c>
      <c r="C864" s="0" t="s">
        <v>2364</v>
      </c>
      <c r="I864" s="0" t="s">
        <v>2344</v>
      </c>
      <c r="J864" s="0" t="n">
        <v>0.079</v>
      </c>
      <c r="K864" s="9" t="str">
        <f aca="false">RIGHTB(B864,1)</f>
        <v>N</v>
      </c>
      <c r="L864" s="9" t="str">
        <f aca="false">RIGHTB(C864,1)</f>
        <v>E</v>
      </c>
      <c r="M864" s="10" t="str">
        <f aca="false">IF(AND(K864="S",LEN(B864)&gt;4),-LEFT(B864,4),IF(AND(K864="S",LEN(B864)=4),-LEFT(B864,3),IF(AND(K864="N",LEN(B864)=4),LEFT(B864,3),LEFT(B864,4))))</f>
        <v>6.0</v>
      </c>
      <c r="N864" s="10" t="str">
        <f aca="false">IF(AND(L864="W",LEN(C864)=6),-LEFT(C864,5), IF(AND(L864="W",LEN(C864)=5),-LEFT(C864,4), IF(AND(L864="W",LEN(C864)=4), -LEFT(C864,3), IF(AND(L864="E", LEN(C864)=6),LEFT(C864,5), IF(AND(L864="E",LEN(C864)=5), LEFT(C864,4), IF(AND(L864="E",LEN(C864)=4),LEFT(C864,3) ))))))</f>
        <v>84.3</v>
      </c>
      <c r="O864" s="0" t="n">
        <f aca="false">(F864^2+G864^2+H864^2)^0.5</f>
        <v>0</v>
      </c>
      <c r="P864" s="0" t="e">
        <f aca="false">ATAN((R864^2+S864^2)^0.5/T864)/$AB$1</f>
        <v>#DIV/0!</v>
      </c>
      <c r="Q864" s="0" t="n">
        <f aca="false">ATAN2(R864,S864)/$AB$1+180</f>
        <v>180</v>
      </c>
      <c r="R864" s="0" t="n">
        <f aca="false">-F864*SIN(M864*$AB$1)*COS(N864*$AB$1)-G864*SIN($AB$1*M864)*SIN($AB$1*N864)+H864*COS($AB$1*M864)</f>
        <v>0</v>
      </c>
      <c r="S864" s="0" t="n">
        <f aca="false">-F864*SIN($AB$1*N864)+G864*COS($AB$1*N864)</f>
        <v>0</v>
      </c>
      <c r="T864" s="0" t="n">
        <f aca="false">-F864*COS($AB$1*M864)*COS(N864*$AB$1)-G864*COS($AB$1*M864)*SIN($AB$1*N864)-H864*SIN($AB$1*M864)</f>
        <v>-0</v>
      </c>
      <c r="W864" s="0" t="n">
        <f aca="false">IF(O864&lt;&gt;0,1,0)</f>
        <v>0</v>
      </c>
    </row>
    <row r="865" customFormat="false" ht="15" hidden="false" customHeight="false" outlineLevel="0" collapsed="false">
      <c r="A865" s="0" t="s">
        <v>2365</v>
      </c>
      <c r="B865" s="0" t="s">
        <v>2366</v>
      </c>
      <c r="C865" s="0" t="s">
        <v>2367</v>
      </c>
      <c r="I865" s="0" t="s">
        <v>2344</v>
      </c>
      <c r="J865" s="0" t="n">
        <v>0.079</v>
      </c>
      <c r="K865" s="9" t="str">
        <f aca="false">RIGHTB(B865,1)</f>
        <v>N</v>
      </c>
      <c r="L865" s="9" t="str">
        <f aca="false">RIGHTB(C865,1)</f>
        <v>W</v>
      </c>
      <c r="M865" s="10" t="str">
        <f aca="false">IF(AND(K865="S",LEN(B865)&gt;4),-LEFT(B865,4),IF(AND(K865="S",LEN(B865)=4),-LEFT(B865,3),IF(AND(K865="N",LEN(B865)=4),LEFT(B865,3),LEFT(B865,4))))</f>
        <v>45.5</v>
      </c>
      <c r="N865" s="10" t="n">
        <f aca="false">IF(AND(L865="W",LEN(C865)=6),-LEFT(C865,5), IF(AND(L865="W",LEN(C865)=5),-LEFT(C865,4), IF(AND(L865="W",LEN(C865)=4), -LEFT(C865,3), IF(AND(L865="E", LEN(C865)=6),LEFT(C865,5), IF(AND(L865="E",LEN(C865)=5), LEFT(C865,4), IF(AND(L865="E",LEN(C865)=4),LEFT(C865,3) ))))))</f>
        <v>-157.7</v>
      </c>
      <c r="O865" s="0" t="n">
        <f aca="false">(F865^2+G865^2+H865^2)^0.5</f>
        <v>0</v>
      </c>
      <c r="P865" s="0" t="e">
        <f aca="false">ATAN((R865^2+S865^2)^0.5/T865)/$AB$1</f>
        <v>#DIV/0!</v>
      </c>
      <c r="Q865" s="0" t="n">
        <f aca="false">ATAN2(R865,S865)/$AB$1+180</f>
        <v>180</v>
      </c>
      <c r="R865" s="0" t="n">
        <f aca="false">-F865*SIN(M865*$AB$1)*COS(N865*$AB$1)-G865*SIN($AB$1*M865)*SIN($AB$1*N865)+H865*COS($AB$1*M865)</f>
        <v>0</v>
      </c>
      <c r="S865" s="0" t="n">
        <f aca="false">-F865*SIN($AB$1*N865)+G865*COS($AB$1*N865)</f>
        <v>0</v>
      </c>
      <c r="T865" s="0" t="n">
        <f aca="false">-F865*COS($AB$1*M865)*COS(N865*$AB$1)-G865*COS($AB$1*M865)*SIN($AB$1*N865)-H865*SIN($AB$1*M865)</f>
        <v>0</v>
      </c>
      <c r="W865" s="0" t="n">
        <f aca="false">IF(O865&lt;&gt;0,1,0)</f>
        <v>0</v>
      </c>
    </row>
    <row r="866" customFormat="false" ht="15" hidden="false" customHeight="false" outlineLevel="0" collapsed="false">
      <c r="A866" s="0" t="s">
        <v>2368</v>
      </c>
      <c r="B866" s="0" t="s">
        <v>2369</v>
      </c>
      <c r="C866" s="0" t="s">
        <v>2370</v>
      </c>
      <c r="I866" s="0" t="s">
        <v>2344</v>
      </c>
      <c r="J866" s="0" t="n">
        <v>0.079</v>
      </c>
      <c r="K866" s="9" t="str">
        <f aca="false">RIGHTB(B866,1)</f>
        <v>S</v>
      </c>
      <c r="L866" s="9" t="str">
        <f aca="false">RIGHTB(C866,1)</f>
        <v>W</v>
      </c>
      <c r="M866" s="10" t="n">
        <f aca="false">IF(AND(K866="S",LEN(B866)&gt;4),-LEFT(B866,4),IF(AND(K866="S",LEN(B866)=4),-LEFT(B866,3),IF(AND(K866="N",LEN(B866)=4),LEFT(B866,3),LEFT(B866,4))))</f>
        <v>-16.8</v>
      </c>
      <c r="N866" s="10" t="n">
        <f aca="false">IF(AND(L866="W",LEN(C866)=6),-LEFT(C866,5), IF(AND(L866="W",LEN(C866)=5),-LEFT(C866,4), IF(AND(L866="W",LEN(C866)=4), -LEFT(C866,3), IF(AND(L866="E", LEN(C866)=6),LEFT(C866,5), IF(AND(L866="E",LEN(C866)=5), LEFT(C866,4), IF(AND(L866="E",LEN(C866)=4),LEFT(C866,3) ))))))</f>
        <v>-85.6</v>
      </c>
      <c r="O866" s="0" t="n">
        <f aca="false">(F866^2+G866^2+H866^2)^0.5</f>
        <v>0</v>
      </c>
      <c r="P866" s="0" t="e">
        <f aca="false">ATAN((R866^2+S866^2)^0.5/T866)/$AB$1</f>
        <v>#DIV/0!</v>
      </c>
      <c r="Q866" s="0" t="n">
        <f aca="false">ATAN2(R866,S866)/$AB$1+180</f>
        <v>180</v>
      </c>
      <c r="R866" s="0" t="n">
        <f aca="false">-F866*SIN(M866*$AB$1)*COS(N866*$AB$1)-G866*SIN($AB$1*M866)*SIN($AB$1*N866)+H866*COS($AB$1*M866)</f>
        <v>0</v>
      </c>
      <c r="S866" s="0" t="n">
        <f aca="false">-F866*SIN($AB$1*N866)+G866*COS($AB$1*N866)</f>
        <v>0</v>
      </c>
      <c r="T866" s="0" t="n">
        <f aca="false">-F866*COS($AB$1*M866)*COS(N866*$AB$1)-G866*COS($AB$1*M866)*SIN($AB$1*N866)-H866*SIN($AB$1*M866)</f>
        <v>0</v>
      </c>
      <c r="W866" s="0" t="n">
        <f aca="false">IF(O866&lt;&gt;0,1,0)</f>
        <v>0</v>
      </c>
    </row>
    <row r="867" customFormat="false" ht="15" hidden="false" customHeight="false" outlineLevel="0" collapsed="false">
      <c r="A867" s="0" t="s">
        <v>2371</v>
      </c>
      <c r="B867" s="0" t="s">
        <v>1875</v>
      </c>
      <c r="C867" s="0" t="s">
        <v>2372</v>
      </c>
      <c r="I867" s="0" t="s">
        <v>2344</v>
      </c>
      <c r="J867" s="0" t="n">
        <v>0.079</v>
      </c>
      <c r="K867" s="9" t="str">
        <f aca="false">RIGHTB(B867,1)</f>
        <v>N</v>
      </c>
      <c r="L867" s="9" t="str">
        <f aca="false">RIGHTB(C867,1)</f>
        <v>W</v>
      </c>
      <c r="M867" s="10" t="str">
        <f aca="false">IF(AND(K867="S",LEN(B867)&gt;4),-LEFT(B867,4),IF(AND(K867="S",LEN(B867)=4),-LEFT(B867,3),IF(AND(K867="N",LEN(B867)=4),LEFT(B867,3),LEFT(B867,4))))</f>
        <v>46.9</v>
      </c>
      <c r="N867" s="10" t="n">
        <f aca="false">IF(AND(L867="W",LEN(C867)=6),-LEFT(C867,5), IF(AND(L867="W",LEN(C867)=5),-LEFT(C867,4), IF(AND(L867="W",LEN(C867)=4), -LEFT(C867,3), IF(AND(L867="E", LEN(C867)=6),LEFT(C867,5), IF(AND(L867="E",LEN(C867)=5), LEFT(C867,4), IF(AND(L867="E",LEN(C867)=4),LEFT(C867,3) ))))))</f>
        <v>-29.8</v>
      </c>
      <c r="O867" s="0" t="n">
        <f aca="false">(F867^2+G867^2+H867^2)^0.5</f>
        <v>0</v>
      </c>
      <c r="P867" s="0" t="e">
        <f aca="false">ATAN((R867^2+S867^2)^0.5/T867)/$AB$1</f>
        <v>#DIV/0!</v>
      </c>
      <c r="Q867" s="0" t="n">
        <f aca="false">ATAN2(R867,S867)/$AB$1+180</f>
        <v>180</v>
      </c>
      <c r="R867" s="0" t="n">
        <f aca="false">-F867*SIN(M867*$AB$1)*COS(N867*$AB$1)-G867*SIN($AB$1*M867)*SIN($AB$1*N867)+H867*COS($AB$1*M867)</f>
        <v>0</v>
      </c>
      <c r="S867" s="0" t="n">
        <f aca="false">-F867*SIN($AB$1*N867)+G867*COS($AB$1*N867)</f>
        <v>0</v>
      </c>
      <c r="T867" s="0" t="n">
        <f aca="false">-F867*COS($AB$1*M867)*COS(N867*$AB$1)-G867*COS($AB$1*M867)*SIN($AB$1*N867)-H867*SIN($AB$1*M867)</f>
        <v>0</v>
      </c>
      <c r="W867" s="0" t="n">
        <f aca="false">IF(O867&lt;&gt;0,1,0)</f>
        <v>0</v>
      </c>
    </row>
    <row r="868" customFormat="false" ht="15" hidden="false" customHeight="false" outlineLevel="0" collapsed="false">
      <c r="A868" s="0" t="s">
        <v>2373</v>
      </c>
      <c r="I868" s="0" t="s">
        <v>2344</v>
      </c>
      <c r="J868" s="0" t="n">
        <v>0.079</v>
      </c>
      <c r="K868" s="9" t="str">
        <f aca="false">RIGHTB(B868,1)</f>
        <v/>
      </c>
      <c r="L868" s="9" t="str">
        <f aca="false">RIGHTB(C868,1)</f>
        <v/>
      </c>
      <c r="M868" s="10" t="str">
        <f aca="false">IF(AND(K868="S",LEN(B868)&gt;4),-LEFT(B868,4),IF(AND(K868="S",LEN(B868)=4),-LEFT(B868,3),IF(AND(K868="N",LEN(B868)=4),LEFT(B868,3),LEFT(B868,4))))</f>
        <v/>
      </c>
      <c r="N868" s="10" t="n">
        <f aca="false">IF(AND(L868="W",LEN(C868)=6),-LEFT(C868,5), IF(AND(L868="W",LEN(C868)=5),-LEFT(C868,4), IF(AND(L868="W",LEN(C868)=4), -LEFT(C868,3), IF(AND(L868="E", LEN(C868)=6),LEFT(C868,5), IF(AND(L868="E",LEN(C868)=5), LEFT(C868,4), IF(AND(L868="E",LEN(C868)=4),LEFT(C868,3) ))))))</f>
        <v>0</v>
      </c>
      <c r="O868" s="0" t="n">
        <f aca="false">(F868^2+G868^2+H868^2)^0.5</f>
        <v>0</v>
      </c>
      <c r="P868" s="0" t="e">
        <f aca="false">ATAN((R868^2+S868^2)^0.5/T868)/$AB$1</f>
        <v>#VALUE!</v>
      </c>
      <c r="Q868" s="0" t="e">
        <f aca="false">ATAN2(R868,S868)/$AB$1+180</f>
        <v>#VALUE!</v>
      </c>
      <c r="R868" s="0" t="e">
        <f aca="false">-F868*SIN(M868*$AB$1)*COS(N868*$AB$1)-G868*SIN($AB$1*M868)*SIN($AB$1*N868)+H868*COS($AB$1*M868)</f>
        <v>#VALUE!</v>
      </c>
      <c r="S868" s="0" t="n">
        <f aca="false">-F868*SIN($AB$1*N868)+G868*COS($AB$1*N868)</f>
        <v>0</v>
      </c>
      <c r="T868" s="0" t="e">
        <f aca="false">-F868*COS($AB$1*M868)*COS(N868*$AB$1)-G868*COS($AB$1*M868)*SIN($AB$1*N868)-H868*SIN($AB$1*M868)</f>
        <v>#VALUE!</v>
      </c>
      <c r="W868" s="0" t="n">
        <f aca="false">IF(O868&lt;&gt;0,1,0)</f>
        <v>0</v>
      </c>
    </row>
    <row r="869" customFormat="false" ht="15" hidden="false" customHeight="false" outlineLevel="0" collapsed="false">
      <c r="A869" s="0" t="s">
        <v>2374</v>
      </c>
      <c r="I869" s="0" t="s">
        <v>2344</v>
      </c>
      <c r="J869" s="0" t="n">
        <v>0.079</v>
      </c>
      <c r="K869" s="9" t="str">
        <f aca="false">RIGHTB(B869,1)</f>
        <v/>
      </c>
      <c r="L869" s="9" t="str">
        <f aca="false">RIGHTB(C869,1)</f>
        <v/>
      </c>
      <c r="M869" s="10" t="str">
        <f aca="false">IF(AND(K869="S",LEN(B869)&gt;4),-LEFT(B869,4),IF(AND(K869="S",LEN(B869)=4),-LEFT(B869,3),IF(AND(K869="N",LEN(B869)=4),LEFT(B869,3),LEFT(B869,4))))</f>
        <v/>
      </c>
      <c r="N869" s="10" t="n">
        <f aca="false">IF(AND(L869="W",LEN(C869)=6),-LEFT(C869,5), IF(AND(L869="W",LEN(C869)=5),-LEFT(C869,4), IF(AND(L869="W",LEN(C869)=4), -LEFT(C869,3), IF(AND(L869="E", LEN(C869)=6),LEFT(C869,5), IF(AND(L869="E",LEN(C869)=5), LEFT(C869,4), IF(AND(L869="E",LEN(C869)=4),LEFT(C869,3) ))))))</f>
        <v>0</v>
      </c>
      <c r="O869" s="0" t="n">
        <f aca="false">(F869^2+G869^2+H869^2)^0.5</f>
        <v>0</v>
      </c>
      <c r="P869" s="0" t="e">
        <f aca="false">ATAN((R869^2+S869^2)^0.5/T869)/$AB$1</f>
        <v>#VALUE!</v>
      </c>
      <c r="Q869" s="0" t="e">
        <f aca="false">ATAN2(R869,S869)/$AB$1+180</f>
        <v>#VALUE!</v>
      </c>
      <c r="R869" s="0" t="e">
        <f aca="false">-F869*SIN(M869*$AB$1)*COS(N869*$AB$1)-G869*SIN($AB$1*M869)*SIN($AB$1*N869)+H869*COS($AB$1*M869)</f>
        <v>#VALUE!</v>
      </c>
      <c r="S869" s="0" t="n">
        <f aca="false">-F869*SIN($AB$1*N869)+G869*COS($AB$1*N869)</f>
        <v>0</v>
      </c>
      <c r="T869" s="0" t="e">
        <f aca="false">-F869*COS($AB$1*M869)*COS(N869*$AB$1)-G869*COS($AB$1*M869)*SIN($AB$1*N869)-H869*SIN($AB$1*M869)</f>
        <v>#VALUE!</v>
      </c>
      <c r="W869" s="0" t="n">
        <f aca="false">IF(O869&lt;&gt;0,1,0)</f>
        <v>0</v>
      </c>
    </row>
    <row r="870" customFormat="false" ht="15" hidden="false" customHeight="false" outlineLevel="0" collapsed="false">
      <c r="A870" s="0" t="s">
        <v>2375</v>
      </c>
      <c r="B870" s="0" t="s">
        <v>1568</v>
      </c>
      <c r="C870" s="0" t="s">
        <v>2376</v>
      </c>
      <c r="I870" s="0" t="s">
        <v>2344</v>
      </c>
      <c r="J870" s="0" t="n">
        <v>0.079</v>
      </c>
      <c r="K870" s="9" t="str">
        <f aca="false">RIGHTB(B870,1)</f>
        <v>S</v>
      </c>
      <c r="L870" s="9" t="str">
        <f aca="false">RIGHTB(C870,1)</f>
        <v>W</v>
      </c>
      <c r="M870" s="10" t="n">
        <f aca="false">IF(AND(K870="S",LEN(B870)&gt;4),-LEFT(B870,4),IF(AND(K870="S",LEN(B870)=4),-LEFT(B870,3),IF(AND(K870="N",LEN(B870)=4),LEFT(B870,3),LEFT(B870,4))))</f>
        <v>-23.3</v>
      </c>
      <c r="N870" s="10" t="n">
        <f aca="false">IF(AND(L870="W",LEN(C870)=6),-LEFT(C870,5), IF(AND(L870="W",LEN(C870)=5),-LEFT(C870,4), IF(AND(L870="W",LEN(C870)=4), -LEFT(C870,3), IF(AND(L870="E", LEN(C870)=6),LEFT(C870,5), IF(AND(L870="E",LEN(C870)=5), LEFT(C870,4), IF(AND(L870="E",LEN(C870)=4),LEFT(C870,3) ))))))</f>
        <v>-49.2</v>
      </c>
      <c r="O870" s="0" t="n">
        <f aca="false">(F870^2+G870^2+H870^2)^0.5</f>
        <v>0</v>
      </c>
      <c r="P870" s="0" t="e">
        <f aca="false">ATAN((R870^2+S870^2)^0.5/T870)/$AB$1</f>
        <v>#DIV/0!</v>
      </c>
      <c r="Q870" s="0" t="n">
        <f aca="false">ATAN2(R870,S870)/$AB$1+180</f>
        <v>180</v>
      </c>
      <c r="R870" s="0" t="n">
        <f aca="false">-F870*SIN(M870*$AB$1)*COS(N870*$AB$1)-G870*SIN($AB$1*M870)*SIN($AB$1*N870)+H870*COS($AB$1*M870)</f>
        <v>0</v>
      </c>
      <c r="S870" s="0" t="n">
        <f aca="false">-F870*SIN($AB$1*N870)+G870*COS($AB$1*N870)</f>
        <v>0</v>
      </c>
      <c r="T870" s="0" t="n">
        <f aca="false">-F870*COS($AB$1*M870)*COS(N870*$AB$1)-G870*COS($AB$1*M870)*SIN($AB$1*N870)-H870*SIN($AB$1*M870)</f>
        <v>0</v>
      </c>
      <c r="W870" s="0" t="n">
        <f aca="false">IF(O870&lt;&gt;0,1,0)</f>
        <v>0</v>
      </c>
    </row>
    <row r="871" customFormat="false" ht="15" hidden="false" customHeight="false" outlineLevel="0" collapsed="false">
      <c r="A871" s="0" t="s">
        <v>2377</v>
      </c>
      <c r="B871" s="0" t="s">
        <v>2378</v>
      </c>
      <c r="C871" s="0" t="s">
        <v>2379</v>
      </c>
      <c r="D871" s="0" t="n">
        <v>41</v>
      </c>
      <c r="I871" s="0" t="s">
        <v>2344</v>
      </c>
      <c r="J871" s="0" t="n">
        <v>0.079</v>
      </c>
      <c r="K871" s="9" t="str">
        <f aca="false">RIGHTB(B871,1)</f>
        <v>N</v>
      </c>
      <c r="L871" s="9" t="str">
        <f aca="false">RIGHTB(C871,1)</f>
        <v>E</v>
      </c>
      <c r="M871" s="10" t="str">
        <f aca="false">IF(AND(K871="S",LEN(B871)&gt;4),-LEFT(B871,4),IF(AND(K871="S",LEN(B871)=4),-LEFT(B871,3),IF(AND(K871="N",LEN(B871)=4),LEFT(B871,3),LEFT(B871,4))))</f>
        <v>31.0</v>
      </c>
      <c r="N871" s="10" t="str">
        <f aca="false">IF(AND(L871="W",LEN(C871)=6),-LEFT(C871,5), IF(AND(L871="W",LEN(C871)=5),-LEFT(C871,4), IF(AND(L871="W",LEN(C871)=4), -LEFT(C871,3), IF(AND(L871="E", LEN(C871)=6),LEFT(C871,5), IF(AND(L871="E",LEN(C871)=5), LEFT(C871,4), IF(AND(L871="E",LEN(C871)=4),LEFT(C871,3) ))))))</f>
        <v>159.6</v>
      </c>
      <c r="O871" s="0" t="n">
        <f aca="false">(F871^2+G871^2+H871^2)^0.5</f>
        <v>0</v>
      </c>
      <c r="P871" s="0" t="e">
        <f aca="false">ATAN((R871^2+S871^2)^0.5/T871)/$AB$1</f>
        <v>#DIV/0!</v>
      </c>
      <c r="Q871" s="0" t="n">
        <f aca="false">ATAN2(R871,S871)/$AB$1+180</f>
        <v>180</v>
      </c>
      <c r="R871" s="0" t="n">
        <f aca="false">-F871*SIN(M871*$AB$1)*COS(N871*$AB$1)-G871*SIN($AB$1*M871)*SIN($AB$1*N871)+H871*COS($AB$1*M871)</f>
        <v>0</v>
      </c>
      <c r="S871" s="0" t="n">
        <f aca="false">-F871*SIN($AB$1*N871)+G871*COS($AB$1*N871)</f>
        <v>-0</v>
      </c>
      <c r="T871" s="0" t="n">
        <f aca="false">-F871*COS($AB$1*M871)*COS(N871*$AB$1)-G871*COS($AB$1*M871)*SIN($AB$1*N871)-H871*SIN($AB$1*M871)</f>
        <v>0</v>
      </c>
      <c r="W871" s="0" t="n">
        <f aca="false">IF(O871&lt;&gt;0,1,0)</f>
        <v>0</v>
      </c>
    </row>
    <row r="872" customFormat="false" ht="15" hidden="false" customHeight="false" outlineLevel="0" collapsed="false">
      <c r="A872" s="0" t="s">
        <v>2380</v>
      </c>
      <c r="B872" s="0" t="s">
        <v>749</v>
      </c>
      <c r="C872" s="0" t="s">
        <v>2381</v>
      </c>
      <c r="D872" s="0" t="n">
        <v>39</v>
      </c>
      <c r="I872" s="0" t="s">
        <v>2344</v>
      </c>
      <c r="J872" s="0" t="n">
        <v>0.079</v>
      </c>
      <c r="K872" s="9" t="str">
        <f aca="false">RIGHTB(B872,1)</f>
        <v>N</v>
      </c>
      <c r="L872" s="9" t="str">
        <f aca="false">RIGHTB(C872,1)</f>
        <v>W</v>
      </c>
      <c r="M872" s="10" t="str">
        <f aca="false">IF(AND(K872="S",LEN(B872)&gt;4),-LEFT(B872,4),IF(AND(K872="S",LEN(B872)=4),-LEFT(B872,3),IF(AND(K872="N",LEN(B872)=4),LEFT(B872,3),LEFT(B872,4))))</f>
        <v>33.8</v>
      </c>
      <c r="N872" s="10" t="n">
        <f aca="false">IF(AND(L872="W",LEN(C872)=6),-LEFT(C872,5), IF(AND(L872="W",LEN(C872)=5),-LEFT(C872,4), IF(AND(L872="W",LEN(C872)=4), -LEFT(C872,3), IF(AND(L872="E", LEN(C872)=6),LEFT(C872,5), IF(AND(L872="E",LEN(C872)=5), LEFT(C872,4), IF(AND(L872="E",LEN(C872)=4),LEFT(C872,3) ))))))</f>
        <v>-160.7</v>
      </c>
      <c r="O872" s="0" t="n">
        <f aca="false">(F872^2+G872^2+H872^2)^0.5</f>
        <v>0</v>
      </c>
      <c r="P872" s="0" t="e">
        <f aca="false">ATAN((R872^2+S872^2)^0.5/T872)/$AB$1</f>
        <v>#DIV/0!</v>
      </c>
      <c r="Q872" s="0" t="n">
        <f aca="false">ATAN2(R872,S872)/$AB$1+180</f>
        <v>180</v>
      </c>
      <c r="R872" s="0" t="n">
        <f aca="false">-F872*SIN(M872*$AB$1)*COS(N872*$AB$1)-G872*SIN($AB$1*M872)*SIN($AB$1*N872)+H872*COS($AB$1*M872)</f>
        <v>0</v>
      </c>
      <c r="S872" s="0" t="n">
        <f aca="false">-F872*SIN($AB$1*N872)+G872*COS($AB$1*N872)</f>
        <v>0</v>
      </c>
      <c r="T872" s="0" t="n">
        <f aca="false">-F872*COS($AB$1*M872)*COS(N872*$AB$1)-G872*COS($AB$1*M872)*SIN($AB$1*N872)-H872*SIN($AB$1*M872)</f>
        <v>0</v>
      </c>
      <c r="W872" s="0" t="n">
        <f aca="false">IF(O872&lt;&gt;0,1,0)</f>
        <v>0</v>
      </c>
    </row>
    <row r="873" customFormat="false" ht="15" hidden="false" customHeight="false" outlineLevel="0" collapsed="false">
      <c r="A873" s="0" t="s">
        <v>2382</v>
      </c>
      <c r="B873" s="0" t="s">
        <v>2383</v>
      </c>
      <c r="C873" s="0" t="s">
        <v>2384</v>
      </c>
      <c r="D873" s="0" t="n">
        <v>37</v>
      </c>
      <c r="I873" s="0" t="s">
        <v>2344</v>
      </c>
      <c r="J873" s="0" t="n">
        <v>0.079</v>
      </c>
      <c r="K873" s="9" t="str">
        <f aca="false">RIGHTB(B873,1)</f>
        <v>S</v>
      </c>
      <c r="L873" s="9" t="str">
        <f aca="false">RIGHTB(C873,1)</f>
        <v>W</v>
      </c>
      <c r="M873" s="10" t="n">
        <f aca="false">IF(AND(K873="S",LEN(B873)&gt;4),-LEFT(B873,4),IF(AND(K873="S",LEN(B873)=4),-LEFT(B873,3),IF(AND(K873="N",LEN(B873)=4),LEFT(B873,3),LEFT(B873,4))))</f>
        <v>-39.2</v>
      </c>
      <c r="N873" s="10" t="n">
        <f aca="false">IF(AND(L873="W",LEN(C873)=6),-LEFT(C873,5), IF(AND(L873="W",LEN(C873)=5),-LEFT(C873,4), IF(AND(L873="W",LEN(C873)=4), -LEFT(C873,3), IF(AND(L873="E", LEN(C873)=6),LEFT(C873,5), IF(AND(L873="E",LEN(C873)=5), LEFT(C873,4), IF(AND(L873="E",LEN(C873)=4),LEFT(C873,3) ))))))</f>
        <v>-162.9</v>
      </c>
      <c r="O873" s="0" t="n">
        <f aca="false">(F873^2+G873^2+H873^2)^0.5</f>
        <v>0</v>
      </c>
      <c r="P873" s="0" t="e">
        <f aca="false">ATAN((R873^2+S873^2)^0.5/T873)/$AB$1</f>
        <v>#DIV/0!</v>
      </c>
      <c r="Q873" s="0" t="n">
        <f aca="false">ATAN2(R873,S873)/$AB$1+180</f>
        <v>180</v>
      </c>
      <c r="R873" s="0" t="n">
        <f aca="false">-F873*SIN(M873*$AB$1)*COS(N873*$AB$1)-G873*SIN($AB$1*M873)*SIN($AB$1*N873)+H873*COS($AB$1*M873)</f>
        <v>0</v>
      </c>
      <c r="S873" s="0" t="n">
        <f aca="false">-F873*SIN($AB$1*N873)+G873*COS($AB$1*N873)</f>
        <v>0</v>
      </c>
      <c r="T873" s="0" t="n">
        <f aca="false">-F873*COS($AB$1*M873)*COS(N873*$AB$1)-G873*COS($AB$1*M873)*SIN($AB$1*N873)-H873*SIN($AB$1*M873)</f>
        <v>0</v>
      </c>
      <c r="W873" s="0" t="n">
        <f aca="false">IF(O873&lt;&gt;0,1,0)</f>
        <v>0</v>
      </c>
    </row>
    <row r="874" customFormat="false" ht="15" hidden="false" customHeight="false" outlineLevel="0" collapsed="false">
      <c r="A874" s="0" t="s">
        <v>2385</v>
      </c>
      <c r="B874" s="0" t="s">
        <v>1542</v>
      </c>
      <c r="C874" s="0" t="s">
        <v>2386</v>
      </c>
      <c r="I874" s="0" t="s">
        <v>2344</v>
      </c>
      <c r="J874" s="0" t="n">
        <v>0.079</v>
      </c>
      <c r="K874" s="9" t="str">
        <f aca="false">RIGHTB(B874,1)</f>
        <v>S</v>
      </c>
      <c r="L874" s="9" t="str">
        <f aca="false">RIGHTB(C874,1)</f>
        <v>W</v>
      </c>
      <c r="M874" s="10" t="n">
        <f aca="false">IF(AND(K874="S",LEN(B874)&gt;4),-LEFT(B874,4),IF(AND(K874="S",LEN(B874)=4),-LEFT(B874,3),IF(AND(K874="N",LEN(B874)=4),LEFT(B874,3),LEFT(B874,4))))</f>
        <v>-41.8</v>
      </c>
      <c r="N874" s="10" t="n">
        <f aca="false">IF(AND(L874="W",LEN(C874)=6),-LEFT(C874,5), IF(AND(L874="W",LEN(C874)=5),-LEFT(C874,4), IF(AND(L874="W",LEN(C874)=4), -LEFT(C874,3), IF(AND(L874="E", LEN(C874)=6),LEFT(C874,5), IF(AND(L874="E",LEN(C874)=5), LEFT(C874,4), IF(AND(L874="E",LEN(C874)=4),LEFT(C874,3) ))))))</f>
        <v>-7.4</v>
      </c>
      <c r="O874" s="0" t="n">
        <f aca="false">(F874^2+G874^2+H874^2)^0.5</f>
        <v>0</v>
      </c>
      <c r="P874" s="0" t="e">
        <f aca="false">ATAN((R874^2+S874^2)^0.5/T874)/$AB$1</f>
        <v>#DIV/0!</v>
      </c>
      <c r="Q874" s="0" t="n">
        <f aca="false">ATAN2(R874,S874)/$AB$1+180</f>
        <v>180</v>
      </c>
      <c r="R874" s="0" t="n">
        <f aca="false">-F874*SIN(M874*$AB$1)*COS(N874*$AB$1)-G874*SIN($AB$1*M874)*SIN($AB$1*N874)+H874*COS($AB$1*M874)</f>
        <v>0</v>
      </c>
      <c r="S874" s="0" t="n">
        <f aca="false">-F874*SIN($AB$1*N874)+G874*COS($AB$1*N874)</f>
        <v>0</v>
      </c>
      <c r="T874" s="0" t="n">
        <f aca="false">-F874*COS($AB$1*M874)*COS(N874*$AB$1)-G874*COS($AB$1*M874)*SIN($AB$1*N874)-H874*SIN($AB$1*M874)</f>
        <v>0</v>
      </c>
      <c r="W874" s="0" t="n">
        <f aca="false">IF(O874&lt;&gt;0,1,0)</f>
        <v>0</v>
      </c>
    </row>
    <row r="875" customFormat="false" ht="15" hidden="false" customHeight="false" outlineLevel="0" collapsed="false">
      <c r="A875" s="0" t="s">
        <v>2387</v>
      </c>
      <c r="B875" s="0" t="s">
        <v>2388</v>
      </c>
      <c r="C875" s="0" t="s">
        <v>2389</v>
      </c>
      <c r="D875" s="0" t="n">
        <v>26.5</v>
      </c>
      <c r="I875" s="0" t="s">
        <v>2344</v>
      </c>
      <c r="J875" s="0" t="n">
        <v>0.079</v>
      </c>
      <c r="K875" s="9" t="str">
        <f aca="false">RIGHTB(B875,1)</f>
        <v>N</v>
      </c>
      <c r="L875" s="9" t="str">
        <f aca="false">RIGHTB(C875,1)</f>
        <v>W</v>
      </c>
      <c r="M875" s="10" t="str">
        <f aca="false">IF(AND(K875="S",LEN(B875)&gt;4),-LEFT(B875,4),IF(AND(K875="S",LEN(B875)=4),-LEFT(B875,3),IF(AND(K875="N",LEN(B875)=4),LEFT(B875,3),LEFT(B875,4))))</f>
        <v>28.4</v>
      </c>
      <c r="N875" s="10" t="n">
        <f aca="false">IF(AND(L875="W",LEN(C875)=6),-LEFT(C875,5), IF(AND(L875="W",LEN(C875)=5),-LEFT(C875,4), IF(AND(L875="W",LEN(C875)=4), -LEFT(C875,3), IF(AND(L875="E", LEN(C875)=6),LEFT(C875,5), IF(AND(L875="E",LEN(C875)=5), LEFT(C875,4), IF(AND(L875="E",LEN(C875)=4),LEFT(C875,3) ))))))</f>
        <v>-88.3</v>
      </c>
      <c r="O875" s="0" t="n">
        <f aca="false">(F875^2+G875^2+H875^2)^0.5</f>
        <v>0</v>
      </c>
      <c r="P875" s="0" t="e">
        <f aca="false">ATAN((R875^2+S875^2)^0.5/T875)/$AB$1</f>
        <v>#DIV/0!</v>
      </c>
      <c r="Q875" s="0" t="n">
        <f aca="false">ATAN2(R875,S875)/$AB$1+180</f>
        <v>180</v>
      </c>
      <c r="R875" s="0" t="n">
        <f aca="false">-F875*SIN(M875*$AB$1)*COS(N875*$AB$1)-G875*SIN($AB$1*M875)*SIN($AB$1*N875)+H875*COS($AB$1*M875)</f>
        <v>0</v>
      </c>
      <c r="S875" s="0" t="n">
        <f aca="false">-F875*SIN($AB$1*N875)+G875*COS($AB$1*N875)</f>
        <v>0</v>
      </c>
      <c r="T875" s="0" t="n">
        <f aca="false">-F875*COS($AB$1*M875)*COS(N875*$AB$1)-G875*COS($AB$1*M875)*SIN($AB$1*N875)-H875*SIN($AB$1*M875)</f>
        <v>0</v>
      </c>
      <c r="W875" s="0" t="n">
        <f aca="false">IF(O875&lt;&gt;0,1,0)</f>
        <v>0</v>
      </c>
    </row>
    <row r="876" customFormat="false" ht="15" hidden="false" customHeight="false" outlineLevel="0" collapsed="false">
      <c r="A876" s="0" t="s">
        <v>2390</v>
      </c>
      <c r="B876" s="0" t="s">
        <v>2391</v>
      </c>
      <c r="C876" s="0" t="s">
        <v>2392</v>
      </c>
      <c r="D876" s="0" t="n">
        <v>36</v>
      </c>
      <c r="I876" s="0" t="s">
        <v>2344</v>
      </c>
      <c r="J876" s="0" t="n">
        <v>0.079</v>
      </c>
      <c r="K876" s="9" t="str">
        <f aca="false">RIGHTB(B876,1)</f>
        <v>S</v>
      </c>
      <c r="L876" s="9" t="str">
        <f aca="false">RIGHTB(C876,1)</f>
        <v>W</v>
      </c>
      <c r="M876" s="10" t="n">
        <f aca="false">IF(AND(K876="S",LEN(B876)&gt;4),-LEFT(B876,4),IF(AND(K876="S",LEN(B876)=4),-LEFT(B876,3),IF(AND(K876="N",LEN(B876)=4),LEFT(B876,3),LEFT(B876,4))))</f>
        <v>-20</v>
      </c>
      <c r="N876" s="10" t="n">
        <f aca="false">IF(AND(L876="W",LEN(C876)=6),-LEFT(C876,5), IF(AND(L876="W",LEN(C876)=5),-LEFT(C876,4), IF(AND(L876="W",LEN(C876)=4), -LEFT(C876,3), IF(AND(L876="E", LEN(C876)=6),LEFT(C876,5), IF(AND(L876="E",LEN(C876)=5), LEFT(C876,4), IF(AND(L876="E",LEN(C876)=4),LEFT(C876,3) ))))))</f>
        <v>-103.8</v>
      </c>
      <c r="O876" s="0" t="n">
        <f aca="false">(F876^2+G876^2+H876^2)^0.5</f>
        <v>0</v>
      </c>
      <c r="P876" s="0" t="e">
        <f aca="false">ATAN((R876^2+S876^2)^0.5/T876)/$AB$1</f>
        <v>#DIV/0!</v>
      </c>
      <c r="Q876" s="0" t="n">
        <f aca="false">ATAN2(R876,S876)/$AB$1+180</f>
        <v>180</v>
      </c>
      <c r="R876" s="0" t="n">
        <f aca="false">-F876*SIN(M876*$AB$1)*COS(N876*$AB$1)-G876*SIN($AB$1*M876)*SIN($AB$1*N876)+H876*COS($AB$1*M876)</f>
        <v>0</v>
      </c>
      <c r="S876" s="0" t="n">
        <f aca="false">-F876*SIN($AB$1*N876)+G876*COS($AB$1*N876)</f>
        <v>0</v>
      </c>
      <c r="T876" s="0" t="n">
        <f aca="false">-F876*COS($AB$1*M876)*COS(N876*$AB$1)-G876*COS($AB$1*M876)*SIN($AB$1*N876)-H876*SIN($AB$1*M876)</f>
        <v>0</v>
      </c>
      <c r="W876" s="0" t="n">
        <f aca="false">IF(O876&lt;&gt;0,1,0)</f>
        <v>0</v>
      </c>
    </row>
    <row r="877" customFormat="false" ht="15" hidden="false" customHeight="false" outlineLevel="0" collapsed="false">
      <c r="A877" s="0" t="s">
        <v>2393</v>
      </c>
      <c r="B877" s="0" t="s">
        <v>2394</v>
      </c>
      <c r="C877" s="0" t="s">
        <v>2395</v>
      </c>
      <c r="I877" s="0" t="s">
        <v>2344</v>
      </c>
      <c r="J877" s="0" t="n">
        <v>0.079</v>
      </c>
      <c r="K877" s="9" t="str">
        <f aca="false">RIGHTB(B877,1)</f>
        <v>N</v>
      </c>
      <c r="L877" s="9" t="str">
        <f aca="false">RIGHTB(C877,1)</f>
        <v>W</v>
      </c>
      <c r="M877" s="10" t="str">
        <f aca="false">IF(AND(K877="S",LEN(B877)&gt;4),-LEFT(B877,4),IF(AND(K877="S",LEN(B877)=4),-LEFT(B877,3),IF(AND(K877="N",LEN(B877)=4),LEFT(B877,3),LEFT(B877,4))))</f>
        <v>12.9</v>
      </c>
      <c r="N877" s="10" t="n">
        <f aca="false">IF(AND(L877="W",LEN(C877)=6),-LEFT(C877,5), IF(AND(L877="W",LEN(C877)=5),-LEFT(C877,4), IF(AND(L877="W",LEN(C877)=4), -LEFT(C877,3), IF(AND(L877="E", LEN(C877)=6),LEFT(C877,5), IF(AND(L877="E",LEN(C877)=5), LEFT(C877,4), IF(AND(L877="E",LEN(C877)=4),LEFT(C877,3) ))))))</f>
        <v>-150.2</v>
      </c>
      <c r="O877" s="0" t="n">
        <f aca="false">(F877^2+G877^2+H877^2)^0.5</f>
        <v>0</v>
      </c>
      <c r="P877" s="0" t="e">
        <f aca="false">ATAN((R877^2+S877^2)^0.5/T877)/$AB$1</f>
        <v>#DIV/0!</v>
      </c>
      <c r="Q877" s="0" t="n">
        <f aca="false">ATAN2(R877,S877)/$AB$1+180</f>
        <v>180</v>
      </c>
      <c r="R877" s="0" t="n">
        <f aca="false">-F877*SIN(M877*$AB$1)*COS(N877*$AB$1)-G877*SIN($AB$1*M877)*SIN($AB$1*N877)+H877*COS($AB$1*M877)</f>
        <v>0</v>
      </c>
      <c r="S877" s="0" t="n">
        <f aca="false">-F877*SIN($AB$1*N877)+G877*COS($AB$1*N877)</f>
        <v>0</v>
      </c>
      <c r="T877" s="0" t="n">
        <f aca="false">-F877*COS($AB$1*M877)*COS(N877*$AB$1)-G877*COS($AB$1*M877)*SIN($AB$1*N877)-H877*SIN($AB$1*M877)</f>
        <v>0</v>
      </c>
      <c r="W877" s="0" t="n">
        <f aca="false">IF(O877&lt;&gt;0,1,0)</f>
        <v>0</v>
      </c>
    </row>
    <row r="878" customFormat="false" ht="15" hidden="false" customHeight="false" outlineLevel="0" collapsed="false">
      <c r="A878" s="0" t="s">
        <v>2396</v>
      </c>
      <c r="I878" s="0" t="s">
        <v>2397</v>
      </c>
      <c r="J878" s="0" t="n">
        <v>0.076</v>
      </c>
      <c r="K878" s="9" t="str">
        <f aca="false">RIGHTB(B878,1)</f>
        <v/>
      </c>
      <c r="L878" s="9" t="str">
        <f aca="false">RIGHTB(C878,1)</f>
        <v/>
      </c>
      <c r="M878" s="10" t="str">
        <f aca="false">IF(AND(K878="S",LEN(B878)&gt;4),-LEFT(B878,4),IF(AND(K878="S",LEN(B878)=4),-LEFT(B878,3),IF(AND(K878="N",LEN(B878)=4),LEFT(B878,3),LEFT(B878,4))))</f>
        <v/>
      </c>
      <c r="N878" s="10" t="n">
        <f aca="false">IF(AND(L878="W",LEN(C878)=6),-LEFT(C878,5), IF(AND(L878="W",LEN(C878)=5),-LEFT(C878,4), IF(AND(L878="W",LEN(C878)=4), -LEFT(C878,3), IF(AND(L878="E", LEN(C878)=6),LEFT(C878,5), IF(AND(L878="E",LEN(C878)=5), LEFT(C878,4), IF(AND(L878="E",LEN(C878)=4),LEFT(C878,3) ))))))</f>
        <v>0</v>
      </c>
      <c r="O878" s="0" t="n">
        <f aca="false">(F878^2+G878^2+H878^2)^0.5</f>
        <v>0</v>
      </c>
      <c r="P878" s="0" t="e">
        <f aca="false">ATAN((R878^2+S878^2)^0.5/T878)/$AB$1</f>
        <v>#VALUE!</v>
      </c>
      <c r="Q878" s="0" t="e">
        <f aca="false">ATAN2(R878,S878)/$AB$1+180</f>
        <v>#VALUE!</v>
      </c>
      <c r="R878" s="0" t="e">
        <f aca="false">-F878*SIN(M878*$AB$1)*COS(N878*$AB$1)-G878*SIN($AB$1*M878)*SIN($AB$1*N878)+H878*COS($AB$1*M878)</f>
        <v>#VALUE!</v>
      </c>
      <c r="S878" s="0" t="n">
        <f aca="false">-F878*SIN($AB$1*N878)+G878*COS($AB$1*N878)</f>
        <v>0</v>
      </c>
      <c r="T878" s="0" t="e">
        <f aca="false">-F878*COS($AB$1*M878)*COS(N878*$AB$1)-G878*COS($AB$1*M878)*SIN($AB$1*N878)-H878*SIN($AB$1*M878)</f>
        <v>#VALUE!</v>
      </c>
    </row>
    <row r="879" customFormat="false" ht="15" hidden="false" customHeight="false" outlineLevel="0" collapsed="false">
      <c r="A879" s="0" t="s">
        <v>2398</v>
      </c>
      <c r="I879" s="0" t="s">
        <v>2397</v>
      </c>
      <c r="J879" s="0" t="n">
        <v>0.076</v>
      </c>
      <c r="K879" s="9" t="str">
        <f aca="false">RIGHTB(B879,1)</f>
        <v/>
      </c>
      <c r="L879" s="9" t="str">
        <f aca="false">RIGHTB(C879,1)</f>
        <v/>
      </c>
      <c r="M879" s="10" t="str">
        <f aca="false">IF(AND(K879="S",LEN(B879)&gt;4),-LEFT(B879,4),IF(AND(K879="S",LEN(B879)=4),-LEFT(B879,3),IF(AND(K879="N",LEN(B879)=4),LEFT(B879,3),LEFT(B879,4))))</f>
        <v/>
      </c>
      <c r="N879" s="10" t="n">
        <f aca="false">IF(AND(L879="W",LEN(C879)=6),-LEFT(C879,5), IF(AND(L879="W",LEN(C879)=5),-LEFT(C879,4), IF(AND(L879="W",LEN(C879)=4), -LEFT(C879,3), IF(AND(L879="E", LEN(C879)=6),LEFT(C879,5), IF(AND(L879="E",LEN(C879)=5), LEFT(C879,4), IF(AND(L879="E",LEN(C879)=4),LEFT(C879,3) ))))))</f>
        <v>0</v>
      </c>
      <c r="O879" s="0" t="n">
        <f aca="false">(F879^2+G879^2+H879^2)^0.5</f>
        <v>0</v>
      </c>
      <c r="P879" s="0" t="e">
        <f aca="false">ATAN((R879^2+S879^2)^0.5/T879)/$AB$1</f>
        <v>#VALUE!</v>
      </c>
      <c r="Q879" s="0" t="e">
        <f aca="false">ATAN2(R879,S879)/$AB$1+180</f>
        <v>#VALUE!</v>
      </c>
      <c r="R879" s="0" t="e">
        <f aca="false">-F879*SIN(M879*$AB$1)*COS(N879*$AB$1)-G879*SIN($AB$1*M879)*SIN($AB$1*N879)+H879*COS($AB$1*M879)</f>
        <v>#VALUE!</v>
      </c>
      <c r="S879" s="0" t="n">
        <f aca="false">-F879*SIN($AB$1*N879)+G879*COS($AB$1*N879)</f>
        <v>0</v>
      </c>
      <c r="T879" s="0" t="e">
        <f aca="false">-F879*COS($AB$1*M879)*COS(N879*$AB$1)-G879*COS($AB$1*M879)*SIN($AB$1*N879)-H879*SIN($AB$1*M879)</f>
        <v>#VALUE!</v>
      </c>
      <c r="W879" s="0" t="n">
        <f aca="false">IF(O879&lt;&gt;0,1,0)</f>
        <v>0</v>
      </c>
    </row>
    <row r="880" customFormat="false" ht="15" hidden="false" customHeight="false" outlineLevel="0" collapsed="false">
      <c r="A880" s="0" t="s">
        <v>2399</v>
      </c>
      <c r="B880" s="0" t="s">
        <v>2057</v>
      </c>
      <c r="C880" s="0" t="s">
        <v>2400</v>
      </c>
      <c r="I880" s="0" t="s">
        <v>2397</v>
      </c>
      <c r="J880" s="0" t="n">
        <v>0.076</v>
      </c>
      <c r="K880" s="9" t="str">
        <f aca="false">RIGHTB(B880,1)</f>
        <v>S</v>
      </c>
      <c r="L880" s="9" t="str">
        <f aca="false">RIGHTB(C880,1)</f>
        <v>W</v>
      </c>
      <c r="M880" s="10" t="n">
        <f aca="false">IF(AND(K880="S",LEN(B880)&gt;4),-LEFT(B880,4),IF(AND(K880="S",LEN(B880)=4),-LEFT(B880,3),IF(AND(K880="N",LEN(B880)=4),LEFT(B880,3),LEFT(B880,4))))</f>
        <v>-2.1</v>
      </c>
      <c r="N880" s="10" t="n">
        <f aca="false">IF(AND(L880="W",LEN(C880)=6),-LEFT(C880,5), IF(AND(L880="W",LEN(C880)=5),-LEFT(C880,4), IF(AND(L880="W",LEN(C880)=4), -LEFT(C880,3), IF(AND(L880="E", LEN(C880)=6),LEFT(C880,5), IF(AND(L880="E",LEN(C880)=5), LEFT(C880,4), IF(AND(L880="E",LEN(C880)=4),LEFT(C880,3) ))))))</f>
        <v>-123.1</v>
      </c>
      <c r="O880" s="0" t="n">
        <f aca="false">(F880^2+G880^2+H880^2)^0.5</f>
        <v>0</v>
      </c>
      <c r="P880" s="0" t="e">
        <f aca="false">ATAN((R880^2+S880^2)^0.5/T880)/$AB$1</f>
        <v>#DIV/0!</v>
      </c>
      <c r="Q880" s="0" t="n">
        <f aca="false">ATAN2(R880,S880)/$AB$1+180</f>
        <v>180</v>
      </c>
      <c r="R880" s="0" t="n">
        <f aca="false">-F880*SIN(M880*$AB$1)*COS(N880*$AB$1)-G880*SIN($AB$1*M880)*SIN($AB$1*N880)+H880*COS($AB$1*M880)</f>
        <v>0</v>
      </c>
      <c r="S880" s="0" t="n">
        <f aca="false">-F880*SIN($AB$1*N880)+G880*COS($AB$1*N880)</f>
        <v>0</v>
      </c>
      <c r="T880" s="0" t="n">
        <f aca="false">-F880*COS($AB$1*M880)*COS(N880*$AB$1)-G880*COS($AB$1*M880)*SIN($AB$1*N880)-H880*SIN($AB$1*M880)</f>
        <v>0</v>
      </c>
      <c r="W880" s="0" t="n">
        <f aca="false">IF(O880&lt;&gt;0,1,0)</f>
        <v>0</v>
      </c>
    </row>
    <row r="881" customFormat="false" ht="15" hidden="false" customHeight="false" outlineLevel="0" collapsed="false">
      <c r="A881" s="0" t="s">
        <v>2401</v>
      </c>
      <c r="B881" s="0" t="s">
        <v>2402</v>
      </c>
      <c r="C881" s="0" t="s">
        <v>2403</v>
      </c>
      <c r="I881" s="0" t="s">
        <v>2397</v>
      </c>
      <c r="J881" s="0" t="n">
        <v>0.076</v>
      </c>
      <c r="K881" s="9" t="str">
        <f aca="false">RIGHTB(B881,1)</f>
        <v>S</v>
      </c>
      <c r="L881" s="9" t="str">
        <f aca="false">RIGHTB(C881,1)</f>
        <v>E</v>
      </c>
      <c r="M881" s="10" t="n">
        <f aca="false">IF(AND(K881="S",LEN(B881)&gt;4),-LEFT(B881,4),IF(AND(K881="S",LEN(B881)=4),-LEFT(B881,3),IF(AND(K881="N",LEN(B881)=4),LEFT(B881,3),LEFT(B881,4))))</f>
        <v>-46.6</v>
      </c>
      <c r="N881" s="10" t="str">
        <f aca="false">IF(AND(L881="W",LEN(C881)=6),-LEFT(C881,5), IF(AND(L881="W",LEN(C881)=5),-LEFT(C881,4), IF(AND(L881="W",LEN(C881)=4), -LEFT(C881,3), IF(AND(L881="E", LEN(C881)=6),LEFT(C881,5), IF(AND(L881="E",LEN(C881)=5), LEFT(C881,4), IF(AND(L881="E",LEN(C881)=4),LEFT(C881,3) ))))))</f>
        <v>163.3</v>
      </c>
      <c r="O881" s="0" t="n">
        <f aca="false">(F881^2+G881^2+H881^2)^0.5</f>
        <v>0</v>
      </c>
      <c r="P881" s="0" t="e">
        <f aca="false">ATAN((R881^2+S881^2)^0.5/T881)/$AB$1</f>
        <v>#DIV/0!</v>
      </c>
      <c r="Q881" s="0" t="n">
        <f aca="false">ATAN2(R881,S881)/$AB$1+180</f>
        <v>180</v>
      </c>
      <c r="R881" s="0" t="n">
        <f aca="false">-F881*SIN(M881*$AB$1)*COS(N881*$AB$1)-G881*SIN($AB$1*M881)*SIN($AB$1*N881)+H881*COS($AB$1*M881)</f>
        <v>0</v>
      </c>
      <c r="S881" s="0" t="n">
        <f aca="false">-F881*SIN($AB$1*N881)+G881*COS($AB$1*N881)</f>
        <v>-0</v>
      </c>
      <c r="T881" s="0" t="n">
        <f aca="false">-F881*COS($AB$1*M881)*COS(N881*$AB$1)-G881*COS($AB$1*M881)*SIN($AB$1*N881)-H881*SIN($AB$1*M881)</f>
        <v>0</v>
      </c>
      <c r="W881" s="0" t="n">
        <f aca="false">IF(O881&lt;&gt;0,1,0)</f>
        <v>0</v>
      </c>
    </row>
    <row r="882" customFormat="false" ht="15" hidden="false" customHeight="false" outlineLevel="0" collapsed="false">
      <c r="A882" s="0" t="s">
        <v>2404</v>
      </c>
      <c r="I882" s="0" t="s">
        <v>2397</v>
      </c>
      <c r="J882" s="0" t="n">
        <v>0.076</v>
      </c>
      <c r="K882" s="9" t="str">
        <f aca="false">RIGHTB(B882,1)</f>
        <v/>
      </c>
      <c r="L882" s="9" t="str">
        <f aca="false">RIGHTB(C882,1)</f>
        <v/>
      </c>
      <c r="M882" s="10" t="str">
        <f aca="false">IF(AND(K882="S",LEN(B882)&gt;4),-LEFT(B882,4),IF(AND(K882="S",LEN(B882)=4),-LEFT(B882,3),IF(AND(K882="N",LEN(B882)=4),LEFT(B882,3),LEFT(B882,4))))</f>
        <v/>
      </c>
      <c r="N882" s="10" t="n">
        <f aca="false">IF(AND(L882="W",LEN(C882)=6),-LEFT(C882,5), IF(AND(L882="W",LEN(C882)=5),-LEFT(C882,4), IF(AND(L882="W",LEN(C882)=4), -LEFT(C882,3), IF(AND(L882="E", LEN(C882)=6),LEFT(C882,5), IF(AND(L882="E",LEN(C882)=5), LEFT(C882,4), IF(AND(L882="E",LEN(C882)=4),LEFT(C882,3) ))))))</f>
        <v>0</v>
      </c>
      <c r="O882" s="0" t="n">
        <f aca="false">(F882^2+G882^2+H882^2)^0.5</f>
        <v>0</v>
      </c>
      <c r="P882" s="0" t="e">
        <f aca="false">ATAN((R882^2+S882^2)^0.5/T882)/$AB$1</f>
        <v>#VALUE!</v>
      </c>
      <c r="Q882" s="0" t="e">
        <f aca="false">ATAN2(R882,S882)/$AB$1+180</f>
        <v>#VALUE!</v>
      </c>
      <c r="R882" s="0" t="e">
        <f aca="false">-F882*SIN(M882*$AB$1)*COS(N882*$AB$1)-G882*SIN($AB$1*M882)*SIN($AB$1*N882)+H882*COS($AB$1*M882)</f>
        <v>#VALUE!</v>
      </c>
      <c r="S882" s="0" t="n">
        <f aca="false">-F882*SIN($AB$1*N882)+G882*COS($AB$1*N882)</f>
        <v>0</v>
      </c>
      <c r="T882" s="0" t="e">
        <f aca="false">-F882*COS($AB$1*M882)*COS(N882*$AB$1)-G882*COS($AB$1*M882)*SIN($AB$1*N882)-H882*SIN($AB$1*M882)</f>
        <v>#VALUE!</v>
      </c>
      <c r="W882" s="0" t="n">
        <f aca="false">IF(O882&lt;&gt;0,1,0)</f>
        <v>0</v>
      </c>
    </row>
    <row r="883" customFormat="false" ht="15" hidden="false" customHeight="false" outlineLevel="0" collapsed="false">
      <c r="A883" s="0" t="s">
        <v>2405</v>
      </c>
      <c r="I883" s="0" t="s">
        <v>2397</v>
      </c>
      <c r="J883" s="0" t="n">
        <v>0.076</v>
      </c>
      <c r="K883" s="9" t="str">
        <f aca="false">RIGHTB(B883,1)</f>
        <v/>
      </c>
      <c r="L883" s="9" t="str">
        <f aca="false">RIGHTB(C883,1)</f>
        <v/>
      </c>
      <c r="M883" s="10" t="str">
        <f aca="false">IF(AND(K883="S",LEN(B883)&gt;4),-LEFT(B883,4),IF(AND(K883="S",LEN(B883)=4),-LEFT(B883,3),IF(AND(K883="N",LEN(B883)=4),LEFT(B883,3),LEFT(B883,4))))</f>
        <v/>
      </c>
      <c r="N883" s="10" t="n">
        <f aca="false">IF(AND(L883="W",LEN(C883)=6),-LEFT(C883,5), IF(AND(L883="W",LEN(C883)=5),-LEFT(C883,4), IF(AND(L883="W",LEN(C883)=4), -LEFT(C883,3), IF(AND(L883="E", LEN(C883)=6),LEFT(C883,5), IF(AND(L883="E",LEN(C883)=5), LEFT(C883,4), IF(AND(L883="E",LEN(C883)=4),LEFT(C883,3) ))))))</f>
        <v>0</v>
      </c>
      <c r="O883" s="0" t="n">
        <f aca="false">(F883^2+G883^2+H883^2)^0.5</f>
        <v>0</v>
      </c>
      <c r="P883" s="0" t="e">
        <f aca="false">ATAN((R883^2+S883^2)^0.5/T883)/$AB$1</f>
        <v>#VALUE!</v>
      </c>
      <c r="Q883" s="0" t="e">
        <f aca="false">ATAN2(R883,S883)/$AB$1+180</f>
        <v>#VALUE!</v>
      </c>
      <c r="R883" s="0" t="e">
        <f aca="false">-F883*SIN(M883*$AB$1)*COS(N883*$AB$1)-G883*SIN($AB$1*M883)*SIN($AB$1*N883)+H883*COS($AB$1*M883)</f>
        <v>#VALUE!</v>
      </c>
      <c r="S883" s="0" t="n">
        <f aca="false">-F883*SIN($AB$1*N883)+G883*COS($AB$1*N883)</f>
        <v>0</v>
      </c>
      <c r="T883" s="0" t="e">
        <f aca="false">-F883*COS($AB$1*M883)*COS(N883*$AB$1)-G883*COS($AB$1*M883)*SIN($AB$1*N883)-H883*SIN($AB$1*M883)</f>
        <v>#VALUE!</v>
      </c>
      <c r="W883" s="0" t="n">
        <f aca="false">IF(O883&lt;&gt;0,1,0)</f>
        <v>0</v>
      </c>
    </row>
    <row r="884" customFormat="false" ht="15" hidden="false" customHeight="false" outlineLevel="0" collapsed="false">
      <c r="A884" s="0" t="s">
        <v>2406</v>
      </c>
      <c r="I884" s="0" t="s">
        <v>2397</v>
      </c>
      <c r="J884" s="0" t="n">
        <v>0.076</v>
      </c>
      <c r="K884" s="9" t="str">
        <f aca="false">RIGHTB(B884,1)</f>
        <v/>
      </c>
      <c r="L884" s="9" t="str">
        <f aca="false">RIGHTB(C884,1)</f>
        <v/>
      </c>
      <c r="M884" s="10" t="str">
        <f aca="false">IF(AND(K884="S",LEN(B884)&gt;4),-LEFT(B884,4),IF(AND(K884="S",LEN(B884)=4),-LEFT(B884,3),IF(AND(K884="N",LEN(B884)=4),LEFT(B884,3),LEFT(B884,4))))</f>
        <v/>
      </c>
      <c r="N884" s="10" t="n">
        <f aca="false">IF(AND(L884="W",LEN(C884)=6),-LEFT(C884,5), IF(AND(L884="W",LEN(C884)=5),-LEFT(C884,4), IF(AND(L884="W",LEN(C884)=4), -LEFT(C884,3), IF(AND(L884="E", LEN(C884)=6),LEFT(C884,5), IF(AND(L884="E",LEN(C884)=5), LEFT(C884,4), IF(AND(L884="E",LEN(C884)=4),LEFT(C884,3) ))))))</f>
        <v>0</v>
      </c>
      <c r="O884" s="0" t="n">
        <f aca="false">(F884^2+G884^2+H884^2)^0.5</f>
        <v>0</v>
      </c>
      <c r="P884" s="0" t="e">
        <f aca="false">ATAN((R884^2+S884^2)^0.5/T884)/$AB$1</f>
        <v>#VALUE!</v>
      </c>
      <c r="Q884" s="0" t="e">
        <f aca="false">ATAN2(R884,S884)/$AB$1+180</f>
        <v>#VALUE!</v>
      </c>
      <c r="R884" s="0" t="e">
        <f aca="false">-F884*SIN(M884*$AB$1)*COS(N884*$AB$1)-G884*SIN($AB$1*M884)*SIN($AB$1*N884)+H884*COS($AB$1*M884)</f>
        <v>#VALUE!</v>
      </c>
      <c r="S884" s="0" t="n">
        <f aca="false">-F884*SIN($AB$1*N884)+G884*COS($AB$1*N884)</f>
        <v>0</v>
      </c>
      <c r="T884" s="0" t="e">
        <f aca="false">-F884*COS($AB$1*M884)*COS(N884*$AB$1)-G884*COS($AB$1*M884)*SIN($AB$1*N884)-H884*SIN($AB$1*M884)</f>
        <v>#VALUE!</v>
      </c>
      <c r="W884" s="0" t="n">
        <f aca="false">IF(O884&lt;&gt;0,1,0)</f>
        <v>0</v>
      </c>
    </row>
    <row r="885" customFormat="false" ht="15" hidden="false" customHeight="false" outlineLevel="0" collapsed="false">
      <c r="A885" s="0" t="s">
        <v>2407</v>
      </c>
      <c r="B885" s="0" t="s">
        <v>2408</v>
      </c>
      <c r="C885" s="0" t="s">
        <v>92</v>
      </c>
      <c r="I885" s="0" t="s">
        <v>2397</v>
      </c>
      <c r="J885" s="0" t="n">
        <v>0.076</v>
      </c>
      <c r="K885" s="9" t="str">
        <f aca="false">RIGHTB(B885,1)</f>
        <v>S</v>
      </c>
      <c r="L885" s="9" t="str">
        <f aca="false">RIGHTB(C885,1)</f>
        <v>E</v>
      </c>
      <c r="M885" s="10" t="n">
        <f aca="false">IF(AND(K885="S",LEN(B885)&gt;4),-LEFT(B885,4),IF(AND(K885="S",LEN(B885)=4),-LEFT(B885,3),IF(AND(K885="N",LEN(B885)=4),LEFT(B885,3),LEFT(B885,4))))</f>
        <v>-4.8</v>
      </c>
      <c r="N885" s="10" t="str">
        <f aca="false">IF(AND(L885="W",LEN(C885)=6),-LEFT(C885,5), IF(AND(L885="W",LEN(C885)=5),-LEFT(C885,4), IF(AND(L885="W",LEN(C885)=4), -LEFT(C885,3), IF(AND(L885="E", LEN(C885)=6),LEFT(C885,5), IF(AND(L885="E",LEN(C885)=5), LEFT(C885,4), IF(AND(L885="E",LEN(C885)=4),LEFT(C885,3) ))))))</f>
        <v>21.0</v>
      </c>
      <c r="O885" s="0" t="n">
        <f aca="false">(F885^2+G885^2+H885^2)^0.5</f>
        <v>0</v>
      </c>
      <c r="P885" s="0" t="e">
        <f aca="false">ATAN((R885^2+S885^2)^0.5/T885)/$AB$1</f>
        <v>#DIV/0!</v>
      </c>
      <c r="Q885" s="0" t="n">
        <f aca="false">ATAN2(R885,S885)/$AB$1+180</f>
        <v>180</v>
      </c>
      <c r="R885" s="0" t="n">
        <f aca="false">-F885*SIN(M885*$AB$1)*COS(N885*$AB$1)-G885*SIN($AB$1*M885)*SIN($AB$1*N885)+H885*COS($AB$1*M885)</f>
        <v>0</v>
      </c>
      <c r="S885" s="0" t="n">
        <f aca="false">-F885*SIN($AB$1*N885)+G885*COS($AB$1*N885)</f>
        <v>0</v>
      </c>
      <c r="T885" s="0" t="n">
        <f aca="false">-F885*COS($AB$1*M885)*COS(N885*$AB$1)-G885*COS($AB$1*M885)*SIN($AB$1*N885)-H885*SIN($AB$1*M885)</f>
        <v>0</v>
      </c>
      <c r="W885" s="0" t="n">
        <f aca="false">IF(O885&lt;&gt;0,1,0)</f>
        <v>0</v>
      </c>
    </row>
    <row r="886" customFormat="false" ht="15" hidden="false" customHeight="false" outlineLevel="0" collapsed="false">
      <c r="A886" s="0" t="s">
        <v>2409</v>
      </c>
      <c r="B886" s="0" t="s">
        <v>2192</v>
      </c>
      <c r="C886" s="0" t="s">
        <v>441</v>
      </c>
      <c r="D886" s="0" t="n">
        <v>39</v>
      </c>
      <c r="I886" s="0" t="s">
        <v>2397</v>
      </c>
      <c r="J886" s="0" t="n">
        <v>0.076</v>
      </c>
      <c r="K886" s="9" t="str">
        <f aca="false">RIGHTB(B886,1)</f>
        <v>S</v>
      </c>
      <c r="L886" s="9" t="str">
        <f aca="false">RIGHTB(C886,1)</f>
        <v>W</v>
      </c>
      <c r="M886" s="10" t="n">
        <f aca="false">IF(AND(K886="S",LEN(B886)&gt;4),-LEFT(B886,4),IF(AND(K886="S",LEN(B886)=4),-LEFT(B886,3),IF(AND(K886="N",LEN(B886)=4),LEFT(B886,3),LEFT(B886,4))))</f>
        <v>-43.8</v>
      </c>
      <c r="N886" s="10" t="n">
        <f aca="false">IF(AND(L886="W",LEN(C886)=6),-LEFT(C886,5), IF(AND(L886="W",LEN(C886)=5),-LEFT(C886,4), IF(AND(L886="W",LEN(C886)=4), -LEFT(C886,3), IF(AND(L886="E", LEN(C886)=6),LEFT(C886,5), IF(AND(L886="E",LEN(C886)=5), LEFT(C886,4), IF(AND(L886="E",LEN(C886)=4),LEFT(C886,3) ))))))</f>
        <v>-73.9</v>
      </c>
      <c r="O886" s="0" t="n">
        <f aca="false">(F886^2+G886^2+H886^2)^0.5</f>
        <v>0</v>
      </c>
      <c r="P886" s="0" t="e">
        <f aca="false">ATAN((R886^2+S886^2)^0.5/T886)/$AB$1</f>
        <v>#DIV/0!</v>
      </c>
      <c r="Q886" s="0" t="n">
        <f aca="false">ATAN2(R886,S886)/$AB$1+180</f>
        <v>180</v>
      </c>
      <c r="R886" s="0" t="n">
        <f aca="false">-F886*SIN(M886*$AB$1)*COS(N886*$AB$1)-G886*SIN($AB$1*M886)*SIN($AB$1*N886)+H886*COS($AB$1*M886)</f>
        <v>0</v>
      </c>
      <c r="S886" s="0" t="n">
        <f aca="false">-F886*SIN($AB$1*N886)+G886*COS($AB$1*N886)</f>
        <v>0</v>
      </c>
      <c r="T886" s="0" t="n">
        <f aca="false">-F886*COS($AB$1*M886)*COS(N886*$AB$1)-G886*COS($AB$1*M886)*SIN($AB$1*N886)-H886*SIN($AB$1*M886)</f>
        <v>0</v>
      </c>
      <c r="W886" s="0" t="n">
        <f aca="false">IF(O886&lt;&gt;0,1,0)</f>
        <v>0</v>
      </c>
    </row>
    <row r="887" customFormat="false" ht="15" hidden="false" customHeight="false" outlineLevel="0" collapsed="false">
      <c r="A887" s="0" t="s">
        <v>2410</v>
      </c>
      <c r="B887" s="0" t="s">
        <v>1186</v>
      </c>
      <c r="C887" s="0" t="s">
        <v>2411</v>
      </c>
      <c r="I887" s="0" t="s">
        <v>2397</v>
      </c>
      <c r="J887" s="0" t="n">
        <v>0.076</v>
      </c>
      <c r="K887" s="9" t="str">
        <f aca="false">RIGHTB(B887,1)</f>
        <v>N</v>
      </c>
      <c r="L887" s="9" t="str">
        <f aca="false">RIGHTB(C887,1)</f>
        <v>W</v>
      </c>
      <c r="M887" s="10" t="str">
        <f aca="false">IF(AND(K887="S",LEN(B887)&gt;4),-LEFT(B887,4),IF(AND(K887="S",LEN(B887)=4),-LEFT(B887,3),IF(AND(K887="N",LEN(B887)=4),LEFT(B887,3),LEFT(B887,4))))</f>
        <v>14.0</v>
      </c>
      <c r="N887" s="10" t="n">
        <f aca="false">IF(AND(L887="W",LEN(C887)=6),-LEFT(C887,5), IF(AND(L887="W",LEN(C887)=5),-LEFT(C887,4), IF(AND(L887="W",LEN(C887)=4), -LEFT(C887,3), IF(AND(L887="E", LEN(C887)=6),LEFT(C887,5), IF(AND(L887="E",LEN(C887)=5), LEFT(C887,4), IF(AND(L887="E",LEN(C887)=4),LEFT(C887,3) ))))))</f>
        <v>-140</v>
      </c>
      <c r="O887" s="0" t="n">
        <f aca="false">(F887^2+G887^2+H887^2)^0.5</f>
        <v>0</v>
      </c>
      <c r="P887" s="0" t="e">
        <f aca="false">ATAN((R887^2+S887^2)^0.5/T887)/$AB$1</f>
        <v>#DIV/0!</v>
      </c>
      <c r="Q887" s="0" t="n">
        <f aca="false">ATAN2(R887,S887)/$AB$1+180</f>
        <v>180</v>
      </c>
      <c r="R887" s="0" t="n">
        <f aca="false">-F887*SIN(M887*$AB$1)*COS(N887*$AB$1)-G887*SIN($AB$1*M887)*SIN($AB$1*N887)+H887*COS($AB$1*M887)</f>
        <v>0</v>
      </c>
      <c r="S887" s="0" t="n">
        <f aca="false">-F887*SIN($AB$1*N887)+G887*COS($AB$1*N887)</f>
        <v>0</v>
      </c>
      <c r="T887" s="0" t="n">
        <f aca="false">-F887*COS($AB$1*M887)*COS(N887*$AB$1)-G887*COS($AB$1*M887)*SIN($AB$1*N887)-H887*SIN($AB$1*M887)</f>
        <v>0</v>
      </c>
      <c r="W887" s="0" t="n">
        <f aca="false">IF(O887&lt;&gt;0,1,0)</f>
        <v>0</v>
      </c>
    </row>
    <row r="888" customFormat="false" ht="15" hidden="false" customHeight="false" outlineLevel="0" collapsed="false">
      <c r="A888" s="0" t="s">
        <v>2412</v>
      </c>
      <c r="B888" s="0" t="s">
        <v>1400</v>
      </c>
      <c r="C888" s="0" t="s">
        <v>2413</v>
      </c>
      <c r="I888" s="0" t="s">
        <v>2397</v>
      </c>
      <c r="J888" s="0" t="n">
        <v>0.076</v>
      </c>
      <c r="K888" s="9" t="str">
        <f aca="false">RIGHTB(B888,1)</f>
        <v>S</v>
      </c>
      <c r="L888" s="9" t="str">
        <f aca="false">RIGHTB(C888,1)</f>
        <v>W</v>
      </c>
      <c r="M888" s="10" t="n">
        <f aca="false">IF(AND(K888="S",LEN(B888)&gt;4),-LEFT(B888,4),IF(AND(K888="S",LEN(B888)=4),-LEFT(B888,3),IF(AND(K888="N",LEN(B888)=4),LEFT(B888,3),LEFT(B888,4))))</f>
        <v>-31.8</v>
      </c>
      <c r="N888" s="10" t="n">
        <f aca="false">IF(AND(L888="W",LEN(C888)=6),-LEFT(C888,5), IF(AND(L888="W",LEN(C888)=5),-LEFT(C888,4), IF(AND(L888="W",LEN(C888)=4), -LEFT(C888,3), IF(AND(L888="E", LEN(C888)=6),LEFT(C888,5), IF(AND(L888="E",LEN(C888)=5), LEFT(C888,4), IF(AND(L888="E",LEN(C888)=4),LEFT(C888,3) ))))))</f>
        <v>-58.5</v>
      </c>
      <c r="O888" s="0" t="n">
        <f aca="false">(F888^2+G888^2+H888^2)^0.5</f>
        <v>0</v>
      </c>
      <c r="P888" s="0" t="e">
        <f aca="false">ATAN((R888^2+S888^2)^0.5/T888)/$AB$1</f>
        <v>#DIV/0!</v>
      </c>
      <c r="Q888" s="0" t="n">
        <f aca="false">ATAN2(R888,S888)/$AB$1+180</f>
        <v>180</v>
      </c>
      <c r="R888" s="0" t="n">
        <f aca="false">-F888*SIN(M888*$AB$1)*COS(N888*$AB$1)-G888*SIN($AB$1*M888)*SIN($AB$1*N888)+H888*COS($AB$1*M888)</f>
        <v>0</v>
      </c>
      <c r="S888" s="0" t="n">
        <f aca="false">-F888*SIN($AB$1*N888)+G888*COS($AB$1*N888)</f>
        <v>0</v>
      </c>
      <c r="T888" s="0" t="n">
        <f aca="false">-F888*COS($AB$1*M888)*COS(N888*$AB$1)-G888*COS($AB$1*M888)*SIN($AB$1*N888)-H888*SIN($AB$1*M888)</f>
        <v>0</v>
      </c>
      <c r="W888" s="0" t="n">
        <f aca="false">IF(O888&lt;&gt;0,1,0)</f>
        <v>0</v>
      </c>
    </row>
    <row r="889" customFormat="false" ht="15" hidden="false" customHeight="false" outlineLevel="0" collapsed="false">
      <c r="A889" s="0" t="s">
        <v>2414</v>
      </c>
      <c r="B889" s="0" t="s">
        <v>1875</v>
      </c>
      <c r="C889" s="0" t="s">
        <v>1160</v>
      </c>
      <c r="I889" s="0" t="s">
        <v>2397</v>
      </c>
      <c r="J889" s="0" t="n">
        <v>0.076</v>
      </c>
      <c r="K889" s="9" t="str">
        <f aca="false">RIGHTB(B889,1)</f>
        <v>N</v>
      </c>
      <c r="L889" s="9" t="str">
        <f aca="false">RIGHTB(C889,1)</f>
        <v>E</v>
      </c>
      <c r="M889" s="10" t="str">
        <f aca="false">IF(AND(K889="S",LEN(B889)&gt;4),-LEFT(B889,4),IF(AND(K889="S",LEN(B889)=4),-LEFT(B889,3),IF(AND(K889="N",LEN(B889)=4),LEFT(B889,3),LEFT(B889,4))))</f>
        <v>46.9</v>
      </c>
      <c r="N889" s="10" t="str">
        <f aca="false">IF(AND(L889="W",LEN(C889)=6),-LEFT(C889,5), IF(AND(L889="W",LEN(C889)=5),-LEFT(C889,4), IF(AND(L889="W",LEN(C889)=4), -LEFT(C889,3), IF(AND(L889="E", LEN(C889)=6),LEFT(C889,5), IF(AND(L889="E",LEN(C889)=5), LEFT(C889,4), IF(AND(L889="E",LEN(C889)=4),LEFT(C889,3) ))))))</f>
        <v>134.5</v>
      </c>
      <c r="O889" s="0" t="n">
        <f aca="false">(F889^2+G889^2+H889^2)^0.5</f>
        <v>0</v>
      </c>
      <c r="P889" s="0" t="e">
        <f aca="false">ATAN((R889^2+S889^2)^0.5/T889)/$AB$1</f>
        <v>#DIV/0!</v>
      </c>
      <c r="Q889" s="0" t="n">
        <f aca="false">ATAN2(R889,S889)/$AB$1+180</f>
        <v>180</v>
      </c>
      <c r="R889" s="0" t="n">
        <f aca="false">-F889*SIN(M889*$AB$1)*COS(N889*$AB$1)-G889*SIN($AB$1*M889)*SIN($AB$1*N889)+H889*COS($AB$1*M889)</f>
        <v>0</v>
      </c>
      <c r="S889" s="0" t="n">
        <f aca="false">-F889*SIN($AB$1*N889)+G889*COS($AB$1*N889)</f>
        <v>-0</v>
      </c>
      <c r="T889" s="0" t="n">
        <f aca="false">-F889*COS($AB$1*M889)*COS(N889*$AB$1)-G889*COS($AB$1*M889)*SIN($AB$1*N889)-H889*SIN($AB$1*M889)</f>
        <v>0</v>
      </c>
      <c r="W889" s="0" t="n">
        <f aca="false">IF(O889&lt;&gt;0,1,0)</f>
        <v>0</v>
      </c>
    </row>
    <row r="890" customFormat="false" ht="15" hidden="false" customHeight="false" outlineLevel="0" collapsed="false">
      <c r="A890" s="0" t="s">
        <v>2415</v>
      </c>
      <c r="B890" s="0" t="s">
        <v>1816</v>
      </c>
      <c r="C890" s="0" t="s">
        <v>2416</v>
      </c>
      <c r="I890" s="0" t="s">
        <v>2397</v>
      </c>
      <c r="J890" s="0" t="n">
        <v>0.076</v>
      </c>
      <c r="K890" s="9" t="str">
        <f aca="false">RIGHTB(B890,1)</f>
        <v>N</v>
      </c>
      <c r="L890" s="9" t="str">
        <f aca="false">RIGHTB(C890,1)</f>
        <v>W</v>
      </c>
      <c r="M890" s="10" t="str">
        <f aca="false">IF(AND(K890="S",LEN(B890)&gt;4),-LEFT(B890,4),IF(AND(K890="S",LEN(B890)=4),-LEFT(B890,3),IF(AND(K890="N",LEN(B890)=4),LEFT(B890,3),LEFT(B890,4))))</f>
        <v>15.7</v>
      </c>
      <c r="N890" s="10" t="n">
        <f aca="false">IF(AND(L890="W",LEN(C890)=6),-LEFT(C890,5), IF(AND(L890="W",LEN(C890)=5),-LEFT(C890,4), IF(AND(L890="W",LEN(C890)=4), -LEFT(C890,3), IF(AND(L890="E", LEN(C890)=6),LEFT(C890,5), IF(AND(L890="E",LEN(C890)=5), LEFT(C890,4), IF(AND(L890="E",LEN(C890)=4),LEFT(C890,3) ))))))</f>
        <v>-83.5</v>
      </c>
      <c r="O890" s="0" t="n">
        <f aca="false">(F890^2+G890^2+H890^2)^0.5</f>
        <v>0</v>
      </c>
      <c r="P890" s="0" t="e">
        <f aca="false">ATAN((R890^2+S890^2)^0.5/T890)/$AB$1</f>
        <v>#DIV/0!</v>
      </c>
      <c r="Q890" s="0" t="n">
        <f aca="false">ATAN2(R890,S890)/$AB$1+180</f>
        <v>180</v>
      </c>
      <c r="R890" s="0" t="n">
        <f aca="false">-F890*SIN(M890*$AB$1)*COS(N890*$AB$1)-G890*SIN($AB$1*M890)*SIN($AB$1*N890)+H890*COS($AB$1*M890)</f>
        <v>0</v>
      </c>
      <c r="S890" s="0" t="n">
        <f aca="false">-F890*SIN($AB$1*N890)+G890*COS($AB$1*N890)</f>
        <v>0</v>
      </c>
      <c r="T890" s="0" t="n">
        <f aca="false">-F890*COS($AB$1*M890)*COS(N890*$AB$1)-G890*COS($AB$1*M890)*SIN($AB$1*N890)-H890*SIN($AB$1*M890)</f>
        <v>0</v>
      </c>
      <c r="W890" s="0" t="n">
        <f aca="false">IF(O890&lt;&gt;0,1,0)</f>
        <v>0</v>
      </c>
    </row>
    <row r="891" customFormat="false" ht="15" hidden="false" customHeight="false" outlineLevel="0" collapsed="false">
      <c r="A891" s="0" t="s">
        <v>2417</v>
      </c>
      <c r="B891" s="0" t="s">
        <v>2418</v>
      </c>
      <c r="C891" s="0" t="s">
        <v>1593</v>
      </c>
      <c r="I891" s="0" t="s">
        <v>2397</v>
      </c>
      <c r="J891" s="0" t="n">
        <v>0.076</v>
      </c>
      <c r="K891" s="9" t="str">
        <f aca="false">RIGHTB(B891,1)</f>
        <v>N</v>
      </c>
      <c r="L891" s="9" t="str">
        <f aca="false">RIGHTB(C891,1)</f>
        <v>E</v>
      </c>
      <c r="M891" s="10" t="str">
        <f aca="false">IF(AND(K891="S",LEN(B891)&gt;4),-LEFT(B891,4),IF(AND(K891="S",LEN(B891)=4),-LEFT(B891,3),IF(AND(K891="N",LEN(B891)=4),LEFT(B891,3),LEFT(B891,4))))</f>
        <v>6.1</v>
      </c>
      <c r="N891" s="10" t="str">
        <f aca="false">IF(AND(L891="W",LEN(C891)=6),-LEFT(C891,5), IF(AND(L891="W",LEN(C891)=5),-LEFT(C891,4), IF(AND(L891="W",LEN(C891)=4), -LEFT(C891,3), IF(AND(L891="E", LEN(C891)=6),LEFT(C891,5), IF(AND(L891="E",LEN(C891)=5), LEFT(C891,4), IF(AND(L891="E",LEN(C891)=4),LEFT(C891,3) ))))))</f>
        <v>103.1</v>
      </c>
      <c r="O891" s="0" t="n">
        <f aca="false">(F891^2+G891^2+H891^2)^0.5</f>
        <v>0</v>
      </c>
      <c r="P891" s="0" t="e">
        <f aca="false">ATAN((R891^2+S891^2)^0.5/T891)/$AB$1</f>
        <v>#DIV/0!</v>
      </c>
      <c r="Q891" s="0" t="n">
        <f aca="false">ATAN2(R891,S891)/$AB$1+180</f>
        <v>180</v>
      </c>
      <c r="R891" s="0" t="n">
        <f aca="false">-F891*SIN(M891*$AB$1)*COS(N891*$AB$1)-G891*SIN($AB$1*M891)*SIN($AB$1*N891)+H891*COS($AB$1*M891)</f>
        <v>0</v>
      </c>
      <c r="S891" s="0" t="n">
        <f aca="false">-F891*SIN($AB$1*N891)+G891*COS($AB$1*N891)</f>
        <v>-0</v>
      </c>
      <c r="T891" s="0" t="n">
        <f aca="false">-F891*COS($AB$1*M891)*COS(N891*$AB$1)-G891*COS($AB$1*M891)*SIN($AB$1*N891)-H891*SIN($AB$1*M891)</f>
        <v>0</v>
      </c>
      <c r="W891" s="0" t="n">
        <f aca="false">IF(O891&lt;&gt;0,1,0)</f>
        <v>0</v>
      </c>
    </row>
    <row r="892" customFormat="false" ht="15" hidden="false" customHeight="false" outlineLevel="0" collapsed="false">
      <c r="A892" s="0" t="s">
        <v>2419</v>
      </c>
      <c r="B892" s="0" t="s">
        <v>603</v>
      </c>
      <c r="C892" s="0" t="s">
        <v>2420</v>
      </c>
      <c r="D892" s="0" t="n">
        <v>33.3</v>
      </c>
      <c r="I892" s="0" t="s">
        <v>2397</v>
      </c>
      <c r="J892" s="0" t="n">
        <v>0.076</v>
      </c>
      <c r="K892" s="9" t="str">
        <f aca="false">RIGHTB(B892,1)</f>
        <v>N</v>
      </c>
      <c r="L892" s="9" t="str">
        <f aca="false">RIGHTB(C892,1)</f>
        <v>W</v>
      </c>
      <c r="M892" s="10" t="str">
        <f aca="false">IF(AND(K892="S",LEN(B892)&gt;4),-LEFT(B892,4),IF(AND(K892="S",LEN(B892)=4),-LEFT(B892,3),IF(AND(K892="N",LEN(B892)=4),LEFT(B892,3),LEFT(B892,4))))</f>
        <v>20.7</v>
      </c>
      <c r="N892" s="10" t="n">
        <f aca="false">IF(AND(L892="W",LEN(C892)=6),-LEFT(C892,5), IF(AND(L892="W",LEN(C892)=5),-LEFT(C892,4), IF(AND(L892="W",LEN(C892)=4), -LEFT(C892,3), IF(AND(L892="E", LEN(C892)=6),LEFT(C892,5), IF(AND(L892="E",LEN(C892)=5), LEFT(C892,4), IF(AND(L892="E",LEN(C892)=4),LEFT(C892,3) ))))))</f>
        <v>-114.3</v>
      </c>
      <c r="O892" s="0" t="n">
        <f aca="false">(F892^2+G892^2+H892^2)^0.5</f>
        <v>0</v>
      </c>
      <c r="P892" s="0" t="e">
        <f aca="false">ATAN((R892^2+S892^2)^0.5/T892)/$AB$1</f>
        <v>#DIV/0!</v>
      </c>
      <c r="Q892" s="0" t="n">
        <f aca="false">ATAN2(R892,S892)/$AB$1+180</f>
        <v>180</v>
      </c>
      <c r="R892" s="0" t="n">
        <f aca="false">-F892*SIN(M892*$AB$1)*COS(N892*$AB$1)-G892*SIN($AB$1*M892)*SIN($AB$1*N892)+H892*COS($AB$1*M892)</f>
        <v>0</v>
      </c>
      <c r="S892" s="0" t="n">
        <f aca="false">-F892*SIN($AB$1*N892)+G892*COS($AB$1*N892)</f>
        <v>0</v>
      </c>
      <c r="T892" s="0" t="n">
        <f aca="false">-F892*COS($AB$1*M892)*COS(N892*$AB$1)-G892*COS($AB$1*M892)*SIN($AB$1*N892)-H892*SIN($AB$1*M892)</f>
        <v>0</v>
      </c>
      <c r="W892" s="0" t="n">
        <f aca="false">IF(O892&lt;&gt;0,1,0)</f>
        <v>0</v>
      </c>
    </row>
    <row r="893" customFormat="false" ht="15" hidden="false" customHeight="false" outlineLevel="0" collapsed="false">
      <c r="A893" s="0" t="s">
        <v>2421</v>
      </c>
      <c r="B893" s="0" t="s">
        <v>2422</v>
      </c>
      <c r="C893" s="0" t="s">
        <v>2423</v>
      </c>
      <c r="D893" s="0" t="n">
        <v>26.3</v>
      </c>
      <c r="E893" s="0" t="n">
        <v>12.3</v>
      </c>
      <c r="F893" s="0" t="n">
        <v>-1.9</v>
      </c>
      <c r="G893" s="0" t="n">
        <v>5.1</v>
      </c>
      <c r="H893" s="0" t="n">
        <v>11</v>
      </c>
      <c r="I893" s="0" t="s">
        <v>2397</v>
      </c>
      <c r="J893" s="0" t="n">
        <v>0.076</v>
      </c>
      <c r="K893" s="9" t="str">
        <f aca="false">RIGHTB(B893,1)</f>
        <v>S</v>
      </c>
      <c r="L893" s="9" t="str">
        <f aca="false">RIGHTB(C893,1)</f>
        <v>E</v>
      </c>
      <c r="M893" s="10" t="n">
        <f aca="false">IF(AND(K893="S",LEN(B893)&gt;4),-LEFT(B893,4),IF(AND(K893="S",LEN(B893)=4),-LEFT(B893,3),IF(AND(K893="N",LEN(B893)=4),LEFT(B893,3),LEFT(B893,4))))</f>
        <v>-64.1</v>
      </c>
      <c r="N893" s="10" t="str">
        <f aca="false">IF(AND(L893="W",LEN(C893)=6),-LEFT(C893,5), IF(AND(L893="W",LEN(C893)=5),-LEFT(C893,4), IF(AND(L893="W",LEN(C893)=4), -LEFT(C893,3), IF(AND(L893="E", LEN(C893)=6),LEFT(C893,5), IF(AND(L893="E",LEN(C893)=5), LEFT(C893,4), IF(AND(L893="E",LEN(C893)=4),LEFT(C893,3) ))))))</f>
        <v>109.9</v>
      </c>
      <c r="O893" s="0" t="n">
        <f aca="false">(F893^2+G893^2+H893^2)^0.5</f>
        <v>12.2727340067322</v>
      </c>
      <c r="P893" s="0" t="n">
        <f aca="false">ATAN((R893^2+S893^2)^0.5/T893)/$AB$1</f>
        <v>52.2240329268491</v>
      </c>
      <c r="Q893" s="0" t="n">
        <f aca="false">ATAN2(R893,S893)/$AB$1+180</f>
        <v>180.298937893697</v>
      </c>
      <c r="R893" s="0" t="n">
        <f aca="false">-F893*SIN(M893*$AB$1)*COS(N893*$AB$1)-G893*SIN($AB$1*M893)*SIN($AB$1*N893)+H893*COS($AB$1*M893)</f>
        <v>9.70038455491455</v>
      </c>
      <c r="S893" s="0" t="n">
        <f aca="false">-F893*SIN($AB$1*N893)+G893*COS($AB$1*N893)</f>
        <v>0.0506117355316009</v>
      </c>
      <c r="T893" s="0" t="n">
        <f aca="false">-F893*COS($AB$1*M893)*COS(N893*$AB$1)-G893*COS($AB$1*M893)*SIN($AB$1*N893)-H893*SIN($AB$1*M893)</f>
        <v>7.51797698446874</v>
      </c>
      <c r="W893" s="0" t="n">
        <f aca="false">IF(O893&lt;&gt;0,1,0)</f>
        <v>1</v>
      </c>
    </row>
    <row r="894" customFormat="false" ht="15" hidden="false" customHeight="false" outlineLevel="0" collapsed="false">
      <c r="A894" s="0" t="s">
        <v>2424</v>
      </c>
      <c r="B894" s="0" t="s">
        <v>480</v>
      </c>
      <c r="C894" s="0" t="s">
        <v>2425</v>
      </c>
      <c r="I894" s="0" t="s">
        <v>2397</v>
      </c>
      <c r="J894" s="0" t="n">
        <v>0.076</v>
      </c>
      <c r="K894" s="9" t="str">
        <f aca="false">RIGHTB(B894,1)</f>
        <v>N</v>
      </c>
      <c r="L894" s="9" t="str">
        <f aca="false">RIGHTB(C894,1)</f>
        <v>W</v>
      </c>
      <c r="M894" s="10" t="str">
        <f aca="false">IF(AND(K894="S",LEN(B894)&gt;4),-LEFT(B894,4),IF(AND(K894="S",LEN(B894)=4),-LEFT(B894,3),IF(AND(K894="N",LEN(B894)=4),LEFT(B894,3),LEFT(B894,4))))</f>
        <v>6.2</v>
      </c>
      <c r="N894" s="10" t="n">
        <f aca="false">IF(AND(L894="W",LEN(C894)=6),-LEFT(C894,5), IF(AND(L894="W",LEN(C894)=5),-LEFT(C894,4), IF(AND(L894="W",LEN(C894)=4), -LEFT(C894,3), IF(AND(L894="E", LEN(C894)=6),LEFT(C894,5), IF(AND(L894="E",LEN(C894)=5), LEFT(C894,4), IF(AND(L894="E",LEN(C894)=4),LEFT(C894,3) ))))))</f>
        <v>-57.1</v>
      </c>
      <c r="O894" s="0" t="n">
        <f aca="false">(F894^2+G894^2+H894^2)^0.5</f>
        <v>0</v>
      </c>
      <c r="P894" s="0" t="e">
        <f aca="false">ATAN((R894^2+S894^2)^0.5/T894)/$AB$1</f>
        <v>#DIV/0!</v>
      </c>
      <c r="Q894" s="0" t="n">
        <f aca="false">ATAN2(R894,S894)/$AB$1+180</f>
        <v>180</v>
      </c>
      <c r="R894" s="0" t="n">
        <f aca="false">-F894*SIN(M894*$AB$1)*COS(N894*$AB$1)-G894*SIN($AB$1*M894)*SIN($AB$1*N894)+H894*COS($AB$1*M894)</f>
        <v>0</v>
      </c>
      <c r="S894" s="0" t="n">
        <f aca="false">-F894*SIN($AB$1*N894)+G894*COS($AB$1*N894)</f>
        <v>0</v>
      </c>
      <c r="T894" s="0" t="n">
        <f aca="false">-F894*COS($AB$1*M894)*COS(N894*$AB$1)-G894*COS($AB$1*M894)*SIN($AB$1*N894)-H894*SIN($AB$1*M894)</f>
        <v>0</v>
      </c>
      <c r="W894" s="0" t="n">
        <f aca="false">IF(O894&lt;&gt;0,1,0)</f>
        <v>0</v>
      </c>
    </row>
    <row r="895" customFormat="false" ht="15" hidden="false" customHeight="false" outlineLevel="0" collapsed="false">
      <c r="A895" s="0" t="s">
        <v>2426</v>
      </c>
      <c r="B895" s="0" t="s">
        <v>2427</v>
      </c>
      <c r="C895" s="0" t="s">
        <v>2428</v>
      </c>
      <c r="I895" s="0" t="s">
        <v>2397</v>
      </c>
      <c r="J895" s="0" t="n">
        <v>0.076</v>
      </c>
      <c r="K895" s="9" t="str">
        <f aca="false">RIGHTB(B895,1)</f>
        <v>S</v>
      </c>
      <c r="L895" s="9" t="str">
        <f aca="false">RIGHTB(C895,1)</f>
        <v>E</v>
      </c>
      <c r="M895" s="10" t="n">
        <f aca="false">IF(AND(K895="S",LEN(B895)&gt;4),-LEFT(B895,4),IF(AND(K895="S",LEN(B895)=4),-LEFT(B895,3),IF(AND(K895="N",LEN(B895)=4),LEFT(B895,3),LEFT(B895,4))))</f>
        <v>-2.5</v>
      </c>
      <c r="N895" s="10" t="str">
        <f aca="false">IF(AND(L895="W",LEN(C895)=6),-LEFT(C895,5), IF(AND(L895="W",LEN(C895)=5),-LEFT(C895,4), IF(AND(L895="W",LEN(C895)=4), -LEFT(C895,3), IF(AND(L895="E", LEN(C895)=6),LEFT(C895,5), IF(AND(L895="E",LEN(C895)=5), LEFT(C895,4), IF(AND(L895="E",LEN(C895)=4),LEFT(C895,3) ))))))</f>
        <v>168.7</v>
      </c>
      <c r="O895" s="0" t="n">
        <f aca="false">(F895^2+G895^2+H895^2)^0.5</f>
        <v>0</v>
      </c>
      <c r="P895" s="0" t="e">
        <f aca="false">ATAN((R895^2+S895^2)^0.5/T895)/$AB$1</f>
        <v>#DIV/0!</v>
      </c>
      <c r="Q895" s="0" t="n">
        <f aca="false">ATAN2(R895,S895)/$AB$1+180</f>
        <v>180</v>
      </c>
      <c r="R895" s="0" t="n">
        <f aca="false">-F895*SIN(M895*$AB$1)*COS(N895*$AB$1)-G895*SIN($AB$1*M895)*SIN($AB$1*N895)+H895*COS($AB$1*M895)</f>
        <v>0</v>
      </c>
      <c r="S895" s="0" t="n">
        <f aca="false">-F895*SIN($AB$1*N895)+G895*COS($AB$1*N895)</f>
        <v>-0</v>
      </c>
      <c r="T895" s="0" t="n">
        <f aca="false">-F895*COS($AB$1*M895)*COS(N895*$AB$1)-G895*COS($AB$1*M895)*SIN($AB$1*N895)-H895*SIN($AB$1*M895)</f>
        <v>0</v>
      </c>
      <c r="W895" s="0" t="n">
        <f aca="false">IF(O895&lt;&gt;0,1,0)</f>
        <v>0</v>
      </c>
    </row>
    <row r="896" customFormat="false" ht="15" hidden="false" customHeight="false" outlineLevel="0" collapsed="false">
      <c r="A896" s="0" t="s">
        <v>2429</v>
      </c>
      <c r="B896" s="0" t="s">
        <v>2430</v>
      </c>
      <c r="C896" s="0" t="s">
        <v>2431</v>
      </c>
      <c r="I896" s="0" t="s">
        <v>2397</v>
      </c>
      <c r="J896" s="0" t="n">
        <v>0.076</v>
      </c>
      <c r="K896" s="9" t="str">
        <f aca="false">RIGHTB(B896,1)</f>
        <v>N</v>
      </c>
      <c r="L896" s="9" t="str">
        <f aca="false">RIGHTB(C896,1)</f>
        <v>W</v>
      </c>
      <c r="M896" s="10" t="str">
        <f aca="false">IF(AND(K896="S",LEN(B896)&gt;4),-LEFT(B896,4),IF(AND(K896="S",LEN(B896)=4),-LEFT(B896,3),IF(AND(K896="N",LEN(B896)=4),LEFT(B896,3),LEFT(B896,4))))</f>
        <v>20.1</v>
      </c>
      <c r="N896" s="10" t="n">
        <f aca="false">IF(AND(L896="W",LEN(C896)=6),-LEFT(C896,5), IF(AND(L896="W",LEN(C896)=5),-LEFT(C896,4), IF(AND(L896="W",LEN(C896)=4), -LEFT(C896,3), IF(AND(L896="E", LEN(C896)=6),LEFT(C896,5), IF(AND(L896="E",LEN(C896)=5), LEFT(C896,4), IF(AND(L896="E",LEN(C896)=4),LEFT(C896,3) ))))))</f>
        <v>-109.4</v>
      </c>
      <c r="O896" s="0" t="n">
        <f aca="false">(F896^2+G896^2+H896^2)^0.5</f>
        <v>0</v>
      </c>
      <c r="P896" s="0" t="e">
        <f aca="false">ATAN((R896^2+S896^2)^0.5/T896)/$AB$1</f>
        <v>#DIV/0!</v>
      </c>
      <c r="Q896" s="0" t="n">
        <f aca="false">ATAN2(R896,S896)/$AB$1+180</f>
        <v>180</v>
      </c>
      <c r="R896" s="0" t="n">
        <f aca="false">-F896*SIN(M896*$AB$1)*COS(N896*$AB$1)-G896*SIN($AB$1*M896)*SIN($AB$1*N896)+H896*COS($AB$1*M896)</f>
        <v>0</v>
      </c>
      <c r="S896" s="0" t="n">
        <f aca="false">-F896*SIN($AB$1*N896)+G896*COS($AB$1*N896)</f>
        <v>0</v>
      </c>
      <c r="T896" s="0" t="n">
        <f aca="false">-F896*COS($AB$1*M896)*COS(N896*$AB$1)-G896*COS($AB$1*M896)*SIN($AB$1*N896)-H896*SIN($AB$1*M896)</f>
        <v>0</v>
      </c>
      <c r="W896" s="0" t="n">
        <f aca="false">IF(O896&lt;&gt;0,1,0)</f>
        <v>0</v>
      </c>
    </row>
    <row r="897" customFormat="false" ht="15" hidden="false" customHeight="false" outlineLevel="0" collapsed="false">
      <c r="A897" s="0" t="s">
        <v>2432</v>
      </c>
      <c r="B897" s="0" t="s">
        <v>2433</v>
      </c>
      <c r="C897" s="0" t="s">
        <v>2434</v>
      </c>
      <c r="D897" s="0" t="n">
        <v>40.7</v>
      </c>
      <c r="I897" s="0" t="s">
        <v>2397</v>
      </c>
      <c r="J897" s="0" t="n">
        <v>0.076</v>
      </c>
      <c r="K897" s="9" t="str">
        <f aca="false">RIGHTB(B897,1)</f>
        <v>N</v>
      </c>
      <c r="L897" s="9" t="str">
        <f aca="false">RIGHTB(C897,1)</f>
        <v>E</v>
      </c>
      <c r="M897" s="10" t="str">
        <f aca="false">IF(AND(K897="S",LEN(B897)&gt;4),-LEFT(B897,4),IF(AND(K897="S",LEN(B897)=4),-LEFT(B897,3),IF(AND(K897="N",LEN(B897)=4),LEFT(B897,3),LEFT(B897,4))))</f>
        <v>48.6</v>
      </c>
      <c r="N897" s="10" t="str">
        <f aca="false">IF(AND(L897="W",LEN(C897)=6),-LEFT(C897,5), IF(AND(L897="W",LEN(C897)=5),-LEFT(C897,4), IF(AND(L897="W",LEN(C897)=4), -LEFT(C897,3), IF(AND(L897="E", LEN(C897)=6),LEFT(C897,5), IF(AND(L897="E",LEN(C897)=5), LEFT(C897,4), IF(AND(L897="E",LEN(C897)=4),LEFT(C897,3) ))))))</f>
        <v>93.9</v>
      </c>
      <c r="O897" s="0" t="n">
        <f aca="false">(F897^2+G897^2+H897^2)^0.5</f>
        <v>0</v>
      </c>
      <c r="P897" s="0" t="e">
        <f aca="false">ATAN((R897^2+S897^2)^0.5/T897)/$AB$1</f>
        <v>#DIV/0!</v>
      </c>
      <c r="Q897" s="0" t="n">
        <f aca="false">ATAN2(R897,S897)/$AB$1+180</f>
        <v>180</v>
      </c>
      <c r="R897" s="0" t="n">
        <f aca="false">-F897*SIN(M897*$AB$1)*COS(N897*$AB$1)-G897*SIN($AB$1*M897)*SIN($AB$1*N897)+H897*COS($AB$1*M897)</f>
        <v>0</v>
      </c>
      <c r="S897" s="0" t="n">
        <f aca="false">-F897*SIN($AB$1*N897)+G897*COS($AB$1*N897)</f>
        <v>-0</v>
      </c>
      <c r="T897" s="0" t="n">
        <f aca="false">-F897*COS($AB$1*M897)*COS(N897*$AB$1)-G897*COS($AB$1*M897)*SIN($AB$1*N897)-H897*SIN($AB$1*M897)</f>
        <v>0</v>
      </c>
      <c r="W897" s="0" t="n">
        <f aca="false">IF(O897&lt;&gt;0,1,0)</f>
        <v>0</v>
      </c>
    </row>
    <row r="898" customFormat="false" ht="15" hidden="false" customHeight="false" outlineLevel="0" collapsed="false">
      <c r="A898" s="0" t="s">
        <v>2435</v>
      </c>
      <c r="B898" s="0" t="s">
        <v>2436</v>
      </c>
      <c r="C898" s="0" t="s">
        <v>2437</v>
      </c>
      <c r="I898" s="0" t="s">
        <v>2397</v>
      </c>
      <c r="J898" s="0" t="n">
        <v>0.076</v>
      </c>
      <c r="K898" s="9" t="str">
        <f aca="false">RIGHTB(B898,1)</f>
        <v>S</v>
      </c>
      <c r="L898" s="9" t="str">
        <f aca="false">RIGHTB(C898,1)</f>
        <v>W</v>
      </c>
      <c r="M898" s="10" t="n">
        <f aca="false">IF(AND(K898="S",LEN(B898)&gt;4),-LEFT(B898,4),IF(AND(K898="S",LEN(B898)=4),-LEFT(B898,3),IF(AND(K898="N",LEN(B898)=4),LEFT(B898,3),LEFT(B898,4))))</f>
        <v>-30.5</v>
      </c>
      <c r="N898" s="10" t="n">
        <f aca="false">IF(AND(L898="W",LEN(C898)=6),-LEFT(C898,5), IF(AND(L898="W",LEN(C898)=5),-LEFT(C898,4), IF(AND(L898="W",LEN(C898)=4), -LEFT(C898,3), IF(AND(L898="E", LEN(C898)=6),LEFT(C898,5), IF(AND(L898="E",LEN(C898)=5), LEFT(C898,4), IF(AND(L898="E",LEN(C898)=4),LEFT(C898,3) ))))))</f>
        <v>-81</v>
      </c>
      <c r="O898" s="0" t="n">
        <f aca="false">(F898^2+G898^2+H898^2)^0.5</f>
        <v>0</v>
      </c>
      <c r="P898" s="0" t="e">
        <f aca="false">ATAN((R898^2+S898^2)^0.5/T898)/$AB$1</f>
        <v>#DIV/0!</v>
      </c>
      <c r="Q898" s="0" t="n">
        <f aca="false">ATAN2(R898,S898)/$AB$1+180</f>
        <v>180</v>
      </c>
      <c r="R898" s="0" t="n">
        <f aca="false">-F898*SIN(M898*$AB$1)*COS(N898*$AB$1)-G898*SIN($AB$1*M898)*SIN($AB$1*N898)+H898*COS($AB$1*M898)</f>
        <v>0</v>
      </c>
      <c r="S898" s="0" t="n">
        <f aca="false">-F898*SIN($AB$1*N898)+G898*COS($AB$1*N898)</f>
        <v>0</v>
      </c>
      <c r="T898" s="0" t="n">
        <f aca="false">-F898*COS($AB$1*M898)*COS(N898*$AB$1)-G898*COS($AB$1*M898)*SIN($AB$1*N898)-H898*SIN($AB$1*M898)</f>
        <v>0</v>
      </c>
      <c r="W898" s="0" t="n">
        <f aca="false">IF(O898&lt;&gt;0,1,0)</f>
        <v>0</v>
      </c>
    </row>
    <row r="899" customFormat="false" ht="15" hidden="false" customHeight="false" outlineLevel="0" collapsed="false">
      <c r="A899" s="0" t="s">
        <v>2438</v>
      </c>
      <c r="B899" s="0" t="s">
        <v>2439</v>
      </c>
      <c r="C899" s="0" t="s">
        <v>2440</v>
      </c>
      <c r="D899" s="0" t="n">
        <v>44.4</v>
      </c>
      <c r="E899" s="0" t="n">
        <v>14.1</v>
      </c>
      <c r="F899" s="0" t="n">
        <v>-2.8</v>
      </c>
      <c r="G899" s="0" t="n">
        <v>12.6</v>
      </c>
      <c r="H899" s="0" t="n">
        <v>5.6</v>
      </c>
      <c r="I899" s="0" t="s">
        <v>2397</v>
      </c>
      <c r="J899" s="0" t="n">
        <v>0.076</v>
      </c>
      <c r="K899" s="9" t="str">
        <f aca="false">RIGHTB(B899,1)</f>
        <v>N</v>
      </c>
      <c r="L899" s="9" t="str">
        <f aca="false">RIGHTB(C899,1)</f>
        <v>W</v>
      </c>
      <c r="M899" s="10" t="str">
        <f aca="false">IF(AND(K899="S",LEN(B899)&gt;4),-LEFT(B899,4),IF(AND(K899="S",LEN(B899)=4),-LEFT(B899,3),IF(AND(K899="N",LEN(B899)=4),LEFT(B899,3),LEFT(B899,4))))</f>
        <v>26.8</v>
      </c>
      <c r="N899" s="10" t="n">
        <f aca="false">IF(AND(L899="W",LEN(C899)=6),-LEFT(C899,5), IF(AND(L899="W",LEN(C899)=5),-LEFT(C899,4), IF(AND(L899="W",LEN(C899)=4), -LEFT(C899,3), IF(AND(L899="E", LEN(C899)=6),LEFT(C899,5), IF(AND(L899="E",LEN(C899)=5), LEFT(C899,4), IF(AND(L899="E",LEN(C899)=4),LEFT(C899,3) ))))))</f>
        <v>-79.1</v>
      </c>
      <c r="O899" s="0" t="n">
        <f aca="false">(F899^2+G899^2+H899^2)^0.5</f>
        <v>14.0698258695692</v>
      </c>
      <c r="P899" s="0" t="n">
        <f aca="false">ATAN((R899^2+S899^2)^0.5/T899)/$AB$1</f>
        <v>50.2787872507294</v>
      </c>
      <c r="Q899" s="0" t="n">
        <f aca="false">ATAN2(R899,S899)/$AB$1+180</f>
        <v>178.057214163391</v>
      </c>
      <c r="R899" s="0" t="n">
        <f aca="false">-F899*SIN(M899*$AB$1)*COS(N899*$AB$1)-G899*SIN($AB$1*M899)*SIN($AB$1*N899)+H899*COS($AB$1*M899)</f>
        <v>10.8157689013657</v>
      </c>
      <c r="S899" s="0" t="n">
        <f aca="false">-F899*SIN($AB$1*N899)+G899*COS($AB$1*N899)</f>
        <v>-0.366881813368302</v>
      </c>
      <c r="T899" s="0" t="n">
        <f aca="false">-F899*COS($AB$1*M899)*COS(N899*$AB$1)-G899*COS($AB$1*M899)*SIN($AB$1*N899)-H899*SIN($AB$1*M899)</f>
        <v>8.99135923024268</v>
      </c>
      <c r="W899" s="0" t="n">
        <f aca="false">IF(O899&lt;&gt;0,1,0)</f>
        <v>1</v>
      </c>
    </row>
    <row r="900" customFormat="false" ht="15" hidden="false" customHeight="false" outlineLevel="0" collapsed="false">
      <c r="A900" s="0" t="s">
        <v>2441</v>
      </c>
      <c r="B900" s="0" t="s">
        <v>2442</v>
      </c>
      <c r="C900" s="0" t="s">
        <v>2443</v>
      </c>
      <c r="D900" s="0" t="n">
        <v>31</v>
      </c>
      <c r="E900" s="0" t="n">
        <v>26.6</v>
      </c>
      <c r="F900" s="0" t="n">
        <v>9.6</v>
      </c>
      <c r="G900" s="0" t="n">
        <v>-24.4</v>
      </c>
      <c r="H900" s="0" t="n">
        <v>-4.6</v>
      </c>
      <c r="I900" s="0" t="s">
        <v>2397</v>
      </c>
      <c r="J900" s="0" t="n">
        <v>0.076</v>
      </c>
      <c r="K900" s="9" t="str">
        <f aca="false">RIGHTB(B900,1)</f>
        <v>S</v>
      </c>
      <c r="L900" s="9" t="str">
        <f aca="false">RIGHTB(C900,1)</f>
        <v>E</v>
      </c>
      <c r="M900" s="10" t="n">
        <f aca="false">IF(AND(K900="S",LEN(B900)&gt;4),-LEFT(B900,4),IF(AND(K900="S",LEN(B900)=4),-LEFT(B900,3),IF(AND(K900="N",LEN(B900)=4),LEFT(B900,3),LEFT(B900,4))))</f>
        <v>-34.7</v>
      </c>
      <c r="N900" s="10" t="str">
        <f aca="false">IF(AND(L900="W",LEN(C900)=6),-LEFT(C900,5), IF(AND(L900="W",LEN(C900)=5),-LEFT(C900,4), IF(AND(L900="W",LEN(C900)=4), -LEFT(C900,3), IF(AND(L900="E", LEN(C900)=6),LEFT(C900,5), IF(AND(L900="E",LEN(C900)=5), LEFT(C900,4), IF(AND(L900="E",LEN(C900)=4),LEFT(C900,3) ))))))</f>
        <v>141.0</v>
      </c>
      <c r="O900" s="0" t="n">
        <f aca="false">(F900^2+G900^2+H900^2)^0.5</f>
        <v>26.6210443070891</v>
      </c>
      <c r="P900" s="0" t="n">
        <f aca="false">ATAN((R900^2+S900^2)^0.5/T900)/$AB$1</f>
        <v>52.6801811631208</v>
      </c>
      <c r="Q900" s="0" t="n">
        <f aca="false">ATAN2(R900,S900)/$AB$1+180</f>
        <v>322.387521040153</v>
      </c>
      <c r="R900" s="0" t="n">
        <f aca="false">-F900*SIN(M900*$AB$1)*COS(N900*$AB$1)-G900*SIN($AB$1*M900)*SIN($AB$1*N900)+H900*COS($AB$1*M900)</f>
        <v>-16.7705548818667</v>
      </c>
      <c r="S900" s="0" t="n">
        <f aca="false">-F900*SIN($AB$1*N900)+G900*COS($AB$1*N900)</f>
        <v>12.9208857038668</v>
      </c>
      <c r="T900" s="0" t="n">
        <f aca="false">-F900*COS($AB$1*M900)*COS(N900*$AB$1)-G900*COS($AB$1*M900)*SIN($AB$1*N900)-H900*SIN($AB$1*M900)</f>
        <v>16.1393680663744</v>
      </c>
      <c r="W900" s="0" t="n">
        <f aca="false">IF(O900&lt;&gt;0,1,0)</f>
        <v>1</v>
      </c>
    </row>
    <row r="901" customFormat="false" ht="15" hidden="false" customHeight="false" outlineLevel="0" collapsed="false">
      <c r="A901" s="0" t="s">
        <v>2444</v>
      </c>
      <c r="B901" s="0" t="s">
        <v>1842</v>
      </c>
      <c r="C901" s="0" t="s">
        <v>2445</v>
      </c>
      <c r="D901" s="8" t="n">
        <v>37</v>
      </c>
      <c r="I901" s="0" t="s">
        <v>2397</v>
      </c>
      <c r="J901" s="0" t="n">
        <v>0.076</v>
      </c>
      <c r="K901" s="9" t="str">
        <f aca="false">RIGHTB(B901,1)</f>
        <v>S</v>
      </c>
      <c r="L901" s="9" t="str">
        <f aca="false">RIGHTB(C901,1)</f>
        <v>W</v>
      </c>
      <c r="M901" s="10" t="n">
        <f aca="false">IF(AND(K901="S",LEN(B901)&gt;4),-LEFT(B901,4),IF(AND(K901="S",LEN(B901)=4),-LEFT(B901,3),IF(AND(K901="N",LEN(B901)=4),LEFT(B901,3),LEFT(B901,4))))</f>
        <v>-4.9</v>
      </c>
      <c r="N901" s="10" t="n">
        <f aca="false">IF(AND(L901="W",LEN(C901)=6),-LEFT(C901,5), IF(AND(L901="W",LEN(C901)=5),-LEFT(C901,4), IF(AND(L901="W",LEN(C901)=4), -LEFT(C901,3), IF(AND(L901="E", LEN(C901)=6),LEFT(C901,5), IF(AND(L901="E",LEN(C901)=5), LEFT(C901,4), IF(AND(L901="E",LEN(C901)=4),LEFT(C901,3) ))))))</f>
        <v>-29.6</v>
      </c>
      <c r="O901" s="0" t="n">
        <f aca="false">(F901^2+G901^2+H901^2)^0.5</f>
        <v>0</v>
      </c>
      <c r="P901" s="0" t="e">
        <f aca="false">ATAN((R901^2+S901^2)^0.5/T901)/$AB$1</f>
        <v>#DIV/0!</v>
      </c>
      <c r="Q901" s="0" t="n">
        <f aca="false">ATAN2(R901,S901)/$AB$1+180</f>
        <v>180</v>
      </c>
      <c r="R901" s="0" t="n">
        <f aca="false">-F901*SIN(M901*$AB$1)*COS(N901*$AB$1)-G901*SIN($AB$1*M901)*SIN($AB$1*N901)+H901*COS($AB$1*M901)</f>
        <v>0</v>
      </c>
      <c r="S901" s="0" t="n">
        <f aca="false">-F901*SIN($AB$1*N901)+G901*COS($AB$1*N901)</f>
        <v>0</v>
      </c>
      <c r="T901" s="0" t="n">
        <f aca="false">-F901*COS($AB$1*M901)*COS(N901*$AB$1)-G901*COS($AB$1*M901)*SIN($AB$1*N901)-H901*SIN($AB$1*M901)</f>
        <v>0</v>
      </c>
      <c r="W901" s="0" t="n">
        <f aca="false">IF(O901&lt;&gt;0,1,0)</f>
        <v>0</v>
      </c>
    </row>
    <row r="902" customFormat="false" ht="15" hidden="false" customHeight="false" outlineLevel="0" collapsed="false">
      <c r="A902" s="0" t="s">
        <v>2446</v>
      </c>
      <c r="B902" s="0" t="s">
        <v>2447</v>
      </c>
      <c r="C902" s="0" t="s">
        <v>2448</v>
      </c>
      <c r="D902" s="0" t="n">
        <v>72</v>
      </c>
      <c r="I902" s="0" t="s">
        <v>2397</v>
      </c>
      <c r="J902" s="0" t="n">
        <v>0.076</v>
      </c>
      <c r="K902" s="9" t="str">
        <f aca="false">RIGHTB(B902,1)</f>
        <v>S</v>
      </c>
      <c r="L902" s="9" t="str">
        <f aca="false">RIGHTB(C902,1)</f>
        <v>E</v>
      </c>
      <c r="M902" s="10" t="n">
        <f aca="false">IF(AND(K902="S",LEN(B902)&gt;4),-LEFT(B902,4),IF(AND(K902="S",LEN(B902)=4),-LEFT(B902,3),IF(AND(K902="N",LEN(B902)=4),LEFT(B902,3),LEFT(B902,4))))</f>
        <v>-50.4</v>
      </c>
      <c r="N902" s="10" t="str">
        <f aca="false">IF(AND(L902="W",LEN(C902)=6),-LEFT(C902,5), IF(AND(L902="W",LEN(C902)=5),-LEFT(C902,4), IF(AND(L902="W",LEN(C902)=4), -LEFT(C902,3), IF(AND(L902="E", LEN(C902)=6),LEFT(C902,5), IF(AND(L902="E",LEN(C902)=5), LEFT(C902,4), IF(AND(L902="E",LEN(C902)=4),LEFT(C902,3) ))))))</f>
        <v>45.9</v>
      </c>
      <c r="O902" s="0" t="n">
        <f aca="false">(F902^2+G902^2+H902^2)^0.5</f>
        <v>0</v>
      </c>
      <c r="P902" s="0" t="e">
        <f aca="false">ATAN((R902^2+S902^2)^0.5/T902)/$AB$1</f>
        <v>#DIV/0!</v>
      </c>
      <c r="Q902" s="0" t="n">
        <f aca="false">ATAN2(R902,S902)/$AB$1+180</f>
        <v>180</v>
      </c>
      <c r="R902" s="0" t="n">
        <f aca="false">-F902*SIN(M902*$AB$1)*COS(N902*$AB$1)-G902*SIN($AB$1*M902)*SIN($AB$1*N902)+H902*COS($AB$1*M902)</f>
        <v>0</v>
      </c>
      <c r="S902" s="0" t="n">
        <f aca="false">-F902*SIN($AB$1*N902)+G902*COS($AB$1*N902)</f>
        <v>0</v>
      </c>
      <c r="T902" s="0" t="n">
        <f aca="false">-F902*COS($AB$1*M902)*COS(N902*$AB$1)-G902*COS($AB$1*M902)*SIN($AB$1*N902)-H902*SIN($AB$1*M902)</f>
        <v>0</v>
      </c>
      <c r="W902" s="0" t="n">
        <f aca="false">IF(O902&lt;&gt;0,1,0)</f>
        <v>0</v>
      </c>
    </row>
    <row r="903" customFormat="false" ht="15" hidden="false" customHeight="false" outlineLevel="0" collapsed="false">
      <c r="A903" s="11" t="s">
        <v>2449</v>
      </c>
      <c r="B903" s="11" t="s">
        <v>2450</v>
      </c>
      <c r="C903" s="11" t="s">
        <v>746</v>
      </c>
      <c r="D903" s="17" t="n">
        <v>37</v>
      </c>
      <c r="E903" s="11"/>
      <c r="F903" s="11"/>
      <c r="G903" s="11"/>
      <c r="H903" s="11"/>
      <c r="I903" s="11" t="s">
        <v>2397</v>
      </c>
      <c r="J903" s="11" t="n">
        <v>0.076</v>
      </c>
      <c r="K903" s="9" t="str">
        <f aca="false">RIGHTB(B903,1)</f>
        <v>S</v>
      </c>
      <c r="L903" s="9" t="str">
        <f aca="false">RIGHTB(C903,1)</f>
        <v>E</v>
      </c>
      <c r="M903" s="10" t="n">
        <f aca="false">IF(AND(K903="S",LEN(B903)&gt;4),-LEFT(B903,4),IF(AND(K903="S",LEN(B903)=4),-LEFT(B903,3),IF(AND(K903="N",LEN(B903)=4),LEFT(B903,3),LEFT(B903,4))))</f>
        <v>-6.3</v>
      </c>
      <c r="N903" s="10" t="str">
        <f aca="false">IF(AND(L903="W",LEN(C903)=6),-LEFT(C903,5), IF(AND(L903="W",LEN(C903)=5),-LEFT(C903,4), IF(AND(L903="W",LEN(C903)=4), -LEFT(C903,3), IF(AND(L903="E", LEN(C903)=6),LEFT(C903,5), IF(AND(L903="E",LEN(C903)=5), LEFT(C903,4), IF(AND(L903="E",LEN(C903)=4),LEFT(C903,3) ))))))</f>
        <v>51.5</v>
      </c>
      <c r="O903" s="0" t="n">
        <f aca="false">(F903^2+G903^2+H903^2)^0.5</f>
        <v>0</v>
      </c>
      <c r="P903" s="0" t="e">
        <f aca="false">ATAN((R903^2+S903^2)^0.5/T903)/$AB$1</f>
        <v>#DIV/0!</v>
      </c>
      <c r="Q903" s="0" t="n">
        <f aca="false">ATAN2(R903,S903)/$AB$1+180</f>
        <v>180</v>
      </c>
      <c r="R903" s="0" t="n">
        <f aca="false">-F903*SIN(M903*$AB$1)*COS(N903*$AB$1)-G903*SIN($AB$1*M903)*SIN($AB$1*N903)+H903*COS($AB$1*M903)</f>
        <v>0</v>
      </c>
      <c r="S903" s="0" t="n">
        <f aca="false">-F903*SIN($AB$1*N903)+G903*COS($AB$1*N903)</f>
        <v>0</v>
      </c>
      <c r="T903" s="0" t="n">
        <f aca="false">-F903*COS($AB$1*M903)*COS(N903*$AB$1)-G903*COS($AB$1*M903)*SIN($AB$1*N903)-H903*SIN($AB$1*M903)</f>
        <v>0</v>
      </c>
      <c r="W903" s="0" t="n">
        <f aca="false">IF(O903&lt;&gt;0,1,0)</f>
        <v>0</v>
      </c>
    </row>
    <row r="904" customFormat="false" ht="15" hidden="false" customHeight="false" outlineLevel="0" collapsed="false">
      <c r="A904" s="0" t="s">
        <v>2451</v>
      </c>
      <c r="B904" s="0" t="s">
        <v>1529</v>
      </c>
      <c r="C904" s="0" t="s">
        <v>2452</v>
      </c>
      <c r="I904" s="0" t="s">
        <v>2453</v>
      </c>
      <c r="J904" s="0" t="n">
        <v>0.073</v>
      </c>
      <c r="K904" s="9" t="str">
        <f aca="false">RIGHTB(B904,1)</f>
        <v>N</v>
      </c>
      <c r="L904" s="9" t="str">
        <f aca="false">RIGHTB(C904,1)</f>
        <v>W</v>
      </c>
      <c r="M904" s="10" t="str">
        <f aca="false">IF(AND(K904="S",LEN(B904)&gt;4),-LEFT(B904,4),IF(AND(K904="S",LEN(B904)=4),-LEFT(B904,3),IF(AND(K904="N",LEN(B904)=4),LEFT(B904,3),LEFT(B904,4))))</f>
        <v>69.2</v>
      </c>
      <c r="N904" s="10" t="n">
        <f aca="false">IF(AND(L904="W",LEN(C904)=6),-LEFT(C904,5), IF(AND(L904="W",LEN(C904)=5),-LEFT(C904,4), IF(AND(L904="W",LEN(C904)=4), -LEFT(C904,3), IF(AND(L904="E", LEN(C904)=6),LEFT(C904,5), IF(AND(L904="E",LEN(C904)=5), LEFT(C904,4), IF(AND(L904="E",LEN(C904)=4),LEFT(C904,3) ))))))</f>
        <v>-44</v>
      </c>
      <c r="O904" s="0" t="n">
        <f aca="false">(F904^2+G904^2+H904^2)^0.5</f>
        <v>0</v>
      </c>
      <c r="P904" s="0" t="e">
        <f aca="false">ATAN((R904^2+S904^2)^0.5/T904)/$AB$1</f>
        <v>#DIV/0!</v>
      </c>
      <c r="Q904" s="0" t="n">
        <f aca="false">ATAN2(R904,S904)/$AB$1+180</f>
        <v>180</v>
      </c>
      <c r="R904" s="0" t="n">
        <f aca="false">-F904*SIN(M904*$AB$1)*COS(N904*$AB$1)-G904*SIN($AB$1*M904)*SIN($AB$1*N904)+H904*COS($AB$1*M904)</f>
        <v>0</v>
      </c>
      <c r="S904" s="0" t="n">
        <f aca="false">-F904*SIN($AB$1*N904)+G904*COS($AB$1*N904)</f>
        <v>0</v>
      </c>
      <c r="T904" s="0" t="n">
        <f aca="false">-F904*COS($AB$1*M904)*COS(N904*$AB$1)-G904*COS($AB$1*M904)*SIN($AB$1*N904)-H904*SIN($AB$1*M904)</f>
        <v>0</v>
      </c>
      <c r="W904" s="0" t="n">
        <f aca="false">IF(O904&lt;&gt;0,1,0)</f>
        <v>0</v>
      </c>
    </row>
    <row r="905" customFormat="false" ht="15" hidden="false" customHeight="false" outlineLevel="0" collapsed="false">
      <c r="A905" s="0" t="s">
        <v>2454</v>
      </c>
      <c r="B905" s="0" t="s">
        <v>2455</v>
      </c>
      <c r="C905" s="0" t="s">
        <v>2456</v>
      </c>
      <c r="I905" s="0" t="s">
        <v>2453</v>
      </c>
      <c r="J905" s="0" t="n">
        <v>0.073</v>
      </c>
      <c r="K905" s="9" t="str">
        <f aca="false">RIGHTB(B905,1)</f>
        <v>S</v>
      </c>
      <c r="L905" s="9" t="str">
        <f aca="false">RIGHTB(C905,1)</f>
        <v>W</v>
      </c>
      <c r="M905" s="10" t="n">
        <f aca="false">IF(AND(K905="S",LEN(B905)&gt;4),-LEFT(B905,4),IF(AND(K905="S",LEN(B905)=4),-LEFT(B905,3),IF(AND(K905="N",LEN(B905)=4),LEFT(B905,3),LEFT(B905,4))))</f>
        <v>-60.4</v>
      </c>
      <c r="N905" s="10" t="n">
        <f aca="false">IF(AND(L905="W",LEN(C905)=6),-LEFT(C905,5), IF(AND(L905="W",LEN(C905)=5),-LEFT(C905,4), IF(AND(L905="W",LEN(C905)=4), -LEFT(C905,3), IF(AND(L905="E", LEN(C905)=6),LEFT(C905,5), IF(AND(L905="E",LEN(C905)=5), LEFT(C905,4), IF(AND(L905="E",LEN(C905)=4),LEFT(C905,3) ))))))</f>
        <v>-120.5</v>
      </c>
      <c r="O905" s="0" t="n">
        <f aca="false">(F905^2+G905^2+H905^2)^0.5</f>
        <v>0</v>
      </c>
      <c r="P905" s="0" t="e">
        <f aca="false">ATAN((R905^2+S905^2)^0.5/T905)/$AB$1</f>
        <v>#DIV/0!</v>
      </c>
      <c r="Q905" s="0" t="n">
        <f aca="false">ATAN2(R905,S905)/$AB$1+180</f>
        <v>180</v>
      </c>
      <c r="R905" s="0" t="n">
        <f aca="false">-F905*SIN(M905*$AB$1)*COS(N905*$AB$1)-G905*SIN($AB$1*M905)*SIN($AB$1*N905)+H905*COS($AB$1*M905)</f>
        <v>0</v>
      </c>
      <c r="S905" s="0" t="n">
        <f aca="false">-F905*SIN($AB$1*N905)+G905*COS($AB$1*N905)</f>
        <v>0</v>
      </c>
      <c r="T905" s="0" t="n">
        <f aca="false">-F905*COS($AB$1*M905)*COS(N905*$AB$1)-G905*COS($AB$1*M905)*SIN($AB$1*N905)-H905*SIN($AB$1*M905)</f>
        <v>0</v>
      </c>
      <c r="W905" s="0" t="n">
        <f aca="false">IF(O905&lt;&gt;0,1,0)</f>
        <v>0</v>
      </c>
    </row>
    <row r="906" customFormat="false" ht="15" hidden="false" customHeight="false" outlineLevel="0" collapsed="false">
      <c r="A906" s="0" t="s">
        <v>2457</v>
      </c>
      <c r="I906" s="0" t="s">
        <v>2453</v>
      </c>
      <c r="J906" s="0" t="n">
        <v>0.073</v>
      </c>
      <c r="K906" s="9" t="str">
        <f aca="false">RIGHTB(B906,1)</f>
        <v/>
      </c>
      <c r="L906" s="9" t="str">
        <f aca="false">RIGHTB(C906,1)</f>
        <v/>
      </c>
      <c r="M906" s="10" t="str">
        <f aca="false">IF(AND(K906="S",LEN(B906)&gt;4),-LEFT(B906,4),IF(AND(K906="S",LEN(B906)=4),-LEFT(B906,3),IF(AND(K906="N",LEN(B906)=4),LEFT(B906,3),LEFT(B906,4))))</f>
        <v/>
      </c>
      <c r="N906" s="10" t="n">
        <f aca="false">IF(AND(L906="W",LEN(C906)=6),-LEFT(C906,5), IF(AND(L906="W",LEN(C906)=5),-LEFT(C906,4), IF(AND(L906="W",LEN(C906)=4), -LEFT(C906,3), IF(AND(L906="E", LEN(C906)=6),LEFT(C906,5), IF(AND(L906="E",LEN(C906)=5), LEFT(C906,4), IF(AND(L906="E",LEN(C906)=4),LEFT(C906,3) ))))))</f>
        <v>0</v>
      </c>
      <c r="O906" s="0" t="n">
        <f aca="false">(F906^2+G906^2+H906^2)^0.5</f>
        <v>0</v>
      </c>
      <c r="P906" s="0" t="e">
        <f aca="false">ATAN((R906^2+S906^2)^0.5/T906)/$AB$1</f>
        <v>#VALUE!</v>
      </c>
      <c r="Q906" s="0" t="e">
        <f aca="false">ATAN2(R906,S906)/$AB$1+180</f>
        <v>#VALUE!</v>
      </c>
      <c r="R906" s="0" t="e">
        <f aca="false">-F906*SIN(M906*$AB$1)*COS(N906*$AB$1)-G906*SIN($AB$1*M906)*SIN($AB$1*N906)+H906*COS($AB$1*M906)</f>
        <v>#VALUE!</v>
      </c>
      <c r="S906" s="0" t="n">
        <f aca="false">-F906*SIN($AB$1*N906)+G906*COS($AB$1*N906)</f>
        <v>0</v>
      </c>
      <c r="T906" s="0" t="e">
        <f aca="false">-F906*COS($AB$1*M906)*COS(N906*$AB$1)-G906*COS($AB$1*M906)*SIN($AB$1*N906)-H906*SIN($AB$1*M906)</f>
        <v>#VALUE!</v>
      </c>
      <c r="W906" s="0" t="n">
        <f aca="false">IF(O906&lt;&gt;0,1,0)</f>
        <v>0</v>
      </c>
    </row>
    <row r="907" customFormat="false" ht="15" hidden="false" customHeight="false" outlineLevel="0" collapsed="false">
      <c r="A907" s="0" t="s">
        <v>2458</v>
      </c>
      <c r="I907" s="0" t="s">
        <v>2453</v>
      </c>
      <c r="J907" s="0" t="n">
        <v>0.073</v>
      </c>
      <c r="K907" s="9" t="str">
        <f aca="false">RIGHTB(B907,1)</f>
        <v/>
      </c>
      <c r="L907" s="9" t="str">
        <f aca="false">RIGHTB(C907,1)</f>
        <v/>
      </c>
      <c r="M907" s="10" t="str">
        <f aca="false">IF(AND(K907="S",LEN(B907)&gt;4),-LEFT(B907,4),IF(AND(K907="S",LEN(B907)=4),-LEFT(B907,3),IF(AND(K907="N",LEN(B907)=4),LEFT(B907,3),LEFT(B907,4))))</f>
        <v/>
      </c>
      <c r="N907" s="10" t="n">
        <f aca="false">IF(AND(L907="W",LEN(C907)=6),-LEFT(C907,5), IF(AND(L907="W",LEN(C907)=5),-LEFT(C907,4), IF(AND(L907="W",LEN(C907)=4), -LEFT(C907,3), IF(AND(L907="E", LEN(C907)=6),LEFT(C907,5), IF(AND(L907="E",LEN(C907)=5), LEFT(C907,4), IF(AND(L907="E",LEN(C907)=4),LEFT(C907,3) ))))))</f>
        <v>0</v>
      </c>
      <c r="O907" s="0" t="n">
        <f aca="false">(F907^2+G907^2+H907^2)^0.5</f>
        <v>0</v>
      </c>
      <c r="P907" s="0" t="e">
        <f aca="false">ATAN((R907^2+S907^2)^0.5/T907)/$AB$1</f>
        <v>#VALUE!</v>
      </c>
      <c r="Q907" s="0" t="e">
        <f aca="false">ATAN2(R907,S907)/$AB$1+180</f>
        <v>#VALUE!</v>
      </c>
      <c r="R907" s="0" t="e">
        <f aca="false">-F907*SIN(M907*$AB$1)*COS(N907*$AB$1)-G907*SIN($AB$1*M907)*SIN($AB$1*N907)+H907*COS($AB$1*M907)</f>
        <v>#VALUE!</v>
      </c>
      <c r="S907" s="0" t="n">
        <f aca="false">-F907*SIN($AB$1*N907)+G907*COS($AB$1*N907)</f>
        <v>0</v>
      </c>
      <c r="T907" s="0" t="e">
        <f aca="false">-F907*COS($AB$1*M907)*COS(N907*$AB$1)-G907*COS($AB$1*M907)*SIN($AB$1*N907)-H907*SIN($AB$1*M907)</f>
        <v>#VALUE!</v>
      </c>
      <c r="W907" s="0" t="n">
        <f aca="false">IF(O907&lt;&gt;0,1,0)</f>
        <v>0</v>
      </c>
    </row>
    <row r="908" customFormat="false" ht="15" hidden="false" customHeight="false" outlineLevel="0" collapsed="false">
      <c r="A908" s="0" t="s">
        <v>2459</v>
      </c>
      <c r="B908" s="0" t="s">
        <v>2460</v>
      </c>
      <c r="C908" s="0" t="s">
        <v>2461</v>
      </c>
      <c r="D908" s="0" t="n">
        <v>50.5</v>
      </c>
      <c r="I908" s="0" t="s">
        <v>2453</v>
      </c>
      <c r="J908" s="0" t="n">
        <v>0.073</v>
      </c>
      <c r="K908" s="9" t="str">
        <f aca="false">RIGHTB(B908,1)</f>
        <v>S</v>
      </c>
      <c r="L908" s="9" t="str">
        <f aca="false">RIGHTB(C908,1)</f>
        <v>E</v>
      </c>
      <c r="M908" s="10" t="n">
        <f aca="false">IF(AND(K908="S",LEN(B908)&gt;4),-LEFT(B908,4),IF(AND(K908="S",LEN(B908)=4),-LEFT(B908,3),IF(AND(K908="N",LEN(B908)=4),LEFT(B908,3),LEFT(B908,4))))</f>
        <v>-48.9</v>
      </c>
      <c r="N908" s="10" t="str">
        <f aca="false">IF(AND(L908="W",LEN(C908)=6),-LEFT(C908,5), IF(AND(L908="W",LEN(C908)=5),-LEFT(C908,4), IF(AND(L908="W",LEN(C908)=4), -LEFT(C908,3), IF(AND(L908="E", LEN(C908)=6),LEFT(C908,5), IF(AND(L908="E",LEN(C908)=5), LEFT(C908,4), IF(AND(L908="E",LEN(C908)=4),LEFT(C908,3) ))))))</f>
        <v>145.1</v>
      </c>
      <c r="O908" s="0" t="n">
        <f aca="false">(F908^2+G908^2+H908^2)^0.5</f>
        <v>0</v>
      </c>
      <c r="P908" s="0" t="e">
        <f aca="false">ATAN((R908^2+S908^2)^0.5/T908)/$AB$1</f>
        <v>#DIV/0!</v>
      </c>
      <c r="Q908" s="0" t="n">
        <f aca="false">ATAN2(R908,S908)/$AB$1+180</f>
        <v>180</v>
      </c>
      <c r="R908" s="0" t="n">
        <f aca="false">-F908*SIN(M908*$AB$1)*COS(N908*$AB$1)-G908*SIN($AB$1*M908)*SIN($AB$1*N908)+H908*COS($AB$1*M908)</f>
        <v>0</v>
      </c>
      <c r="S908" s="0" t="n">
        <f aca="false">-F908*SIN($AB$1*N908)+G908*COS($AB$1*N908)</f>
        <v>-0</v>
      </c>
      <c r="T908" s="0" t="n">
        <f aca="false">-F908*COS($AB$1*M908)*COS(N908*$AB$1)-G908*COS($AB$1*M908)*SIN($AB$1*N908)-H908*SIN($AB$1*M908)</f>
        <v>0</v>
      </c>
      <c r="W908" s="0" t="n">
        <f aca="false">IF(O908&lt;&gt;0,1,0)</f>
        <v>0</v>
      </c>
    </row>
    <row r="909" customFormat="false" ht="15" hidden="false" customHeight="false" outlineLevel="0" collapsed="false">
      <c r="A909" s="0" t="s">
        <v>2462</v>
      </c>
      <c r="I909" s="0" t="s">
        <v>2453</v>
      </c>
      <c r="J909" s="0" t="n">
        <v>0.073</v>
      </c>
      <c r="K909" s="9" t="str">
        <f aca="false">RIGHTB(B909,1)</f>
        <v/>
      </c>
      <c r="L909" s="9" t="str">
        <f aca="false">RIGHTB(C909,1)</f>
        <v/>
      </c>
      <c r="M909" s="10" t="str">
        <f aca="false">IF(AND(K909="S",LEN(B909)&gt;4),-LEFT(B909,4),IF(AND(K909="S",LEN(B909)=4),-LEFT(B909,3),IF(AND(K909="N",LEN(B909)=4),LEFT(B909,3),LEFT(B909,4))))</f>
        <v/>
      </c>
      <c r="N909" s="10" t="n">
        <f aca="false">IF(AND(L909="W",LEN(C909)=6),-LEFT(C909,5), IF(AND(L909="W",LEN(C909)=5),-LEFT(C909,4), IF(AND(L909="W",LEN(C909)=4), -LEFT(C909,3), IF(AND(L909="E", LEN(C909)=6),LEFT(C909,5), IF(AND(L909="E",LEN(C909)=5), LEFT(C909,4), IF(AND(L909="E",LEN(C909)=4),LEFT(C909,3) ))))))</f>
        <v>0</v>
      </c>
      <c r="O909" s="0" t="n">
        <f aca="false">(F909^2+G909^2+H909^2)^0.5</f>
        <v>0</v>
      </c>
      <c r="P909" s="0" t="e">
        <f aca="false">ATAN((R909^2+S909^2)^0.5/T909)/$AB$1</f>
        <v>#VALUE!</v>
      </c>
      <c r="Q909" s="0" t="e">
        <f aca="false">ATAN2(R909,S909)/$AB$1+180</f>
        <v>#VALUE!</v>
      </c>
      <c r="R909" s="0" t="e">
        <f aca="false">-F909*SIN(M909*$AB$1)*COS(N909*$AB$1)-G909*SIN($AB$1*M909)*SIN($AB$1*N909)+H909*COS($AB$1*M909)</f>
        <v>#VALUE!</v>
      </c>
      <c r="S909" s="0" t="n">
        <f aca="false">-F909*SIN($AB$1*N909)+G909*COS($AB$1*N909)</f>
        <v>0</v>
      </c>
      <c r="T909" s="0" t="e">
        <f aca="false">-F909*COS($AB$1*M909)*COS(N909*$AB$1)-G909*COS($AB$1*M909)*SIN($AB$1*N909)-H909*SIN($AB$1*M909)</f>
        <v>#VALUE!</v>
      </c>
      <c r="W909" s="0" t="n">
        <f aca="false">IF(O909&lt;&gt;0,1,0)</f>
        <v>0</v>
      </c>
    </row>
    <row r="910" customFormat="false" ht="15" hidden="false" customHeight="false" outlineLevel="0" collapsed="false">
      <c r="A910" s="0" t="s">
        <v>2463</v>
      </c>
      <c r="B910" s="0" t="s">
        <v>1579</v>
      </c>
      <c r="C910" s="0" t="s">
        <v>2464</v>
      </c>
      <c r="I910" s="0" t="s">
        <v>2453</v>
      </c>
      <c r="J910" s="0" t="n">
        <v>0.073</v>
      </c>
      <c r="K910" s="9" t="str">
        <f aca="false">RIGHTB(B910,1)</f>
        <v>N</v>
      </c>
      <c r="L910" s="9" t="str">
        <f aca="false">RIGHTB(C910,1)</f>
        <v>W</v>
      </c>
      <c r="M910" s="10" t="str">
        <f aca="false">IF(AND(K910="S",LEN(B910)&gt;4),-LEFT(B910,4),IF(AND(K910="S",LEN(B910)=4),-LEFT(B910,3),IF(AND(K910="N",LEN(B910)=4),LEFT(B910,3),LEFT(B910,4))))</f>
        <v>48.9</v>
      </c>
      <c r="N910" s="10" t="n">
        <f aca="false">IF(AND(L910="W",LEN(C910)=6),-LEFT(C910,5), IF(AND(L910="W",LEN(C910)=5),-LEFT(C910,4), IF(AND(L910="W",LEN(C910)=4), -LEFT(C910,3), IF(AND(L910="E", LEN(C910)=6),LEFT(C910,5), IF(AND(L910="E",LEN(C910)=5), LEFT(C910,4), IF(AND(L910="E",LEN(C910)=4),LEFT(C910,3) ))))))</f>
        <v>-119.8</v>
      </c>
      <c r="O910" s="0" t="n">
        <f aca="false">(F910^2+G910^2+H910^2)^0.5</f>
        <v>0</v>
      </c>
      <c r="P910" s="0" t="e">
        <f aca="false">ATAN((R910^2+S910^2)^0.5/T910)/$AB$1</f>
        <v>#DIV/0!</v>
      </c>
      <c r="Q910" s="0" t="n">
        <f aca="false">ATAN2(R910,S910)/$AB$1+180</f>
        <v>180</v>
      </c>
      <c r="R910" s="0" t="n">
        <f aca="false">-F910*SIN(M910*$AB$1)*COS(N910*$AB$1)-G910*SIN($AB$1*M910)*SIN($AB$1*N910)+H910*COS($AB$1*M910)</f>
        <v>0</v>
      </c>
      <c r="S910" s="0" t="n">
        <f aca="false">-F910*SIN($AB$1*N910)+G910*COS($AB$1*N910)</f>
        <v>0</v>
      </c>
      <c r="T910" s="0" t="n">
        <f aca="false">-F910*COS($AB$1*M910)*COS(N910*$AB$1)-G910*COS($AB$1*M910)*SIN($AB$1*N910)-H910*SIN($AB$1*M910)</f>
        <v>0</v>
      </c>
      <c r="W910" s="0" t="n">
        <f aca="false">IF(O910&lt;&gt;0,1,0)</f>
        <v>0</v>
      </c>
    </row>
    <row r="911" customFormat="false" ht="15" hidden="false" customHeight="false" outlineLevel="0" collapsed="false">
      <c r="A911" s="0" t="s">
        <v>2465</v>
      </c>
      <c r="B911" s="0" t="s">
        <v>2466</v>
      </c>
      <c r="C911" s="0" t="s">
        <v>2467</v>
      </c>
      <c r="I911" s="0" t="s">
        <v>2453</v>
      </c>
      <c r="J911" s="0" t="n">
        <v>0.073</v>
      </c>
      <c r="K911" s="9" t="str">
        <f aca="false">RIGHTB(B911,1)</f>
        <v>S</v>
      </c>
      <c r="L911" s="9" t="str">
        <f aca="false">RIGHTB(C911,1)</f>
        <v>W</v>
      </c>
      <c r="M911" s="10" t="n">
        <f aca="false">IF(AND(K911="S",LEN(B911)&gt;4),-LEFT(B911,4),IF(AND(K911="S",LEN(B911)=4),-LEFT(B911,3),IF(AND(K911="N",LEN(B911)=4),LEFT(B911,3),LEFT(B911,4))))</f>
        <v>-33.6</v>
      </c>
      <c r="N911" s="10" t="n">
        <f aca="false">IF(AND(L911="W",LEN(C911)=6),-LEFT(C911,5), IF(AND(L911="W",LEN(C911)=5),-LEFT(C911,4), IF(AND(L911="W",LEN(C911)=4), -LEFT(C911,3), IF(AND(L911="E", LEN(C911)=6),LEFT(C911,5), IF(AND(L911="E",LEN(C911)=5), LEFT(C911,4), IF(AND(L911="E",LEN(C911)=4),LEFT(C911,3) ))))))</f>
        <v>-35.1</v>
      </c>
      <c r="O911" s="0" t="n">
        <f aca="false">(F911^2+G911^2+H911^2)^0.5</f>
        <v>0</v>
      </c>
      <c r="P911" s="0" t="e">
        <f aca="false">ATAN((R911^2+S911^2)^0.5/T911)/$AB$1</f>
        <v>#DIV/0!</v>
      </c>
      <c r="Q911" s="0" t="n">
        <f aca="false">ATAN2(R911,S911)/$AB$1+180</f>
        <v>180</v>
      </c>
      <c r="R911" s="0" t="n">
        <f aca="false">-F911*SIN(M911*$AB$1)*COS(N911*$AB$1)-G911*SIN($AB$1*M911)*SIN($AB$1*N911)+H911*COS($AB$1*M911)</f>
        <v>0</v>
      </c>
      <c r="S911" s="0" t="n">
        <f aca="false">-F911*SIN($AB$1*N911)+G911*COS($AB$1*N911)</f>
        <v>0</v>
      </c>
      <c r="T911" s="0" t="n">
        <f aca="false">-F911*COS($AB$1*M911)*COS(N911*$AB$1)-G911*COS($AB$1*M911)*SIN($AB$1*N911)-H911*SIN($AB$1*M911)</f>
        <v>0</v>
      </c>
      <c r="W911" s="0" t="n">
        <f aca="false">IF(O911&lt;&gt;0,1,0)</f>
        <v>0</v>
      </c>
    </row>
    <row r="912" customFormat="false" ht="15" hidden="false" customHeight="false" outlineLevel="0" collapsed="false">
      <c r="A912" s="0" t="s">
        <v>2468</v>
      </c>
      <c r="B912" s="0" t="s">
        <v>520</v>
      </c>
      <c r="C912" s="0" t="s">
        <v>528</v>
      </c>
      <c r="I912" s="0" t="s">
        <v>2453</v>
      </c>
      <c r="J912" s="0" t="n">
        <v>0.073</v>
      </c>
      <c r="K912" s="9" t="str">
        <f aca="false">RIGHTB(B912,1)</f>
        <v>S</v>
      </c>
      <c r="L912" s="9" t="str">
        <f aca="false">RIGHTB(C912,1)</f>
        <v>W</v>
      </c>
      <c r="M912" s="10" t="n">
        <f aca="false">IF(AND(K912="S",LEN(B912)&gt;4),-LEFT(B912,4),IF(AND(K912="S",LEN(B912)=4),-LEFT(B912,3),IF(AND(K912="N",LEN(B912)=4),LEFT(B912,3),LEFT(B912,4))))</f>
        <v>-11.6</v>
      </c>
      <c r="N912" s="10" t="n">
        <f aca="false">IF(AND(L912="W",LEN(C912)=6),-LEFT(C912,5), IF(AND(L912="W",LEN(C912)=5),-LEFT(C912,4), IF(AND(L912="W",LEN(C912)=4), -LEFT(C912,3), IF(AND(L912="E", LEN(C912)=6),LEFT(C912,5), IF(AND(L912="E",LEN(C912)=5), LEFT(C912,4), IF(AND(L912="E",LEN(C912)=4),LEFT(C912,3) ))))))</f>
        <v>-175</v>
      </c>
      <c r="O912" s="0" t="n">
        <f aca="false">(F912^2+G912^2+H912^2)^0.5</f>
        <v>0</v>
      </c>
      <c r="P912" s="0" t="e">
        <f aca="false">ATAN((R912^2+S912^2)^0.5/T912)/$AB$1</f>
        <v>#DIV/0!</v>
      </c>
      <c r="Q912" s="0" t="n">
        <f aca="false">ATAN2(R912,S912)/$AB$1+180</f>
        <v>180</v>
      </c>
      <c r="R912" s="0" t="n">
        <f aca="false">-F912*SIN(M912*$AB$1)*COS(N912*$AB$1)-G912*SIN($AB$1*M912)*SIN($AB$1*N912)+H912*COS($AB$1*M912)</f>
        <v>0</v>
      </c>
      <c r="S912" s="0" t="n">
        <f aca="false">-F912*SIN($AB$1*N912)+G912*COS($AB$1*N912)</f>
        <v>0</v>
      </c>
      <c r="T912" s="0" t="n">
        <f aca="false">-F912*COS($AB$1*M912)*COS(N912*$AB$1)-G912*COS($AB$1*M912)*SIN($AB$1*N912)-H912*SIN($AB$1*M912)</f>
        <v>0</v>
      </c>
      <c r="W912" s="0" t="n">
        <f aca="false">IF(O912&lt;&gt;0,1,0)</f>
        <v>0</v>
      </c>
    </row>
    <row r="913" customFormat="false" ht="15" hidden="false" customHeight="false" outlineLevel="0" collapsed="false">
      <c r="A913" s="0" t="s">
        <v>2469</v>
      </c>
      <c r="I913" s="0" t="s">
        <v>2453</v>
      </c>
      <c r="J913" s="0" t="n">
        <v>0.073</v>
      </c>
      <c r="K913" s="9" t="str">
        <f aca="false">RIGHTB(B913,1)</f>
        <v/>
      </c>
      <c r="L913" s="9" t="str">
        <f aca="false">RIGHTB(C913,1)</f>
        <v/>
      </c>
      <c r="M913" s="10" t="str">
        <f aca="false">IF(AND(K913="S",LEN(B913)&gt;4),-LEFT(B913,4),IF(AND(K913="S",LEN(B913)=4),-LEFT(B913,3),IF(AND(K913="N",LEN(B913)=4),LEFT(B913,3),LEFT(B913,4))))</f>
        <v/>
      </c>
      <c r="N913" s="10" t="n">
        <f aca="false">IF(AND(L913="W",LEN(C913)=6),-LEFT(C913,5), IF(AND(L913="W",LEN(C913)=5),-LEFT(C913,4), IF(AND(L913="W",LEN(C913)=4), -LEFT(C913,3), IF(AND(L913="E", LEN(C913)=6),LEFT(C913,5), IF(AND(L913="E",LEN(C913)=5), LEFT(C913,4), IF(AND(L913="E",LEN(C913)=4),LEFT(C913,3) ))))))</f>
        <v>0</v>
      </c>
      <c r="O913" s="0" t="n">
        <f aca="false">(F913^2+G913^2+H913^2)^0.5</f>
        <v>0</v>
      </c>
      <c r="P913" s="0" t="e">
        <f aca="false">ATAN((R913^2+S913^2)^0.5/T913)/$AB$1</f>
        <v>#VALUE!</v>
      </c>
      <c r="Q913" s="0" t="e">
        <f aca="false">ATAN2(R913,S913)/$AB$1+180</f>
        <v>#VALUE!</v>
      </c>
      <c r="R913" s="0" t="e">
        <f aca="false">-F913*SIN(M913*$AB$1)*COS(N913*$AB$1)-G913*SIN($AB$1*M913)*SIN($AB$1*N913)+H913*COS($AB$1*M913)</f>
        <v>#VALUE!</v>
      </c>
      <c r="S913" s="0" t="n">
        <f aca="false">-F913*SIN($AB$1*N913)+G913*COS($AB$1*N913)</f>
        <v>0</v>
      </c>
      <c r="T913" s="0" t="e">
        <f aca="false">-F913*COS($AB$1*M913)*COS(N913*$AB$1)-G913*COS($AB$1*M913)*SIN($AB$1*N913)-H913*SIN($AB$1*M913)</f>
        <v>#VALUE!</v>
      </c>
      <c r="W913" s="0" t="n">
        <f aca="false">IF(O913&lt;&gt;0,1,0)</f>
        <v>0</v>
      </c>
    </row>
    <row r="914" customFormat="false" ht="15" hidden="false" customHeight="false" outlineLevel="0" collapsed="false">
      <c r="A914" s="0" t="s">
        <v>2470</v>
      </c>
      <c r="I914" s="0" t="s">
        <v>2453</v>
      </c>
      <c r="J914" s="0" t="n">
        <v>0.073</v>
      </c>
      <c r="K914" s="9" t="str">
        <f aca="false">RIGHTB(B914,1)</f>
        <v/>
      </c>
      <c r="L914" s="9" t="str">
        <f aca="false">RIGHTB(C914,1)</f>
        <v/>
      </c>
      <c r="M914" s="10" t="str">
        <f aca="false">IF(AND(K914="S",LEN(B914)&gt;4),-LEFT(B914,4),IF(AND(K914="S",LEN(B914)=4),-LEFT(B914,3),IF(AND(K914="N",LEN(B914)=4),LEFT(B914,3),LEFT(B914,4))))</f>
        <v/>
      </c>
      <c r="N914" s="10" t="n">
        <f aca="false">IF(AND(L914="W",LEN(C914)=6),-LEFT(C914,5), IF(AND(L914="W",LEN(C914)=5),-LEFT(C914,4), IF(AND(L914="W",LEN(C914)=4), -LEFT(C914,3), IF(AND(L914="E", LEN(C914)=6),LEFT(C914,5), IF(AND(L914="E",LEN(C914)=5), LEFT(C914,4), IF(AND(L914="E",LEN(C914)=4),LEFT(C914,3) ))))))</f>
        <v>0</v>
      </c>
      <c r="O914" s="0" t="n">
        <f aca="false">(F914^2+G914^2+H914^2)^0.5</f>
        <v>0</v>
      </c>
      <c r="P914" s="0" t="e">
        <f aca="false">ATAN((R914^2+S914^2)^0.5/T914)/$AB$1</f>
        <v>#VALUE!</v>
      </c>
      <c r="Q914" s="0" t="e">
        <f aca="false">ATAN2(R914,S914)/$AB$1+180</f>
        <v>#VALUE!</v>
      </c>
      <c r="R914" s="0" t="e">
        <f aca="false">-F914*SIN(M914*$AB$1)*COS(N914*$AB$1)-G914*SIN($AB$1*M914)*SIN($AB$1*N914)+H914*COS($AB$1*M914)</f>
        <v>#VALUE!</v>
      </c>
      <c r="S914" s="0" t="n">
        <f aca="false">-F914*SIN($AB$1*N914)+G914*COS($AB$1*N914)</f>
        <v>0</v>
      </c>
      <c r="T914" s="0" t="e">
        <f aca="false">-F914*COS($AB$1*M914)*COS(N914*$AB$1)-G914*COS($AB$1*M914)*SIN($AB$1*N914)-H914*SIN($AB$1*M914)</f>
        <v>#VALUE!</v>
      </c>
      <c r="W914" s="0" t="n">
        <f aca="false">IF(O914&lt;&gt;0,1,0)</f>
        <v>0</v>
      </c>
    </row>
    <row r="915" customFormat="false" ht="15" hidden="false" customHeight="false" outlineLevel="0" collapsed="false">
      <c r="A915" s="0" t="s">
        <v>2471</v>
      </c>
      <c r="B915" s="0" t="s">
        <v>190</v>
      </c>
      <c r="C915" s="0" t="s">
        <v>2472</v>
      </c>
      <c r="D915" s="0" t="n">
        <v>26</v>
      </c>
      <c r="I915" s="0" t="s">
        <v>2453</v>
      </c>
      <c r="J915" s="0" t="n">
        <v>0.073</v>
      </c>
      <c r="K915" s="9" t="str">
        <f aca="false">RIGHTB(B915,1)</f>
        <v>S</v>
      </c>
      <c r="L915" s="9" t="str">
        <f aca="false">RIGHTB(C915,1)</f>
        <v>W</v>
      </c>
      <c r="M915" s="10" t="n">
        <f aca="false">IF(AND(K915="S",LEN(B915)&gt;4),-LEFT(B915,4),IF(AND(K915="S",LEN(B915)=4),-LEFT(B915,3),IF(AND(K915="N",LEN(B915)=4),LEFT(B915,3),LEFT(B915,4))))</f>
        <v>-14</v>
      </c>
      <c r="N915" s="10" t="n">
        <f aca="false">IF(AND(L915="W",LEN(C915)=6),-LEFT(C915,5), IF(AND(L915="W",LEN(C915)=5),-LEFT(C915,4), IF(AND(L915="W",LEN(C915)=4), -LEFT(C915,3), IF(AND(L915="E", LEN(C915)=6),LEFT(C915,5), IF(AND(L915="E",LEN(C915)=5), LEFT(C915,4), IF(AND(L915="E",LEN(C915)=4),LEFT(C915,3) ))))))</f>
        <v>-160</v>
      </c>
      <c r="O915" s="0" t="n">
        <f aca="false">(F915^2+G915^2+H915^2)^0.5</f>
        <v>0</v>
      </c>
      <c r="P915" s="0" t="e">
        <f aca="false">ATAN((R915^2+S915^2)^0.5/T915)/$AB$1</f>
        <v>#DIV/0!</v>
      </c>
      <c r="Q915" s="0" t="n">
        <f aca="false">ATAN2(R915,S915)/$AB$1+180</f>
        <v>180</v>
      </c>
      <c r="R915" s="0" t="n">
        <f aca="false">-F915*SIN(M915*$AB$1)*COS(N915*$AB$1)-G915*SIN($AB$1*M915)*SIN($AB$1*N915)+H915*COS($AB$1*M915)</f>
        <v>0</v>
      </c>
      <c r="S915" s="0" t="n">
        <f aca="false">-F915*SIN($AB$1*N915)+G915*COS($AB$1*N915)</f>
        <v>0</v>
      </c>
      <c r="T915" s="0" t="n">
        <f aca="false">-F915*COS($AB$1*M915)*COS(N915*$AB$1)-G915*COS($AB$1*M915)*SIN($AB$1*N915)-H915*SIN($AB$1*M915)</f>
        <v>0</v>
      </c>
      <c r="W915" s="0" t="n">
        <f aca="false">IF(O915&lt;&gt;0,1,0)</f>
        <v>0</v>
      </c>
    </row>
    <row r="916" customFormat="false" ht="15" hidden="false" customHeight="false" outlineLevel="0" collapsed="false">
      <c r="A916" s="0" t="s">
        <v>2473</v>
      </c>
      <c r="B916" s="0" t="s">
        <v>1123</v>
      </c>
      <c r="C916" s="0" t="s">
        <v>2474</v>
      </c>
      <c r="I916" s="0" t="s">
        <v>2453</v>
      </c>
      <c r="J916" s="0" t="n">
        <v>0.073</v>
      </c>
      <c r="K916" s="9" t="str">
        <f aca="false">RIGHTB(B916,1)</f>
        <v>N</v>
      </c>
      <c r="L916" s="9" t="str">
        <f aca="false">RIGHTB(C916,1)</f>
        <v>W</v>
      </c>
      <c r="M916" s="10" t="str">
        <f aca="false">IF(AND(K916="S",LEN(B916)&gt;4),-LEFT(B916,4),IF(AND(K916="S",LEN(B916)=4),-LEFT(B916,3),IF(AND(K916="N",LEN(B916)=4),LEFT(B916,3),LEFT(B916,4))))</f>
        <v>7.8</v>
      </c>
      <c r="N916" s="10" t="n">
        <f aca="false">IF(AND(L916="W",LEN(C916)=6),-LEFT(C916,5), IF(AND(L916="W",LEN(C916)=5),-LEFT(C916,4), IF(AND(L916="W",LEN(C916)=4), -LEFT(C916,3), IF(AND(L916="E", LEN(C916)=6),LEFT(C916,5), IF(AND(L916="E",LEN(C916)=5), LEFT(C916,4), IF(AND(L916="E",LEN(C916)=4),LEFT(C916,3) ))))))</f>
        <v>-95.3</v>
      </c>
      <c r="O916" s="0" t="n">
        <f aca="false">(F916^2+G916^2+H916^2)^0.5</f>
        <v>0</v>
      </c>
      <c r="P916" s="0" t="e">
        <f aca="false">ATAN((R916^2+S916^2)^0.5/T916)/$AB$1</f>
        <v>#DIV/0!</v>
      </c>
      <c r="Q916" s="0" t="n">
        <f aca="false">ATAN2(R916,S916)/$AB$1+180</f>
        <v>180</v>
      </c>
      <c r="R916" s="0" t="n">
        <f aca="false">-F916*SIN(M916*$AB$1)*COS(N916*$AB$1)-G916*SIN($AB$1*M916)*SIN($AB$1*N916)+H916*COS($AB$1*M916)</f>
        <v>0</v>
      </c>
      <c r="S916" s="0" t="n">
        <f aca="false">-F916*SIN($AB$1*N916)+G916*COS($AB$1*N916)</f>
        <v>0</v>
      </c>
      <c r="T916" s="0" t="n">
        <f aca="false">-F916*COS($AB$1*M916)*COS(N916*$AB$1)-G916*COS($AB$1*M916)*SIN($AB$1*N916)-H916*SIN($AB$1*M916)</f>
        <v>0</v>
      </c>
      <c r="W916" s="0" t="n">
        <f aca="false">IF(O916&lt;&gt;0,1,0)</f>
        <v>0</v>
      </c>
    </row>
    <row r="917" customFormat="false" ht="15" hidden="false" customHeight="false" outlineLevel="0" collapsed="false">
      <c r="A917" s="0" t="s">
        <v>2475</v>
      </c>
      <c r="B917" s="0" t="s">
        <v>2476</v>
      </c>
      <c r="C917" s="0" t="s">
        <v>2477</v>
      </c>
      <c r="I917" s="0" t="s">
        <v>2453</v>
      </c>
      <c r="J917" s="0" t="n">
        <v>0.073</v>
      </c>
      <c r="K917" s="9" t="str">
        <f aca="false">RIGHTB(B917,1)</f>
        <v>S</v>
      </c>
      <c r="L917" s="9" t="str">
        <f aca="false">RIGHTB(C917,1)</f>
        <v>E</v>
      </c>
      <c r="M917" s="10" t="n">
        <f aca="false">IF(AND(K917="S",LEN(B917)&gt;4),-LEFT(B917,4),IF(AND(K917="S",LEN(B917)=4),-LEFT(B917,3),IF(AND(K917="N",LEN(B917)=4),LEFT(B917,3),LEFT(B917,4))))</f>
        <v>-1.2</v>
      </c>
      <c r="N917" s="10" t="str">
        <f aca="false">IF(AND(L917="W",LEN(C917)=6),-LEFT(C917,5), IF(AND(L917="W",LEN(C917)=5),-LEFT(C917,4), IF(AND(L917="W",LEN(C917)=4), -LEFT(C917,3), IF(AND(L917="E", LEN(C917)=6),LEFT(C917,5), IF(AND(L917="E",LEN(C917)=5), LEFT(C917,4), IF(AND(L917="E",LEN(C917)=4),LEFT(C917,3) ))))))</f>
        <v>92.8</v>
      </c>
      <c r="O917" s="0" t="n">
        <f aca="false">(F917^2+G917^2+H917^2)^0.5</f>
        <v>0</v>
      </c>
      <c r="P917" s="0" t="e">
        <f aca="false">ATAN((R917^2+S917^2)^0.5/T917)/$AB$1</f>
        <v>#DIV/0!</v>
      </c>
      <c r="Q917" s="0" t="n">
        <f aca="false">ATAN2(R917,S917)/$AB$1+180</f>
        <v>180</v>
      </c>
      <c r="R917" s="0" t="n">
        <f aca="false">-F917*SIN(M917*$AB$1)*COS(N917*$AB$1)-G917*SIN($AB$1*M917)*SIN($AB$1*N917)+H917*COS($AB$1*M917)</f>
        <v>0</v>
      </c>
      <c r="S917" s="0" t="n">
        <f aca="false">-F917*SIN($AB$1*N917)+G917*COS($AB$1*N917)</f>
        <v>-0</v>
      </c>
      <c r="T917" s="0" t="n">
        <f aca="false">-F917*COS($AB$1*M917)*COS(N917*$AB$1)-G917*COS($AB$1*M917)*SIN($AB$1*N917)-H917*SIN($AB$1*M917)</f>
        <v>0</v>
      </c>
      <c r="W917" s="0" t="n">
        <f aca="false">IF(O917&lt;&gt;0,1,0)</f>
        <v>0</v>
      </c>
    </row>
    <row r="918" customFormat="false" ht="15" hidden="false" customHeight="false" outlineLevel="0" collapsed="false">
      <c r="A918" s="0" t="s">
        <v>2478</v>
      </c>
      <c r="B918" s="0" t="s">
        <v>689</v>
      </c>
      <c r="C918" s="0" t="s">
        <v>2479</v>
      </c>
      <c r="I918" s="0" t="s">
        <v>2453</v>
      </c>
      <c r="J918" s="0" t="n">
        <v>0.073</v>
      </c>
      <c r="K918" s="9" t="str">
        <f aca="false">RIGHTB(B918,1)</f>
        <v>S</v>
      </c>
      <c r="L918" s="9" t="str">
        <f aca="false">RIGHTB(C918,1)</f>
        <v>E</v>
      </c>
      <c r="M918" s="10" t="n">
        <f aca="false">IF(AND(K918="S",LEN(B918)&gt;4),-LEFT(B918,4),IF(AND(K918="S",LEN(B918)=4),-LEFT(B918,3),IF(AND(K918="N",LEN(B918)=4),LEFT(B918,3),LEFT(B918,4))))</f>
        <v>-3</v>
      </c>
      <c r="N918" s="10" t="str">
        <f aca="false">IF(AND(L918="W",LEN(C918)=6),-LEFT(C918,5), IF(AND(L918="W",LEN(C918)=5),-LEFT(C918,4), IF(AND(L918="W",LEN(C918)=4), -LEFT(C918,3), IF(AND(L918="E", LEN(C918)=6),LEFT(C918,5), IF(AND(L918="E",LEN(C918)=5), LEFT(C918,4), IF(AND(L918="E",LEN(C918)=4),LEFT(C918,3) ))))))</f>
        <v>76.4</v>
      </c>
      <c r="O918" s="0" t="n">
        <f aca="false">(F918^2+G918^2+H918^2)^0.5</f>
        <v>0</v>
      </c>
      <c r="P918" s="0" t="e">
        <f aca="false">ATAN((R918^2+S918^2)^0.5/T918)/$AB$1</f>
        <v>#DIV/0!</v>
      </c>
      <c r="Q918" s="0" t="n">
        <f aca="false">ATAN2(R918,S918)/$AB$1+180</f>
        <v>180</v>
      </c>
      <c r="R918" s="0" t="n">
        <f aca="false">-F918*SIN(M918*$AB$1)*COS(N918*$AB$1)-G918*SIN($AB$1*M918)*SIN($AB$1*N918)+H918*COS($AB$1*M918)</f>
        <v>0</v>
      </c>
      <c r="S918" s="0" t="n">
        <f aca="false">-F918*SIN($AB$1*N918)+G918*COS($AB$1*N918)</f>
        <v>0</v>
      </c>
      <c r="T918" s="0" t="n">
        <f aca="false">-F918*COS($AB$1*M918)*COS(N918*$AB$1)-G918*COS($AB$1*M918)*SIN($AB$1*N918)-H918*SIN($AB$1*M918)</f>
        <v>0</v>
      </c>
      <c r="W918" s="0" t="n">
        <f aca="false">IF(O918&lt;&gt;0,1,0)</f>
        <v>0</v>
      </c>
    </row>
    <row r="919" customFormat="false" ht="15" hidden="false" customHeight="false" outlineLevel="0" collapsed="false">
      <c r="A919" s="0" t="s">
        <v>2480</v>
      </c>
      <c r="B919" s="0" t="s">
        <v>135</v>
      </c>
      <c r="C919" s="0" t="s">
        <v>2481</v>
      </c>
      <c r="D919" s="0" t="n">
        <v>37</v>
      </c>
      <c r="I919" s="0" t="s">
        <v>2453</v>
      </c>
      <c r="J919" s="0" t="n">
        <v>0.073</v>
      </c>
      <c r="K919" s="9" t="str">
        <f aca="false">RIGHTB(B919,1)</f>
        <v>N</v>
      </c>
      <c r="L919" s="9" t="str">
        <f aca="false">RIGHTB(C919,1)</f>
        <v>W</v>
      </c>
      <c r="M919" s="10" t="str">
        <f aca="false">IF(AND(K919="S",LEN(B919)&gt;4),-LEFT(B919,4),IF(AND(K919="S",LEN(B919)=4),-LEFT(B919,3),IF(AND(K919="N",LEN(B919)=4),LEFT(B919,3),LEFT(B919,4))))</f>
        <v>21.0</v>
      </c>
      <c r="N919" s="10" t="n">
        <f aca="false">IF(AND(L919="W",LEN(C919)=6),-LEFT(C919,5), IF(AND(L919="W",LEN(C919)=5),-LEFT(C919,4), IF(AND(L919="W",LEN(C919)=4), -LEFT(C919,3), IF(AND(L919="E", LEN(C919)=6),LEFT(C919,5), IF(AND(L919="E",LEN(C919)=5), LEFT(C919,4), IF(AND(L919="E",LEN(C919)=4),LEFT(C919,3) ))))))</f>
        <v>-178.5</v>
      </c>
      <c r="O919" s="0" t="n">
        <f aca="false">(F919^2+G919^2+H919^2)^0.5</f>
        <v>0</v>
      </c>
      <c r="P919" s="0" t="e">
        <f aca="false">ATAN((R919^2+S919^2)^0.5/T919)/$AB$1</f>
        <v>#DIV/0!</v>
      </c>
      <c r="Q919" s="0" t="n">
        <f aca="false">ATAN2(R919,S919)/$AB$1+180</f>
        <v>180</v>
      </c>
      <c r="R919" s="0" t="n">
        <f aca="false">-F919*SIN(M919*$AB$1)*COS(N919*$AB$1)-G919*SIN($AB$1*M919)*SIN($AB$1*N919)+H919*COS($AB$1*M919)</f>
        <v>0</v>
      </c>
      <c r="S919" s="0" t="n">
        <f aca="false">-F919*SIN($AB$1*N919)+G919*COS($AB$1*N919)</f>
        <v>0</v>
      </c>
      <c r="T919" s="0" t="n">
        <f aca="false">-F919*COS($AB$1*M919)*COS(N919*$AB$1)-G919*COS($AB$1*M919)*SIN($AB$1*N919)-H919*SIN($AB$1*M919)</f>
        <v>0</v>
      </c>
      <c r="W919" s="0" t="n">
        <f aca="false">IF(O919&lt;&gt;0,1,0)</f>
        <v>0</v>
      </c>
    </row>
    <row r="920" customFormat="false" ht="15" hidden="false" customHeight="false" outlineLevel="0" collapsed="false">
      <c r="A920" s="0" t="s">
        <v>2482</v>
      </c>
      <c r="B920" s="0" t="s">
        <v>682</v>
      </c>
      <c r="C920" s="0" t="s">
        <v>2483</v>
      </c>
      <c r="D920" s="0" t="n">
        <v>38.1</v>
      </c>
      <c r="E920" s="0" t="n">
        <v>18.1</v>
      </c>
      <c r="F920" s="0" t="n">
        <v>4.5</v>
      </c>
      <c r="G920" s="0" t="n">
        <v>-14.4</v>
      </c>
      <c r="H920" s="0" t="n">
        <v>-10</v>
      </c>
      <c r="I920" s="0" t="s">
        <v>2453</v>
      </c>
      <c r="J920" s="0" t="n">
        <v>0.073</v>
      </c>
      <c r="K920" s="9" t="str">
        <f aca="false">RIGHTB(B920,1)</f>
        <v>S</v>
      </c>
      <c r="L920" s="9" t="str">
        <f aca="false">RIGHTB(C920,1)</f>
        <v>E</v>
      </c>
      <c r="M920" s="10" t="n">
        <f aca="false">IF(AND(K920="S",LEN(B920)&gt;4),-LEFT(B920,4),IF(AND(K920="S",LEN(B920)=4),-LEFT(B920,3),IF(AND(K920="N",LEN(B920)=4),LEFT(B920,3),LEFT(B920,4))))</f>
        <v>-31.1</v>
      </c>
      <c r="N920" s="10" t="str">
        <f aca="false">IF(AND(L920="W",LEN(C920)=6),-LEFT(C920,5), IF(AND(L920="W",LEN(C920)=5),-LEFT(C920,4), IF(AND(L920="W",LEN(C920)=4), -LEFT(C920,3), IF(AND(L920="E", LEN(C920)=6),LEFT(C920,5), IF(AND(L920="E",LEN(C920)=5), LEFT(C920,4), IF(AND(L920="E",LEN(C920)=4),LEFT(C920,3) ))))))</f>
        <v>140.0</v>
      </c>
      <c r="O920" s="0" t="n">
        <f aca="false">(F920^2+G920^2+H920^2)^0.5</f>
        <v>18.1</v>
      </c>
      <c r="P920" s="0" t="n">
        <f aca="false">ATAN((R920^2+S920^2)^0.5/T920)/$AB$1</f>
        <v>71.6037617181067</v>
      </c>
      <c r="Q920" s="0" t="n">
        <f aca="false">ATAN2(R920,S920)/$AB$1+180</f>
        <v>331.715093280616</v>
      </c>
      <c r="R920" s="0" t="n">
        <f aca="false">-F920*SIN(M920*$AB$1)*COS(N920*$AB$1)-G920*SIN($AB$1*M920)*SIN($AB$1*N920)+H920*COS($AB$1*M920)</f>
        <v>-15.1243701569094</v>
      </c>
      <c r="S920" s="0" t="n">
        <f aca="false">-F920*SIN($AB$1*N920)+G920*COS($AB$1*N920)</f>
        <v>8.13849573643667</v>
      </c>
      <c r="T920" s="0" t="n">
        <f aca="false">-F920*COS($AB$1*M920)*COS(N920*$AB$1)-G920*COS($AB$1*M920)*SIN($AB$1*N920)-H920*SIN($AB$1*M920)</f>
        <v>5.71211996589637</v>
      </c>
      <c r="W920" s="0" t="n">
        <f aca="false">IF(O920&lt;&gt;0,1,0)</f>
        <v>1</v>
      </c>
    </row>
    <row r="921" customFormat="false" ht="15" hidden="false" customHeight="false" outlineLevel="0" collapsed="false">
      <c r="A921" s="0" t="s">
        <v>2484</v>
      </c>
      <c r="B921" s="0" t="s">
        <v>2485</v>
      </c>
      <c r="C921" s="0" t="s">
        <v>2486</v>
      </c>
      <c r="I921" s="0" t="s">
        <v>2453</v>
      </c>
      <c r="J921" s="0" t="n">
        <v>0.073</v>
      </c>
      <c r="K921" s="9" t="str">
        <f aca="false">RIGHTB(B921,1)</f>
        <v>S</v>
      </c>
      <c r="L921" s="9" t="str">
        <f aca="false">RIGHTB(C921,1)</f>
        <v>W</v>
      </c>
      <c r="M921" s="10" t="n">
        <f aca="false">IF(AND(K921="S",LEN(B921)&gt;4),-LEFT(B921,4),IF(AND(K921="S",LEN(B921)=4),-LEFT(B921,3),IF(AND(K921="N",LEN(B921)=4),LEFT(B921,3),LEFT(B921,4))))</f>
        <v>-39.1</v>
      </c>
      <c r="N921" s="10" t="n">
        <f aca="false">IF(AND(L921="W",LEN(C921)=6),-LEFT(C921,5), IF(AND(L921="W",LEN(C921)=5),-LEFT(C921,4), IF(AND(L921="W",LEN(C921)=4), -LEFT(C921,3), IF(AND(L921="E", LEN(C921)=6),LEFT(C921,5), IF(AND(L921="E",LEN(C921)=5), LEFT(C921,4), IF(AND(L921="E",LEN(C921)=4),LEFT(C921,3) ))))))</f>
        <v>-118.6</v>
      </c>
      <c r="O921" s="0" t="n">
        <f aca="false">(F921^2+G921^2+H921^2)^0.5</f>
        <v>0</v>
      </c>
      <c r="P921" s="0" t="e">
        <f aca="false">ATAN((R921^2+S921^2)^0.5/T921)/$AB$1</f>
        <v>#DIV/0!</v>
      </c>
      <c r="Q921" s="0" t="n">
        <f aca="false">ATAN2(R921,S921)/$AB$1+180</f>
        <v>180</v>
      </c>
      <c r="R921" s="0" t="n">
        <f aca="false">-F921*SIN(M921*$AB$1)*COS(N921*$AB$1)-G921*SIN($AB$1*M921)*SIN($AB$1*N921)+H921*COS($AB$1*M921)</f>
        <v>0</v>
      </c>
      <c r="S921" s="0" t="n">
        <f aca="false">-F921*SIN($AB$1*N921)+G921*COS($AB$1*N921)</f>
        <v>0</v>
      </c>
      <c r="T921" s="0" t="n">
        <f aca="false">-F921*COS($AB$1*M921)*COS(N921*$AB$1)-G921*COS($AB$1*M921)*SIN($AB$1*N921)-H921*SIN($AB$1*M921)</f>
        <v>0</v>
      </c>
      <c r="W921" s="0" t="n">
        <f aca="false">IF(O921&lt;&gt;0,1,0)</f>
        <v>0</v>
      </c>
    </row>
    <row r="922" customFormat="false" ht="15" hidden="false" customHeight="false" outlineLevel="0" collapsed="false">
      <c r="A922" s="0" t="s">
        <v>2487</v>
      </c>
      <c r="B922" s="0" t="s">
        <v>1403</v>
      </c>
      <c r="C922" s="0" t="s">
        <v>2488</v>
      </c>
      <c r="D922" s="0" t="n">
        <v>44.4</v>
      </c>
      <c r="E922" s="0" t="n">
        <v>16.1</v>
      </c>
      <c r="F922" s="0" t="n">
        <v>-11.5</v>
      </c>
      <c r="G922" s="0" t="n">
        <v>-11.3</v>
      </c>
      <c r="H922" s="0" t="n">
        <v>-0.9</v>
      </c>
      <c r="I922" s="0" t="s">
        <v>2453</v>
      </c>
      <c r="J922" s="0" t="n">
        <v>0.073</v>
      </c>
      <c r="K922" s="9" t="str">
        <f aca="false">RIGHTB(B922,1)</f>
        <v>N</v>
      </c>
      <c r="L922" s="9" t="str">
        <f aca="false">RIGHTB(C922,1)</f>
        <v>E</v>
      </c>
      <c r="M922" s="10" t="str">
        <f aca="false">IF(AND(K922="S",LEN(B922)&gt;4),-LEFT(B922,4),IF(AND(K922="S",LEN(B922)=4),-LEFT(B922,3),IF(AND(K922="N",LEN(B922)=4),LEFT(B922,3),LEFT(B922,4))))</f>
        <v>6.3</v>
      </c>
      <c r="N922" s="10" t="str">
        <f aca="false">IF(AND(L922="W",LEN(C922)=6),-LEFT(C922,5), IF(AND(L922="W",LEN(C922)=5),-LEFT(C922,4), IF(AND(L922="W",LEN(C922)=4), -LEFT(C922,3), IF(AND(L922="E", LEN(C922)=6),LEFT(C922,5), IF(AND(L922="E",LEN(C922)=5), LEFT(C922,4), IF(AND(L922="E",LEN(C922)=4),LEFT(C922,3) ))))))</f>
        <v>29.9</v>
      </c>
      <c r="O922" s="0" t="n">
        <f aca="false">(F922^2+G922^2+H922^2)^0.5</f>
        <v>16.1477552619551</v>
      </c>
      <c r="P922" s="0" t="n">
        <f aca="false">ATAN((R922^2+S922^2)^0.5/T922)/$AB$1</f>
        <v>14.8729571562773</v>
      </c>
      <c r="Q922" s="0" t="n">
        <f aca="false">ATAN2(R922,S922)/$AB$1+180</f>
        <v>101.375941103104</v>
      </c>
      <c r="R922" s="0" t="n">
        <f aca="false">-F922*SIN(M922*$AB$1)*COS(N922*$AB$1)-G922*SIN($AB$1*M922)*SIN($AB$1*N922)+H922*COS($AB$1*M922)</f>
        <v>0.817534450061237</v>
      </c>
      <c r="S922" s="0" t="n">
        <f aca="false">-F922*SIN($AB$1*N922)+G922*COS($AB$1*N922)</f>
        <v>-4.06332425603598</v>
      </c>
      <c r="T922" s="0" t="n">
        <f aca="false">-F922*COS($AB$1*M922)*COS(N922*$AB$1)-G922*COS($AB$1*M922)*SIN($AB$1*N922)-H922*SIN($AB$1*M922)</f>
        <v>15.606762425733</v>
      </c>
      <c r="W922" s="0" t="n">
        <f aca="false">IF(O922&lt;&gt;0,1,0)</f>
        <v>1</v>
      </c>
    </row>
    <row r="923" customFormat="false" ht="15" hidden="false" customHeight="false" outlineLevel="0" collapsed="false">
      <c r="A923" s="0" t="s">
        <v>2489</v>
      </c>
      <c r="B923" s="0" t="s">
        <v>2490</v>
      </c>
      <c r="C923" s="0" t="s">
        <v>906</v>
      </c>
      <c r="I923" s="0" t="s">
        <v>2453</v>
      </c>
      <c r="J923" s="0" t="n">
        <v>0.073</v>
      </c>
      <c r="K923" s="9" t="str">
        <f aca="false">RIGHTB(B923,1)</f>
        <v>N</v>
      </c>
      <c r="L923" s="9" t="str">
        <f aca="false">RIGHTB(C923,1)</f>
        <v>E</v>
      </c>
      <c r="M923" s="10" t="str">
        <f aca="false">IF(AND(K923="S",LEN(B923)&gt;4),-LEFT(B923,4),IF(AND(K923="S",LEN(B923)=4),-LEFT(B923,3),IF(AND(K923="N",LEN(B923)=4),LEFT(B923,3),LEFT(B923,4))))</f>
        <v>38.3</v>
      </c>
      <c r="N923" s="10" t="str">
        <f aca="false">IF(AND(L923="W",LEN(C923)=6),-LEFT(C923,5), IF(AND(L923="W",LEN(C923)=5),-LEFT(C923,4), IF(AND(L923="W",LEN(C923)=4), -LEFT(C923,3), IF(AND(L923="E", LEN(C923)=6),LEFT(C923,5), IF(AND(L923="E",LEN(C923)=5), LEFT(C923,4), IF(AND(L923="E",LEN(C923)=4),LEFT(C923,3) ))))))</f>
        <v>162.2</v>
      </c>
      <c r="O923" s="0" t="n">
        <f aca="false">(F923^2+G923^2+H923^2)^0.5</f>
        <v>0</v>
      </c>
      <c r="P923" s="0" t="e">
        <f aca="false">ATAN((R923^2+S923^2)^0.5/T923)/$AB$1</f>
        <v>#DIV/0!</v>
      </c>
      <c r="Q923" s="0" t="n">
        <f aca="false">ATAN2(R923,S923)/$AB$1+180</f>
        <v>180</v>
      </c>
      <c r="R923" s="0" t="n">
        <f aca="false">-F923*SIN(M923*$AB$1)*COS(N923*$AB$1)-G923*SIN($AB$1*M923)*SIN($AB$1*N923)+H923*COS($AB$1*M923)</f>
        <v>0</v>
      </c>
      <c r="S923" s="0" t="n">
        <f aca="false">-F923*SIN($AB$1*N923)+G923*COS($AB$1*N923)</f>
        <v>-0</v>
      </c>
      <c r="T923" s="0" t="n">
        <f aca="false">-F923*COS($AB$1*M923)*COS(N923*$AB$1)-G923*COS($AB$1*M923)*SIN($AB$1*N923)-H923*SIN($AB$1*M923)</f>
        <v>0</v>
      </c>
      <c r="W923" s="0" t="n">
        <f aca="false">IF(O923&lt;&gt;0,1,0)</f>
        <v>0</v>
      </c>
    </row>
    <row r="924" customFormat="false" ht="15" hidden="false" customHeight="false" outlineLevel="0" collapsed="false">
      <c r="A924" s="0" t="s">
        <v>2491</v>
      </c>
      <c r="B924" s="0" t="s">
        <v>1990</v>
      </c>
      <c r="C924" s="0" t="s">
        <v>1055</v>
      </c>
      <c r="D924" s="0" t="n">
        <v>30.6</v>
      </c>
      <c r="E924" s="0" t="n">
        <v>20.8</v>
      </c>
      <c r="F924" s="0" t="n">
        <v>5.4</v>
      </c>
      <c r="G924" s="0" t="n">
        <v>-9.9</v>
      </c>
      <c r="H924" s="0" t="n">
        <v>17.5</v>
      </c>
      <c r="I924" s="0" t="s">
        <v>2453</v>
      </c>
      <c r="J924" s="0" t="n">
        <v>0.073</v>
      </c>
      <c r="K924" s="9" t="str">
        <f aca="false">RIGHTB(B924,1)</f>
        <v>S</v>
      </c>
      <c r="L924" s="9" t="str">
        <f aca="false">RIGHTB(C924,1)</f>
        <v>E</v>
      </c>
      <c r="M924" s="10" t="n">
        <f aca="false">IF(AND(K924="S",LEN(B924)&gt;4),-LEFT(B924,4),IF(AND(K924="S",LEN(B924)=4),-LEFT(B924,3),IF(AND(K924="N",LEN(B924)=4),LEFT(B924,3),LEFT(B924,4))))</f>
        <v>-32.8</v>
      </c>
      <c r="N924" s="10" t="str">
        <f aca="false">IF(AND(L924="W",LEN(C924)=6),-LEFT(C924,5), IF(AND(L924="W",LEN(C924)=5),-LEFT(C924,4), IF(AND(L924="W",LEN(C924)=4), -LEFT(C924,3), IF(AND(L924="E", LEN(C924)=6),LEFT(C924,5), IF(AND(L924="E",LEN(C924)=5), LEFT(C924,4), IF(AND(L924="E",LEN(C924)=4),LEFT(C924,3) ))))))</f>
        <v>15.1</v>
      </c>
      <c r="O924" s="0" t="n">
        <f aca="false">(F924^2+G924^2+H924^2)^0.5</f>
        <v>20.8187415565879</v>
      </c>
      <c r="P924" s="0" t="n">
        <f aca="false">ATAN((R924^2+S924^2)^0.5/T924)/$AB$1</f>
        <v>69.57491857107</v>
      </c>
      <c r="Q924" s="0" t="n">
        <f aca="false">ATAN2(R924,S924)/$AB$1+180</f>
        <v>145.804476122398</v>
      </c>
      <c r="R924" s="0" t="n">
        <f aca="false">-F924*SIN(M924*$AB$1)*COS(N924*$AB$1)-G924*SIN($AB$1*M924)*SIN($AB$1*N924)+H924*COS($AB$1*M924)</f>
        <v>16.1370770281119</v>
      </c>
      <c r="S924" s="0" t="n">
        <f aca="false">-F924*SIN($AB$1*N924)+G924*COS($AB$1*N924)</f>
        <v>-10.9649033923548</v>
      </c>
      <c r="T924" s="0" t="n">
        <f aca="false">-F924*COS($AB$1*M924)*COS(N924*$AB$1)-G924*COS($AB$1*M924)*SIN($AB$1*N924)-H924*SIN($AB$1*M924)</f>
        <v>7.26537257028916</v>
      </c>
      <c r="W924" s="0" t="n">
        <f aca="false">IF(O924&lt;&gt;0,1,0)</f>
        <v>1</v>
      </c>
    </row>
    <row r="925" customFormat="false" ht="15" hidden="false" customHeight="false" outlineLevel="0" collapsed="false">
      <c r="A925" s="0" t="s">
        <v>2492</v>
      </c>
      <c r="B925" s="0" t="s">
        <v>2493</v>
      </c>
      <c r="C925" s="0" t="s">
        <v>2494</v>
      </c>
      <c r="D925" s="0" t="n">
        <v>54</v>
      </c>
      <c r="I925" s="0" t="s">
        <v>2453</v>
      </c>
      <c r="J925" s="0" t="n">
        <v>0.073</v>
      </c>
      <c r="K925" s="9" t="str">
        <f aca="false">RIGHTB(B925,1)</f>
        <v>S</v>
      </c>
      <c r="L925" s="9" t="str">
        <f aca="false">RIGHTB(C925,1)</f>
        <v>W</v>
      </c>
      <c r="M925" s="10" t="n">
        <f aca="false">IF(AND(K925="S",LEN(B925)&gt;4),-LEFT(B925,4),IF(AND(K925="S",LEN(B925)=4),-LEFT(B925,3),IF(AND(K925="N",LEN(B925)=4),LEFT(B925,3),LEFT(B925,4))))</f>
        <v>-27.4</v>
      </c>
      <c r="N925" s="10" t="n">
        <f aca="false">IF(AND(L925="W",LEN(C925)=6),-LEFT(C925,5), IF(AND(L925="W",LEN(C925)=5),-LEFT(C925,4), IF(AND(L925="W",LEN(C925)=4), -LEFT(C925,3), IF(AND(L925="E", LEN(C925)=6),LEFT(C925,5), IF(AND(L925="E",LEN(C925)=5), LEFT(C925,4), IF(AND(L925="E",LEN(C925)=4),LEFT(C925,3) ))))))</f>
        <v>-14.8</v>
      </c>
      <c r="O925" s="0" t="n">
        <f aca="false">(F925^2+G925^2+H925^2)^0.5</f>
        <v>0</v>
      </c>
      <c r="P925" s="0" t="e">
        <f aca="false">ATAN((R925^2+S925^2)^0.5/T925)/$AB$1</f>
        <v>#DIV/0!</v>
      </c>
      <c r="Q925" s="0" t="n">
        <f aca="false">ATAN2(R925,S925)/$AB$1+180</f>
        <v>180</v>
      </c>
      <c r="R925" s="0" t="n">
        <f aca="false">-F925*SIN(M925*$AB$1)*COS(N925*$AB$1)-G925*SIN($AB$1*M925)*SIN($AB$1*N925)+H925*COS($AB$1*M925)</f>
        <v>0</v>
      </c>
      <c r="S925" s="0" t="n">
        <f aca="false">-F925*SIN($AB$1*N925)+G925*COS($AB$1*N925)</f>
        <v>0</v>
      </c>
      <c r="T925" s="0" t="n">
        <f aca="false">-F925*COS($AB$1*M925)*COS(N925*$AB$1)-G925*COS($AB$1*M925)*SIN($AB$1*N925)-H925*SIN($AB$1*M925)</f>
        <v>0</v>
      </c>
      <c r="W925" s="0" t="n">
        <f aca="false">IF(O925&lt;&gt;0,1,0)</f>
        <v>0</v>
      </c>
    </row>
    <row r="926" customFormat="false" ht="15" hidden="false" customHeight="false" outlineLevel="0" collapsed="false">
      <c r="A926" s="0" t="s">
        <v>2495</v>
      </c>
      <c r="B926" s="0" t="s">
        <v>2496</v>
      </c>
      <c r="C926" s="0" t="s">
        <v>2497</v>
      </c>
      <c r="I926" s="0" t="s">
        <v>2453</v>
      </c>
      <c r="J926" s="0" t="n">
        <v>0.073</v>
      </c>
      <c r="K926" s="9" t="str">
        <f aca="false">RIGHTB(B926,1)</f>
        <v>N</v>
      </c>
      <c r="L926" s="9" t="str">
        <f aca="false">RIGHTB(C926,1)</f>
        <v>W</v>
      </c>
      <c r="M926" s="10" t="str">
        <f aca="false">IF(AND(K926="S",LEN(B926)&gt;4),-LEFT(B926,4),IF(AND(K926="S",LEN(B926)=4),-LEFT(B926,3),IF(AND(K926="N",LEN(B926)=4),LEFT(B926,3),LEFT(B926,4))))</f>
        <v>42N</v>
      </c>
      <c r="N926" s="10" t="n">
        <f aca="false">IF(AND(L926="W",LEN(C926)=6),-LEFT(C926,5), IF(AND(L926="W",LEN(C926)=5),-LEFT(C926,4), IF(AND(L926="W",LEN(C926)=4), -LEFT(C926,3), IF(AND(L926="E", LEN(C926)=6),LEFT(C926,5), IF(AND(L926="E",LEN(C926)=5), LEFT(C926,4), IF(AND(L926="E",LEN(C926)=4),LEFT(C926,3) ))))))</f>
        <v>0</v>
      </c>
      <c r="O926" s="0" t="n">
        <f aca="false">(F926^2+G926^2+H926^2)^0.5</f>
        <v>0</v>
      </c>
      <c r="P926" s="0" t="e">
        <f aca="false">ATAN((R926^2+S926^2)^0.5/T926)/$AB$1</f>
        <v>#VALUE!</v>
      </c>
      <c r="Q926" s="0" t="e">
        <f aca="false">ATAN2(R926,S926)/$AB$1+180</f>
        <v>#VALUE!</v>
      </c>
      <c r="R926" s="0" t="e">
        <f aca="false">-F926*SIN(M926*$AB$1)*COS(N926*$AB$1)-G926*SIN($AB$1*M926)*SIN($AB$1*N926)+H926*COS($AB$1*M926)</f>
        <v>#VALUE!</v>
      </c>
      <c r="S926" s="0" t="n">
        <f aca="false">-F926*SIN($AB$1*N926)+G926*COS($AB$1*N926)</f>
        <v>0</v>
      </c>
      <c r="T926" s="0" t="e">
        <f aca="false">-F926*COS($AB$1*M926)*COS(N926*$AB$1)-G926*COS($AB$1*M926)*SIN($AB$1*N926)-H926*SIN($AB$1*M926)</f>
        <v>#VALUE!</v>
      </c>
      <c r="W926" s="0" t="n">
        <f aca="false">IF(O926&lt;&gt;0,1,0)</f>
        <v>0</v>
      </c>
    </row>
    <row r="927" customFormat="false" ht="15" hidden="false" customHeight="false" outlineLevel="0" collapsed="false">
      <c r="A927" s="0" t="s">
        <v>2498</v>
      </c>
      <c r="B927" s="0" t="s">
        <v>2499</v>
      </c>
      <c r="C927" s="0" t="s">
        <v>2500</v>
      </c>
      <c r="D927" s="0" t="n">
        <v>28.7</v>
      </c>
      <c r="E927" s="0" t="n">
        <v>16.2</v>
      </c>
      <c r="F927" s="0" t="n">
        <v>10.2</v>
      </c>
      <c r="G927" s="0" t="n">
        <v>0.4</v>
      </c>
      <c r="H927" s="0" t="n">
        <v>12.6</v>
      </c>
      <c r="I927" s="0" t="s">
        <v>2453</v>
      </c>
      <c r="J927" s="0" t="n">
        <v>0.073</v>
      </c>
      <c r="K927" s="9" t="str">
        <f aca="false">RIGHTB(B927,1)</f>
        <v>S</v>
      </c>
      <c r="L927" s="9" t="str">
        <f aca="false">RIGHTB(C927,1)</f>
        <v>E</v>
      </c>
      <c r="M927" s="10" t="n">
        <f aca="false">IF(AND(K927="S",LEN(B927)&gt;4),-LEFT(B927,4),IF(AND(K927="S",LEN(B927)=4),-LEFT(B927,3),IF(AND(K927="N",LEN(B927)=4),LEFT(B927,3),LEFT(B927,4))))</f>
        <v>-24</v>
      </c>
      <c r="N927" s="10" t="str">
        <f aca="false">IF(AND(L927="W",LEN(C927)=6),-LEFT(C927,5), IF(AND(L927="W",LEN(C927)=5),-LEFT(C927,4), IF(AND(L927="W",LEN(C927)=4), -LEFT(C927,3), IF(AND(L927="E", LEN(C927)=6),LEFT(C927,5), IF(AND(L927="E",LEN(C927)=5), LEFT(C927,4), IF(AND(L927="E",LEN(C927)=4),LEFT(C927,3) ))))))</f>
        <v>140.3</v>
      </c>
      <c r="O927" s="0" t="n">
        <f aca="false">(F927^2+G927^2+H927^2)^0.5</f>
        <v>16.2160414404996</v>
      </c>
      <c r="P927" s="0" t="n">
        <f aca="false">ATAN((R927^2+S927^2)^0.5/T927)/$AB$1</f>
        <v>41.9472322543419</v>
      </c>
      <c r="Q927" s="0" t="n">
        <f aca="false">ATAN2(R927,S927)/$AB$1+180</f>
        <v>140.988818076846</v>
      </c>
      <c r="R927" s="0" t="n">
        <f aca="false">-F927*SIN(M927*$AB$1)*COS(N927*$AB$1)-G927*SIN($AB$1*M927)*SIN($AB$1*N927)+H927*COS($AB$1*M927)</f>
        <v>8.42257835727722</v>
      </c>
      <c r="S927" s="0" t="n">
        <f aca="false">-F927*SIN($AB$1*N927)+G927*COS($AB$1*N927)</f>
        <v>-6.82319156120923</v>
      </c>
      <c r="T927" s="0" t="n">
        <f aca="false">-F927*COS($AB$1*M927)*COS(N927*$AB$1)-G927*COS($AB$1*M927)*SIN($AB$1*N927)-H927*SIN($AB$1*M927)</f>
        <v>12.0608553069245</v>
      </c>
      <c r="W927" s="0" t="n">
        <f aca="false">IF(O927&lt;&gt;0,1,0)</f>
        <v>1</v>
      </c>
    </row>
    <row r="928" customFormat="false" ht="15" hidden="false" customHeight="false" outlineLevel="0" collapsed="false">
      <c r="A928" s="0" t="s">
        <v>2501</v>
      </c>
      <c r="B928" s="0" t="s">
        <v>252</v>
      </c>
      <c r="C928" s="0" t="s">
        <v>467</v>
      </c>
      <c r="D928" s="0" t="n">
        <v>30.2</v>
      </c>
      <c r="I928" s="0" t="s">
        <v>2453</v>
      </c>
      <c r="J928" s="0" t="n">
        <v>0.073</v>
      </c>
      <c r="K928" s="9" t="str">
        <f aca="false">RIGHTB(B928,1)</f>
        <v>S</v>
      </c>
      <c r="L928" s="9" t="str">
        <f aca="false">RIGHTB(C928,1)</f>
        <v>W</v>
      </c>
      <c r="M928" s="10" t="n">
        <f aca="false">IF(AND(K928="S",LEN(B928)&gt;4),-LEFT(B928,4),IF(AND(K928="S",LEN(B928)=4),-LEFT(B928,3),IF(AND(K928="N",LEN(B928)=4),LEFT(B928,3),LEFT(B928,4))))</f>
        <v>-24.4</v>
      </c>
      <c r="N928" s="10" t="n">
        <f aca="false">IF(AND(L928="W",LEN(C928)=6),-LEFT(C928,5), IF(AND(L928="W",LEN(C928)=5),-LEFT(C928,4), IF(AND(L928="W",LEN(C928)=4), -LEFT(C928,3), IF(AND(L928="E", LEN(C928)=6),LEFT(C928,5), IF(AND(L928="E",LEN(C928)=5), LEFT(C928,4), IF(AND(L928="E",LEN(C928)=4),LEFT(C928,3) ))))))</f>
        <v>-92.9</v>
      </c>
      <c r="O928" s="0" t="n">
        <f aca="false">(F928^2+G928^2+H928^2)^0.5</f>
        <v>0</v>
      </c>
      <c r="P928" s="0" t="e">
        <f aca="false">ATAN((R928^2+S928^2)^0.5/T928)/$AB$1</f>
        <v>#DIV/0!</v>
      </c>
      <c r="Q928" s="0" t="n">
        <f aca="false">ATAN2(R928,S928)/$AB$1+180</f>
        <v>180</v>
      </c>
      <c r="R928" s="0" t="n">
        <f aca="false">-F928*SIN(M928*$AB$1)*COS(N928*$AB$1)-G928*SIN($AB$1*M928)*SIN($AB$1*N928)+H928*COS($AB$1*M928)</f>
        <v>0</v>
      </c>
      <c r="S928" s="0" t="n">
        <f aca="false">-F928*SIN($AB$1*N928)+G928*COS($AB$1*N928)</f>
        <v>0</v>
      </c>
      <c r="T928" s="0" t="n">
        <f aca="false">-F928*COS($AB$1*M928)*COS(N928*$AB$1)-G928*COS($AB$1*M928)*SIN($AB$1*N928)-H928*SIN($AB$1*M928)</f>
        <v>0</v>
      </c>
      <c r="W928" s="0" t="n">
        <f aca="false">IF(O928&lt;&gt;0,1,0)</f>
        <v>0</v>
      </c>
    </row>
    <row r="929" customFormat="false" ht="15" hidden="false" customHeight="false" outlineLevel="0" collapsed="false">
      <c r="A929" s="0" t="s">
        <v>2502</v>
      </c>
      <c r="B929" s="0" t="s">
        <v>2503</v>
      </c>
      <c r="C929" s="0" t="s">
        <v>2504</v>
      </c>
      <c r="I929" s="0" t="s">
        <v>2453</v>
      </c>
      <c r="J929" s="0" t="n">
        <v>0.073</v>
      </c>
      <c r="K929" s="9" t="str">
        <f aca="false">RIGHTB(B929,1)</f>
        <v>N</v>
      </c>
      <c r="L929" s="9" t="str">
        <f aca="false">RIGHTB(C929,1)</f>
        <v>W</v>
      </c>
      <c r="M929" s="10" t="str">
        <f aca="false">IF(AND(K929="S",LEN(B929)&gt;4),-LEFT(B929,4),IF(AND(K929="S",LEN(B929)=4),-LEFT(B929,3),IF(AND(K929="N",LEN(B929)=4),LEFT(B929,3),LEFT(B929,4))))</f>
        <v>3.6</v>
      </c>
      <c r="N929" s="10" t="n">
        <f aca="false">IF(AND(L929="W",LEN(C929)=6),-LEFT(C929,5), IF(AND(L929="W",LEN(C929)=5),-LEFT(C929,4), IF(AND(L929="W",LEN(C929)=4), -LEFT(C929,3), IF(AND(L929="E", LEN(C929)=6),LEFT(C929,5), IF(AND(L929="E",LEN(C929)=5), LEFT(C929,4), IF(AND(L929="E",LEN(C929)=4),LEFT(C929,3) ))))))</f>
        <v>-96</v>
      </c>
      <c r="O929" s="0" t="n">
        <f aca="false">(F929^2+G929^2+H929^2)^0.5</f>
        <v>0</v>
      </c>
      <c r="P929" s="0" t="e">
        <f aca="false">ATAN((R929^2+S929^2)^0.5/T929)/$AB$1</f>
        <v>#DIV/0!</v>
      </c>
      <c r="Q929" s="0" t="n">
        <f aca="false">ATAN2(R929,S929)/$AB$1+180</f>
        <v>180</v>
      </c>
      <c r="R929" s="0" t="n">
        <f aca="false">-F929*SIN(M929*$AB$1)*COS(N929*$AB$1)-G929*SIN($AB$1*M929)*SIN($AB$1*N929)+H929*COS($AB$1*M929)</f>
        <v>0</v>
      </c>
      <c r="S929" s="0" t="n">
        <f aca="false">-F929*SIN($AB$1*N929)+G929*COS($AB$1*N929)</f>
        <v>0</v>
      </c>
      <c r="T929" s="0" t="n">
        <f aca="false">-F929*COS($AB$1*M929)*COS(N929*$AB$1)-G929*COS($AB$1*M929)*SIN($AB$1*N929)-H929*SIN($AB$1*M929)</f>
        <v>0</v>
      </c>
      <c r="W929" s="0" t="n">
        <f aca="false">IF(O929&lt;&gt;0,1,0)</f>
        <v>0</v>
      </c>
    </row>
    <row r="930" customFormat="false" ht="15" hidden="false" customHeight="false" outlineLevel="0" collapsed="false">
      <c r="A930" s="0" t="s">
        <v>2505</v>
      </c>
      <c r="B930" s="0" t="s">
        <v>1945</v>
      </c>
      <c r="C930" s="0" t="s">
        <v>2506</v>
      </c>
      <c r="I930" s="0" t="s">
        <v>2453</v>
      </c>
      <c r="J930" s="0" t="n">
        <v>0.073</v>
      </c>
      <c r="K930" s="9" t="str">
        <f aca="false">RIGHTB(B930,1)</f>
        <v>S</v>
      </c>
      <c r="L930" s="9" t="str">
        <f aca="false">RIGHTB(C930,1)</f>
        <v>W</v>
      </c>
      <c r="M930" s="10" t="n">
        <f aca="false">IF(AND(K930="S",LEN(B930)&gt;4),-LEFT(B930,4),IF(AND(K930="S",LEN(B930)=4),-LEFT(B930,3),IF(AND(K930="N",LEN(B930)=4),LEFT(B930,3),LEFT(B930,4))))</f>
        <v>-65.6</v>
      </c>
      <c r="N930" s="10" t="n">
        <f aca="false">IF(AND(L930="W",LEN(C930)=6),-LEFT(C930,5), IF(AND(L930="W",LEN(C930)=5),-LEFT(C930,4), IF(AND(L930="W",LEN(C930)=4), -LEFT(C930,3), IF(AND(L930="E", LEN(C930)=6),LEFT(C930,5), IF(AND(L930="E",LEN(C930)=5), LEFT(C930,4), IF(AND(L930="E",LEN(C930)=4),LEFT(C930,3) ))))))</f>
        <v>-45.6</v>
      </c>
      <c r="O930" s="0" t="n">
        <f aca="false">(F930^2+G930^2+H930^2)^0.5</f>
        <v>0</v>
      </c>
      <c r="P930" s="0" t="e">
        <f aca="false">ATAN((R930^2+S930^2)^0.5/T930)/$AB$1</f>
        <v>#DIV/0!</v>
      </c>
      <c r="Q930" s="0" t="n">
        <f aca="false">ATAN2(R930,S930)/$AB$1+180</f>
        <v>180</v>
      </c>
      <c r="R930" s="0" t="n">
        <f aca="false">-F930*SIN(M930*$AB$1)*COS(N930*$AB$1)-G930*SIN($AB$1*M930)*SIN($AB$1*N930)+H930*COS($AB$1*M930)</f>
        <v>0</v>
      </c>
      <c r="S930" s="0" t="n">
        <f aca="false">-F930*SIN($AB$1*N930)+G930*COS($AB$1*N930)</f>
        <v>0</v>
      </c>
      <c r="T930" s="0" t="n">
        <f aca="false">-F930*COS($AB$1*M930)*COS(N930*$AB$1)-G930*COS($AB$1*M930)*SIN($AB$1*N930)-H930*SIN($AB$1*M930)</f>
        <v>0</v>
      </c>
      <c r="W930" s="0" t="n">
        <f aca="false">IF(O930&lt;&gt;0,1,0)</f>
        <v>0</v>
      </c>
    </row>
    <row r="931" customFormat="false" ht="15" hidden="false" customHeight="false" outlineLevel="0" collapsed="false">
      <c r="A931" s="0" t="s">
        <v>2507</v>
      </c>
      <c r="B931" s="0" t="s">
        <v>2508</v>
      </c>
      <c r="C931" s="0" t="s">
        <v>2509</v>
      </c>
      <c r="D931" s="0" t="n">
        <v>31.4</v>
      </c>
      <c r="E931" s="0" t="n">
        <v>27.5</v>
      </c>
      <c r="F931" s="0" t="n">
        <v>12.9</v>
      </c>
      <c r="G931" s="0" t="n">
        <v>4.2</v>
      </c>
      <c r="H931" s="0" t="n">
        <v>-23.9</v>
      </c>
      <c r="I931" s="0" t="s">
        <v>2453</v>
      </c>
      <c r="J931" s="0" t="n">
        <v>0.073</v>
      </c>
      <c r="K931" s="9" t="str">
        <f aca="false">RIGHTB(B931,1)</f>
        <v>N</v>
      </c>
      <c r="L931" s="9" t="str">
        <f aca="false">RIGHTB(C931,1)</f>
        <v>E</v>
      </c>
      <c r="M931" s="10" t="str">
        <f aca="false">IF(AND(K931="S",LEN(B931)&gt;4),-LEFT(B931,4),IF(AND(K931="S",LEN(B931)=4),-LEFT(B931,3),IF(AND(K931="N",LEN(B931)=4),LEFT(B931,3),LEFT(B931,4))))</f>
        <v>59.0</v>
      </c>
      <c r="N931" s="10" t="str">
        <f aca="false">IF(AND(L931="W",LEN(C931)=6),-LEFT(C931,5), IF(AND(L931="W",LEN(C931)=5),-LEFT(C931,4), IF(AND(L931="W",LEN(C931)=4), -LEFT(C931,3), IF(AND(L931="E", LEN(C931)=6),LEFT(C931,5), IF(AND(L931="E",LEN(C931)=5), LEFT(C931,4), IF(AND(L931="E",LEN(C931)=4),LEFT(C931,3) ))))))</f>
        <v>154.3</v>
      </c>
      <c r="O931" s="0" t="n">
        <f aca="false">(F931^2+G931^2+H931^2)^0.5</f>
        <v>27.4819941052319</v>
      </c>
      <c r="P931" s="0" t="n">
        <f aca="false">ATAN((R931^2+S931^2)^0.5/T931)/$AB$1</f>
        <v>21.6968621730377</v>
      </c>
      <c r="Q931" s="0" t="n">
        <f aca="false">ATAN2(R931,S931)/$AB$1+180</f>
        <v>67.3842819546443</v>
      </c>
      <c r="R931" s="0" t="n">
        <f aca="false">-F931*SIN(M931*$AB$1)*COS(N931*$AB$1)-G931*SIN($AB$1*M931)*SIN($AB$1*N931)+H931*COS($AB$1*M931)</f>
        <v>-3.90700573757772</v>
      </c>
      <c r="S931" s="0" t="n">
        <f aca="false">-F931*SIN($AB$1*N931)+G931*COS($AB$1*N931)</f>
        <v>-9.37872568148663</v>
      </c>
      <c r="T931" s="0" t="n">
        <f aca="false">-F931*COS($AB$1*M931)*COS(N931*$AB$1)-G931*COS($AB$1*M931)*SIN($AB$1*N931)-H931*SIN($AB$1*M931)</f>
        <v>25.5349723077578</v>
      </c>
      <c r="W931" s="0" t="n">
        <f aca="false">IF(O931&lt;&gt;0,1,0)</f>
        <v>1</v>
      </c>
    </row>
    <row r="932" customFormat="false" ht="15" hidden="false" customHeight="false" outlineLevel="0" collapsed="false">
      <c r="A932" s="0" t="s">
        <v>2510</v>
      </c>
      <c r="B932" s="0" t="s">
        <v>1471</v>
      </c>
      <c r="C932" s="0" t="s">
        <v>2511</v>
      </c>
      <c r="D932" s="8" t="n">
        <v>44</v>
      </c>
      <c r="E932" s="0" t="n">
        <v>22</v>
      </c>
      <c r="F932" s="0" t="n">
        <v>7.4</v>
      </c>
      <c r="G932" s="0" t="n">
        <v>-8.6</v>
      </c>
      <c r="H932" s="0" t="n">
        <v>18.8</v>
      </c>
      <c r="I932" s="0" t="s">
        <v>2453</v>
      </c>
      <c r="J932" s="0" t="n">
        <v>0.073</v>
      </c>
      <c r="K932" s="9" t="str">
        <f aca="false">RIGHTB(B932,1)</f>
        <v>S</v>
      </c>
      <c r="L932" s="9" t="str">
        <f aca="false">RIGHTB(C932,1)</f>
        <v>E</v>
      </c>
      <c r="M932" s="10" t="n">
        <f aca="false">IF(AND(K932="S",LEN(B932)&gt;4),-LEFT(B932,4),IF(AND(K932="S",LEN(B932)=4),-LEFT(B932,3),IF(AND(K932="N",LEN(B932)=4),LEFT(B932,3),LEFT(B932,4))))</f>
        <v>-69.7</v>
      </c>
      <c r="N932" s="10" t="str">
        <f aca="false">IF(AND(L932="W",LEN(C932)=6),-LEFT(C932,5), IF(AND(L932="W",LEN(C932)=5),-LEFT(C932,4), IF(AND(L932="W",LEN(C932)=4), -LEFT(C932,3), IF(AND(L932="E", LEN(C932)=6),LEFT(C932,5), IF(AND(L932="E",LEN(C932)=5), LEFT(C932,4), IF(AND(L932="E",LEN(C932)=4),LEFT(C932,3) ))))))</f>
        <v>115.0</v>
      </c>
      <c r="O932" s="0" t="n">
        <f aca="false">(F932^2+G932^2+H932^2)^0.5</f>
        <v>21.9581419979014</v>
      </c>
      <c r="P932" s="0" t="n">
        <f aca="false">ATAN((R932^2+S932^2)^0.5/T932)/$AB$1</f>
        <v>12.6942303114907</v>
      </c>
      <c r="Q932" s="0" t="n">
        <f aca="false">ATAN2(R932,S932)/$AB$1+180</f>
        <v>39.5449435605029</v>
      </c>
      <c r="R932" s="0" t="n">
        <f aca="false">-F932*SIN(M932*$AB$1)*COS(N932*$AB$1)-G932*SIN($AB$1*M932)*SIN($AB$1*N932)+H932*COS($AB$1*M932)</f>
        <v>-3.72087827017662</v>
      </c>
      <c r="S932" s="0" t="n">
        <f aca="false">-F932*SIN($AB$1*N932)+G932*COS($AB$1*N932)</f>
        <v>-3.07216057372775</v>
      </c>
      <c r="T932" s="0" t="n">
        <f aca="false">-F932*COS($AB$1*M932)*COS(N932*$AB$1)-G932*COS($AB$1*M932)*SIN($AB$1*N932)-H932*SIN($AB$1*M932)</f>
        <v>21.4214120521445</v>
      </c>
      <c r="W932" s="0" t="n">
        <f aca="false">IF(O932&lt;&gt;0,1,0)</f>
        <v>1</v>
      </c>
    </row>
    <row r="933" customFormat="false" ht="15" hidden="false" customHeight="false" outlineLevel="0" collapsed="false">
      <c r="A933" s="0" t="s">
        <v>2512</v>
      </c>
      <c r="B933" s="0" t="s">
        <v>55</v>
      </c>
      <c r="C933" s="0" t="s">
        <v>2513</v>
      </c>
      <c r="I933" s="0" t="s">
        <v>2453</v>
      </c>
      <c r="J933" s="0" t="n">
        <v>0.073</v>
      </c>
      <c r="K933" s="9" t="str">
        <f aca="false">RIGHTB(B933,1)</f>
        <v>S</v>
      </c>
      <c r="L933" s="9" t="str">
        <f aca="false">RIGHTB(C933,1)</f>
        <v>W</v>
      </c>
      <c r="M933" s="10" t="n">
        <f aca="false">IF(AND(K933="S",LEN(B933)&gt;4),-LEFT(B933,4),IF(AND(K933="S",LEN(B933)=4),-LEFT(B933,3),IF(AND(K933="N",LEN(B933)=4),LEFT(B933,3),LEFT(B933,4))))</f>
        <v>-4.1</v>
      </c>
      <c r="N933" s="10" t="n">
        <f aca="false">IF(AND(L933="W",LEN(C933)=6),-LEFT(C933,5), IF(AND(L933="W",LEN(C933)=5),-LEFT(C933,4), IF(AND(L933="W",LEN(C933)=4), -LEFT(C933,3), IF(AND(L933="E", LEN(C933)=6),LEFT(C933,5), IF(AND(L933="E",LEN(C933)=5), LEFT(C933,4), IF(AND(L933="E",LEN(C933)=4),LEFT(C933,3) ))))))</f>
        <v>-99.5</v>
      </c>
      <c r="O933" s="0" t="n">
        <f aca="false">(F933^2+G933^2+H933^2)^0.5</f>
        <v>0</v>
      </c>
      <c r="P933" s="0" t="e">
        <f aca="false">ATAN((R933^2+S933^2)^0.5/T933)/$AB$1</f>
        <v>#DIV/0!</v>
      </c>
      <c r="Q933" s="0" t="n">
        <f aca="false">ATAN2(R933,S933)/$AB$1+180</f>
        <v>180</v>
      </c>
      <c r="R933" s="0" t="n">
        <f aca="false">-F933*SIN(M933*$AB$1)*COS(N933*$AB$1)-G933*SIN($AB$1*M933)*SIN($AB$1*N933)+H933*COS($AB$1*M933)</f>
        <v>0</v>
      </c>
      <c r="S933" s="0" t="n">
        <f aca="false">-F933*SIN($AB$1*N933)+G933*COS($AB$1*N933)</f>
        <v>0</v>
      </c>
      <c r="T933" s="0" t="n">
        <f aca="false">-F933*COS($AB$1*M933)*COS(N933*$AB$1)-G933*COS($AB$1*M933)*SIN($AB$1*N933)-H933*SIN($AB$1*M933)</f>
        <v>0</v>
      </c>
      <c r="W933" s="0" t="n">
        <f aca="false">IF(O933&lt;&gt;0,1,0)</f>
        <v>0</v>
      </c>
    </row>
    <row r="934" customFormat="false" ht="15" hidden="false" customHeight="false" outlineLevel="0" collapsed="false">
      <c r="A934" s="0" t="s">
        <v>2514</v>
      </c>
      <c r="B934" s="0" t="s">
        <v>2515</v>
      </c>
      <c r="C934" s="0" t="s">
        <v>2516</v>
      </c>
      <c r="D934" s="0" t="n">
        <v>74</v>
      </c>
      <c r="I934" s="0" t="s">
        <v>2453</v>
      </c>
      <c r="J934" s="0" t="n">
        <v>0.073</v>
      </c>
      <c r="K934" s="9" t="str">
        <f aca="false">RIGHTB(B934,1)</f>
        <v>S</v>
      </c>
      <c r="L934" s="9" t="str">
        <f aca="false">RIGHTB(C934,1)</f>
        <v>W</v>
      </c>
      <c r="M934" s="10" t="n">
        <f aca="false">IF(AND(K934="S",LEN(B934)&gt;4),-LEFT(B934,4),IF(AND(K934="S",LEN(B934)=4),-LEFT(B934,3),IF(AND(K934="N",LEN(B934)=4),LEFT(B934,3),LEFT(B934,4))))</f>
        <v>-45.9</v>
      </c>
      <c r="N934" s="10" t="n">
        <f aca="false">IF(AND(L934="W",LEN(C934)=6),-LEFT(C934,5), IF(AND(L934="W",LEN(C934)=5),-LEFT(C934,4), IF(AND(L934="W",LEN(C934)=4), -LEFT(C934,3), IF(AND(L934="E", LEN(C934)=6),LEFT(C934,5), IF(AND(L934="E",LEN(C934)=5), LEFT(C934,4), IF(AND(L934="E",LEN(C934)=4),LEFT(C934,3) ))))))</f>
        <v>-171.4</v>
      </c>
      <c r="O934" s="0" t="n">
        <f aca="false">(F934^2+G934^2+H934^2)^0.5</f>
        <v>0</v>
      </c>
      <c r="P934" s="0" t="e">
        <f aca="false">ATAN((R934^2+S934^2)^0.5/T934)/$AB$1</f>
        <v>#DIV/0!</v>
      </c>
      <c r="Q934" s="0" t="n">
        <f aca="false">ATAN2(R934,S934)/$AB$1+180</f>
        <v>180</v>
      </c>
      <c r="R934" s="0" t="n">
        <f aca="false">-F934*SIN(M934*$AB$1)*COS(N934*$AB$1)-G934*SIN($AB$1*M934)*SIN($AB$1*N934)+H934*COS($AB$1*M934)</f>
        <v>0</v>
      </c>
      <c r="S934" s="0" t="n">
        <f aca="false">-F934*SIN($AB$1*N934)+G934*COS($AB$1*N934)</f>
        <v>0</v>
      </c>
      <c r="T934" s="0" t="n">
        <f aca="false">-F934*COS($AB$1*M934)*COS(N934*$AB$1)-G934*COS($AB$1*M934)*SIN($AB$1*N934)-H934*SIN($AB$1*M934)</f>
        <v>0</v>
      </c>
      <c r="W934" s="0" t="n">
        <f aca="false">IF(O934&lt;&gt;0,1,0)</f>
        <v>0</v>
      </c>
    </row>
  </sheetData>
  <autoFilter ref="A1:U934">
    <sortState ref="A2:U934">
      <sortCondition ref="A2:A934" descending="1" customList=""/>
    </sortState>
  </autoFilter>
  <mergeCells count="8">
    <mergeCell ref="A1:A2"/>
    <mergeCell ref="B1:B2"/>
    <mergeCell ref="C1:C2"/>
    <mergeCell ref="D1:D2"/>
    <mergeCell ref="E1:E2"/>
    <mergeCell ref="F1:H1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3" activeCellId="0" sqref="A1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4.43"/>
  </cols>
  <sheetData>
    <row r="1" customFormat="false" ht="6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2517</v>
      </c>
      <c r="F1" s="2" t="s">
        <v>5</v>
      </c>
      <c r="G1" s="2"/>
      <c r="H1" s="2"/>
      <c r="I1" s="2" t="s">
        <v>6</v>
      </c>
      <c r="J1" s="2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Z1" s="0" t="s">
        <v>21</v>
      </c>
      <c r="AA1" s="0" t="n">
        <f aca="false">3.1415926535/180</f>
        <v>0.0174532925194444</v>
      </c>
      <c r="AB1" s="0" t="s">
        <v>22</v>
      </c>
    </row>
    <row r="2" customFormat="false" ht="15" hidden="false" customHeight="false" outlineLevel="0" collapsed="false">
      <c r="A2" s="2"/>
      <c r="B2" s="2"/>
      <c r="C2" s="2"/>
      <c r="D2" s="2"/>
      <c r="E2" s="2"/>
      <c r="F2" s="18" t="s">
        <v>23</v>
      </c>
      <c r="G2" s="3" t="s">
        <v>24</v>
      </c>
      <c r="H2" s="19" t="s">
        <v>25</v>
      </c>
      <c r="I2" s="2"/>
      <c r="J2" s="2"/>
      <c r="K2" s="3"/>
      <c r="L2" s="3"/>
      <c r="M2" s="3"/>
      <c r="N2" s="3"/>
    </row>
    <row r="3" customFormat="false" ht="15" hidden="false" customHeight="false" outlineLevel="0" collapsed="false">
      <c r="A3" s="20" t="s">
        <v>2064</v>
      </c>
      <c r="B3" s="20" t="s">
        <v>1595</v>
      </c>
      <c r="C3" s="20" t="s">
        <v>2065</v>
      </c>
      <c r="D3" s="20" t="n">
        <v>35.8</v>
      </c>
      <c r="E3" s="20" t="n">
        <v>17.4</v>
      </c>
      <c r="F3" s="20" t="n">
        <v>-13.9</v>
      </c>
      <c r="G3" s="20" t="n">
        <v>-4.3</v>
      </c>
      <c r="H3" s="20" t="n">
        <v>9.5</v>
      </c>
      <c r="I3" s="20" t="s">
        <v>1984</v>
      </c>
      <c r="J3" s="20" t="n">
        <v>0.11</v>
      </c>
      <c r="K3" s="20" t="s">
        <v>2518</v>
      </c>
      <c r="L3" s="20" t="s">
        <v>2519</v>
      </c>
      <c r="M3" s="20" t="s">
        <v>2520</v>
      </c>
      <c r="N3" s="20" t="s">
        <v>2521</v>
      </c>
      <c r="O3" s="0" t="n">
        <v>17.3767085490895</v>
      </c>
      <c r="P3" s="0" t="n">
        <v>85.3309335064415</v>
      </c>
      <c r="Q3" s="0" t="n">
        <v>217.334277958369</v>
      </c>
      <c r="R3" s="0" t="n">
        <v>13.7705585645979</v>
      </c>
      <c r="S3" s="0" t="n">
        <v>10.5033798140421</v>
      </c>
      <c r="T3" s="0" t="n">
        <v>1.41447138569641</v>
      </c>
    </row>
    <row r="4" customFormat="false" ht="15" hidden="false" customHeight="false" outlineLevel="0" collapsed="false">
      <c r="A4" s="20" t="s">
        <v>2303</v>
      </c>
      <c r="B4" s="20" t="s">
        <v>2304</v>
      </c>
      <c r="C4" s="20" t="s">
        <v>2305</v>
      </c>
      <c r="D4" s="20" t="n">
        <v>14</v>
      </c>
      <c r="E4" s="20" t="n">
        <v>21.9</v>
      </c>
      <c r="F4" s="20" t="n">
        <v>18.4</v>
      </c>
      <c r="G4" s="20" t="n">
        <v>-11.4</v>
      </c>
      <c r="H4" s="20" t="n">
        <v>-3.5</v>
      </c>
      <c r="I4" s="20" t="s">
        <v>2275</v>
      </c>
      <c r="J4" s="20" t="n">
        <v>0.086</v>
      </c>
      <c r="K4" s="20" t="s">
        <v>2518</v>
      </c>
      <c r="L4" s="20" t="s">
        <v>2519</v>
      </c>
      <c r="M4" s="20" t="s">
        <v>2522</v>
      </c>
      <c r="N4" s="20" t="s">
        <v>2523</v>
      </c>
      <c r="O4" s="0" t="n">
        <v>21.9264680238291</v>
      </c>
      <c r="P4" s="0" t="n">
        <v>20.2122631508811</v>
      </c>
      <c r="Q4" s="0" t="n">
        <v>240.203093922596</v>
      </c>
      <c r="R4" s="0" t="n">
        <v>3.76450806587428</v>
      </c>
      <c r="S4" s="0" t="n">
        <v>6.57402475567656</v>
      </c>
      <c r="T4" s="0" t="n">
        <v>20.5762163075168</v>
      </c>
    </row>
    <row r="5" customFormat="false" ht="15" hidden="false" customHeight="false" outlineLevel="0" collapsed="false">
      <c r="A5" s="20" t="s">
        <v>555</v>
      </c>
      <c r="B5" s="20" t="s">
        <v>556</v>
      </c>
      <c r="C5" s="20" t="s">
        <v>557</v>
      </c>
      <c r="D5" s="20" t="n">
        <v>37.5</v>
      </c>
      <c r="E5" s="20" t="n">
        <v>29.9</v>
      </c>
      <c r="F5" s="20" t="n">
        <v>-17.1</v>
      </c>
      <c r="G5" s="20" t="n">
        <v>23.5</v>
      </c>
      <c r="H5" s="20" t="n">
        <v>-7.2</v>
      </c>
      <c r="I5" s="20" t="s">
        <v>546</v>
      </c>
      <c r="J5" s="20" t="n">
        <v>0.68</v>
      </c>
      <c r="K5" s="20" t="s">
        <v>2524</v>
      </c>
      <c r="L5" s="20" t="s">
        <v>2525</v>
      </c>
      <c r="M5" s="20" t="n">
        <v>-6</v>
      </c>
      <c r="N5" s="20" t="n">
        <v>-86.9</v>
      </c>
      <c r="O5" s="0" t="n">
        <v>29.9416098431597</v>
      </c>
      <c r="P5" s="0" t="n">
        <v>38.2793901530389</v>
      </c>
      <c r="Q5" s="0" t="n">
        <v>58.4334604107837</v>
      </c>
      <c r="R5" s="0" t="n">
        <v>-9.71004443899889</v>
      </c>
      <c r="S5" s="0" t="n">
        <v>-15.8041249563787</v>
      </c>
      <c r="T5" s="0" t="n">
        <v>23.5041415787906</v>
      </c>
    </row>
    <row r="6" customFormat="false" ht="15" hidden="false" customHeight="false" outlineLevel="0" collapsed="false">
      <c r="A6" s="20" t="s">
        <v>342</v>
      </c>
      <c r="B6" s="20" t="s">
        <v>343</v>
      </c>
      <c r="C6" s="20" t="s">
        <v>344</v>
      </c>
      <c r="D6" s="20" t="n">
        <v>38.1</v>
      </c>
      <c r="E6" s="20" t="n">
        <v>19.8</v>
      </c>
      <c r="F6" s="20" t="n">
        <v>-6.1</v>
      </c>
      <c r="G6" s="20" t="n">
        <v>17.7</v>
      </c>
      <c r="H6" s="20" t="n">
        <v>6.5</v>
      </c>
      <c r="I6" s="20" t="s">
        <v>345</v>
      </c>
      <c r="J6" s="20" t="n">
        <v>1.3</v>
      </c>
      <c r="K6" s="20" t="s">
        <v>2524</v>
      </c>
      <c r="L6" s="20" t="s">
        <v>2525</v>
      </c>
      <c r="M6" s="20" t="n">
        <v>-44.8</v>
      </c>
      <c r="N6" s="20" t="n">
        <v>-2.9</v>
      </c>
      <c r="O6" s="0" t="n">
        <v>19.8179211826064</v>
      </c>
      <c r="P6" s="0" t="n">
        <v>61.2296177159933</v>
      </c>
      <c r="Q6" s="0" t="n">
        <v>271.027631022059</v>
      </c>
      <c r="R6" s="0" t="n">
        <v>-0.31155078573741</v>
      </c>
      <c r="S6" s="0" t="n">
        <v>17.3687156877023</v>
      </c>
      <c r="T6" s="0" t="n">
        <v>9.53837782160426</v>
      </c>
    </row>
    <row r="7" customFormat="false" ht="15" hidden="false" customHeight="false" outlineLevel="0" collapsed="false">
      <c r="A7" s="20" t="s">
        <v>1239</v>
      </c>
      <c r="B7" s="20" t="s">
        <v>1240</v>
      </c>
      <c r="C7" s="20" t="s">
        <v>1241</v>
      </c>
      <c r="D7" s="20" t="n">
        <v>33.6</v>
      </c>
      <c r="E7" s="20" t="n">
        <v>15.2</v>
      </c>
      <c r="F7" s="20" t="n">
        <v>-2.1</v>
      </c>
      <c r="G7" s="20" t="n">
        <v>-2.2</v>
      </c>
      <c r="H7" s="20" t="n">
        <v>14.9</v>
      </c>
      <c r="I7" s="20" t="s">
        <v>1205</v>
      </c>
      <c r="J7" s="20" t="n">
        <v>0.27</v>
      </c>
      <c r="K7" s="20" t="s">
        <v>2524</v>
      </c>
      <c r="L7" s="20" t="s">
        <v>2519</v>
      </c>
      <c r="M7" s="20" t="n">
        <v>-40.5</v>
      </c>
      <c r="N7" s="20" t="s">
        <v>2526</v>
      </c>
      <c r="O7" s="0" t="n">
        <v>15.2072351201657</v>
      </c>
      <c r="P7" s="0" t="n">
        <v>39.8545609472268</v>
      </c>
      <c r="Q7" s="0" t="n">
        <v>189.050388051372</v>
      </c>
      <c r="R7" s="0" t="n">
        <v>9.6240933477729</v>
      </c>
      <c r="S7" s="0" t="n">
        <v>1.53298395645221</v>
      </c>
      <c r="T7" s="0" t="n">
        <v>11.6741932236285</v>
      </c>
    </row>
    <row r="8" customFormat="false" ht="15" hidden="false" customHeight="false" outlineLevel="0" collapsed="false">
      <c r="A8" s="11" t="s">
        <v>1567</v>
      </c>
      <c r="B8" s="11" t="s">
        <v>1568</v>
      </c>
      <c r="C8" s="11" t="s">
        <v>1569</v>
      </c>
      <c r="D8" s="11" t="n">
        <v>32.7</v>
      </c>
      <c r="E8" s="11" t="n">
        <v>17.4</v>
      </c>
      <c r="F8" s="11" t="n">
        <v>-7.1</v>
      </c>
      <c r="G8" s="11" t="n">
        <v>15.5</v>
      </c>
      <c r="H8" s="11" t="n">
        <v>-3.3</v>
      </c>
      <c r="I8" s="11" t="s">
        <v>1517</v>
      </c>
      <c r="J8" s="14" t="n">
        <v>0.19</v>
      </c>
      <c r="K8" s="9" t="s">
        <v>2524</v>
      </c>
      <c r="L8" s="9" t="s">
        <v>2525</v>
      </c>
      <c r="M8" s="10" t="n">
        <v>-23.3</v>
      </c>
      <c r="N8" s="10" t="n">
        <v>-20.5</v>
      </c>
      <c r="O8" s="0" t="n">
        <v>17.3651950752072</v>
      </c>
      <c r="P8" s="0" t="n">
        <v>55.690036102296</v>
      </c>
      <c r="Q8" s="0" t="n">
        <v>302.982801970707</v>
      </c>
      <c r="R8" s="0" t="n">
        <v>-7.80850380491792</v>
      </c>
      <c r="S8" s="0" t="n">
        <v>12.0319465265315</v>
      </c>
      <c r="T8" s="0" t="n">
        <v>9.78823432041089</v>
      </c>
    </row>
    <row r="9" customFormat="false" ht="15" hidden="false" customHeight="false" outlineLevel="0" collapsed="false">
      <c r="A9" s="11" t="s">
        <v>1236</v>
      </c>
      <c r="B9" s="11" t="s">
        <v>1237</v>
      </c>
      <c r="C9" s="11" t="s">
        <v>1238</v>
      </c>
      <c r="D9" s="11" t="n">
        <v>32.2</v>
      </c>
      <c r="E9" s="11" t="n">
        <v>16</v>
      </c>
      <c r="F9" s="11" t="n">
        <v>-0.9</v>
      </c>
      <c r="G9" s="11" t="n">
        <v>15.6</v>
      </c>
      <c r="H9" s="11" t="n">
        <v>-3.6</v>
      </c>
      <c r="I9" s="11" t="s">
        <v>1209</v>
      </c>
      <c r="J9" s="11" t="n">
        <v>0.27</v>
      </c>
      <c r="K9" s="9" t="s">
        <v>2524</v>
      </c>
      <c r="L9" s="9" t="s">
        <v>2525</v>
      </c>
      <c r="M9" s="10" t="n">
        <v>-43</v>
      </c>
      <c r="N9" s="10" t="n">
        <v>-59.6</v>
      </c>
      <c r="O9" s="0" t="n">
        <v>16.0352736178713</v>
      </c>
      <c r="P9" s="0" t="n">
        <v>61.2270927300595</v>
      </c>
      <c r="Q9" s="0" t="n">
        <v>329.574840644519</v>
      </c>
      <c r="R9" s="0" t="n">
        <v>-12.1199094667804</v>
      </c>
      <c r="S9" s="0" t="n">
        <v>7.11786441841721</v>
      </c>
      <c r="T9" s="0" t="n">
        <v>7.7184066126421</v>
      </c>
    </row>
    <row r="10" customFormat="false" ht="15" hidden="false" customHeight="false" outlineLevel="0" collapsed="false">
      <c r="A10" s="11" t="s">
        <v>2211</v>
      </c>
      <c r="B10" s="11" t="s">
        <v>1865</v>
      </c>
      <c r="C10" s="11" t="s">
        <v>2212</v>
      </c>
      <c r="D10" s="11" t="n">
        <v>22</v>
      </c>
      <c r="E10" s="11" t="n">
        <v>20.2</v>
      </c>
      <c r="F10" s="11" t="n">
        <v>17.9</v>
      </c>
      <c r="G10" s="11" t="n">
        <v>-4.1</v>
      </c>
      <c r="H10" s="11" t="n">
        <v>-8.3</v>
      </c>
      <c r="I10" s="11" t="s">
        <v>2169</v>
      </c>
      <c r="J10" s="14" t="n">
        <v>0.095</v>
      </c>
      <c r="K10" s="9" t="s">
        <v>2518</v>
      </c>
      <c r="L10" s="9" t="s">
        <v>2519</v>
      </c>
      <c r="M10" s="10" t="s">
        <v>2527</v>
      </c>
      <c r="N10" s="10" t="s">
        <v>2528</v>
      </c>
      <c r="O10" s="0" t="n">
        <v>20.1521710989164</v>
      </c>
      <c r="P10" s="0" t="n">
        <v>34.1408197517821</v>
      </c>
      <c r="Q10" s="0" t="n">
        <v>77.7195523789054</v>
      </c>
      <c r="R10" s="0" t="n">
        <v>-2.40559801552595</v>
      </c>
      <c r="S10" s="0" t="n">
        <v>-11.0511861953701</v>
      </c>
      <c r="T10" s="0" t="n">
        <v>16.6791601066408</v>
      </c>
      <c r="W10" s="0" t="n">
        <v>1</v>
      </c>
    </row>
    <row r="11" customFormat="false" ht="15" hidden="false" customHeight="false" outlineLevel="0" collapsed="false">
      <c r="A11" s="21" t="s">
        <v>1470</v>
      </c>
      <c r="B11" s="22" t="s">
        <v>1471</v>
      </c>
      <c r="C11" s="22" t="s">
        <v>1472</v>
      </c>
      <c r="D11" s="22" t="n">
        <v>19</v>
      </c>
      <c r="E11" s="22" t="n">
        <v>20.1</v>
      </c>
      <c r="F11" s="22" t="n">
        <v>0.2</v>
      </c>
      <c r="G11" s="22" t="n">
        <v>-18.3</v>
      </c>
      <c r="H11" s="22" t="n">
        <v>8.2</v>
      </c>
      <c r="I11" s="23" t="s">
        <v>1429</v>
      </c>
      <c r="J11" s="22" t="n">
        <v>0.21</v>
      </c>
      <c r="K11" s="22" t="s">
        <v>2524</v>
      </c>
      <c r="L11" s="22" t="s">
        <v>2519</v>
      </c>
      <c r="M11" s="24" t="n">
        <v>-69.7</v>
      </c>
      <c r="N11" s="24" t="s">
        <v>2529</v>
      </c>
      <c r="O11" s="0" t="n">
        <v>20.0541766223398</v>
      </c>
      <c r="P11" s="0" t="n">
        <v>61.941542124049</v>
      </c>
      <c r="Q11" s="0" t="n">
        <v>276.04931878195</v>
      </c>
      <c r="R11" s="0" t="n">
        <v>-1.86500733483943</v>
      </c>
      <c r="S11" s="0" t="n">
        <v>17.598626147372</v>
      </c>
      <c r="T11" s="0" t="n">
        <v>9.43292665963371</v>
      </c>
      <c r="W11" s="0" t="n">
        <v>1</v>
      </c>
    </row>
    <row r="12" customFormat="false" ht="15" hidden="false" customHeight="false" outlineLevel="0" collapsed="false">
      <c r="A12" s="21" t="s">
        <v>2062</v>
      </c>
      <c r="B12" s="22" t="s">
        <v>1595</v>
      </c>
      <c r="C12" s="22" t="s">
        <v>2063</v>
      </c>
      <c r="D12" s="22" t="n">
        <v>41.1</v>
      </c>
      <c r="E12" s="22" t="n">
        <v>24.9</v>
      </c>
      <c r="F12" s="22" t="n">
        <v>23.1</v>
      </c>
      <c r="G12" s="22" t="n">
        <v>2</v>
      </c>
      <c r="H12" s="22" t="n">
        <v>-9.2</v>
      </c>
      <c r="I12" s="23" t="s">
        <v>1987</v>
      </c>
      <c r="J12" s="22" t="n">
        <v>0.11</v>
      </c>
      <c r="K12" s="22" t="s">
        <v>2518</v>
      </c>
      <c r="L12" s="22" t="s">
        <v>2525</v>
      </c>
      <c r="M12" s="24" t="s">
        <v>2520</v>
      </c>
      <c r="N12" s="24" t="n">
        <v>-127.1</v>
      </c>
      <c r="O12" s="0" t="n">
        <v>24.9449393665328</v>
      </c>
      <c r="P12" s="0" t="n">
        <v>44.5816605307879</v>
      </c>
      <c r="Q12" s="0" t="n">
        <v>259.526812986535</v>
      </c>
      <c r="R12" s="0" t="n">
        <v>3.18279202144499</v>
      </c>
      <c r="S12" s="0" t="n">
        <v>17.2177727813568</v>
      </c>
      <c r="T12" s="0" t="n">
        <v>17.7670519613636</v>
      </c>
      <c r="W12" s="0" t="n">
        <v>1</v>
      </c>
    </row>
    <row r="13" customFormat="false" ht="15" hidden="false" customHeight="false" outlineLevel="0" collapsed="false">
      <c r="A13" s="25" t="s">
        <v>1901</v>
      </c>
      <c r="B13" s="26" t="s">
        <v>1902</v>
      </c>
      <c r="C13" s="26" t="s">
        <v>1903</v>
      </c>
      <c r="D13" s="26" t="n">
        <v>28.4</v>
      </c>
      <c r="E13" s="9" t="n">
        <v>12.7</v>
      </c>
      <c r="F13" s="9" t="n">
        <v>-4.2</v>
      </c>
      <c r="G13" s="9" t="n">
        <v>11.6</v>
      </c>
      <c r="H13" s="9" t="n">
        <v>3.2</v>
      </c>
      <c r="I13" s="27" t="s">
        <v>1830</v>
      </c>
      <c r="J13" s="9" t="n">
        <v>0.13</v>
      </c>
      <c r="K13" s="9" t="s">
        <v>2524</v>
      </c>
      <c r="L13" s="9" t="s">
        <v>2525</v>
      </c>
      <c r="M13" s="10" t="n">
        <v>-55.5</v>
      </c>
      <c r="N13" s="10" t="n">
        <v>-68.9</v>
      </c>
      <c r="O13" s="0" t="n">
        <v>12.7451951730839</v>
      </c>
      <c r="P13" s="0" t="n">
        <v>40.9693084121601</v>
      </c>
      <c r="Q13" s="0" t="n">
        <v>358.233779043201</v>
      </c>
      <c r="R13" s="0" t="n">
        <v>-8.35247650409263</v>
      </c>
      <c r="S13" s="0" t="n">
        <v>0.257558128349477</v>
      </c>
      <c r="T13" s="0" t="n">
        <v>9.62339857114427</v>
      </c>
      <c r="W13" s="0" t="n">
        <v>1</v>
      </c>
    </row>
    <row r="14" customFormat="false" ht="15" hidden="false" customHeight="false" outlineLevel="0" collapsed="false">
      <c r="A14" s="25" t="s">
        <v>1628</v>
      </c>
      <c r="B14" s="26" t="s">
        <v>1629</v>
      </c>
      <c r="C14" s="26" t="s">
        <v>1630</v>
      </c>
      <c r="D14" s="26" t="n">
        <v>23.8</v>
      </c>
      <c r="E14" s="9" t="n">
        <v>20.6</v>
      </c>
      <c r="F14" s="9" t="n">
        <v>-19.3</v>
      </c>
      <c r="G14" s="9" t="n">
        <v>-6.3</v>
      </c>
      <c r="H14" s="9" t="n">
        <v>3.6</v>
      </c>
      <c r="I14" s="27" t="s">
        <v>1613</v>
      </c>
      <c r="J14" s="9" t="n">
        <v>0.17</v>
      </c>
      <c r="K14" s="9" t="s">
        <v>2524</v>
      </c>
      <c r="L14" s="9" t="s">
        <v>2519</v>
      </c>
      <c r="M14" s="10" t="n">
        <v>-8.2</v>
      </c>
      <c r="N14" s="10" t="s">
        <v>2530</v>
      </c>
      <c r="O14" s="0" t="n">
        <v>20.6189233472555</v>
      </c>
      <c r="P14" s="0" t="n">
        <v>39.2403319138758</v>
      </c>
      <c r="Q14" s="0" t="n">
        <v>264.121001990721</v>
      </c>
      <c r="R14" s="0" t="n">
        <v>1.33596817009833</v>
      </c>
      <c r="S14" s="0" t="n">
        <v>12.9744075665661</v>
      </c>
      <c r="T14" s="0" t="n">
        <v>15.9693436729603</v>
      </c>
      <c r="W14" s="0" t="n">
        <v>1</v>
      </c>
    </row>
    <row r="15" customFormat="false" ht="15" hidden="false" customHeight="false" outlineLevel="0" collapsed="false">
      <c r="A15" s="25" t="s">
        <v>2209</v>
      </c>
      <c r="B15" s="26" t="s">
        <v>795</v>
      </c>
      <c r="C15" s="26" t="s">
        <v>2210</v>
      </c>
      <c r="D15" s="26" t="n">
        <v>31.5</v>
      </c>
      <c r="E15" s="9" t="n">
        <v>19.7</v>
      </c>
      <c r="F15" s="9" t="n">
        <v>-17.6</v>
      </c>
      <c r="G15" s="9" t="n">
        <v>5.3</v>
      </c>
      <c r="H15" s="9" t="n">
        <v>-7.2</v>
      </c>
      <c r="I15" s="27" t="s">
        <v>2169</v>
      </c>
      <c r="J15" s="9" t="n">
        <v>0.095</v>
      </c>
      <c r="K15" s="9" t="s">
        <v>2524</v>
      </c>
      <c r="L15" s="9" t="s">
        <v>2525</v>
      </c>
      <c r="M15" s="10" t="n">
        <v>-3.2</v>
      </c>
      <c r="N15" s="10" t="n">
        <v>-64.3</v>
      </c>
      <c r="O15" s="0" t="n">
        <v>19.7405673677329</v>
      </c>
      <c r="P15" s="0" t="n">
        <v>52.6113163363478</v>
      </c>
      <c r="Q15" s="0" t="n">
        <v>59.8348019049452</v>
      </c>
      <c r="R15" s="0" t="n">
        <v>-7.88141277047284</v>
      </c>
      <c r="S15" s="0" t="n">
        <v>-13.5605624265568</v>
      </c>
      <c r="T15" s="0" t="n">
        <v>11.9868460996579</v>
      </c>
      <c r="W15" s="0" t="n">
        <v>1</v>
      </c>
    </row>
    <row r="16" customFormat="false" ht="15" hidden="false" customHeight="false" outlineLevel="0" collapsed="false">
      <c r="A16" s="25" t="s">
        <v>425</v>
      </c>
      <c r="B16" s="26" t="s">
        <v>426</v>
      </c>
      <c r="C16" s="26" t="s">
        <v>427</v>
      </c>
      <c r="D16" s="26" t="n">
        <v>29</v>
      </c>
      <c r="E16" s="9" t="n">
        <v>19.6</v>
      </c>
      <c r="F16" s="9" t="n">
        <v>-16.6</v>
      </c>
      <c r="G16" s="9" t="n">
        <v>-10.4</v>
      </c>
      <c r="H16" s="9" t="n">
        <v>0.1</v>
      </c>
      <c r="I16" s="27" t="s">
        <v>428</v>
      </c>
      <c r="J16" s="9" t="n">
        <v>0.98</v>
      </c>
      <c r="K16" s="9" t="s">
        <v>2524</v>
      </c>
      <c r="L16" s="9" t="s">
        <v>2519</v>
      </c>
      <c r="M16" s="10" t="n">
        <v>-7.7</v>
      </c>
      <c r="N16" s="10" t="s">
        <v>2531</v>
      </c>
      <c r="O16" s="0" t="n">
        <v>19.5890275409475</v>
      </c>
      <c r="P16" s="0" t="n">
        <v>42.7417391803502</v>
      </c>
      <c r="Q16" s="0" t="n">
        <v>277.973582990026</v>
      </c>
      <c r="R16" s="0" t="n">
        <v>-1.84423216372515</v>
      </c>
      <c r="S16" s="0" t="n">
        <v>13.166438351993</v>
      </c>
      <c r="T16" s="0" t="n">
        <v>14.3865808602826</v>
      </c>
      <c r="W16" s="0" t="n">
        <v>1</v>
      </c>
    </row>
    <row r="17" customFormat="false" ht="15" hidden="false" customHeight="false" outlineLevel="0" collapsed="false">
      <c r="A17" s="25" t="s">
        <v>1318</v>
      </c>
      <c r="B17" s="26" t="s">
        <v>1287</v>
      </c>
      <c r="C17" s="26" t="s">
        <v>1319</v>
      </c>
      <c r="D17" s="26" t="n">
        <v>56.7</v>
      </c>
      <c r="E17" s="9" t="n">
        <v>18.2</v>
      </c>
      <c r="F17" s="9" t="n">
        <v>-12.4</v>
      </c>
      <c r="G17" s="9" t="n">
        <v>11.4</v>
      </c>
      <c r="H17" s="9" t="n">
        <v>6.9</v>
      </c>
      <c r="I17" s="27" t="s">
        <v>1295</v>
      </c>
      <c r="J17" s="9" t="n">
        <v>0.24</v>
      </c>
      <c r="K17" s="9" t="s">
        <v>2518</v>
      </c>
      <c r="L17" s="9" t="s">
        <v>2525</v>
      </c>
      <c r="M17" s="10" t="s">
        <v>2532</v>
      </c>
      <c r="N17" s="10" t="n">
        <v>-20.6</v>
      </c>
      <c r="O17" s="0" t="n">
        <v>18.202472359545</v>
      </c>
      <c r="P17" s="0" t="n">
        <v>32.3299090198059</v>
      </c>
      <c r="Q17" s="0" t="n">
        <v>220.392870738733</v>
      </c>
      <c r="R17" s="0" t="n">
        <v>7.41402847685179</v>
      </c>
      <c r="S17" s="0" t="n">
        <v>6.30824226736649</v>
      </c>
      <c r="T17" s="0" t="n">
        <v>15.3807757034761</v>
      </c>
      <c r="W17" s="0" t="n">
        <v>1</v>
      </c>
    </row>
    <row r="18" customFormat="false" ht="15" hidden="false" customHeight="false" outlineLevel="0" collapsed="false">
      <c r="A18" s="25" t="s">
        <v>142</v>
      </c>
      <c r="B18" s="26" t="s">
        <v>143</v>
      </c>
      <c r="C18" s="26" t="s">
        <v>144</v>
      </c>
      <c r="D18" s="26" t="n">
        <v>33.3</v>
      </c>
      <c r="E18" s="9" t="n">
        <v>17.2</v>
      </c>
      <c r="F18" s="9" t="n">
        <v>-11.5</v>
      </c>
      <c r="G18" s="9" t="n">
        <v>-5.3</v>
      </c>
      <c r="H18" s="9" t="n">
        <v>-11.7</v>
      </c>
      <c r="I18" s="27" t="s">
        <v>145</v>
      </c>
      <c r="J18" s="9" t="n">
        <v>4</v>
      </c>
      <c r="K18" s="9" t="s">
        <v>2518</v>
      </c>
      <c r="L18" s="9" t="s">
        <v>2525</v>
      </c>
      <c r="M18" s="10" t="s">
        <v>2533</v>
      </c>
      <c r="N18" s="10" t="n">
        <v>-9.1</v>
      </c>
      <c r="O18" s="0" t="n">
        <v>17.2403596250194</v>
      </c>
      <c r="P18" s="0" t="n">
        <v>32.1827690429996</v>
      </c>
      <c r="Q18" s="0" t="n">
        <v>129.826529011279</v>
      </c>
      <c r="R18" s="0" t="n">
        <v>5.88113136886967</v>
      </c>
      <c r="S18" s="0" t="n">
        <v>-7.05211094915865</v>
      </c>
      <c r="T18" s="0" t="n">
        <v>14.5914367004368</v>
      </c>
      <c r="W18" s="0" t="n">
        <v>1</v>
      </c>
    </row>
    <row r="19" customFormat="false" ht="15" hidden="false" customHeight="false" outlineLevel="0" collapsed="false">
      <c r="A19" s="25" t="s">
        <v>1468</v>
      </c>
      <c r="B19" s="26" t="s">
        <v>1469</v>
      </c>
      <c r="C19" s="26" t="s">
        <v>249</v>
      </c>
      <c r="D19" s="26" t="n">
        <v>32.4</v>
      </c>
      <c r="E19" s="9" t="n">
        <v>21.5</v>
      </c>
      <c r="F19" s="9" t="n">
        <v>-4.4</v>
      </c>
      <c r="G19" s="9" t="n">
        <v>-19.6</v>
      </c>
      <c r="H19" s="9" t="n">
        <v>-7.7</v>
      </c>
      <c r="I19" s="27" t="s">
        <v>1429</v>
      </c>
      <c r="J19" s="9" t="n">
        <v>0.21</v>
      </c>
      <c r="K19" s="9" t="s">
        <v>2518</v>
      </c>
      <c r="L19" s="9" t="s">
        <v>2519</v>
      </c>
      <c r="M19" s="10" t="s">
        <v>2534</v>
      </c>
      <c r="N19" s="10" t="s">
        <v>2535</v>
      </c>
      <c r="O19" s="0" t="n">
        <v>21.5130193138946</v>
      </c>
      <c r="P19" s="0" t="n">
        <v>25.5974465150213</v>
      </c>
      <c r="Q19" s="0" t="n">
        <v>50.5938628009921</v>
      </c>
      <c r="R19" s="0" t="n">
        <v>-5.90033831160567</v>
      </c>
      <c r="S19" s="0" t="n">
        <v>-7.18162090657293</v>
      </c>
      <c r="T19" s="0" t="n">
        <v>19.4015548078723</v>
      </c>
      <c r="W19" s="0" t="n">
        <v>1</v>
      </c>
    </row>
    <row r="20" customFormat="false" ht="15" hidden="false" customHeight="false" outlineLevel="0" collapsed="false">
      <c r="A20" s="25" t="s">
        <v>102</v>
      </c>
      <c r="B20" s="26" t="s">
        <v>103</v>
      </c>
      <c r="C20" s="26" t="s">
        <v>104</v>
      </c>
      <c r="D20" s="26" t="n">
        <v>26.5</v>
      </c>
      <c r="E20" s="9" t="n">
        <v>13.1</v>
      </c>
      <c r="F20" s="9" t="n">
        <v>-8.9</v>
      </c>
      <c r="G20" s="9" t="n">
        <v>-7.3</v>
      </c>
      <c r="H20" s="9" t="n">
        <v>-6.3</v>
      </c>
      <c r="I20" s="27" t="s">
        <v>105</v>
      </c>
      <c r="J20" s="9" t="n">
        <v>7</v>
      </c>
      <c r="K20" s="9" t="s">
        <v>2524</v>
      </c>
      <c r="L20" s="9" t="s">
        <v>2519</v>
      </c>
      <c r="M20" s="10" t="n">
        <v>-28.7</v>
      </c>
      <c r="N20" s="10" t="s">
        <v>2536</v>
      </c>
      <c r="O20" s="0" t="n">
        <v>13.1221187313635</v>
      </c>
      <c r="P20" s="0" t="n">
        <v>63.3156708430044</v>
      </c>
      <c r="Q20" s="0" t="n">
        <v>27.4066030001322</v>
      </c>
      <c r="R20" s="0" t="n">
        <v>-10.4086029781634</v>
      </c>
      <c r="S20" s="0" t="n">
        <v>-5.39682924542217</v>
      </c>
      <c r="T20" s="0" t="n">
        <v>5.89281071634962</v>
      </c>
      <c r="W20" s="0" t="n">
        <v>1</v>
      </c>
    </row>
    <row r="21" customFormat="false" ht="15" hidden="false" customHeight="false" outlineLevel="0" collapsed="false">
      <c r="A21" s="25" t="s">
        <v>800</v>
      </c>
      <c r="B21" s="26" t="s">
        <v>801</v>
      </c>
      <c r="C21" s="26" t="s">
        <v>802</v>
      </c>
      <c r="D21" s="26" t="n">
        <v>36</v>
      </c>
      <c r="E21" s="9" t="n">
        <v>22.8</v>
      </c>
      <c r="F21" s="9" t="n">
        <v>17.6</v>
      </c>
      <c r="G21" s="9" t="n">
        <v>9.7</v>
      </c>
      <c r="H21" s="9" t="n">
        <v>-10.8</v>
      </c>
      <c r="I21" s="27" t="s">
        <v>803</v>
      </c>
      <c r="J21" s="9" t="n">
        <v>0.44</v>
      </c>
      <c r="K21" s="9" t="s">
        <v>2524</v>
      </c>
      <c r="L21" s="9" t="s">
        <v>2519</v>
      </c>
      <c r="M21" s="10" t="n">
        <v>-13.3</v>
      </c>
      <c r="N21" s="10" t="s">
        <v>2537</v>
      </c>
      <c r="O21" s="0" t="n">
        <v>22.8142499328819</v>
      </c>
      <c r="P21" s="0" t="n">
        <v>76.6611760564499</v>
      </c>
      <c r="Q21" s="0" t="n">
        <v>56.2223815592034</v>
      </c>
      <c r="R21" s="0" t="n">
        <v>-12.3418796631587</v>
      </c>
      <c r="S21" s="0" t="n">
        <v>-18.4516677649014</v>
      </c>
      <c r="T21" s="0" t="n">
        <v>5.26345543097035</v>
      </c>
      <c r="W21" s="0" t="n">
        <v>1</v>
      </c>
    </row>
    <row r="22" customFormat="false" ht="15" hidden="false" customHeight="false" outlineLevel="0" collapsed="false">
      <c r="A22" s="25" t="s">
        <v>1600</v>
      </c>
      <c r="B22" s="26" t="s">
        <v>982</v>
      </c>
      <c r="C22" s="26" t="s">
        <v>1601</v>
      </c>
      <c r="D22" s="26" t="n">
        <v>36.6</v>
      </c>
      <c r="E22" s="9" t="n">
        <v>20</v>
      </c>
      <c r="F22" s="9" t="n">
        <v>-10.8</v>
      </c>
      <c r="G22" s="9" t="n">
        <v>16.8</v>
      </c>
      <c r="H22" s="9" t="n">
        <v>1</v>
      </c>
      <c r="I22" s="27" t="s">
        <v>1581</v>
      </c>
      <c r="J22" s="9" t="n">
        <v>0.18</v>
      </c>
      <c r="K22" s="9" t="s">
        <v>2518</v>
      </c>
      <c r="L22" s="9" t="s">
        <v>2525</v>
      </c>
      <c r="M22" s="10" t="s">
        <v>2538</v>
      </c>
      <c r="N22" s="10" t="n">
        <v>-38</v>
      </c>
      <c r="O22" s="0" t="n">
        <v>19.9969997749662</v>
      </c>
      <c r="P22" s="0" t="n">
        <v>55.4081330213507</v>
      </c>
      <c r="Q22" s="0" t="n">
        <v>203.595986206851</v>
      </c>
      <c r="R22" s="0" t="n">
        <v>15.0855052794897</v>
      </c>
      <c r="S22" s="0" t="n">
        <v>6.58943672743322</v>
      </c>
      <c r="T22" s="0" t="n">
        <v>11.3528346274243</v>
      </c>
      <c r="W22" s="0" t="n">
        <v>1</v>
      </c>
    </row>
    <row r="23" customFormat="false" ht="15" hidden="false" customHeight="false" outlineLevel="0" collapsed="false">
      <c r="A23" s="21" t="s">
        <v>181</v>
      </c>
      <c r="B23" s="0" t="s">
        <v>182</v>
      </c>
      <c r="C23" s="0" t="s">
        <v>183</v>
      </c>
      <c r="D23" s="0" t="n">
        <v>40.8</v>
      </c>
      <c r="E23" s="0" t="n">
        <v>22.8</v>
      </c>
      <c r="F23" s="0" t="n">
        <v>-2.5</v>
      </c>
      <c r="G23" s="0" t="n">
        <v>5.3</v>
      </c>
      <c r="H23" s="0" t="n">
        <v>22</v>
      </c>
      <c r="I23" s="0" t="s">
        <v>184</v>
      </c>
      <c r="J23" s="0" t="n">
        <v>2.9</v>
      </c>
      <c r="K23" s="0" t="s">
        <v>2524</v>
      </c>
      <c r="L23" s="0" t="s">
        <v>2525</v>
      </c>
      <c r="M23" s="0" t="n">
        <v>-58.4</v>
      </c>
      <c r="N23" s="0" t="n">
        <v>-160.2</v>
      </c>
      <c r="O23" s="0" t="n">
        <v>22.7670814993929</v>
      </c>
      <c r="P23" s="0" t="n">
        <v>35.883234903955</v>
      </c>
      <c r="Q23" s="0" t="n">
        <v>154.078176212147</v>
      </c>
      <c r="R23" s="0" t="n">
        <v>12.0020089487918</v>
      </c>
      <c r="S23" s="0" t="n">
        <v>-5.83351287611513</v>
      </c>
      <c r="T23" s="0" t="n">
        <v>18.4461895446545</v>
      </c>
      <c r="W23" s="0" t="n">
        <v>1</v>
      </c>
    </row>
    <row r="24" customFormat="false" ht="15" hidden="false" customHeight="false" outlineLevel="0" collapsed="false">
      <c r="A24" s="21" t="s">
        <v>2510</v>
      </c>
      <c r="B24" s="0" t="s">
        <v>1471</v>
      </c>
      <c r="C24" s="0" t="s">
        <v>2511</v>
      </c>
      <c r="D24" s="0" t="n">
        <v>44</v>
      </c>
      <c r="E24" s="0" t="n">
        <v>22</v>
      </c>
      <c r="F24" s="0" t="n">
        <v>7.4</v>
      </c>
      <c r="G24" s="0" t="n">
        <v>-8.6</v>
      </c>
      <c r="H24" s="0" t="n">
        <v>18.8</v>
      </c>
      <c r="I24" s="0" t="s">
        <v>2453</v>
      </c>
      <c r="J24" s="0" t="n">
        <v>0.073</v>
      </c>
      <c r="K24" s="0" t="s">
        <v>2524</v>
      </c>
      <c r="L24" s="0" t="s">
        <v>2519</v>
      </c>
      <c r="M24" s="0" t="n">
        <v>-69.7</v>
      </c>
      <c r="N24" s="0" t="s">
        <v>2539</v>
      </c>
      <c r="O24" s="0" t="n">
        <v>21.9581419979014</v>
      </c>
      <c r="P24" s="0" t="n">
        <v>12.6942303114907</v>
      </c>
      <c r="Q24" s="0" t="n">
        <v>39.544943560503</v>
      </c>
      <c r="R24" s="0" t="n">
        <v>-3.72087827017662</v>
      </c>
      <c r="S24" s="0" t="n">
        <v>-3.07216057372775</v>
      </c>
      <c r="T24" s="0" t="n">
        <v>21.4214120521445</v>
      </c>
      <c r="W24" s="0" t="n">
        <v>1</v>
      </c>
    </row>
    <row r="25" customFormat="false" ht="15" hidden="false" customHeight="false" outlineLevel="0" collapsed="false">
      <c r="A25" s="21" t="s">
        <v>2060</v>
      </c>
      <c r="B25" s="0" t="s">
        <v>502</v>
      </c>
      <c r="C25" s="0" t="s">
        <v>2061</v>
      </c>
      <c r="D25" s="0" t="n">
        <v>56</v>
      </c>
      <c r="E25" s="0" t="n">
        <v>18.2</v>
      </c>
      <c r="F25" s="0" t="n">
        <v>10.3</v>
      </c>
      <c r="G25" s="0" t="n">
        <v>-7.1</v>
      </c>
      <c r="H25" s="0" t="n">
        <v>-13.2</v>
      </c>
      <c r="I25" s="0" t="s">
        <v>1984</v>
      </c>
      <c r="J25" s="0" t="n">
        <v>0.11</v>
      </c>
      <c r="K25" s="0" t="s">
        <v>2518</v>
      </c>
      <c r="L25" s="0" t="s">
        <v>2519</v>
      </c>
      <c r="M25" s="0" t="s">
        <v>2540</v>
      </c>
      <c r="N25" s="0" t="s">
        <v>2541</v>
      </c>
      <c r="O25" s="0" t="n">
        <v>18.1862585486955</v>
      </c>
      <c r="P25" s="0" t="n">
        <v>47.7927972014208</v>
      </c>
      <c r="Q25" s="0" t="n">
        <v>67.7137635354781</v>
      </c>
      <c r="R25" s="0" t="n">
        <v>-5.10863254037831</v>
      </c>
      <c r="S25" s="0" t="n">
        <v>-12.4646611446155</v>
      </c>
      <c r="T25" s="0" t="n">
        <v>12.2177778714994</v>
      </c>
      <c r="W25" s="0" t="n">
        <v>1</v>
      </c>
    </row>
    <row r="26" customFormat="false" ht="15" hidden="false" customHeight="false" outlineLevel="0" collapsed="false">
      <c r="A26" s="21" t="s">
        <v>1898</v>
      </c>
      <c r="B26" s="0" t="s">
        <v>1899</v>
      </c>
      <c r="C26" s="0" t="s">
        <v>1900</v>
      </c>
      <c r="D26" s="0" t="n">
        <v>38.4</v>
      </c>
      <c r="E26" s="0" t="n">
        <v>19.7</v>
      </c>
      <c r="F26" s="0" t="n">
        <v>0.2</v>
      </c>
      <c r="G26" s="0" t="n">
        <v>-2.2</v>
      </c>
      <c r="H26" s="0" t="n">
        <v>-19.6</v>
      </c>
      <c r="I26" s="0" t="s">
        <v>1814</v>
      </c>
      <c r="J26" s="0" t="n">
        <v>0.13</v>
      </c>
      <c r="K26" s="0" t="s">
        <v>2518</v>
      </c>
      <c r="L26" s="0" t="s">
        <v>2519</v>
      </c>
      <c r="M26" s="0" t="s">
        <v>2542</v>
      </c>
      <c r="N26" s="0" t="s">
        <v>2543</v>
      </c>
      <c r="O26" s="0" t="n">
        <v>19.7240969375026</v>
      </c>
      <c r="P26" s="0" t="n">
        <v>51.320763291775</v>
      </c>
      <c r="Q26" s="0" t="n">
        <v>357.417328613446</v>
      </c>
      <c r="R26" s="0" t="n">
        <v>-15.3821127241574</v>
      </c>
      <c r="S26" s="0" t="n">
        <v>0.693835936639769</v>
      </c>
      <c r="T26" s="0" t="n">
        <v>12.3267676150052</v>
      </c>
      <c r="W26" s="0" t="n">
        <v>1</v>
      </c>
    </row>
    <row r="27" customFormat="false" ht="15" hidden="false" customHeight="false" outlineLevel="0" collapsed="false">
      <c r="A27" s="21" t="s">
        <v>2302</v>
      </c>
      <c r="B27" s="0" t="s">
        <v>828</v>
      </c>
      <c r="C27" s="0" t="s">
        <v>1348</v>
      </c>
      <c r="D27" s="0" t="n">
        <v>35</v>
      </c>
      <c r="E27" s="0" t="n">
        <v>23</v>
      </c>
      <c r="F27" s="0" t="n">
        <v>7</v>
      </c>
      <c r="G27" s="0" t="n">
        <v>-18.3</v>
      </c>
      <c r="H27" s="0" t="n">
        <v>-12</v>
      </c>
      <c r="I27" s="0" t="s">
        <v>2275</v>
      </c>
      <c r="J27" s="0" t="n">
        <v>0.086</v>
      </c>
      <c r="K27" s="0" t="s">
        <v>2524</v>
      </c>
      <c r="L27" s="0" t="s">
        <v>2519</v>
      </c>
      <c r="M27" s="0" t="n">
        <v>-6.8</v>
      </c>
      <c r="N27" s="0" t="s">
        <v>2544</v>
      </c>
      <c r="O27" s="0" t="n">
        <v>22.9758568937048</v>
      </c>
      <c r="P27" s="0" t="n">
        <v>39.0732195470512</v>
      </c>
      <c r="Q27" s="0" t="n">
        <v>348.918415180236</v>
      </c>
      <c r="R27" s="0" t="n">
        <v>-14.2119575744695</v>
      </c>
      <c r="S27" s="0" t="n">
        <v>2.78353189934933</v>
      </c>
      <c r="T27" s="0" t="n">
        <v>17.8371021207701</v>
      </c>
      <c r="W27" s="0" t="n">
        <v>1</v>
      </c>
    </row>
    <row r="28" customFormat="false" ht="15" hidden="false" customHeight="false" outlineLevel="0" collapsed="false">
      <c r="A28" s="21" t="s">
        <v>1896</v>
      </c>
      <c r="B28" s="0" t="s">
        <v>1367</v>
      </c>
      <c r="C28" s="0" t="s">
        <v>1897</v>
      </c>
      <c r="D28" s="0" t="n">
        <v>30</v>
      </c>
      <c r="E28" s="0" t="n">
        <v>15.9</v>
      </c>
      <c r="F28" s="0" t="n">
        <v>-14.1</v>
      </c>
      <c r="G28" s="0" t="n">
        <v>-7</v>
      </c>
      <c r="H28" s="0" t="n">
        <v>-1.9</v>
      </c>
      <c r="I28" s="0" t="s">
        <v>1826</v>
      </c>
      <c r="J28" s="0" t="n">
        <v>0.13</v>
      </c>
      <c r="K28" s="0" t="s">
        <v>2518</v>
      </c>
      <c r="L28" s="0" t="s">
        <v>2519</v>
      </c>
      <c r="M28" s="0" t="s">
        <v>2545</v>
      </c>
      <c r="N28" s="0" t="s">
        <v>2546</v>
      </c>
      <c r="O28" s="0" t="n">
        <v>15.8562290598995</v>
      </c>
      <c r="P28" s="0" t="n">
        <v>49.1627558986481</v>
      </c>
      <c r="Q28" s="0" t="n">
        <v>213.678036973008</v>
      </c>
      <c r="R28" s="0" t="n">
        <v>9.98296324951817</v>
      </c>
      <c r="S28" s="0" t="n">
        <v>6.65228148377381</v>
      </c>
      <c r="T28" s="0" t="n">
        <v>10.3685869731323</v>
      </c>
      <c r="W28" s="0" t="n">
        <v>1</v>
      </c>
    </row>
    <row r="29" customFormat="false" ht="15" hidden="false" customHeight="false" outlineLevel="0" collapsed="false">
      <c r="A29" s="21" t="s">
        <v>2507</v>
      </c>
      <c r="B29" s="0" t="s">
        <v>2508</v>
      </c>
      <c r="C29" s="0" t="s">
        <v>2509</v>
      </c>
      <c r="D29" s="0" t="n">
        <v>31.4</v>
      </c>
      <c r="E29" s="0" t="n">
        <v>27.5</v>
      </c>
      <c r="F29" s="0" t="n">
        <v>12.9</v>
      </c>
      <c r="G29" s="0" t="n">
        <v>4.2</v>
      </c>
      <c r="H29" s="0" t="n">
        <v>-23.9</v>
      </c>
      <c r="I29" s="0" t="s">
        <v>2453</v>
      </c>
      <c r="J29" s="0" t="n">
        <v>0.073</v>
      </c>
      <c r="K29" s="0" t="s">
        <v>2518</v>
      </c>
      <c r="L29" s="0" t="s">
        <v>2519</v>
      </c>
      <c r="M29" s="0" t="s">
        <v>2547</v>
      </c>
      <c r="N29" s="0" t="s">
        <v>2548</v>
      </c>
      <c r="O29" s="0" t="n">
        <v>27.4819941052319</v>
      </c>
      <c r="P29" s="0" t="n">
        <v>21.6968621730377</v>
      </c>
      <c r="Q29" s="0" t="n">
        <v>67.3842819546443</v>
      </c>
      <c r="R29" s="0" t="n">
        <v>-3.90700573757772</v>
      </c>
      <c r="S29" s="0" t="n">
        <v>-9.37872568148663</v>
      </c>
      <c r="T29" s="0" t="n">
        <v>25.5349723077578</v>
      </c>
      <c r="W29" s="0" t="n">
        <v>1</v>
      </c>
    </row>
    <row r="30" customFormat="false" ht="15" hidden="false" customHeight="false" outlineLevel="0" collapsed="false">
      <c r="A30" s="21" t="s">
        <v>937</v>
      </c>
      <c r="B30" s="0" t="s">
        <v>938</v>
      </c>
      <c r="C30" s="0" t="s">
        <v>939</v>
      </c>
      <c r="D30" s="0" t="n">
        <v>28</v>
      </c>
      <c r="E30" s="0" t="n">
        <v>21.2</v>
      </c>
      <c r="F30" s="0" t="n">
        <v>-3.5</v>
      </c>
      <c r="G30" s="0" t="n">
        <v>-9</v>
      </c>
      <c r="H30" s="0" t="n">
        <v>-18.9</v>
      </c>
      <c r="I30" s="0" t="s">
        <v>936</v>
      </c>
      <c r="J30" s="0" t="n">
        <v>0.4</v>
      </c>
      <c r="K30" s="0" t="s">
        <v>2518</v>
      </c>
      <c r="L30" s="0" t="s">
        <v>2525</v>
      </c>
      <c r="M30" s="0" t="s">
        <v>2549</v>
      </c>
      <c r="N30" s="0" t="n">
        <v>-148</v>
      </c>
      <c r="O30" s="0" t="n">
        <v>21.2240429701789</v>
      </c>
      <c r="P30" s="0" t="n">
        <v>59.6874287672466</v>
      </c>
      <c r="Q30" s="0" t="n">
        <v>341.618884894865</v>
      </c>
      <c r="R30" s="0" t="n">
        <v>-17.3875857872957</v>
      </c>
      <c r="S30" s="0" t="n">
        <v>5.77771544002036</v>
      </c>
      <c r="T30" s="0" t="n">
        <v>10.7121363314505</v>
      </c>
      <c r="W30" s="0" t="n">
        <v>1</v>
      </c>
      <c r="X30" s="28"/>
      <c r="Y30" s="28"/>
      <c r="Z30" s="28"/>
      <c r="AA30" s="28"/>
      <c r="AB30" s="28"/>
    </row>
    <row r="31" s="28" customFormat="true" ht="15" hidden="false" customHeight="false" outlineLevel="0" collapsed="false">
      <c r="A31" s="21" t="s">
        <v>2056</v>
      </c>
      <c r="B31" s="28" t="s">
        <v>2057</v>
      </c>
      <c r="C31" s="28" t="s">
        <v>332</v>
      </c>
      <c r="D31" s="28" t="n">
        <v>26</v>
      </c>
      <c r="E31" s="28" t="n">
        <v>13.6</v>
      </c>
      <c r="F31" s="28" t="n">
        <v>-4.4</v>
      </c>
      <c r="G31" s="28" t="n">
        <v>6.9</v>
      </c>
      <c r="H31" s="28" t="n">
        <v>10.9</v>
      </c>
      <c r="I31" s="28" t="s">
        <v>1987</v>
      </c>
      <c r="J31" s="28" t="n">
        <v>0.11</v>
      </c>
      <c r="K31" s="28" t="s">
        <v>2524</v>
      </c>
      <c r="L31" s="28" t="s">
        <v>2525</v>
      </c>
      <c r="M31" s="28" t="n">
        <v>-2.1</v>
      </c>
      <c r="N31" s="28" t="n">
        <v>-111.8</v>
      </c>
      <c r="O31" s="28" t="n">
        <v>13.6301137192615</v>
      </c>
      <c r="P31" s="28" t="n">
        <v>67.7149275900849</v>
      </c>
      <c r="Q31" s="28" t="n">
        <v>148.190499833609</v>
      </c>
      <c r="R31" s="28" t="n">
        <v>10.7177961564194</v>
      </c>
      <c r="S31" s="28" t="n">
        <v>-6.64777570330647</v>
      </c>
      <c r="T31" s="28" t="n">
        <v>5.16874489097401</v>
      </c>
      <c r="W31" s="28" t="n">
        <v>1</v>
      </c>
    </row>
    <row r="32" customFormat="false" ht="15" hidden="false" customHeight="false" outlineLevel="0" collapsed="false">
      <c r="A32" s="21" t="s">
        <v>1893</v>
      </c>
      <c r="B32" s="0" t="s">
        <v>1894</v>
      </c>
      <c r="C32" s="0" t="s">
        <v>1895</v>
      </c>
      <c r="D32" s="0" t="n">
        <v>26.4</v>
      </c>
      <c r="E32" s="0" t="n">
        <v>14.7</v>
      </c>
      <c r="F32" s="0" t="n">
        <v>-1.6</v>
      </c>
      <c r="G32" s="0" t="n">
        <v>-11.9</v>
      </c>
      <c r="H32" s="0" t="n">
        <v>-8.4</v>
      </c>
      <c r="I32" s="0" t="s">
        <v>1826</v>
      </c>
      <c r="J32" s="0" t="n">
        <v>0.13</v>
      </c>
      <c r="K32" s="0" t="s">
        <v>2518</v>
      </c>
      <c r="L32" s="0" t="s">
        <v>2519</v>
      </c>
      <c r="M32" s="0" t="s">
        <v>2550</v>
      </c>
      <c r="N32" s="0" t="s">
        <v>2551</v>
      </c>
      <c r="O32" s="0" t="n">
        <v>14.6536684826701</v>
      </c>
      <c r="P32" s="0" t="n">
        <v>14.5316339373046</v>
      </c>
      <c r="Q32" s="0" t="n">
        <v>244.593623110414</v>
      </c>
      <c r="R32" s="0" t="n">
        <v>1.57748600608114</v>
      </c>
      <c r="S32" s="0" t="n">
        <v>3.32122377206709</v>
      </c>
      <c r="T32" s="0" t="n">
        <v>14.1848866952286</v>
      </c>
      <c r="W32" s="0" t="n">
        <v>1</v>
      </c>
    </row>
    <row r="33" customFormat="false" ht="15" hidden="false" customHeight="false" outlineLevel="0" collapsed="false">
      <c r="A33" s="21" t="s">
        <v>259</v>
      </c>
      <c r="B33" s="0" t="s">
        <v>260</v>
      </c>
      <c r="C33" s="0" t="s">
        <v>261</v>
      </c>
      <c r="D33" s="0" t="n">
        <v>43.4</v>
      </c>
      <c r="E33" s="0" t="n">
        <v>15.7</v>
      </c>
      <c r="F33" s="0" t="n">
        <v>0.7</v>
      </c>
      <c r="G33" s="0" t="n">
        <v>15.7</v>
      </c>
      <c r="H33" s="0" t="n">
        <v>-0.5</v>
      </c>
      <c r="I33" s="0" t="s">
        <v>262</v>
      </c>
      <c r="J33" s="0" t="n">
        <v>1.8</v>
      </c>
      <c r="K33" s="0" t="s">
        <v>2518</v>
      </c>
      <c r="L33" s="0" t="s">
        <v>2525</v>
      </c>
      <c r="M33" s="0" t="s">
        <v>2552</v>
      </c>
      <c r="N33" s="0" t="n">
        <v>-164.2</v>
      </c>
      <c r="O33" s="0" t="n">
        <v>15.7235492176544</v>
      </c>
      <c r="P33" s="0" t="n">
        <v>75.6736510803366</v>
      </c>
      <c r="Q33" s="0" t="n">
        <v>101.73372182894</v>
      </c>
      <c r="R33" s="0" t="n">
        <v>3.09815863946267</v>
      </c>
      <c r="S33" s="0" t="n">
        <v>-14.9162263250761</v>
      </c>
      <c r="T33" s="0" t="n">
        <v>3.8907075531105</v>
      </c>
      <c r="W33" s="0" t="n">
        <v>1</v>
      </c>
    </row>
    <row r="34" customFormat="false" ht="15" hidden="false" customHeight="false" outlineLevel="0" collapsed="false">
      <c r="A34" s="21" t="s">
        <v>2441</v>
      </c>
      <c r="B34" s="0" t="s">
        <v>2442</v>
      </c>
      <c r="C34" s="0" t="s">
        <v>2443</v>
      </c>
      <c r="D34" s="0" t="n">
        <v>31</v>
      </c>
      <c r="E34" s="0" t="n">
        <v>26.6</v>
      </c>
      <c r="F34" s="0" t="n">
        <v>9.6</v>
      </c>
      <c r="G34" s="0" t="n">
        <v>-24.4</v>
      </c>
      <c r="H34" s="0" t="n">
        <v>-4.6</v>
      </c>
      <c r="I34" s="0" t="s">
        <v>2397</v>
      </c>
      <c r="J34" s="0" t="n">
        <v>0.076</v>
      </c>
      <c r="K34" s="0" t="s">
        <v>2524</v>
      </c>
      <c r="L34" s="0" t="s">
        <v>2519</v>
      </c>
      <c r="M34" s="0" t="n">
        <v>-34.7</v>
      </c>
      <c r="N34" s="0" t="s">
        <v>2553</v>
      </c>
      <c r="O34" s="0" t="n">
        <v>26.6210443070891</v>
      </c>
      <c r="P34" s="0" t="n">
        <v>52.6801811631208</v>
      </c>
      <c r="Q34" s="0" t="n">
        <v>322.387521040153</v>
      </c>
      <c r="R34" s="0" t="n">
        <v>-16.7705548818667</v>
      </c>
      <c r="S34" s="0" t="n">
        <v>12.9208857038668</v>
      </c>
      <c r="T34" s="0" t="n">
        <v>16.1393680663744</v>
      </c>
      <c r="W34" s="0" t="n">
        <v>1</v>
      </c>
    </row>
    <row r="35" customFormat="false" ht="15" hidden="false" customHeight="false" outlineLevel="0" collapsed="false">
      <c r="A35" s="21" t="s">
        <v>2438</v>
      </c>
      <c r="B35" s="0" t="s">
        <v>2439</v>
      </c>
      <c r="C35" s="0" t="s">
        <v>2440</v>
      </c>
      <c r="D35" s="0" t="n">
        <v>44.4</v>
      </c>
      <c r="E35" s="0" t="n">
        <v>14.1</v>
      </c>
      <c r="F35" s="0" t="n">
        <v>-2.8</v>
      </c>
      <c r="G35" s="0" t="n">
        <v>12.6</v>
      </c>
      <c r="H35" s="0" t="n">
        <v>5.6</v>
      </c>
      <c r="I35" s="0" t="s">
        <v>2397</v>
      </c>
      <c r="J35" s="0" t="n">
        <v>0.076</v>
      </c>
      <c r="K35" s="0" t="s">
        <v>2518</v>
      </c>
      <c r="L35" s="0" t="s">
        <v>2525</v>
      </c>
      <c r="M35" s="0" t="s">
        <v>2554</v>
      </c>
      <c r="N35" s="0" t="n">
        <v>-79.1</v>
      </c>
      <c r="O35" s="0" t="n">
        <v>14.0698258695692</v>
      </c>
      <c r="P35" s="0" t="n">
        <v>50.2787872507294</v>
      </c>
      <c r="Q35" s="0" t="n">
        <v>178.057214163391</v>
      </c>
      <c r="R35" s="0" t="n">
        <v>10.8157689013657</v>
      </c>
      <c r="S35" s="0" t="n">
        <v>-0.366881813368302</v>
      </c>
      <c r="T35" s="0" t="n">
        <v>8.99135923024268</v>
      </c>
      <c r="W35" s="0" t="n">
        <v>1</v>
      </c>
    </row>
    <row r="36" customFormat="false" ht="15" hidden="false" customHeight="false" outlineLevel="0" collapsed="false">
      <c r="A36" s="21" t="s">
        <v>933</v>
      </c>
      <c r="B36" s="0" t="s">
        <v>934</v>
      </c>
      <c r="C36" s="0" t="s">
        <v>935</v>
      </c>
      <c r="D36" s="0" t="n">
        <v>40</v>
      </c>
      <c r="E36" s="0" t="n">
        <v>14.1</v>
      </c>
      <c r="F36" s="0" t="n">
        <v>-8.9</v>
      </c>
      <c r="G36" s="0" t="n">
        <v>6.3</v>
      </c>
      <c r="H36" s="0" t="n">
        <v>-9</v>
      </c>
      <c r="I36" s="0" t="s">
        <v>936</v>
      </c>
      <c r="J36" s="0" t="n">
        <v>0.4</v>
      </c>
      <c r="K36" s="0" t="s">
        <v>2518</v>
      </c>
      <c r="L36" s="0" t="s">
        <v>2519</v>
      </c>
      <c r="M36" s="0" t="s">
        <v>2555</v>
      </c>
      <c r="N36" s="0" t="s">
        <v>2556</v>
      </c>
      <c r="O36" s="0" t="n">
        <v>14.1385996477728</v>
      </c>
      <c r="P36" s="0" t="n">
        <v>65.9985916098822</v>
      </c>
      <c r="Q36" s="0" t="n">
        <v>328.678806466542</v>
      </c>
      <c r="R36" s="0" t="n">
        <v>-11.0338032293352</v>
      </c>
      <c r="S36" s="0" t="n">
        <v>6.71424892952744</v>
      </c>
      <c r="T36" s="0" t="n">
        <v>5.75100405222003</v>
      </c>
      <c r="W36" s="0" t="n">
        <v>1</v>
      </c>
    </row>
    <row r="37" s="28" customFormat="true" ht="15" hidden="false" customHeight="false" outlineLevel="0" collapsed="false">
      <c r="A37" s="21" t="s">
        <v>907</v>
      </c>
      <c r="B37" s="28" t="s">
        <v>908</v>
      </c>
      <c r="C37" s="28" t="s">
        <v>909</v>
      </c>
      <c r="D37" s="28" t="n">
        <v>31.1</v>
      </c>
      <c r="E37" s="28" t="n">
        <v>18.1</v>
      </c>
      <c r="F37" s="28" t="n">
        <v>12.7</v>
      </c>
      <c r="G37" s="28" t="n">
        <v>-4.7</v>
      </c>
      <c r="H37" s="28" t="n">
        <v>12</v>
      </c>
      <c r="I37" s="28" t="s">
        <v>888</v>
      </c>
      <c r="J37" s="28" t="n">
        <v>0.41</v>
      </c>
      <c r="K37" s="28" t="s">
        <v>2524</v>
      </c>
      <c r="L37" s="28" t="s">
        <v>2519</v>
      </c>
      <c r="M37" s="28" t="n">
        <v>-48.6</v>
      </c>
      <c r="N37" s="28" t="s">
        <v>2557</v>
      </c>
      <c r="O37" s="28" t="n">
        <v>18.0936452933067</v>
      </c>
      <c r="P37" s="28" t="n">
        <v>47.7393488009576</v>
      </c>
      <c r="Q37" s="28" t="n">
        <v>108.928166135385</v>
      </c>
      <c r="R37" s="28" t="n">
        <v>4.34379991983477</v>
      </c>
      <c r="S37" s="28" t="n">
        <v>-12.666878586774</v>
      </c>
      <c r="T37" s="28" t="n">
        <v>12.1680560947248</v>
      </c>
      <c r="W37" s="28" t="n">
        <v>1</v>
      </c>
    </row>
    <row r="38" customFormat="false" ht="15" hidden="false" customHeight="false" outlineLevel="0" collapsed="false">
      <c r="A38" s="21" t="s">
        <v>1888</v>
      </c>
      <c r="B38" s="0" t="s">
        <v>1889</v>
      </c>
      <c r="C38" s="0" t="s">
        <v>1890</v>
      </c>
      <c r="D38" s="0" t="n">
        <v>32.5</v>
      </c>
      <c r="E38" s="0" t="n">
        <v>23.3</v>
      </c>
      <c r="F38" s="0" t="n">
        <v>10.1</v>
      </c>
      <c r="G38" s="0" t="n">
        <v>-8.4</v>
      </c>
      <c r="H38" s="0" t="n">
        <v>19.2</v>
      </c>
      <c r="I38" s="0" t="s">
        <v>1830</v>
      </c>
      <c r="J38" s="0" t="n">
        <v>0.13</v>
      </c>
      <c r="K38" s="0" t="s">
        <v>2524</v>
      </c>
      <c r="L38" s="0" t="s">
        <v>2519</v>
      </c>
      <c r="M38" s="0" t="n">
        <v>-81.1</v>
      </c>
      <c r="N38" s="0" t="s">
        <v>2558</v>
      </c>
      <c r="O38" s="0" t="n">
        <v>23.2639205638259</v>
      </c>
      <c r="P38" s="0" t="n">
        <v>25.4811120448684</v>
      </c>
      <c r="Q38" s="0" t="n">
        <v>358.884661382182</v>
      </c>
      <c r="R38" s="0" t="n">
        <v>-10.006557151811</v>
      </c>
      <c r="S38" s="0" t="n">
        <v>0.194815564435705</v>
      </c>
      <c r="T38" s="0" t="n">
        <v>21.0009728551654</v>
      </c>
      <c r="W38" s="0" t="n">
        <v>1</v>
      </c>
      <c r="X38" s="28"/>
      <c r="Y38" s="28"/>
      <c r="Z38" s="28"/>
      <c r="AA38" s="28"/>
      <c r="AB38" s="28"/>
    </row>
    <row r="39" customFormat="false" ht="15" hidden="false" customHeight="false" outlineLevel="0" collapsed="false">
      <c r="A39" s="21" t="s">
        <v>2125</v>
      </c>
      <c r="B39" s="0" t="s">
        <v>2126</v>
      </c>
      <c r="C39" s="0" t="s">
        <v>2127</v>
      </c>
      <c r="D39" s="0" t="n">
        <v>31</v>
      </c>
      <c r="E39" s="0" t="n">
        <v>13.1</v>
      </c>
      <c r="F39" s="0" t="n">
        <v>-5.2</v>
      </c>
      <c r="G39" s="0" t="n">
        <v>6.3</v>
      </c>
      <c r="H39" s="0" t="n">
        <v>-10.3</v>
      </c>
      <c r="I39" s="0" t="s">
        <v>2067</v>
      </c>
      <c r="J39" s="0" t="n">
        <v>0.1</v>
      </c>
      <c r="K39" s="0" t="s">
        <v>2518</v>
      </c>
      <c r="L39" s="0" t="s">
        <v>2525</v>
      </c>
      <c r="M39" s="0" t="s">
        <v>2559</v>
      </c>
      <c r="N39" s="0" t="n">
        <v>-92.8</v>
      </c>
      <c r="O39" s="0" t="n">
        <v>13.1461020838878</v>
      </c>
      <c r="P39" s="0" t="n">
        <v>29.2799178258837</v>
      </c>
      <c r="Q39" s="0" t="n">
        <v>121.165213733774</v>
      </c>
      <c r="R39" s="0" t="n">
        <v>3.32729075931025</v>
      </c>
      <c r="S39" s="0" t="n">
        <v>-5.50154546360828</v>
      </c>
      <c r="T39" s="0" t="n">
        <v>11.4665659076665</v>
      </c>
      <c r="W39" s="0" t="n">
        <v>1</v>
      </c>
    </row>
    <row r="40" customFormat="false" ht="15" hidden="false" customHeight="false" outlineLevel="0" collapsed="false">
      <c r="A40" s="21" t="s">
        <v>2053</v>
      </c>
      <c r="B40" s="0" t="s">
        <v>792</v>
      </c>
      <c r="C40" s="0" t="s">
        <v>2054</v>
      </c>
      <c r="D40" s="0" t="n">
        <v>20</v>
      </c>
      <c r="E40" s="0" t="n">
        <v>12.8</v>
      </c>
      <c r="F40" s="0" t="n">
        <v>4</v>
      </c>
      <c r="G40" s="0" t="n">
        <v>-6.7</v>
      </c>
      <c r="H40" s="0" t="n">
        <v>-10.1</v>
      </c>
      <c r="I40" s="0" t="s">
        <v>1987</v>
      </c>
      <c r="J40" s="0" t="n">
        <v>0.11</v>
      </c>
      <c r="K40" s="0" t="s">
        <v>2518</v>
      </c>
      <c r="L40" s="0" t="s">
        <v>2519</v>
      </c>
      <c r="M40" s="0" t="s">
        <v>2560</v>
      </c>
      <c r="N40" s="0" t="s">
        <v>2561</v>
      </c>
      <c r="O40" s="0" t="n">
        <v>12.7632284317096</v>
      </c>
      <c r="P40" s="0" t="n">
        <v>25.8096516828985</v>
      </c>
      <c r="Q40" s="0" t="n">
        <v>66.4060734297388</v>
      </c>
      <c r="R40" s="0" t="n">
        <v>-2.22415557407597</v>
      </c>
      <c r="S40" s="0" t="n">
        <v>-5.09236227672739</v>
      </c>
      <c r="T40" s="0" t="n">
        <v>11.4900382255618</v>
      </c>
      <c r="W40" s="0" t="n">
        <v>1</v>
      </c>
    </row>
    <row r="41" customFormat="false" ht="15" hidden="false" customHeight="false" outlineLevel="0" collapsed="false">
      <c r="A41" s="21" t="s">
        <v>507</v>
      </c>
      <c r="B41" s="0" t="s">
        <v>508</v>
      </c>
      <c r="C41" s="0" t="s">
        <v>509</v>
      </c>
      <c r="D41" s="0" t="n">
        <v>39.4</v>
      </c>
      <c r="E41" s="0" t="n">
        <v>15.2</v>
      </c>
      <c r="F41" s="0" t="n">
        <v>14</v>
      </c>
      <c r="G41" s="0" t="n">
        <v>-5.8</v>
      </c>
      <c r="H41" s="0" t="n">
        <v>1.7</v>
      </c>
      <c r="I41" s="0" t="s">
        <v>510</v>
      </c>
      <c r="J41" s="0" t="n">
        <v>0.72</v>
      </c>
      <c r="K41" s="0" t="s">
        <v>2518</v>
      </c>
      <c r="L41" s="0" t="s">
        <v>2519</v>
      </c>
      <c r="M41" s="0" t="s">
        <v>2562</v>
      </c>
      <c r="N41" s="0" t="s">
        <v>2563</v>
      </c>
      <c r="O41" s="0" t="n">
        <v>15.2489343889991</v>
      </c>
      <c r="P41" s="0" t="n">
        <v>43.8115010950844</v>
      </c>
      <c r="Q41" s="0" t="n">
        <v>104.976637641289</v>
      </c>
      <c r="R41" s="0" t="n">
        <v>2.72810530978101</v>
      </c>
      <c r="S41" s="0" t="n">
        <v>-10.198058844091</v>
      </c>
      <c r="T41" s="0" t="n">
        <v>11.0039555265914</v>
      </c>
      <c r="W41" s="0" t="n">
        <v>1</v>
      </c>
    </row>
    <row r="42" customFormat="false" ht="15" hidden="false" customHeight="false" outlineLevel="0" collapsed="false">
      <c r="A42" s="21" t="s">
        <v>1314</v>
      </c>
      <c r="B42" s="0" t="s">
        <v>1315</v>
      </c>
      <c r="C42" s="0" t="s">
        <v>1316</v>
      </c>
      <c r="D42" s="0" t="n">
        <v>30</v>
      </c>
      <c r="E42" s="0" t="n">
        <v>14.3</v>
      </c>
      <c r="F42" s="0" t="n">
        <v>-14.2</v>
      </c>
      <c r="G42" s="0" t="n">
        <v>1.9</v>
      </c>
      <c r="H42" s="0" t="s">
        <v>1317</v>
      </c>
      <c r="I42" s="0" t="s">
        <v>1297</v>
      </c>
      <c r="J42" s="0" t="n">
        <v>0.24</v>
      </c>
      <c r="K42" s="0" t="s">
        <v>2518</v>
      </c>
      <c r="L42" s="0" t="s">
        <v>2525</v>
      </c>
      <c r="M42" s="0" t="s">
        <v>2564</v>
      </c>
      <c r="N42" s="0" t="n">
        <v>-51.3</v>
      </c>
      <c r="O42" s="0" t="n">
        <v>14.3391073641284</v>
      </c>
      <c r="P42" s="0" t="n">
        <v>53.8884346826971</v>
      </c>
      <c r="Q42" s="0" t="n">
        <v>121.338316707769</v>
      </c>
      <c r="R42" s="0" t="n">
        <v>6.02480441687155</v>
      </c>
      <c r="S42" s="0" t="n">
        <v>-9.89415073690129</v>
      </c>
      <c r="T42" s="0" t="n">
        <v>8.45088829259509</v>
      </c>
      <c r="W42" s="0" t="n">
        <v>1</v>
      </c>
    </row>
    <row r="43" customFormat="false" ht="15" hidden="false" customHeight="false" outlineLevel="0" collapsed="false">
      <c r="A43" s="21" t="s">
        <v>1512</v>
      </c>
      <c r="B43" s="0" t="s">
        <v>1513</v>
      </c>
      <c r="C43" s="0" t="s">
        <v>1514</v>
      </c>
      <c r="D43" s="0" t="n">
        <v>37.5</v>
      </c>
      <c r="E43" s="0" t="n">
        <v>19.2</v>
      </c>
      <c r="F43" s="0" t="n">
        <v>13.3</v>
      </c>
      <c r="G43" s="0" t="n">
        <v>-3.7</v>
      </c>
      <c r="H43" s="0" t="n">
        <v>13.3</v>
      </c>
      <c r="I43" s="0" t="s">
        <v>1474</v>
      </c>
      <c r="J43" s="0" t="n">
        <v>0.2</v>
      </c>
      <c r="K43" s="0" t="s">
        <v>2524</v>
      </c>
      <c r="L43" s="0" t="s">
        <v>2519</v>
      </c>
      <c r="M43" s="0" t="n">
        <v>-45</v>
      </c>
      <c r="N43" s="0" t="s">
        <v>2565</v>
      </c>
      <c r="O43" s="0" t="n">
        <v>19.1695070359151</v>
      </c>
      <c r="P43" s="0" t="n">
        <v>47.6642846695538</v>
      </c>
      <c r="Q43" s="0" t="n">
        <v>114.600245470342</v>
      </c>
      <c r="R43" s="0" t="n">
        <v>5.89888668904257</v>
      </c>
      <c r="S43" s="0" t="n">
        <v>-12.8841401541948</v>
      </c>
      <c r="T43" s="0" t="n">
        <v>12.910153690677</v>
      </c>
      <c r="W43" s="0" t="n">
        <v>1</v>
      </c>
    </row>
    <row r="44" s="28" customFormat="true" ht="15" hidden="false" customHeight="false" outlineLevel="0" collapsed="false">
      <c r="A44" s="21" t="s">
        <v>1683</v>
      </c>
      <c r="B44" s="28" t="s">
        <v>115</v>
      </c>
      <c r="C44" s="28" t="s">
        <v>1684</v>
      </c>
      <c r="D44" s="28" t="n">
        <v>33</v>
      </c>
      <c r="E44" s="28" t="n">
        <v>14.4</v>
      </c>
      <c r="F44" s="28" t="n">
        <v>-3</v>
      </c>
      <c r="G44" s="28" t="n">
        <v>10.2</v>
      </c>
      <c r="H44" s="28" t="n">
        <v>-9.7</v>
      </c>
      <c r="I44" s="28" t="s">
        <v>1641</v>
      </c>
      <c r="J44" s="28" t="n">
        <v>0.16</v>
      </c>
      <c r="K44" s="28" t="s">
        <v>2518</v>
      </c>
      <c r="L44" s="28" t="s">
        <v>2525</v>
      </c>
      <c r="M44" s="28" t="s">
        <v>2566</v>
      </c>
      <c r="N44" s="28" t="n">
        <v>-158.2</v>
      </c>
      <c r="O44" s="28" t="n">
        <v>14.392011673147</v>
      </c>
      <c r="P44" s="28" t="n">
        <v>76.0769914442904</v>
      </c>
      <c r="Q44" s="28" t="n">
        <v>49.2632114721211</v>
      </c>
      <c r="R44" s="28" t="n">
        <v>-9.11607377324213</v>
      </c>
      <c r="S44" s="28" t="n">
        <v>-10.5846589407569</v>
      </c>
      <c r="T44" s="28" t="n">
        <v>3.46297474271209</v>
      </c>
      <c r="W44" s="28" t="n">
        <v>1</v>
      </c>
    </row>
    <row r="45" customFormat="false" ht="15" hidden="false" customHeight="false" outlineLevel="0" collapsed="false">
      <c r="A45" s="21" t="s">
        <v>1597</v>
      </c>
      <c r="B45" s="0" t="s">
        <v>1598</v>
      </c>
      <c r="C45" s="0" t="s">
        <v>1599</v>
      </c>
      <c r="D45" s="0" t="n">
        <v>28.3</v>
      </c>
      <c r="E45" s="0" t="n">
        <v>15.2</v>
      </c>
      <c r="F45" s="0" t="n">
        <v>1.5</v>
      </c>
      <c r="G45" s="0" t="n">
        <v>3.5</v>
      </c>
      <c r="H45" s="0" t="n">
        <v>-14.7</v>
      </c>
      <c r="I45" s="0" t="s">
        <v>1584</v>
      </c>
      <c r="J45" s="0" t="n">
        <v>0.18</v>
      </c>
      <c r="K45" s="0" t="s">
        <v>2518</v>
      </c>
      <c r="L45" s="0" t="s">
        <v>2525</v>
      </c>
      <c r="M45" s="0" t="s">
        <v>2567</v>
      </c>
      <c r="N45" s="0" t="n">
        <v>-54.7</v>
      </c>
      <c r="O45" s="0" t="n">
        <v>15.1851901535674</v>
      </c>
      <c r="P45" s="0" t="n">
        <v>46.7799126384691</v>
      </c>
      <c r="Q45" s="0" t="n">
        <v>342.93849869257</v>
      </c>
      <c r="R45" s="0" t="n">
        <v>-10.5788768172444</v>
      </c>
      <c r="S45" s="0" t="n">
        <v>3.2467080705168</v>
      </c>
      <c r="T45" s="0" t="n">
        <v>10.3988582060922</v>
      </c>
      <c r="W45" s="0" t="n">
        <v>1</v>
      </c>
      <c r="X45" s="28"/>
      <c r="Y45" s="28"/>
      <c r="Z45" s="28"/>
      <c r="AA45" s="28"/>
      <c r="AB45" s="28"/>
    </row>
    <row r="46" customFormat="false" ht="15" hidden="false" customHeight="false" outlineLevel="0" collapsed="false">
      <c r="A46" s="21" t="s">
        <v>82</v>
      </c>
      <c r="B46" s="0" t="s">
        <v>83</v>
      </c>
      <c r="C46" s="0" t="s">
        <v>84</v>
      </c>
      <c r="D46" s="0" t="n">
        <v>35.5</v>
      </c>
      <c r="E46" s="0" t="n">
        <v>13.6</v>
      </c>
      <c r="F46" s="0" t="n">
        <v>-2.6</v>
      </c>
      <c r="G46" s="0" t="n">
        <v>5.9</v>
      </c>
      <c r="H46" s="0" t="n">
        <v>-12.1</v>
      </c>
      <c r="I46" s="0" t="s">
        <v>85</v>
      </c>
      <c r="J46" s="0" t="n">
        <v>9.5</v>
      </c>
      <c r="K46" s="0" t="s">
        <v>2518</v>
      </c>
      <c r="L46" s="0" t="s">
        <v>2519</v>
      </c>
      <c r="M46" s="0" t="s">
        <v>2568</v>
      </c>
      <c r="N46" s="0" t="s">
        <v>2569</v>
      </c>
      <c r="O46" s="0" t="n">
        <v>13.7105798564466</v>
      </c>
      <c r="P46" s="0" t="n">
        <v>85.0791837039894</v>
      </c>
      <c r="Q46" s="0" t="n">
        <v>351.803057079448</v>
      </c>
      <c r="R46" s="0" t="n">
        <v>-13.5204921506494</v>
      </c>
      <c r="S46" s="0" t="n">
        <v>1.94759630795744</v>
      </c>
      <c r="T46" s="0" t="n">
        <v>1.17607849459931</v>
      </c>
      <c r="W46" s="0" t="n">
        <v>1</v>
      </c>
    </row>
    <row r="47" customFormat="false" ht="15" hidden="false" customHeight="false" outlineLevel="0" collapsed="false">
      <c r="A47" s="21" t="s">
        <v>2235</v>
      </c>
      <c r="B47" s="0" t="s">
        <v>2096</v>
      </c>
      <c r="C47" s="0" t="s">
        <v>2236</v>
      </c>
      <c r="D47" s="0" t="n">
        <v>28.1</v>
      </c>
      <c r="E47" s="0" t="n">
        <v>19.6</v>
      </c>
      <c r="F47" s="0" t="n">
        <v>1.8</v>
      </c>
      <c r="G47" s="0" t="n">
        <v>-16.5</v>
      </c>
      <c r="H47" s="0" t="n">
        <v>-10.4</v>
      </c>
      <c r="I47" s="0" t="s">
        <v>2217</v>
      </c>
      <c r="J47" s="0" t="n">
        <v>0.092</v>
      </c>
      <c r="K47" s="0" t="s">
        <v>2518</v>
      </c>
      <c r="L47" s="0" t="s">
        <v>2519</v>
      </c>
      <c r="M47" s="0" t="s">
        <v>2570</v>
      </c>
      <c r="N47" s="0" t="s">
        <v>2571</v>
      </c>
      <c r="O47" s="0" t="n">
        <v>19.5869854750546</v>
      </c>
      <c r="P47" s="0" t="n">
        <v>32.5513887106789</v>
      </c>
      <c r="Q47" s="0" t="n">
        <v>278.721237004822</v>
      </c>
      <c r="R47" s="0" t="n">
        <v>-1.59798265576486</v>
      </c>
      <c r="S47" s="0" t="n">
        <v>10.4170384943622</v>
      </c>
      <c r="T47" s="0" t="n">
        <v>16.5100502857759</v>
      </c>
      <c r="W47" s="0" t="n">
        <v>1</v>
      </c>
    </row>
    <row r="48" customFormat="false" ht="15" hidden="false" customHeight="false" outlineLevel="0" collapsed="false">
      <c r="A48" s="21" t="s">
        <v>1078</v>
      </c>
      <c r="B48" s="0" t="s">
        <v>1079</v>
      </c>
      <c r="C48" s="0" t="s">
        <v>1080</v>
      </c>
      <c r="D48" s="0" t="n">
        <v>22.3</v>
      </c>
      <c r="E48" s="0" t="n">
        <v>16.7</v>
      </c>
      <c r="F48" s="0" t="n">
        <v>-10.8</v>
      </c>
      <c r="G48" s="0" t="n">
        <v>1.2</v>
      </c>
      <c r="H48" s="0" t="n">
        <v>-12.7</v>
      </c>
      <c r="I48" s="0" t="s">
        <v>1081</v>
      </c>
      <c r="J48" s="0" t="n">
        <v>0.33</v>
      </c>
      <c r="K48" s="0" t="s">
        <v>2518</v>
      </c>
      <c r="L48" s="0" t="s">
        <v>2519</v>
      </c>
      <c r="M48" s="0" t="s">
        <v>2572</v>
      </c>
      <c r="N48" s="0" t="s">
        <v>2573</v>
      </c>
      <c r="O48" s="0" t="n">
        <v>16.7143650791767</v>
      </c>
      <c r="P48" s="0" t="n">
        <v>16.7811967646163</v>
      </c>
      <c r="Q48" s="0" t="n">
        <v>242.240160132219</v>
      </c>
      <c r="R48" s="0" t="n">
        <v>2.24766408514279</v>
      </c>
      <c r="S48" s="0" t="n">
        <v>4.27032680395503</v>
      </c>
      <c r="T48" s="0" t="n">
        <v>16.0025721416209</v>
      </c>
      <c r="W48" s="0" t="n">
        <v>1</v>
      </c>
    </row>
    <row r="49" customFormat="false" ht="15" hidden="false" customHeight="false" outlineLevel="0" collapsed="false">
      <c r="A49" s="21" t="s">
        <v>1057</v>
      </c>
      <c r="B49" s="0" t="s">
        <v>1058</v>
      </c>
      <c r="C49" s="0" t="s">
        <v>1059</v>
      </c>
      <c r="D49" s="0" t="n">
        <v>28.5</v>
      </c>
      <c r="E49" s="0" t="n">
        <v>17.6</v>
      </c>
      <c r="F49" s="0" t="n">
        <v>10.9</v>
      </c>
      <c r="G49" s="0" t="n">
        <v>-13.8</v>
      </c>
      <c r="H49" s="0" t="n">
        <v>-0.1</v>
      </c>
      <c r="I49" s="0" t="s">
        <v>1053</v>
      </c>
      <c r="J49" s="0" t="n">
        <v>0.34</v>
      </c>
      <c r="K49" s="0" t="s">
        <v>2524</v>
      </c>
      <c r="L49" s="0" t="s">
        <v>2519</v>
      </c>
      <c r="M49" s="0" t="n">
        <v>-5.9</v>
      </c>
      <c r="N49" s="0" t="s">
        <v>2574</v>
      </c>
      <c r="O49" s="0" t="n">
        <v>17.5857897178375</v>
      </c>
      <c r="P49" s="0" t="n">
        <v>32.6406612603173</v>
      </c>
      <c r="Q49" s="0" t="n">
        <v>279.900323568514</v>
      </c>
      <c r="R49" s="0" t="n">
        <v>-1.63083832926229</v>
      </c>
      <c r="S49" s="0" t="n">
        <v>9.34397073699487</v>
      </c>
      <c r="T49" s="0" t="n">
        <v>14.8084630265937</v>
      </c>
      <c r="W49" s="0" t="n">
        <v>1</v>
      </c>
    </row>
    <row r="50" customFormat="false" ht="15" hidden="false" customHeight="false" outlineLevel="0" collapsed="false">
      <c r="A50" s="21" t="s">
        <v>1741</v>
      </c>
      <c r="B50" s="0" t="s">
        <v>286</v>
      </c>
      <c r="C50" s="0" t="s">
        <v>1742</v>
      </c>
      <c r="D50" s="0" t="n">
        <v>40</v>
      </c>
      <c r="E50" s="0" t="n">
        <v>17.6</v>
      </c>
      <c r="F50" s="0" t="n">
        <v>-9.4</v>
      </c>
      <c r="G50" s="0" t="n">
        <v>14.1</v>
      </c>
      <c r="H50" s="0" t="n">
        <v>-4.9</v>
      </c>
      <c r="I50" s="0" t="s">
        <v>1688</v>
      </c>
      <c r="J50" s="0" t="n">
        <v>0.15</v>
      </c>
      <c r="K50" s="0" t="s">
        <v>2518</v>
      </c>
      <c r="L50" s="0" t="s">
        <v>2525</v>
      </c>
      <c r="M50" s="0" t="s">
        <v>2575</v>
      </c>
      <c r="N50" s="0" t="n">
        <v>-133.5</v>
      </c>
      <c r="O50" s="0" t="n">
        <v>17.6402947821174</v>
      </c>
      <c r="P50" s="0" t="n">
        <v>72.4499615637907</v>
      </c>
      <c r="Q50" s="0" t="n">
        <v>79.2551139043409</v>
      </c>
      <c r="R50" s="0" t="n">
        <v>-3.13571190478125</v>
      </c>
      <c r="S50" s="0" t="n">
        <v>-16.5243186045472</v>
      </c>
      <c r="T50" s="0" t="n">
        <v>5.3192297849997</v>
      </c>
      <c r="W50" s="0" t="n">
        <v>1</v>
      </c>
    </row>
    <row r="51" customFormat="false" ht="15" hidden="false" customHeight="false" outlineLevel="0" collapsed="false">
      <c r="A51" s="21" t="s">
        <v>1979</v>
      </c>
      <c r="B51" s="0" t="s">
        <v>1980</v>
      </c>
      <c r="C51" s="0" t="s">
        <v>1981</v>
      </c>
      <c r="D51" s="0" t="n">
        <v>36</v>
      </c>
      <c r="E51" s="0" t="n">
        <v>16.4</v>
      </c>
      <c r="F51" s="0" t="n">
        <v>15.6</v>
      </c>
      <c r="G51" s="0" t="n">
        <v>1.5</v>
      </c>
      <c r="H51" s="0" t="n">
        <v>4.9</v>
      </c>
      <c r="I51" s="0" t="s">
        <v>1915</v>
      </c>
      <c r="J51" s="0" t="n">
        <v>0.12</v>
      </c>
      <c r="K51" s="0" t="s">
        <v>2524</v>
      </c>
      <c r="L51" s="0" t="s">
        <v>2525</v>
      </c>
      <c r="M51" s="0" t="n">
        <v>-11.4</v>
      </c>
      <c r="N51" s="0" t="n">
        <v>-135.8</v>
      </c>
      <c r="O51" s="0" t="n">
        <v>16.4201096220458</v>
      </c>
      <c r="P51" s="0" t="n">
        <v>37.9002714730446</v>
      </c>
      <c r="Q51" s="0" t="n">
        <v>256.316636463276</v>
      </c>
      <c r="R51" s="0" t="n">
        <v>2.38606780943296</v>
      </c>
      <c r="S51" s="0" t="n">
        <v>9.80040969388396</v>
      </c>
      <c r="T51" s="0" t="n">
        <v>12.956799382595</v>
      </c>
      <c r="W51" s="0" t="n">
        <v>1</v>
      </c>
      <c r="X51" s="28"/>
      <c r="Y51" s="28"/>
      <c r="Z51" s="28"/>
      <c r="AA51" s="28"/>
      <c r="AB51" s="28"/>
    </row>
    <row r="52" s="28" customFormat="true" ht="15" hidden="false" customHeight="false" outlineLevel="0" collapsed="false">
      <c r="A52" s="21" t="s">
        <v>1810</v>
      </c>
      <c r="B52" s="28" t="s">
        <v>1811</v>
      </c>
      <c r="C52" s="28" t="s">
        <v>1500</v>
      </c>
      <c r="D52" s="28" t="n">
        <v>46</v>
      </c>
      <c r="E52" s="28" t="n">
        <v>11.7</v>
      </c>
      <c r="F52" s="28" t="n">
        <v>10.2</v>
      </c>
      <c r="G52" s="28" t="n">
        <v>2.9</v>
      </c>
      <c r="H52" s="28" t="n">
        <v>-4.9</v>
      </c>
      <c r="I52" s="28" t="s">
        <v>1746</v>
      </c>
      <c r="J52" s="28" t="n">
        <v>0.14</v>
      </c>
      <c r="K52" s="28" t="s">
        <v>2518</v>
      </c>
      <c r="L52" s="28" t="s">
        <v>2525</v>
      </c>
      <c r="M52" s="28" t="s">
        <v>2576</v>
      </c>
      <c r="N52" s="28" t="n">
        <v>-169.7</v>
      </c>
      <c r="O52" s="28" t="n">
        <v>11.6816094781498</v>
      </c>
      <c r="P52" s="28" t="n">
        <v>23.0362693994666</v>
      </c>
      <c r="Q52" s="28" t="n">
        <v>13.0153536718351</v>
      </c>
      <c r="R52" s="28" t="n">
        <v>-4.45373977710955</v>
      </c>
      <c r="S52" s="28" t="n">
        <v>-1.02948401492704</v>
      </c>
      <c r="T52" s="28" t="n">
        <v>10.7500867280595</v>
      </c>
      <c r="W52" s="28" t="n">
        <v>1</v>
      </c>
    </row>
    <row r="53" customFormat="false" ht="15" hidden="false" customHeight="false" outlineLevel="0" collapsed="false">
      <c r="A53" s="21" t="s">
        <v>1509</v>
      </c>
      <c r="B53" s="0" t="s">
        <v>1510</v>
      </c>
      <c r="C53" s="0" t="s">
        <v>1511</v>
      </c>
      <c r="D53" s="0" t="n">
        <v>27.8</v>
      </c>
      <c r="E53" s="0" t="n">
        <v>23.4</v>
      </c>
      <c r="F53" s="0" t="n">
        <v>7.8</v>
      </c>
      <c r="G53" s="0" t="n">
        <v>-21.7</v>
      </c>
      <c r="H53" s="0" t="n">
        <v>3.7</v>
      </c>
      <c r="I53" s="0" t="s">
        <v>1498</v>
      </c>
      <c r="J53" s="0" t="n">
        <v>0.2</v>
      </c>
      <c r="K53" s="0" t="s">
        <v>2518</v>
      </c>
      <c r="L53" s="0" t="s">
        <v>2519</v>
      </c>
      <c r="M53" s="0" t="s">
        <v>2577</v>
      </c>
      <c r="N53" s="0" t="s">
        <v>2578</v>
      </c>
      <c r="O53" s="0" t="n">
        <v>23.3542287391384</v>
      </c>
      <c r="P53" s="0" t="n">
        <v>42.0153760066381</v>
      </c>
      <c r="Q53" s="0" t="n">
        <v>216.41473922168</v>
      </c>
      <c r="R53" s="0" t="n">
        <v>12.5794606210827</v>
      </c>
      <c r="S53" s="0" t="n">
        <v>9.27937419725278</v>
      </c>
      <c r="T53" s="0" t="n">
        <v>17.3513799160179</v>
      </c>
      <c r="W53" s="0" t="n">
        <v>1</v>
      </c>
    </row>
    <row r="54" customFormat="false" ht="15" hidden="false" customHeight="false" outlineLevel="0" collapsed="false">
      <c r="A54" s="21" t="s">
        <v>1361</v>
      </c>
      <c r="B54" s="0" t="s">
        <v>1321</v>
      </c>
      <c r="C54" s="0" t="s">
        <v>1362</v>
      </c>
      <c r="D54" s="0" t="n">
        <v>38</v>
      </c>
      <c r="E54" s="0" t="n">
        <v>11.1</v>
      </c>
      <c r="F54" s="0" t="n">
        <v>0.5</v>
      </c>
      <c r="G54" s="0" t="n">
        <v>6</v>
      </c>
      <c r="H54" s="0" t="n">
        <v>9.3</v>
      </c>
      <c r="I54" s="0" t="s">
        <v>1323</v>
      </c>
      <c r="J54" s="0" t="n">
        <v>0.23</v>
      </c>
      <c r="K54" s="0" t="s">
        <v>2524</v>
      </c>
      <c r="L54" s="0" t="s">
        <v>2525</v>
      </c>
      <c r="M54" s="0" t="n">
        <v>-35.1</v>
      </c>
      <c r="N54" s="0" t="n">
        <v>-34.2</v>
      </c>
      <c r="O54" s="0" t="n">
        <v>11.0788086002061</v>
      </c>
      <c r="P54" s="0" t="n">
        <v>45.4769267126724</v>
      </c>
      <c r="Q54" s="0" t="n">
        <v>221.59301524741</v>
      </c>
      <c r="R54" s="0" t="n">
        <v>5.90737484316839</v>
      </c>
      <c r="S54" s="0" t="n">
        <v>5.24352513462392</v>
      </c>
      <c r="T54" s="0" t="n">
        <v>7.76842111531478</v>
      </c>
      <c r="W54" s="0" t="n">
        <v>1</v>
      </c>
    </row>
    <row r="55" customFormat="false" ht="15" hidden="false" customHeight="false" outlineLevel="0" collapsed="false">
      <c r="A55" s="21" t="s">
        <v>1681</v>
      </c>
      <c r="B55" s="0" t="s">
        <v>1412</v>
      </c>
      <c r="C55" s="0" t="s">
        <v>1682</v>
      </c>
      <c r="D55" s="0" t="n">
        <v>31.6</v>
      </c>
      <c r="E55" s="0" t="n">
        <v>14.1</v>
      </c>
      <c r="F55" s="0" t="n">
        <v>-2.9</v>
      </c>
      <c r="G55" s="0" t="n">
        <v>-1</v>
      </c>
      <c r="H55" s="0" t="n">
        <v>-13.8</v>
      </c>
      <c r="I55" s="0" t="s">
        <v>1634</v>
      </c>
      <c r="J55" s="0" t="n">
        <v>0.16</v>
      </c>
      <c r="K55" s="0" t="s">
        <v>2524</v>
      </c>
      <c r="L55" s="0" t="s">
        <v>2525</v>
      </c>
      <c r="M55" s="0" t="n">
        <v>-51.8</v>
      </c>
      <c r="N55" s="0" t="n">
        <v>-11.2</v>
      </c>
      <c r="O55" s="0" t="n">
        <v>14.1368313281301</v>
      </c>
      <c r="P55" s="0" t="n">
        <v>-49.3688922422655</v>
      </c>
      <c r="Q55" s="0" t="n">
        <v>8.27561343272592</v>
      </c>
      <c r="R55" s="0" t="n">
        <v>-10.6169775274899</v>
      </c>
      <c r="S55" s="0" t="n">
        <v>-1.5442347738723</v>
      </c>
      <c r="T55" s="0" t="n">
        <v>-9.2057116587442</v>
      </c>
      <c r="W55" s="0" t="n">
        <v>1</v>
      </c>
    </row>
    <row r="56" customFormat="false" ht="15" hidden="false" customHeight="false" outlineLevel="0" collapsed="false">
      <c r="A56" s="21" t="s">
        <v>1359</v>
      </c>
      <c r="B56" s="0" t="s">
        <v>1104</v>
      </c>
      <c r="C56" s="0" t="s">
        <v>1360</v>
      </c>
      <c r="D56" s="0" t="n">
        <v>29.4</v>
      </c>
      <c r="E56" s="0" t="n">
        <v>18.3</v>
      </c>
      <c r="F56" s="0" t="n">
        <v>-5</v>
      </c>
      <c r="G56" s="0" t="n">
        <v>-13</v>
      </c>
      <c r="H56" s="0" t="n">
        <v>-11.9</v>
      </c>
      <c r="I56" s="0" t="s">
        <v>1340</v>
      </c>
      <c r="J56" s="0" t="n">
        <v>0.23</v>
      </c>
      <c r="K56" s="0" t="s">
        <v>2524</v>
      </c>
      <c r="L56" s="0" t="s">
        <v>2519</v>
      </c>
      <c r="M56" s="0" t="n">
        <v>-48.7</v>
      </c>
      <c r="N56" s="0" t="s">
        <v>2579</v>
      </c>
      <c r="O56" s="0" t="n">
        <v>18.3196615689264</v>
      </c>
      <c r="P56" s="0" t="n">
        <v>89.3206519462672</v>
      </c>
      <c r="Q56" s="0" t="n">
        <v>356.171810194337</v>
      </c>
      <c r="R56" s="0" t="n">
        <v>-18.2775008010589</v>
      </c>
      <c r="S56" s="0" t="n">
        <v>1.22302285355843</v>
      </c>
      <c r="T56" s="0" t="n">
        <v>0.217208579401097</v>
      </c>
      <c r="W56" s="0" t="n">
        <v>1</v>
      </c>
    </row>
    <row r="57" customFormat="false" ht="15" hidden="false" customHeight="false" outlineLevel="0" collapsed="false">
      <c r="A57" s="21" t="s">
        <v>1594</v>
      </c>
      <c r="B57" s="0" t="s">
        <v>1595</v>
      </c>
      <c r="C57" s="0" t="s">
        <v>1596</v>
      </c>
      <c r="D57" s="0" t="n">
        <v>29.3</v>
      </c>
      <c r="E57" s="0" t="n">
        <v>14.9</v>
      </c>
      <c r="F57" s="0" t="n">
        <v>-6</v>
      </c>
      <c r="G57" s="0" t="n">
        <v>-7.3</v>
      </c>
      <c r="H57" s="0" t="n">
        <v>-11.5</v>
      </c>
      <c r="I57" s="0" t="s">
        <v>1584</v>
      </c>
      <c r="J57" s="0" t="n">
        <v>0.18</v>
      </c>
      <c r="K57" s="0" t="s">
        <v>2518</v>
      </c>
      <c r="L57" s="0" t="s">
        <v>2519</v>
      </c>
      <c r="M57" s="0" t="s">
        <v>2520</v>
      </c>
      <c r="N57" s="0" t="s">
        <v>2580</v>
      </c>
      <c r="O57" s="0" t="n">
        <v>14.8842198317547</v>
      </c>
      <c r="P57" s="0" t="n">
        <v>11.5724479661889</v>
      </c>
      <c r="Q57" s="0" t="n">
        <v>29.2525066309843</v>
      </c>
      <c r="R57" s="0" t="n">
        <v>-2.60510140117097</v>
      </c>
      <c r="S57" s="0" t="n">
        <v>-1.4590766029514</v>
      </c>
      <c r="T57" s="0" t="n">
        <v>14.5816508721179</v>
      </c>
      <c r="W57" s="0" t="n">
        <v>1</v>
      </c>
    </row>
    <row r="58" customFormat="false" ht="15" hidden="false" customHeight="false" outlineLevel="0" collapsed="false">
      <c r="A58" s="21" t="s">
        <v>1804</v>
      </c>
      <c r="B58" s="0" t="s">
        <v>1805</v>
      </c>
      <c r="C58" s="0" t="s">
        <v>1806</v>
      </c>
      <c r="D58" s="0" t="n">
        <v>31.2</v>
      </c>
      <c r="E58" s="0" t="n">
        <v>14.5</v>
      </c>
      <c r="F58" s="0" t="n">
        <v>-13</v>
      </c>
      <c r="G58" s="0" t="n">
        <v>-4</v>
      </c>
      <c r="H58" s="0" t="n">
        <v>-5</v>
      </c>
      <c r="I58" s="0" t="s">
        <v>1746</v>
      </c>
      <c r="J58" s="0" t="n">
        <v>0.14</v>
      </c>
      <c r="K58" s="0" t="s">
        <v>2518</v>
      </c>
      <c r="L58" s="0" t="s">
        <v>2525</v>
      </c>
      <c r="M58" s="0" t="s">
        <v>2581</v>
      </c>
      <c r="N58" s="0" t="n">
        <v>-131</v>
      </c>
      <c r="O58" s="0" t="n">
        <v>14.4913767461894</v>
      </c>
      <c r="P58" s="0" t="n">
        <v>-71.1975005818663</v>
      </c>
      <c r="Q58" s="0" t="n">
        <v>31.5947284213017</v>
      </c>
      <c r="R58" s="0" t="n">
        <v>-11.6846917000649</v>
      </c>
      <c r="S58" s="0" t="n">
        <v>-7.18698842768864</v>
      </c>
      <c r="T58" s="0" t="n">
        <v>-4.67067203030824</v>
      </c>
      <c r="W58" s="0" t="n">
        <v>1</v>
      </c>
    </row>
    <row r="59" customFormat="false" ht="15" hidden="false" customHeight="false" outlineLevel="0" collapsed="false">
      <c r="A59" s="21" t="s">
        <v>990</v>
      </c>
      <c r="B59" s="0" t="s">
        <v>991</v>
      </c>
      <c r="C59" s="0" t="s">
        <v>992</v>
      </c>
      <c r="D59" s="0" t="n">
        <v>26.5</v>
      </c>
      <c r="E59" s="0" t="n">
        <v>20.7</v>
      </c>
      <c r="F59" s="0" t="n">
        <v>-10</v>
      </c>
      <c r="G59" s="0" t="n">
        <v>3.2</v>
      </c>
      <c r="H59" s="0" t="n">
        <v>17.8</v>
      </c>
      <c r="I59" s="0" t="s">
        <v>984</v>
      </c>
      <c r="J59" s="0" t="n">
        <v>0.37</v>
      </c>
      <c r="K59" s="0" t="s">
        <v>2524</v>
      </c>
      <c r="L59" s="0" t="s">
        <v>2519</v>
      </c>
      <c r="M59" s="0" t="n">
        <v>-38.3</v>
      </c>
      <c r="N59" s="0" t="s">
        <v>2582</v>
      </c>
      <c r="O59" s="0" t="n">
        <v>20.6659139647875</v>
      </c>
      <c r="P59" s="0" t="n">
        <v>33.5273535580316</v>
      </c>
      <c r="Q59" s="0" t="n">
        <v>217.331705022452</v>
      </c>
      <c r="R59" s="0" t="n">
        <v>9.07610954374047</v>
      </c>
      <c r="S59" s="0" t="n">
        <v>6.92208292719231</v>
      </c>
      <c r="T59" s="0" t="n">
        <v>17.2275652226046</v>
      </c>
      <c r="W59" s="0" t="n">
        <v>1</v>
      </c>
    </row>
    <row r="60" customFormat="false" ht="15" hidden="false" customHeight="false" outlineLevel="0" collapsed="false">
      <c r="A60" s="21" t="s">
        <v>414</v>
      </c>
      <c r="B60" s="0" t="s">
        <v>415</v>
      </c>
      <c r="C60" s="0" t="s">
        <v>416</v>
      </c>
      <c r="D60" s="0" t="n">
        <v>24.3</v>
      </c>
      <c r="E60" s="0" t="n">
        <v>19.8</v>
      </c>
      <c r="F60" s="0" t="n">
        <v>-5.2</v>
      </c>
      <c r="G60" s="0" t="n">
        <v>2.2</v>
      </c>
      <c r="H60" s="0" t="n">
        <v>19</v>
      </c>
      <c r="I60" s="0" t="s">
        <v>395</v>
      </c>
      <c r="J60" s="0" t="n">
        <v>1</v>
      </c>
      <c r="K60" s="0" t="s">
        <v>2524</v>
      </c>
      <c r="L60" s="0" t="s">
        <v>2519</v>
      </c>
      <c r="M60" s="0" t="n">
        <v>-53.3</v>
      </c>
      <c r="N60" s="0" t="s">
        <v>2583</v>
      </c>
      <c r="O60" s="0" t="n">
        <v>19.8212007708918</v>
      </c>
      <c r="P60" s="0" t="n">
        <v>45.569515058515</v>
      </c>
      <c r="Q60" s="0" t="n">
        <v>201.418224382338</v>
      </c>
      <c r="R60" s="0" t="n">
        <v>13.1768238594365</v>
      </c>
      <c r="S60" s="0" t="n">
        <v>5.16877632820519</v>
      </c>
      <c r="T60" s="0" t="n">
        <v>13.8757004957001</v>
      </c>
      <c r="W60" s="0" t="n">
        <v>1</v>
      </c>
    </row>
    <row r="61" customFormat="false" ht="15" hidden="false" customHeight="false" outlineLevel="0" collapsed="false">
      <c r="A61" s="21" t="s">
        <v>1054</v>
      </c>
      <c r="B61" s="0" t="s">
        <v>929</v>
      </c>
      <c r="C61" s="0" t="s">
        <v>1055</v>
      </c>
      <c r="D61" s="0" t="n">
        <v>34.5</v>
      </c>
      <c r="E61" s="0" t="n">
        <v>21.5</v>
      </c>
      <c r="F61" s="0" t="n">
        <v>-18.2</v>
      </c>
      <c r="G61" s="0" t="n">
        <v>-11.3</v>
      </c>
      <c r="H61" s="0" t="n">
        <v>-2.1</v>
      </c>
      <c r="I61" s="0" t="s">
        <v>1056</v>
      </c>
      <c r="J61" s="0" t="n">
        <v>0.34</v>
      </c>
      <c r="K61" s="0" t="s">
        <v>2518</v>
      </c>
      <c r="L61" s="0" t="s">
        <v>2519</v>
      </c>
      <c r="M61" s="0" t="s">
        <v>2584</v>
      </c>
      <c r="N61" s="0" t="s">
        <v>2585</v>
      </c>
      <c r="O61" s="0" t="n">
        <v>21.5253339114635</v>
      </c>
      <c r="P61" s="0" t="n">
        <v>42.653374788095</v>
      </c>
      <c r="Q61" s="0" t="n">
        <v>154.97883162364</v>
      </c>
      <c r="R61" s="0" t="n">
        <v>13.2159810651228</v>
      </c>
      <c r="S61" s="0" t="n">
        <v>-6.16865867179358</v>
      </c>
      <c r="T61" s="0" t="n">
        <v>15.8311558225299</v>
      </c>
      <c r="W61" s="0" t="n">
        <v>1</v>
      </c>
    </row>
    <row r="62" customFormat="false" ht="15" hidden="false" customHeight="false" outlineLevel="0" collapsed="false">
      <c r="A62" s="21" t="s">
        <v>2199</v>
      </c>
      <c r="B62" s="0" t="s">
        <v>2200</v>
      </c>
      <c r="C62" s="0" t="s">
        <v>2201</v>
      </c>
      <c r="D62" s="0" t="n">
        <v>41.7</v>
      </c>
      <c r="E62" s="0" t="n">
        <v>31.7</v>
      </c>
      <c r="F62" s="0" t="n">
        <v>-27.8</v>
      </c>
      <c r="G62" s="0" t="n">
        <v>-14.3</v>
      </c>
      <c r="H62" s="0" t="n">
        <v>-5.2</v>
      </c>
      <c r="I62" s="0" t="s">
        <v>2169</v>
      </c>
      <c r="J62" s="0" t="n">
        <v>0.095</v>
      </c>
      <c r="K62" s="0" t="s">
        <v>2518</v>
      </c>
      <c r="L62" s="0" t="s">
        <v>2519</v>
      </c>
      <c r="M62" s="0" t="s">
        <v>2586</v>
      </c>
      <c r="N62" s="0" t="s">
        <v>2587</v>
      </c>
      <c r="O62" s="0" t="n">
        <v>31.6917970459234</v>
      </c>
      <c r="P62" s="0" t="n">
        <v>50.0305211204613</v>
      </c>
      <c r="Q62" s="0" t="n">
        <v>258.082461052739</v>
      </c>
      <c r="R62" s="0" t="n">
        <v>5.01559784880328</v>
      </c>
      <c r="S62" s="0" t="n">
        <v>23.764661420636</v>
      </c>
      <c r="T62" s="0" t="n">
        <v>20.3581591943283</v>
      </c>
      <c r="W62" s="0" t="n">
        <v>1</v>
      </c>
    </row>
    <row r="63" customFormat="false" ht="15" hidden="false" customHeight="false" outlineLevel="0" collapsed="false">
      <c r="A63" s="21" t="s">
        <v>1738</v>
      </c>
      <c r="B63" s="0" t="s">
        <v>1739</v>
      </c>
      <c r="C63" s="0" t="s">
        <v>1740</v>
      </c>
      <c r="D63" s="0" t="n">
        <v>32.5</v>
      </c>
      <c r="E63" s="0" t="n">
        <v>19.8</v>
      </c>
      <c r="F63" s="0" t="n">
        <v>-2</v>
      </c>
      <c r="G63" s="0" t="n">
        <v>-16.6</v>
      </c>
      <c r="H63" s="0" t="n">
        <v>-10.6</v>
      </c>
      <c r="I63" s="0" t="s">
        <v>1688</v>
      </c>
      <c r="J63" s="0" t="n">
        <v>0.15</v>
      </c>
      <c r="K63" s="0" t="s">
        <v>2518</v>
      </c>
      <c r="L63" s="0" t="s">
        <v>2519</v>
      </c>
      <c r="M63" s="0" t="s">
        <v>2588</v>
      </c>
      <c r="N63" s="0" t="s">
        <v>2589</v>
      </c>
      <c r="O63" s="0" t="n">
        <v>19.7969694650469</v>
      </c>
      <c r="P63" s="0" t="n">
        <v>67.8528613791918</v>
      </c>
      <c r="Q63" s="0" t="n">
        <v>64.4409861060927</v>
      </c>
      <c r="R63" s="0" t="n">
        <v>-7.91103360896075</v>
      </c>
      <c r="S63" s="0" t="n">
        <v>-16.5419576979803</v>
      </c>
      <c r="T63" s="0" t="n">
        <v>7.46318851136181</v>
      </c>
      <c r="W63" s="0" t="n">
        <v>1</v>
      </c>
    </row>
    <row r="64" customFormat="false" ht="15" hidden="false" customHeight="false" outlineLevel="0" collapsed="false">
      <c r="A64" s="21" t="s">
        <v>2233</v>
      </c>
      <c r="B64" s="0" t="s">
        <v>87</v>
      </c>
      <c r="C64" s="0" t="s">
        <v>2234</v>
      </c>
      <c r="D64" s="0" t="n">
        <v>32</v>
      </c>
      <c r="E64" s="0" t="n">
        <v>21.2</v>
      </c>
      <c r="F64" s="0" t="n">
        <v>-18.6</v>
      </c>
      <c r="G64" s="0" t="n">
        <v>-9</v>
      </c>
      <c r="H64" s="0" t="n">
        <v>-4.7</v>
      </c>
      <c r="I64" s="0" t="s">
        <v>2217</v>
      </c>
      <c r="J64" s="0" t="n">
        <v>0.092</v>
      </c>
      <c r="K64" s="0" t="s">
        <v>2518</v>
      </c>
      <c r="L64" s="0" t="s">
        <v>2525</v>
      </c>
      <c r="M64" s="0" t="s">
        <v>2590</v>
      </c>
      <c r="N64" s="0" t="n">
        <v>-35.8</v>
      </c>
      <c r="O64" s="0" t="n">
        <v>21.1907998905185</v>
      </c>
      <c r="P64" s="0" t="n">
        <v>59.1134129344242</v>
      </c>
      <c r="Q64" s="0" t="n">
        <v>91.4522874895326</v>
      </c>
      <c r="R64" s="0" t="n">
        <v>0.460905383337105</v>
      </c>
      <c r="S64" s="0" t="n">
        <v>-18.1797871254908</v>
      </c>
      <c r="T64" s="0" t="n">
        <v>10.8780929532456</v>
      </c>
      <c r="W64" s="0" t="n">
        <v>1</v>
      </c>
    </row>
    <row r="65" customFormat="false" ht="15" hidden="false" customHeight="false" outlineLevel="0" collapsed="false">
      <c r="A65" s="21" t="s">
        <v>2163</v>
      </c>
      <c r="B65" s="0" t="s">
        <v>2164</v>
      </c>
      <c r="C65" s="0" t="s">
        <v>2165</v>
      </c>
      <c r="D65" s="0" t="n">
        <v>43.3</v>
      </c>
      <c r="E65" s="0" t="n">
        <v>27.4</v>
      </c>
      <c r="F65" s="0" t="n">
        <v>-7.5</v>
      </c>
      <c r="G65" s="0" t="n">
        <v>-23.5</v>
      </c>
      <c r="H65" s="0" t="n">
        <v>-11.9</v>
      </c>
      <c r="I65" s="0" t="s">
        <v>2131</v>
      </c>
      <c r="J65" s="0" t="n">
        <v>0.098</v>
      </c>
      <c r="K65" s="0" t="s">
        <v>2518</v>
      </c>
      <c r="L65" s="0" t="s">
        <v>2519</v>
      </c>
      <c r="M65" s="0" t="s">
        <v>2591</v>
      </c>
      <c r="N65" s="0" t="s">
        <v>2592</v>
      </c>
      <c r="O65" s="0" t="n">
        <v>27.3881361176696</v>
      </c>
      <c r="P65" s="0" t="n">
        <v>33.7112375614324</v>
      </c>
      <c r="Q65" s="0" t="n">
        <v>92.437984931955</v>
      </c>
      <c r="R65" s="0" t="n">
        <v>0.646604500886511</v>
      </c>
      <c r="S65" s="0" t="n">
        <v>-15.1868645539513</v>
      </c>
      <c r="T65" s="0" t="n">
        <v>22.7826918435766</v>
      </c>
      <c r="W65" s="0" t="n">
        <v>1</v>
      </c>
    </row>
    <row r="66" customFormat="false" ht="15" hidden="false" customHeight="false" outlineLevel="0" collapsed="false">
      <c r="A66" s="21" t="s">
        <v>1165</v>
      </c>
      <c r="B66" s="0" t="s">
        <v>1166</v>
      </c>
      <c r="C66" s="0" t="s">
        <v>1167</v>
      </c>
      <c r="D66" s="0" t="n">
        <v>14.5</v>
      </c>
      <c r="E66" s="0" t="n">
        <v>15.5</v>
      </c>
      <c r="F66" s="0" t="n">
        <v>-13.2</v>
      </c>
      <c r="G66" s="0" t="n">
        <v>8.1</v>
      </c>
      <c r="H66" s="0" t="n">
        <v>1.2</v>
      </c>
      <c r="I66" s="0" t="s">
        <v>1157</v>
      </c>
      <c r="J66" s="0" t="n">
        <v>0.29</v>
      </c>
      <c r="K66" s="0" t="s">
        <v>2518</v>
      </c>
      <c r="L66" s="0" t="s">
        <v>2525</v>
      </c>
      <c r="M66" s="0" t="s">
        <v>2593</v>
      </c>
      <c r="N66" s="0" t="n">
        <v>-66</v>
      </c>
      <c r="O66" s="0" t="n">
        <v>15.5335121591995</v>
      </c>
      <c r="P66" s="0" t="n">
        <v>41.4378043316311</v>
      </c>
      <c r="Q66" s="0" t="n">
        <v>121.511332396448</v>
      </c>
      <c r="R66" s="0" t="n">
        <v>5.37311373414909</v>
      </c>
      <c r="S66" s="0" t="n">
        <v>-8.76423323154796</v>
      </c>
      <c r="T66" s="0" t="n">
        <v>11.6450789891236</v>
      </c>
      <c r="W66" s="0" t="n">
        <v>1</v>
      </c>
    </row>
    <row r="67" customFormat="false" ht="15" hidden="false" customHeight="false" outlineLevel="0" collapsed="false">
      <c r="A67" s="21" t="s">
        <v>1561</v>
      </c>
      <c r="B67" s="0" t="s">
        <v>1562</v>
      </c>
      <c r="C67" s="0" t="s">
        <v>1563</v>
      </c>
      <c r="D67" s="0" t="n">
        <v>27.8</v>
      </c>
      <c r="E67" s="0" t="n">
        <v>12.9</v>
      </c>
      <c r="F67" s="0" t="n">
        <v>9.8</v>
      </c>
      <c r="G67" s="0" t="n">
        <v>-4.5</v>
      </c>
      <c r="H67" s="0" t="n">
        <v>7</v>
      </c>
      <c r="I67" s="0" t="s">
        <v>1520</v>
      </c>
      <c r="J67" s="0" t="n">
        <v>0.19</v>
      </c>
      <c r="K67" s="0" t="s">
        <v>2524</v>
      </c>
      <c r="L67" s="0" t="s">
        <v>2525</v>
      </c>
      <c r="M67" s="0" t="n">
        <v>-71.7</v>
      </c>
      <c r="N67" s="0" t="n">
        <v>-116.4</v>
      </c>
      <c r="O67" s="0" t="n">
        <v>12.8565158577276</v>
      </c>
      <c r="P67" s="0" t="n">
        <v>58.3375388736734</v>
      </c>
      <c r="Q67" s="0" t="n">
        <v>260.066259155644</v>
      </c>
      <c r="R67" s="0" t="n">
        <v>1.88774915841831</v>
      </c>
      <c r="S67" s="0" t="n">
        <v>10.7788335566974</v>
      </c>
      <c r="T67" s="0" t="n">
        <v>6.74856653459868</v>
      </c>
      <c r="W67" s="0" t="n">
        <v>1</v>
      </c>
    </row>
    <row r="68" customFormat="false" ht="15" hidden="false" customHeight="false" outlineLevel="0" collapsed="false">
      <c r="A68" s="21" t="s">
        <v>1467</v>
      </c>
      <c r="B68" s="0" t="s">
        <v>1418</v>
      </c>
      <c r="C68" s="0" t="s">
        <v>536</v>
      </c>
      <c r="D68" s="0" t="n">
        <v>35.5</v>
      </c>
      <c r="E68" s="0" t="n">
        <v>22.2</v>
      </c>
      <c r="F68" s="0" t="n">
        <v>14.9</v>
      </c>
      <c r="G68" s="0" t="n">
        <v>-8.1</v>
      </c>
      <c r="H68" s="0" t="n">
        <v>-14.3</v>
      </c>
      <c r="I68" s="0" t="s">
        <v>1429</v>
      </c>
      <c r="J68" s="0" t="n">
        <v>0.21</v>
      </c>
      <c r="K68" s="0" t="s">
        <v>2518</v>
      </c>
      <c r="L68" s="0" t="s">
        <v>2525</v>
      </c>
      <c r="M68" s="0" t="s">
        <v>2594</v>
      </c>
      <c r="N68" s="0" t="n">
        <v>-147.6</v>
      </c>
      <c r="O68" s="0" t="n">
        <v>22.1835524657346</v>
      </c>
      <c r="P68" s="0" t="n">
        <v>42.0497872607737</v>
      </c>
      <c r="Q68" s="0" t="n">
        <v>273.94122916233</v>
      </c>
      <c r="R68" s="0" t="n">
        <v>-1.02123868226435</v>
      </c>
      <c r="S68" s="0" t="n">
        <v>14.8228754423601</v>
      </c>
      <c r="T68" s="0" t="n">
        <v>16.4726875516451</v>
      </c>
      <c r="W68" s="0" t="n">
        <v>1</v>
      </c>
    </row>
    <row r="69" customFormat="false" ht="15" hidden="false" customHeight="false" outlineLevel="0" collapsed="false">
      <c r="A69" s="21" t="s">
        <v>1885</v>
      </c>
      <c r="B69" s="0" t="s">
        <v>1886</v>
      </c>
      <c r="C69" s="0" t="s">
        <v>1887</v>
      </c>
      <c r="D69" s="0" t="n">
        <v>37</v>
      </c>
      <c r="E69" s="0" t="n">
        <v>17.8</v>
      </c>
      <c r="F69" s="0" t="n">
        <v>13.7</v>
      </c>
      <c r="G69" s="0" t="n">
        <v>-10.9</v>
      </c>
      <c r="H69" s="0" t="n">
        <v>-3.3</v>
      </c>
      <c r="I69" s="0" t="s">
        <v>1830</v>
      </c>
      <c r="J69" s="0" t="n">
        <v>0.13</v>
      </c>
      <c r="K69" s="0" t="s">
        <v>2518</v>
      </c>
      <c r="L69" s="0" t="s">
        <v>2519</v>
      </c>
      <c r="M69" s="0" t="s">
        <v>2595</v>
      </c>
      <c r="N69" s="0" t="s">
        <v>2596</v>
      </c>
      <c r="O69" s="0" t="n">
        <v>17.8154427393764</v>
      </c>
      <c r="P69" s="0" t="n">
        <v>40.7412051594632</v>
      </c>
      <c r="Q69" s="0" t="n">
        <v>211.337630322808</v>
      </c>
      <c r="R69" s="0" t="n">
        <v>9.93093636841479</v>
      </c>
      <c r="S69" s="0" t="n">
        <v>6.04704105821801</v>
      </c>
      <c r="T69" s="0" t="n">
        <v>13.4981405121862</v>
      </c>
      <c r="W69" s="0" t="n">
        <v>1</v>
      </c>
    </row>
    <row r="70" customFormat="false" ht="15" hidden="false" customHeight="false" outlineLevel="0" collapsed="false">
      <c r="A70" s="21" t="s">
        <v>2197</v>
      </c>
      <c r="B70" s="0" t="s">
        <v>2198</v>
      </c>
      <c r="C70" s="0" t="s">
        <v>1879</v>
      </c>
      <c r="D70" s="0" t="n">
        <v>35</v>
      </c>
      <c r="E70" s="0" t="n">
        <v>13</v>
      </c>
      <c r="F70" s="0" t="n">
        <v>-11.6</v>
      </c>
      <c r="G70" s="0" t="n">
        <v>-2.5</v>
      </c>
      <c r="H70" s="0" t="n">
        <v>-5.4</v>
      </c>
      <c r="I70" s="0" t="s">
        <v>2169</v>
      </c>
      <c r="J70" s="0" t="n">
        <v>0.095</v>
      </c>
      <c r="K70" s="0" t="s">
        <v>2518</v>
      </c>
      <c r="L70" s="0" t="s">
        <v>2525</v>
      </c>
      <c r="M70" s="0" t="s">
        <v>2597</v>
      </c>
      <c r="N70" s="0" t="n">
        <v>-31.7</v>
      </c>
      <c r="O70" s="0" t="n">
        <v>13.0372543121625</v>
      </c>
      <c r="P70" s="0" t="n">
        <v>39.2282130497683</v>
      </c>
      <c r="Q70" s="0" t="n">
        <v>94.2245846617538</v>
      </c>
      <c r="R70" s="0" t="n">
        <v>0.60736985215146</v>
      </c>
      <c r="S70" s="0" t="n">
        <v>-8.22249892586314</v>
      </c>
      <c r="T70" s="0" t="n">
        <v>10.0990897251622</v>
      </c>
      <c r="W70" s="0" t="n">
        <v>1</v>
      </c>
    </row>
    <row r="71" customFormat="false" ht="15" hidden="false" customHeight="false" outlineLevel="0" collapsed="false">
      <c r="A71" s="21" t="s">
        <v>2268</v>
      </c>
      <c r="B71" s="0" t="s">
        <v>2269</v>
      </c>
      <c r="C71" s="0" t="s">
        <v>506</v>
      </c>
      <c r="D71" s="0" t="n">
        <v>22.5</v>
      </c>
      <c r="E71" s="0" t="n">
        <v>24.7</v>
      </c>
      <c r="F71" s="0" t="n">
        <v>-22.8</v>
      </c>
      <c r="G71" s="0" t="n">
        <v>-5.5</v>
      </c>
      <c r="H71" s="0" t="n">
        <v>7.6</v>
      </c>
      <c r="I71" s="0" t="s">
        <v>2238</v>
      </c>
      <c r="J71" s="0" t="n">
        <v>0.089</v>
      </c>
      <c r="K71" s="0" t="s">
        <v>2524</v>
      </c>
      <c r="L71" s="0" t="s">
        <v>2519</v>
      </c>
      <c r="M71" s="0" t="n">
        <v>-22.1</v>
      </c>
      <c r="N71" s="0" t="s">
        <v>2598</v>
      </c>
      <c r="O71" s="0" t="n">
        <v>24.6546141726047</v>
      </c>
      <c r="P71" s="0" t="n">
        <v>12.1283272390742</v>
      </c>
      <c r="Q71" s="0" t="n">
        <v>287.81845331934</v>
      </c>
      <c r="R71" s="0" t="n">
        <v>-1.58508476270639</v>
      </c>
      <c r="S71" s="0" t="n">
        <v>4.93150351103054</v>
      </c>
      <c r="T71" s="0" t="n">
        <v>24.1043103907938</v>
      </c>
      <c r="W71" s="0" t="n">
        <v>1</v>
      </c>
    </row>
    <row r="72" customFormat="false" ht="15" hidden="false" customHeight="false" outlineLevel="0" collapsed="false">
      <c r="A72" s="21" t="s">
        <v>1075</v>
      </c>
      <c r="B72" s="0" t="s">
        <v>1076</v>
      </c>
      <c r="C72" s="0" t="s">
        <v>1077</v>
      </c>
      <c r="D72" s="0" t="n">
        <v>38</v>
      </c>
      <c r="E72" s="0" t="n">
        <v>27.4</v>
      </c>
      <c r="F72" s="0" t="n">
        <v>5.2</v>
      </c>
      <c r="G72" s="0" t="n">
        <v>12.3</v>
      </c>
      <c r="H72" s="0" t="n">
        <v>23.9</v>
      </c>
      <c r="I72" s="0" t="s">
        <v>1067</v>
      </c>
      <c r="J72" s="0" t="n">
        <v>0.33</v>
      </c>
      <c r="K72" s="0" t="s">
        <v>2524</v>
      </c>
      <c r="L72" s="0" t="s">
        <v>2525</v>
      </c>
      <c r="M72" s="0" t="n">
        <v>-10.4</v>
      </c>
      <c r="N72" s="0" t="n">
        <v>-143.3</v>
      </c>
      <c r="O72" s="0" t="n">
        <v>27.3777281745582</v>
      </c>
      <c r="P72" s="0" t="n">
        <v>55.1481646749437</v>
      </c>
      <c r="Q72" s="0" t="n">
        <v>162.504770423581</v>
      </c>
      <c r="R72" s="0" t="n">
        <v>21.4277735089688</v>
      </c>
      <c r="S72" s="0" t="n">
        <v>-6.75418965910195</v>
      </c>
      <c r="T72" s="0" t="n">
        <v>15.6451732012533</v>
      </c>
      <c r="W72" s="0" t="n">
        <v>1</v>
      </c>
    </row>
    <row r="73" customFormat="false" ht="15" hidden="false" customHeight="false" outlineLevel="0" collapsed="false">
      <c r="A73" s="21" t="s">
        <v>638</v>
      </c>
      <c r="B73" s="0" t="s">
        <v>260</v>
      </c>
      <c r="C73" s="0" t="s">
        <v>639</v>
      </c>
      <c r="D73" s="0" t="n">
        <v>47.3</v>
      </c>
      <c r="E73" s="0" t="n">
        <v>14.1</v>
      </c>
      <c r="F73" s="0" t="n">
        <v>1.5</v>
      </c>
      <c r="G73" s="0" t="n">
        <v>-12.9</v>
      </c>
      <c r="H73" s="0" t="n">
        <v>-5.4</v>
      </c>
      <c r="I73" s="0" t="s">
        <v>640</v>
      </c>
      <c r="J73" s="0" t="n">
        <v>0.57</v>
      </c>
      <c r="K73" s="0" t="s">
        <v>2518</v>
      </c>
      <c r="L73" s="0" t="s">
        <v>2519</v>
      </c>
      <c r="M73" s="0" t="s">
        <v>2552</v>
      </c>
      <c r="N73" s="0" t="s">
        <v>2599</v>
      </c>
      <c r="O73" s="0" t="n">
        <v>14.0648498036773</v>
      </c>
      <c r="P73" s="0" t="n">
        <v>30.5992708821877</v>
      </c>
      <c r="Q73" s="0" t="n">
        <v>233.397308502363</v>
      </c>
      <c r="R73" s="0" t="n">
        <v>4.26890442644633</v>
      </c>
      <c r="S73" s="0" t="n">
        <v>5.74752060684804</v>
      </c>
      <c r="T73" s="0" t="n">
        <v>12.1062984380745</v>
      </c>
      <c r="W73" s="0" t="n">
        <v>1</v>
      </c>
    </row>
    <row r="74" customFormat="false" ht="15" hidden="false" customHeight="false" outlineLevel="0" collapsed="false">
      <c r="A74" s="21" t="s">
        <v>2339</v>
      </c>
      <c r="B74" s="0" t="s">
        <v>2340</v>
      </c>
      <c r="C74" s="0" t="s">
        <v>1914</v>
      </c>
      <c r="D74" s="0" t="n">
        <v>52</v>
      </c>
      <c r="E74" s="0" t="n">
        <v>20.4</v>
      </c>
      <c r="F74" s="0" t="n">
        <v>-10.1</v>
      </c>
      <c r="G74" s="0" t="n">
        <v>11.2</v>
      </c>
      <c r="H74" s="0" t="n">
        <v>13.7</v>
      </c>
      <c r="I74" s="0" t="s">
        <v>2309</v>
      </c>
      <c r="J74" s="0" t="n">
        <v>0.082</v>
      </c>
      <c r="K74" s="0" t="s">
        <v>2524</v>
      </c>
      <c r="L74" s="0" t="s">
        <v>2525</v>
      </c>
      <c r="M74" s="0" t="n">
        <v>-12.5</v>
      </c>
      <c r="N74" s="0" t="n">
        <v>-107.2</v>
      </c>
      <c r="O74" s="0" t="n">
        <v>20.3749846625709</v>
      </c>
      <c r="P74" s="0" t="n">
        <v>58.9967851166867</v>
      </c>
      <c r="Q74" s="0" t="n">
        <v>132.089034039444</v>
      </c>
      <c r="R74" s="0" t="n">
        <v>11.7059720580835</v>
      </c>
      <c r="S74" s="0" t="n">
        <v>-12.9602416175166</v>
      </c>
      <c r="T74" s="0" t="n">
        <v>10.4948728144252</v>
      </c>
      <c r="W74" s="0" t="n">
        <v>1</v>
      </c>
    </row>
    <row r="75" customFormat="false" ht="15" hidden="false" customHeight="false" outlineLevel="0" collapsed="false">
      <c r="A75" s="21" t="s">
        <v>1071</v>
      </c>
      <c r="B75" s="0" t="s">
        <v>1072</v>
      </c>
      <c r="C75" s="0" t="s">
        <v>1073</v>
      </c>
      <c r="D75" s="0" t="n">
        <v>38</v>
      </c>
      <c r="E75" s="0" t="n">
        <v>15.9</v>
      </c>
      <c r="F75" s="0" t="n">
        <v>-12.9</v>
      </c>
      <c r="G75" s="0" t="n">
        <v>8.1</v>
      </c>
      <c r="H75" s="0" t="n">
        <v>4.6</v>
      </c>
      <c r="I75" s="0" t="s">
        <v>1074</v>
      </c>
      <c r="J75" s="0" t="n">
        <v>0.33</v>
      </c>
      <c r="K75" s="0" t="s">
        <v>2524</v>
      </c>
      <c r="L75" s="0" t="s">
        <v>2525</v>
      </c>
      <c r="M75" s="0" t="n">
        <v>-38.6</v>
      </c>
      <c r="N75" s="0" t="n">
        <v>-33.5</v>
      </c>
      <c r="O75" s="0" t="n">
        <v>15.9116309660575</v>
      </c>
      <c r="P75" s="0" t="n">
        <v>21.8293337002304</v>
      </c>
      <c r="Q75" s="0" t="n">
        <v>3.54181902316893</v>
      </c>
      <c r="R75" s="0" t="n">
        <v>-5.90532995922815</v>
      </c>
      <c r="S75" s="0" t="n">
        <v>-0.36551195152701</v>
      </c>
      <c r="T75" s="0" t="n">
        <v>14.7706966350925</v>
      </c>
      <c r="W75" s="0" t="n">
        <v>1</v>
      </c>
    </row>
    <row r="76" customFormat="false" ht="15" hidden="false" customHeight="false" outlineLevel="0" collapsed="false">
      <c r="A76" s="21" t="s">
        <v>1799</v>
      </c>
      <c r="B76" s="0" t="s">
        <v>1800</v>
      </c>
      <c r="C76" s="0" t="s">
        <v>1801</v>
      </c>
      <c r="D76" s="0" t="n">
        <v>27.4</v>
      </c>
      <c r="E76" s="0" t="n">
        <v>13.5</v>
      </c>
      <c r="F76" s="0" t="n">
        <v>5.2</v>
      </c>
      <c r="G76" s="0" t="n">
        <v>-8.1</v>
      </c>
      <c r="H76" s="0" t="n">
        <v>9.5</v>
      </c>
      <c r="I76" s="0" t="s">
        <v>1761</v>
      </c>
      <c r="J76" s="0" t="n">
        <v>0.14</v>
      </c>
      <c r="K76" s="0" t="s">
        <v>2524</v>
      </c>
      <c r="L76" s="0" t="s">
        <v>2519</v>
      </c>
      <c r="M76" s="0" t="n">
        <v>-18.6</v>
      </c>
      <c r="N76" s="0" t="s">
        <v>2600</v>
      </c>
      <c r="O76" s="0" t="n">
        <v>13.5240526470433</v>
      </c>
      <c r="P76" s="0" t="n">
        <v>26.2597094467298</v>
      </c>
      <c r="Q76" s="0" t="n">
        <v>186.766854082419</v>
      </c>
      <c r="R76" s="0" t="n">
        <v>5.94190825207381</v>
      </c>
      <c r="S76" s="0" t="n">
        <v>0.705043600399093</v>
      </c>
      <c r="T76" s="0" t="n">
        <v>12.1283403582466</v>
      </c>
      <c r="W76" s="0" t="n">
        <v>1</v>
      </c>
    </row>
    <row r="77" customFormat="false" ht="15" hidden="false" customHeight="false" outlineLevel="0" collapsed="false">
      <c r="A77" s="21" t="s">
        <v>753</v>
      </c>
      <c r="B77" s="0" t="s">
        <v>754</v>
      </c>
      <c r="C77" s="0" t="s">
        <v>755</v>
      </c>
      <c r="D77" s="0" t="n">
        <v>42</v>
      </c>
      <c r="E77" s="0" t="n">
        <v>18.5</v>
      </c>
      <c r="F77" s="0" t="n">
        <v>-18.1</v>
      </c>
      <c r="G77" s="0" t="n">
        <v>-0.4</v>
      </c>
      <c r="H77" s="0" t="n">
        <v>3.7</v>
      </c>
      <c r="I77" s="0" t="s">
        <v>756</v>
      </c>
      <c r="J77" s="0" t="n">
        <v>0.48</v>
      </c>
      <c r="K77" s="0" t="s">
        <v>2518</v>
      </c>
      <c r="L77" s="0" t="s">
        <v>2519</v>
      </c>
      <c r="M77" s="0" t="s">
        <v>2601</v>
      </c>
      <c r="N77" s="0" t="s">
        <v>2602</v>
      </c>
      <c r="O77" s="0" t="n">
        <v>18.4786363133214</v>
      </c>
      <c r="P77" s="0" t="n">
        <v>66.3914656870727</v>
      </c>
      <c r="Q77" s="0" t="n">
        <v>188.487277160273</v>
      </c>
      <c r="R77" s="0" t="n">
        <v>16.7466030718566</v>
      </c>
      <c r="S77" s="0" t="n">
        <v>2.49899499111072</v>
      </c>
      <c r="T77" s="0" t="n">
        <v>7.40042631123955</v>
      </c>
      <c r="W77" s="0" t="n">
        <v>1</v>
      </c>
    </row>
    <row r="78" customFormat="false" ht="15" hidden="false" customHeight="false" outlineLevel="0" collapsed="false">
      <c r="A78" s="21" t="s">
        <v>1558</v>
      </c>
      <c r="B78" s="0" t="s">
        <v>1559</v>
      </c>
      <c r="C78" s="0" t="s">
        <v>1560</v>
      </c>
      <c r="D78" s="0" t="n">
        <v>30.6</v>
      </c>
      <c r="E78" s="0" t="n">
        <v>17.2</v>
      </c>
      <c r="F78" s="0" t="n">
        <v>-11.7</v>
      </c>
      <c r="G78" s="0" t="n">
        <v>11.7</v>
      </c>
      <c r="H78" s="0" t="n">
        <v>4.6</v>
      </c>
      <c r="I78" s="0" t="s">
        <v>1520</v>
      </c>
      <c r="J78" s="0" t="n">
        <v>0.19</v>
      </c>
      <c r="K78" s="0" t="s">
        <v>2518</v>
      </c>
      <c r="L78" s="0" t="s">
        <v>2525</v>
      </c>
      <c r="M78" s="0" t="s">
        <v>2603</v>
      </c>
      <c r="N78" s="0" t="n">
        <v>-47.8</v>
      </c>
      <c r="O78" s="0" t="n">
        <v>17.1738172809658</v>
      </c>
      <c r="P78" s="0" t="n">
        <v>40.5284222471378</v>
      </c>
      <c r="Q78" s="0" t="n">
        <v>175.846606608573</v>
      </c>
      <c r="R78" s="0" t="n">
        <v>11.1306696435623</v>
      </c>
      <c r="S78" s="0" t="n">
        <v>-0.808282881081912</v>
      </c>
      <c r="T78" s="0" t="n">
        <v>13.0535386799914</v>
      </c>
      <c r="W78" s="0" t="n">
        <v>1</v>
      </c>
    </row>
    <row r="79" customFormat="false" ht="15" hidden="false" customHeight="false" outlineLevel="0" collapsed="false">
      <c r="A79" s="21" t="s">
        <v>1883</v>
      </c>
      <c r="B79" s="0" t="s">
        <v>1546</v>
      </c>
      <c r="C79" s="0" t="s">
        <v>1884</v>
      </c>
      <c r="D79" s="0" t="n">
        <v>39.8</v>
      </c>
      <c r="E79" s="0" t="n">
        <v>13.4</v>
      </c>
      <c r="F79" s="0" t="n">
        <v>11.1</v>
      </c>
      <c r="G79" s="0" t="n">
        <v>-5.2</v>
      </c>
      <c r="H79" s="0" t="n">
        <v>5.4</v>
      </c>
      <c r="I79" s="0" t="s">
        <v>1814</v>
      </c>
      <c r="J79" s="0" t="n">
        <v>0.13</v>
      </c>
      <c r="K79" s="0" t="s">
        <v>2518</v>
      </c>
      <c r="L79" s="0" t="s">
        <v>2525</v>
      </c>
      <c r="M79" s="0" t="s">
        <v>2604</v>
      </c>
      <c r="N79" s="0" t="n">
        <v>-130.4</v>
      </c>
      <c r="O79" s="0" t="n">
        <v>13.394401815684</v>
      </c>
      <c r="P79" s="0" t="n">
        <v>85.7758571868651</v>
      </c>
      <c r="Q79" s="0" t="n">
        <v>242.264921728026</v>
      </c>
      <c r="R79" s="0" t="n">
        <v>6.21660738307105</v>
      </c>
      <c r="S79" s="0" t="n">
        <v>11.8232986993964</v>
      </c>
      <c r="T79" s="0" t="n">
        <v>0.986610617010082</v>
      </c>
      <c r="W79" s="0" t="n">
        <v>1</v>
      </c>
    </row>
    <row r="80" customFormat="false" ht="15" hidden="false" customHeight="false" outlineLevel="0" collapsed="false">
      <c r="A80" s="21" t="s">
        <v>2265</v>
      </c>
      <c r="B80" s="0" t="s">
        <v>2266</v>
      </c>
      <c r="C80" s="0" t="s">
        <v>2267</v>
      </c>
      <c r="D80" s="0" t="n">
        <v>36</v>
      </c>
      <c r="E80" s="0" t="n">
        <v>14.9</v>
      </c>
      <c r="F80" s="0" t="n">
        <v>-3.9</v>
      </c>
      <c r="G80" s="0" t="n">
        <v>4</v>
      </c>
      <c r="H80" s="0" t="n">
        <v>-13.8</v>
      </c>
      <c r="I80" s="0" t="s">
        <v>2238</v>
      </c>
      <c r="J80" s="0" t="n">
        <v>0.089</v>
      </c>
      <c r="K80" s="0" t="s">
        <v>2518</v>
      </c>
      <c r="L80" s="0" t="s">
        <v>2519</v>
      </c>
      <c r="M80" s="0" t="s">
        <v>2605</v>
      </c>
      <c r="N80" s="0" t="s">
        <v>2606</v>
      </c>
      <c r="O80" s="0" t="n">
        <v>14.8879145618183</v>
      </c>
      <c r="P80" s="0" t="n">
        <v>40.6291301111542</v>
      </c>
      <c r="Q80" s="0" t="n">
        <v>332.705752342378</v>
      </c>
      <c r="R80" s="0" t="n">
        <v>-8.61507219859546</v>
      </c>
      <c r="S80" s="0" t="n">
        <v>4.44547504583355</v>
      </c>
      <c r="T80" s="0" t="n">
        <v>11.2990390135559</v>
      </c>
      <c r="W80" s="0" t="n">
        <v>1</v>
      </c>
    </row>
    <row r="81" customFormat="false" ht="15" hidden="false" customHeight="false" outlineLevel="0" collapsed="false">
      <c r="A81" s="21" t="s">
        <v>534</v>
      </c>
      <c r="B81" s="0" t="s">
        <v>535</v>
      </c>
      <c r="C81" s="0" t="s">
        <v>536</v>
      </c>
      <c r="D81" s="0" t="n">
        <v>30.6</v>
      </c>
      <c r="E81" s="0" t="n">
        <v>16.1</v>
      </c>
      <c r="F81" s="0" t="n">
        <v>1.5</v>
      </c>
      <c r="G81" s="0" t="n">
        <v>15.1</v>
      </c>
      <c r="H81" s="0" t="n">
        <v>-5.5</v>
      </c>
      <c r="I81" s="0" t="s">
        <v>537</v>
      </c>
      <c r="J81" s="0" t="n">
        <v>0.69</v>
      </c>
      <c r="K81" s="0" t="s">
        <v>2518</v>
      </c>
      <c r="L81" s="0" t="s">
        <v>2525</v>
      </c>
      <c r="M81" s="0" t="s">
        <v>2607</v>
      </c>
      <c r="N81" s="0" t="n">
        <v>-147.6</v>
      </c>
      <c r="O81" s="0" t="n">
        <v>16.1403221777014</v>
      </c>
      <c r="P81" s="0" t="n">
        <v>49.3021985639313</v>
      </c>
      <c r="Q81" s="0" t="n">
        <v>102.527240438606</v>
      </c>
      <c r="R81" s="0" t="n">
        <v>2.65423743492726</v>
      </c>
      <c r="S81" s="0" t="n">
        <v>-11.9456114819229</v>
      </c>
      <c r="T81" s="0" t="n">
        <v>10.5246087795215</v>
      </c>
      <c r="W81" s="0" t="n">
        <v>1</v>
      </c>
    </row>
    <row r="82" customFormat="false" ht="15" hidden="false" customHeight="false" outlineLevel="0" collapsed="false">
      <c r="A82" s="21" t="s">
        <v>2050</v>
      </c>
      <c r="B82" s="0" t="s">
        <v>2051</v>
      </c>
      <c r="C82" s="0" t="s">
        <v>2052</v>
      </c>
      <c r="D82" s="0" t="n">
        <v>59</v>
      </c>
      <c r="E82" s="0" t="n">
        <v>42.3</v>
      </c>
      <c r="F82" s="0" t="n">
        <v>25.2</v>
      </c>
      <c r="G82" s="0" t="n">
        <v>31.2</v>
      </c>
      <c r="H82" s="0" t="n">
        <v>-13.3</v>
      </c>
      <c r="I82" s="0" t="s">
        <v>1984</v>
      </c>
      <c r="J82" s="0" t="n">
        <v>0.11</v>
      </c>
      <c r="K82" s="0" t="s">
        <v>2518</v>
      </c>
      <c r="L82" s="0" t="s">
        <v>2525</v>
      </c>
      <c r="M82" s="0" t="s">
        <v>2608</v>
      </c>
      <c r="N82" s="0" t="n">
        <v>-129.5</v>
      </c>
      <c r="O82" s="0" t="n">
        <v>42.2536388965495</v>
      </c>
      <c r="P82" s="0" t="n">
        <v>2.9037182568594</v>
      </c>
      <c r="Q82" s="0" t="n">
        <v>169.210462261428</v>
      </c>
      <c r="R82" s="0" t="n">
        <v>2.10263390649885</v>
      </c>
      <c r="S82" s="0" t="n">
        <v>-0.400700968704935</v>
      </c>
      <c r="T82" s="0" t="n">
        <v>42.1993882584679</v>
      </c>
      <c r="W82" s="0" t="n">
        <v>1</v>
      </c>
    </row>
    <row r="83" customFormat="false" ht="15" hidden="false" customHeight="false" outlineLevel="0" collapsed="false">
      <c r="A83" s="21" t="s">
        <v>114</v>
      </c>
      <c r="B83" s="0" t="s">
        <v>115</v>
      </c>
      <c r="C83" s="0" t="s">
        <v>116</v>
      </c>
      <c r="D83" s="0" t="n">
        <v>25</v>
      </c>
      <c r="E83" s="0" t="n">
        <v>14.9</v>
      </c>
      <c r="F83" s="0" t="n">
        <v>-13.4</v>
      </c>
      <c r="G83" s="0" t="n">
        <v>6</v>
      </c>
      <c r="H83" s="0" t="n">
        <v>2.5</v>
      </c>
      <c r="I83" s="0" t="s">
        <v>117</v>
      </c>
      <c r="J83" s="0" t="n">
        <v>6</v>
      </c>
      <c r="K83" s="0" t="s">
        <v>2518</v>
      </c>
      <c r="L83" s="0" t="s">
        <v>2525</v>
      </c>
      <c r="M83" s="0" t="s">
        <v>2566</v>
      </c>
      <c r="N83" s="0" t="n">
        <v>-66.2</v>
      </c>
      <c r="O83" s="0" t="n">
        <v>14.8932870784122</v>
      </c>
      <c r="P83" s="0" t="n">
        <v>48.4001001218759</v>
      </c>
      <c r="Q83" s="0" t="n">
        <v>117.938203127642</v>
      </c>
      <c r="R83" s="0" t="n">
        <v>5.21798437991019</v>
      </c>
      <c r="S83" s="0" t="n">
        <v>-9.83918777071344</v>
      </c>
      <c r="T83" s="0" t="n">
        <v>9.88802422244486</v>
      </c>
      <c r="W83" s="0" t="n">
        <v>1</v>
      </c>
    </row>
    <row r="84" customFormat="false" ht="15" hidden="false" customHeight="false" outlineLevel="0" collapsed="false">
      <c r="A84" s="21" t="s">
        <v>1797</v>
      </c>
      <c r="B84" s="0" t="s">
        <v>159</v>
      </c>
      <c r="C84" s="0" t="s">
        <v>1798</v>
      </c>
      <c r="D84" s="0" t="n">
        <v>24.4</v>
      </c>
      <c r="E84" s="0" t="n">
        <v>17.5</v>
      </c>
      <c r="F84" s="0" t="n">
        <v>3.8</v>
      </c>
      <c r="G84" s="0" t="n">
        <v>-5.8</v>
      </c>
      <c r="H84" s="0" t="n">
        <v>16.1</v>
      </c>
      <c r="I84" s="0" t="s">
        <v>1761</v>
      </c>
      <c r="J84" s="0" t="n">
        <v>0.14</v>
      </c>
      <c r="K84" s="0" t="s">
        <v>2518</v>
      </c>
      <c r="L84" s="0" t="s">
        <v>2525</v>
      </c>
      <c r="M84" s="0" t="s">
        <v>2609</v>
      </c>
      <c r="N84" s="0" t="n">
        <v>-25.3</v>
      </c>
      <c r="O84" s="0" t="n">
        <v>17.5296891016355</v>
      </c>
      <c r="P84" s="0" t="n">
        <v>-17.7339580954039</v>
      </c>
      <c r="Q84" s="0" t="n">
        <v>137.319209966819</v>
      </c>
      <c r="R84" s="0" t="n">
        <v>3.92529161887932</v>
      </c>
      <c r="S84" s="0" t="n">
        <v>-3.61971890723583</v>
      </c>
      <c r="T84" s="0" t="n">
        <v>-16.6966978992661</v>
      </c>
      <c r="W84" s="0" t="n">
        <v>1</v>
      </c>
    </row>
    <row r="85" customFormat="false" ht="15" hidden="false" customHeight="false" outlineLevel="0" collapsed="false">
      <c r="A85" s="21" t="s">
        <v>1678</v>
      </c>
      <c r="B85" s="0" t="s">
        <v>1679</v>
      </c>
      <c r="C85" s="0" t="s">
        <v>1680</v>
      </c>
      <c r="D85" s="0" t="n">
        <v>29.2</v>
      </c>
      <c r="E85" s="0" t="n">
        <v>15.8</v>
      </c>
      <c r="F85" s="0" t="n">
        <v>0.2</v>
      </c>
      <c r="G85" s="0" t="n">
        <v>-15.7</v>
      </c>
      <c r="H85" s="0" t="n">
        <v>2.1</v>
      </c>
      <c r="I85" s="0" t="s">
        <v>1641</v>
      </c>
      <c r="J85" s="0" t="n">
        <v>0.16</v>
      </c>
      <c r="K85" s="0" t="s">
        <v>2524</v>
      </c>
      <c r="L85" s="0" t="s">
        <v>2519</v>
      </c>
      <c r="M85" s="0" t="n">
        <v>-19.2</v>
      </c>
      <c r="N85" s="0" t="s">
        <v>2610</v>
      </c>
      <c r="O85" s="0" t="n">
        <v>15.8410858213697</v>
      </c>
      <c r="P85" s="0" t="n">
        <v>11.6537938448582</v>
      </c>
      <c r="Q85" s="0" t="n">
        <v>6.53895646986712</v>
      </c>
      <c r="R85" s="0" t="n">
        <v>-3.1790441101572</v>
      </c>
      <c r="S85" s="0" t="n">
        <v>-0.364396045198207</v>
      </c>
      <c r="T85" s="0" t="n">
        <v>15.5145381519373</v>
      </c>
      <c r="W85" s="0" t="n">
        <v>1</v>
      </c>
    </row>
    <row r="86" customFormat="false" ht="15" hidden="false" customHeight="false" outlineLevel="0" collapsed="false">
      <c r="A86" s="21" t="s">
        <v>293</v>
      </c>
      <c r="B86" s="0" t="s">
        <v>294</v>
      </c>
      <c r="C86" s="0" t="s">
        <v>295</v>
      </c>
      <c r="D86" s="0" t="n">
        <v>31.5</v>
      </c>
      <c r="E86" s="0" t="n">
        <v>11.5</v>
      </c>
      <c r="F86" s="0" t="n">
        <v>4.4</v>
      </c>
      <c r="G86" s="0" t="n">
        <v>-8.5</v>
      </c>
      <c r="H86" s="0" t="n">
        <v>6.4</v>
      </c>
      <c r="I86" s="0" t="s">
        <v>276</v>
      </c>
      <c r="J86" s="0" t="n">
        <v>1.6</v>
      </c>
      <c r="K86" s="0" t="s">
        <v>2524</v>
      </c>
      <c r="L86" s="0" t="s">
        <v>2519</v>
      </c>
      <c r="M86" s="0" t="n">
        <v>-38.8</v>
      </c>
      <c r="N86" s="0" t="s">
        <v>2611</v>
      </c>
      <c r="O86" s="0" t="n">
        <v>11.5139046374373</v>
      </c>
      <c r="P86" s="0" t="n">
        <v>16.9486578295203</v>
      </c>
      <c r="Q86" s="0" t="n">
        <v>281.048527563255</v>
      </c>
      <c r="R86" s="0" t="n">
        <v>-0.643235388795651</v>
      </c>
      <c r="S86" s="0" t="n">
        <v>3.29426044876074</v>
      </c>
      <c r="T86" s="0" t="n">
        <v>11.0138138866758</v>
      </c>
      <c r="W86" s="0" t="n">
        <v>1</v>
      </c>
    </row>
    <row r="87" customFormat="false" ht="15" hidden="false" customHeight="false" outlineLevel="0" collapsed="false">
      <c r="A87" s="21" t="s">
        <v>2047</v>
      </c>
      <c r="B87" s="0" t="s">
        <v>2048</v>
      </c>
      <c r="C87" s="0" t="s">
        <v>2049</v>
      </c>
      <c r="D87" s="0" t="n">
        <v>33.3</v>
      </c>
      <c r="E87" s="0" t="n">
        <v>15.2</v>
      </c>
      <c r="F87" s="0" t="n">
        <v>7.3</v>
      </c>
      <c r="G87" s="0" t="n">
        <v>-12.2</v>
      </c>
      <c r="H87" s="0" t="n">
        <v>5.3</v>
      </c>
      <c r="I87" s="0" t="s">
        <v>1992</v>
      </c>
      <c r="J87" s="0" t="n">
        <v>0.11</v>
      </c>
      <c r="K87" s="0" t="s">
        <v>2524</v>
      </c>
      <c r="L87" s="0" t="s">
        <v>2519</v>
      </c>
      <c r="M87" s="0" t="n">
        <v>-23.6</v>
      </c>
      <c r="N87" s="0" t="s">
        <v>2612</v>
      </c>
      <c r="O87" s="0" t="n">
        <v>15.1730023396822</v>
      </c>
      <c r="P87" s="0" t="n">
        <v>11.4741700451157</v>
      </c>
      <c r="Q87" s="0" t="n">
        <v>283.658058429787</v>
      </c>
      <c r="R87" s="0" t="n">
        <v>-0.712703420981302</v>
      </c>
      <c r="S87" s="0" t="n">
        <v>2.93295590019791</v>
      </c>
      <c r="T87" s="0" t="n">
        <v>14.8697620532817</v>
      </c>
      <c r="W87" s="0" t="n">
        <v>1</v>
      </c>
    </row>
    <row r="88" customFormat="false" ht="15" hidden="false" customHeight="false" outlineLevel="0" collapsed="false">
      <c r="A88" s="21" t="s">
        <v>987</v>
      </c>
      <c r="B88" s="0" t="s">
        <v>988</v>
      </c>
      <c r="C88" s="0" t="s">
        <v>989</v>
      </c>
      <c r="D88" s="0" t="n">
        <v>33.3</v>
      </c>
      <c r="E88" s="0" t="n">
        <v>11.4</v>
      </c>
      <c r="F88" s="0" t="n">
        <v>3.4</v>
      </c>
      <c r="G88" s="0" t="n">
        <v>-4.2</v>
      </c>
      <c r="H88" s="0" t="n">
        <v>10</v>
      </c>
      <c r="I88" s="0" t="s">
        <v>984</v>
      </c>
      <c r="J88" s="0" t="n">
        <v>0.37</v>
      </c>
      <c r="K88" s="0" t="s">
        <v>2524</v>
      </c>
      <c r="L88" s="0" t="s">
        <v>2519</v>
      </c>
      <c r="M88" s="0" t="n">
        <v>-48.8</v>
      </c>
      <c r="N88" s="0" t="s">
        <v>2613</v>
      </c>
      <c r="O88" s="0" t="n">
        <v>11.3666177907063</v>
      </c>
      <c r="P88" s="0" t="n">
        <v>35.6245033065582</v>
      </c>
      <c r="Q88" s="0" t="n">
        <v>134.343485164049</v>
      </c>
      <c r="R88" s="0" t="n">
        <v>4.627607848362</v>
      </c>
      <c r="S88" s="0" t="n">
        <v>-4.73489129307962</v>
      </c>
      <c r="T88" s="0" t="n">
        <v>9.23937498126888</v>
      </c>
      <c r="W88" s="0" t="n">
        <v>1</v>
      </c>
    </row>
    <row r="89" customFormat="false" ht="15" hidden="false" customHeight="false" outlineLevel="0" collapsed="false">
      <c r="A89" s="21" t="s">
        <v>2122</v>
      </c>
      <c r="B89" s="0" t="s">
        <v>2123</v>
      </c>
      <c r="C89" s="0" t="s">
        <v>2124</v>
      </c>
      <c r="D89" s="0" t="n">
        <v>30.6</v>
      </c>
      <c r="E89" s="0" t="n">
        <v>15.9</v>
      </c>
      <c r="F89" s="0" t="n">
        <v>-2.5</v>
      </c>
      <c r="G89" s="0" t="n">
        <v>5.9</v>
      </c>
      <c r="H89" s="0" t="n">
        <v>-14.6</v>
      </c>
      <c r="I89" s="0" t="s">
        <v>2069</v>
      </c>
      <c r="J89" s="0" t="n">
        <v>0.1</v>
      </c>
      <c r="K89" s="0" t="s">
        <v>2518</v>
      </c>
      <c r="L89" s="0" t="s">
        <v>2525</v>
      </c>
      <c r="M89" s="0" t="s">
        <v>2614</v>
      </c>
      <c r="N89" s="0" t="n">
        <v>-74.6</v>
      </c>
      <c r="O89" s="0" t="n">
        <v>15.9442779704821</v>
      </c>
      <c r="P89" s="0" t="n">
        <v>48.2592058858569</v>
      </c>
      <c r="Q89" s="0" t="n">
        <v>4.06547154274426</v>
      </c>
      <c r="R89" s="0" t="n">
        <v>-11.8671151956438</v>
      </c>
      <c r="S89" s="0" t="n">
        <v>-0.843457417176715</v>
      </c>
      <c r="T89" s="0" t="n">
        <v>10.615090980238</v>
      </c>
      <c r="W89" s="0" t="n">
        <v>1</v>
      </c>
    </row>
    <row r="90" customFormat="false" ht="15" hidden="false" customHeight="false" outlineLevel="0" collapsed="false">
      <c r="A90" s="21" t="s">
        <v>1417</v>
      </c>
      <c r="B90" s="0" t="s">
        <v>1418</v>
      </c>
      <c r="C90" s="0" t="s">
        <v>1147</v>
      </c>
      <c r="D90" s="0" t="n">
        <v>41.5</v>
      </c>
      <c r="E90" s="0" t="n">
        <v>18.1</v>
      </c>
      <c r="F90" s="0" t="n">
        <v>6.2</v>
      </c>
      <c r="G90" s="0" t="n">
        <v>11.1</v>
      </c>
      <c r="H90" s="0" t="n">
        <v>-12.9</v>
      </c>
      <c r="I90" s="0" t="s">
        <v>1368</v>
      </c>
      <c r="J90" s="0" t="n">
        <v>0.22</v>
      </c>
      <c r="K90" s="0" t="s">
        <v>2518</v>
      </c>
      <c r="L90" s="0" t="s">
        <v>2519</v>
      </c>
      <c r="M90" s="0" t="s">
        <v>2594</v>
      </c>
      <c r="N90" s="0" t="s">
        <v>2615</v>
      </c>
      <c r="O90" s="0" t="n">
        <v>18.1124266734195</v>
      </c>
      <c r="P90" s="0" t="n">
        <v>74.1550916420286</v>
      </c>
      <c r="Q90" s="0" t="n">
        <v>24.1382762302338</v>
      </c>
      <c r="R90" s="0" t="n">
        <v>-15.900677953483</v>
      </c>
      <c r="S90" s="0" t="n">
        <v>-7.12546868270991</v>
      </c>
      <c r="T90" s="0" t="n">
        <v>4.94531461803377</v>
      </c>
      <c r="W90" s="0" t="n">
        <v>1</v>
      </c>
    </row>
    <row r="91" customFormat="false" ht="15" hidden="false" customHeight="false" outlineLevel="0" collapsed="false">
      <c r="A91" s="21" t="s">
        <v>2498</v>
      </c>
      <c r="B91" s="0" t="s">
        <v>2499</v>
      </c>
      <c r="C91" s="0" t="s">
        <v>2500</v>
      </c>
      <c r="D91" s="0" t="n">
        <v>28.7</v>
      </c>
      <c r="E91" s="0" t="n">
        <v>16.2</v>
      </c>
      <c r="F91" s="0" t="n">
        <v>10.2</v>
      </c>
      <c r="G91" s="0" t="n">
        <v>0.4</v>
      </c>
      <c r="H91" s="0" t="n">
        <v>12.6</v>
      </c>
      <c r="I91" s="0" t="s">
        <v>2453</v>
      </c>
      <c r="J91" s="0" t="n">
        <v>0.073</v>
      </c>
      <c r="K91" s="0" t="s">
        <v>2524</v>
      </c>
      <c r="L91" s="0" t="s">
        <v>2519</v>
      </c>
      <c r="M91" s="0" t="n">
        <v>-24</v>
      </c>
      <c r="N91" s="0" t="s">
        <v>2616</v>
      </c>
      <c r="O91" s="0" t="n">
        <v>16.2160414404996</v>
      </c>
      <c r="P91" s="0" t="n">
        <v>41.9472322543419</v>
      </c>
      <c r="Q91" s="0" t="n">
        <v>140.988818076846</v>
      </c>
      <c r="R91" s="0" t="n">
        <v>8.42257835727722</v>
      </c>
      <c r="S91" s="0" t="n">
        <v>-6.82319156120923</v>
      </c>
      <c r="T91" s="0" t="n">
        <v>12.0608553069245</v>
      </c>
      <c r="W91" s="0" t="n">
        <v>1</v>
      </c>
    </row>
    <row r="92" customFormat="false" ht="15" hidden="false" customHeight="false" outlineLevel="0" collapsed="false">
      <c r="A92" s="21" t="s">
        <v>1729</v>
      </c>
      <c r="B92" s="0" t="s">
        <v>1730</v>
      </c>
      <c r="C92" s="0" t="s">
        <v>1731</v>
      </c>
      <c r="D92" s="0" t="n">
        <v>31.5</v>
      </c>
      <c r="E92" s="0" t="n">
        <v>14.4</v>
      </c>
      <c r="F92" s="0" t="n">
        <v>5.4</v>
      </c>
      <c r="G92" s="0" t="n">
        <v>-13.2</v>
      </c>
      <c r="H92" s="0" t="n">
        <v>1.7</v>
      </c>
      <c r="I92" s="0" t="s">
        <v>1697</v>
      </c>
      <c r="J92" s="0" t="n">
        <v>0.15</v>
      </c>
      <c r="K92" s="0" t="s">
        <v>2518</v>
      </c>
      <c r="L92" s="0" t="s">
        <v>2519</v>
      </c>
      <c r="M92" s="0" t="s">
        <v>2617</v>
      </c>
      <c r="N92" s="0" t="s">
        <v>2618</v>
      </c>
      <c r="O92" s="0" t="n">
        <v>14.3627991700782</v>
      </c>
      <c r="P92" s="0" t="n">
        <v>71.6015880844411</v>
      </c>
      <c r="Q92" s="0" t="n">
        <v>162.658323118507</v>
      </c>
      <c r="R92" s="0" t="n">
        <v>13.0091409573298</v>
      </c>
      <c r="S92" s="0" t="n">
        <v>-4.06227938182725</v>
      </c>
      <c r="T92" s="0" t="n">
        <v>4.53322597895868</v>
      </c>
      <c r="W92" s="0" t="n">
        <v>1</v>
      </c>
    </row>
    <row r="93" customFormat="false" ht="15" hidden="false" customHeight="false" outlineLevel="0" collapsed="false">
      <c r="A93" s="21" t="s">
        <v>138</v>
      </c>
      <c r="B93" s="0" t="s">
        <v>139</v>
      </c>
      <c r="C93" s="0" t="s">
        <v>140</v>
      </c>
      <c r="D93" s="0" t="n">
        <v>26</v>
      </c>
      <c r="E93" s="0" t="n">
        <v>20.8</v>
      </c>
      <c r="F93" s="0" t="n">
        <v>-16.6</v>
      </c>
      <c r="G93" s="0" t="n">
        <v>-12.6</v>
      </c>
      <c r="H93" s="0" t="n">
        <v>0.6</v>
      </c>
      <c r="I93" s="0" t="s">
        <v>141</v>
      </c>
      <c r="J93" s="0" t="n">
        <v>4.2</v>
      </c>
      <c r="K93" s="0" t="s">
        <v>2524</v>
      </c>
      <c r="L93" s="0" t="s">
        <v>2519</v>
      </c>
      <c r="M93" s="0" t="n">
        <v>-15.5</v>
      </c>
      <c r="N93" s="0" t="s">
        <v>2619</v>
      </c>
      <c r="O93" s="0" t="n">
        <v>20.8489807904367</v>
      </c>
      <c r="P93" s="0" t="n">
        <v>18.1541193834566</v>
      </c>
      <c r="Q93" s="0" t="n">
        <v>41.4166515998872</v>
      </c>
      <c r="R93" s="0" t="n">
        <v>-4.87147480778688</v>
      </c>
      <c r="S93" s="0" t="n">
        <v>-4.29729959375579</v>
      </c>
      <c r="T93" s="0" t="n">
        <v>19.8111571948386</v>
      </c>
      <c r="W93" s="0" t="n">
        <v>1</v>
      </c>
    </row>
    <row r="94" customFormat="false" ht="15" hidden="false" customHeight="false" outlineLevel="0" collapsed="false">
      <c r="A94" s="21" t="s">
        <v>316</v>
      </c>
      <c r="B94" s="0" t="s">
        <v>317</v>
      </c>
      <c r="C94" s="0" t="s">
        <v>318</v>
      </c>
      <c r="D94" s="0" t="n">
        <v>23.7</v>
      </c>
      <c r="E94" s="0" t="n">
        <v>16.3</v>
      </c>
      <c r="F94" s="0" t="n">
        <v>-2.4</v>
      </c>
      <c r="G94" s="0" t="n">
        <v>13.6</v>
      </c>
      <c r="H94" s="0" t="n">
        <v>8.7</v>
      </c>
      <c r="I94" s="0" t="s">
        <v>319</v>
      </c>
      <c r="J94" s="0" t="n">
        <v>1.4</v>
      </c>
      <c r="K94" s="0" t="s">
        <v>2518</v>
      </c>
      <c r="L94" s="0" t="s">
        <v>2525</v>
      </c>
      <c r="M94" s="0" t="s">
        <v>2620</v>
      </c>
      <c r="N94" s="0" t="n">
        <v>-83.8</v>
      </c>
      <c r="O94" s="0" t="n">
        <v>16.3220709470337</v>
      </c>
      <c r="P94" s="0" t="n">
        <v>54.8308253136741</v>
      </c>
      <c r="Q94" s="0" t="n">
        <v>176.058363818553</v>
      </c>
      <c r="R94" s="0" t="n">
        <v>13.3109962899559</v>
      </c>
      <c r="S94" s="0" t="n">
        <v>-0.917171075355603</v>
      </c>
      <c r="T94" s="0" t="n">
        <v>9.4013921834647</v>
      </c>
      <c r="W94" s="0" t="n">
        <v>1</v>
      </c>
    </row>
    <row r="95" customFormat="false" ht="15" hidden="false" customHeight="false" outlineLevel="0" collapsed="false">
      <c r="A95" s="21" t="s">
        <v>1975</v>
      </c>
      <c r="B95" s="0" t="s">
        <v>1976</v>
      </c>
      <c r="C95" s="0" t="s">
        <v>1169</v>
      </c>
      <c r="D95" s="0" t="n">
        <v>42.5</v>
      </c>
      <c r="E95" s="0" t="n">
        <v>11.6</v>
      </c>
      <c r="F95" s="0" t="n">
        <v>-8.6</v>
      </c>
      <c r="G95" s="0" t="n">
        <v>-5.9</v>
      </c>
      <c r="H95" s="0" t="n">
        <v>5</v>
      </c>
      <c r="I95" s="0" t="s">
        <v>1915</v>
      </c>
      <c r="J95" s="0" t="n">
        <v>0.12</v>
      </c>
      <c r="K95" s="0" t="s">
        <v>2518</v>
      </c>
      <c r="L95" s="0" t="s">
        <v>2519</v>
      </c>
      <c r="M95" s="0" t="s">
        <v>2621</v>
      </c>
      <c r="N95" s="0" t="s">
        <v>2622</v>
      </c>
      <c r="O95" s="0" t="n">
        <v>11.5658981493008</v>
      </c>
      <c r="P95" s="0" t="n">
        <v>51.3942536459649</v>
      </c>
      <c r="Q95" s="0" t="n">
        <v>147.257107055603</v>
      </c>
      <c r="R95" s="0" t="n">
        <v>7.60213777236749</v>
      </c>
      <c r="S95" s="0" t="n">
        <v>-4.88852631011774</v>
      </c>
      <c r="T95" s="0" t="n">
        <v>7.21663438212232</v>
      </c>
      <c r="W95" s="0" t="n">
        <v>1</v>
      </c>
    </row>
    <row r="96" customFormat="false" ht="15" hidden="false" customHeight="false" outlineLevel="0" collapsed="false">
      <c r="A96" s="21" t="s">
        <v>1234</v>
      </c>
      <c r="B96" s="0" t="s">
        <v>1235</v>
      </c>
      <c r="C96" s="0" t="s">
        <v>148</v>
      </c>
      <c r="D96" s="0" t="n">
        <v>31.8</v>
      </c>
      <c r="E96" s="0" t="n">
        <v>16.5</v>
      </c>
      <c r="F96" s="0" t="n">
        <v>9.9</v>
      </c>
      <c r="G96" s="0" t="n">
        <v>7.6</v>
      </c>
      <c r="H96" s="0" t="n">
        <v>10.8</v>
      </c>
      <c r="I96" s="0" t="s">
        <v>1213</v>
      </c>
      <c r="J96" s="0" t="n">
        <v>0.27</v>
      </c>
      <c r="K96" s="0" t="s">
        <v>2524</v>
      </c>
      <c r="L96" s="0" t="s">
        <v>2525</v>
      </c>
      <c r="M96" s="0" t="n">
        <v>-47.5</v>
      </c>
      <c r="N96" s="0" t="n">
        <v>-174.4</v>
      </c>
      <c r="O96" s="0" t="n">
        <v>16.5048477727</v>
      </c>
      <c r="P96" s="0" t="n">
        <v>23.6378799915713</v>
      </c>
      <c r="Q96" s="0" t="n">
        <v>85.5399103378882</v>
      </c>
      <c r="R96" s="0" t="n">
        <v>-0.514622986348591</v>
      </c>
      <c r="S96" s="0" t="n">
        <v>-6.59765753132463</v>
      </c>
      <c r="T96" s="0" t="n">
        <v>15.1200554986176</v>
      </c>
      <c r="W96" s="0" t="n">
        <v>1</v>
      </c>
    </row>
    <row r="97" customFormat="false" ht="15" hidden="false" customHeight="false" outlineLevel="0" collapsed="false">
      <c r="A97" s="21" t="s">
        <v>31</v>
      </c>
      <c r="B97" s="0" t="s">
        <v>32</v>
      </c>
      <c r="C97" s="0" t="s">
        <v>33</v>
      </c>
      <c r="D97" s="0" t="n">
        <v>26</v>
      </c>
      <c r="E97" s="0" t="n">
        <v>13.6</v>
      </c>
      <c r="F97" s="0" t="n">
        <v>6.3</v>
      </c>
      <c r="G97" s="0" t="n">
        <v>-3</v>
      </c>
      <c r="H97" s="0" t="n">
        <v>-31.2</v>
      </c>
      <c r="I97" s="0" t="s">
        <v>34</v>
      </c>
      <c r="J97" s="0" t="n">
        <v>49</v>
      </c>
      <c r="K97" s="0" t="s">
        <v>2518</v>
      </c>
      <c r="L97" s="0" t="s">
        <v>2519</v>
      </c>
      <c r="M97" s="0" t="s">
        <v>2623</v>
      </c>
      <c r="N97" s="0" t="s">
        <v>2624</v>
      </c>
      <c r="O97" s="0" t="n">
        <v>31.970767898191</v>
      </c>
      <c r="P97" s="0" t="n">
        <v>21.4139892033548</v>
      </c>
      <c r="Q97" s="0" t="n">
        <v>349.43380547002</v>
      </c>
      <c r="R97" s="0" t="n">
        <v>-11.474733419083</v>
      </c>
      <c r="S97" s="0" t="n">
        <v>2.14043136156358</v>
      </c>
      <c r="T97" s="0" t="n">
        <v>29.7637203075727</v>
      </c>
      <c r="W97" s="0" t="n">
        <v>1</v>
      </c>
    </row>
    <row r="98" customFormat="false" ht="15" hidden="false" customHeight="false" outlineLevel="0" collapsed="false">
      <c r="A98" s="21" t="s">
        <v>382</v>
      </c>
      <c r="B98" s="0" t="s">
        <v>383</v>
      </c>
      <c r="C98" s="0" t="s">
        <v>384</v>
      </c>
      <c r="D98" s="0" t="n">
        <v>27.4</v>
      </c>
      <c r="E98" s="0" t="n">
        <v>17.4</v>
      </c>
      <c r="F98" s="0" t="n">
        <v>-10.1</v>
      </c>
      <c r="G98" s="0" t="n">
        <v>13.9</v>
      </c>
      <c r="H98" s="0" t="n">
        <v>3</v>
      </c>
      <c r="I98" s="0" t="s">
        <v>385</v>
      </c>
      <c r="J98" s="0" t="n">
        <v>1.1</v>
      </c>
      <c r="K98" s="0" t="s">
        <v>2518</v>
      </c>
      <c r="L98" s="0" t="s">
        <v>2525</v>
      </c>
      <c r="M98" s="0" t="s">
        <v>2619</v>
      </c>
      <c r="N98" s="0" t="n">
        <v>-6.7</v>
      </c>
      <c r="O98" s="0" t="n">
        <v>17.4419035658382</v>
      </c>
      <c r="P98" s="0" t="n">
        <v>57.960594710266</v>
      </c>
      <c r="Q98" s="0" t="n">
        <v>238.650371109124</v>
      </c>
      <c r="R98" s="0" t="n">
        <v>7.69214062645992</v>
      </c>
      <c r="S98" s="0" t="n">
        <v>12.6266975839206</v>
      </c>
      <c r="T98" s="0" t="n">
        <v>9.2529714528349</v>
      </c>
      <c r="W98" s="0" t="n">
        <v>1</v>
      </c>
    </row>
    <row r="99" customFormat="false" ht="15" hidden="false" customHeight="false" outlineLevel="0" collapsed="false">
      <c r="A99" s="21" t="s">
        <v>618</v>
      </c>
      <c r="B99" s="0" t="s">
        <v>619</v>
      </c>
      <c r="C99" s="0" t="s">
        <v>620</v>
      </c>
      <c r="D99" s="0" t="n">
        <v>32.5</v>
      </c>
      <c r="E99" s="0" t="n">
        <v>19.1</v>
      </c>
      <c r="F99" s="0" t="n">
        <v>7.6</v>
      </c>
      <c r="G99" s="0" t="n">
        <v>17.3</v>
      </c>
      <c r="H99" s="0" t="n">
        <v>-2.7</v>
      </c>
      <c r="I99" s="0" t="s">
        <v>607</v>
      </c>
      <c r="J99" s="0" t="n">
        <v>0.61</v>
      </c>
      <c r="K99" s="0" t="s">
        <v>2518</v>
      </c>
      <c r="L99" s="0" t="s">
        <v>2525</v>
      </c>
      <c r="M99" s="0" t="s">
        <v>2625</v>
      </c>
      <c r="N99" s="0" t="n">
        <v>-172.9</v>
      </c>
      <c r="O99" s="0" t="n">
        <v>19.087692369692</v>
      </c>
      <c r="P99" s="0" t="n">
        <v>63.3926597175723</v>
      </c>
      <c r="Q99" s="0" t="n">
        <v>108.032489608452</v>
      </c>
      <c r="R99" s="0" t="n">
        <v>5.28296295334196</v>
      </c>
      <c r="S99" s="0" t="n">
        <v>-16.2279713013563</v>
      </c>
      <c r="T99" s="0" t="n">
        <v>8.54887418763271</v>
      </c>
      <c r="W99" s="0" t="n">
        <v>1</v>
      </c>
    </row>
    <row r="100" customFormat="false" ht="15" hidden="false" customHeight="false" outlineLevel="0" collapsed="false">
      <c r="A100" s="21" t="s">
        <v>1877</v>
      </c>
      <c r="B100" s="0" t="s">
        <v>1878</v>
      </c>
      <c r="C100" s="0" t="s">
        <v>1879</v>
      </c>
      <c r="D100" s="0" t="n">
        <v>31.5</v>
      </c>
      <c r="E100" s="0" t="n">
        <v>14.7</v>
      </c>
      <c r="F100" s="0" t="n">
        <v>-13.2</v>
      </c>
      <c r="G100" s="0" t="n">
        <v>-6.5</v>
      </c>
      <c r="H100" s="0" t="n">
        <v>-0.4</v>
      </c>
      <c r="I100" s="0" t="s">
        <v>1818</v>
      </c>
      <c r="J100" s="0" t="n">
        <v>0.13</v>
      </c>
      <c r="K100" s="0" t="s">
        <v>2524</v>
      </c>
      <c r="L100" s="0" t="s">
        <v>2525</v>
      </c>
      <c r="M100" s="0" t="n">
        <v>-39.8</v>
      </c>
      <c r="N100" s="0" t="n">
        <v>-31.7</v>
      </c>
      <c r="O100" s="0" t="n">
        <v>14.719035294475</v>
      </c>
      <c r="P100" s="0" t="n">
        <v>67.0126230277777</v>
      </c>
      <c r="Q100" s="0" t="n">
        <v>66.9293690987392</v>
      </c>
      <c r="R100" s="0" t="n">
        <v>-5.30986091033617</v>
      </c>
      <c r="S100" s="0" t="n">
        <v>-12.4664980052867</v>
      </c>
      <c r="T100" s="0" t="n">
        <v>5.74820011804278</v>
      </c>
      <c r="W100" s="0" t="n">
        <v>1</v>
      </c>
    </row>
    <row r="101" customFormat="false" ht="15" hidden="false" customHeight="false" outlineLevel="0" collapsed="false">
      <c r="A101" s="21" t="s">
        <v>243</v>
      </c>
      <c r="B101" s="0" t="s">
        <v>244</v>
      </c>
      <c r="C101" s="0" t="s">
        <v>245</v>
      </c>
      <c r="D101" s="0" t="n">
        <v>33</v>
      </c>
      <c r="E101" s="0" t="n">
        <v>16.5</v>
      </c>
      <c r="F101" s="0" t="n">
        <v>-16.2</v>
      </c>
      <c r="G101" s="0" t="n">
        <v>2.8</v>
      </c>
      <c r="H101" s="0" t="n">
        <v>0.6</v>
      </c>
      <c r="I101" s="0" t="s">
        <v>246</v>
      </c>
      <c r="J101" s="0" t="n">
        <v>1.9</v>
      </c>
      <c r="K101" s="0" t="s">
        <v>2524</v>
      </c>
      <c r="L101" s="0" t="s">
        <v>2519</v>
      </c>
      <c r="M101" s="0" t="n">
        <v>-23.5</v>
      </c>
      <c r="N101" s="0" t="s">
        <v>2626</v>
      </c>
      <c r="O101" s="0" t="n">
        <v>16.451139778143</v>
      </c>
      <c r="P101" s="0" t="n">
        <v>67.7641672190196</v>
      </c>
      <c r="Q101" s="0" t="n">
        <v>277.746801527958</v>
      </c>
      <c r="R101" s="0" t="n">
        <v>-2.0526320547767</v>
      </c>
      <c r="S101" s="0" t="n">
        <v>15.0887589036294</v>
      </c>
      <c r="T101" s="0" t="n">
        <v>6.22543624140902</v>
      </c>
      <c r="W101" s="0" t="n">
        <v>1</v>
      </c>
    </row>
    <row r="102" customFormat="false" ht="15" hidden="false" customHeight="false" outlineLevel="0" collapsed="false">
      <c r="A102" s="21" t="s">
        <v>1626</v>
      </c>
      <c r="B102" s="0" t="s">
        <v>1159</v>
      </c>
      <c r="C102" s="0" t="s">
        <v>1627</v>
      </c>
      <c r="D102" s="0" t="n">
        <v>40.7</v>
      </c>
      <c r="E102" s="0" t="n">
        <v>12.5</v>
      </c>
      <c r="F102" s="0" t="n">
        <v>-11</v>
      </c>
      <c r="G102" s="0" t="n">
        <v>2.5</v>
      </c>
      <c r="H102" s="0" t="n">
        <v>-5.5</v>
      </c>
      <c r="I102" s="0" t="s">
        <v>1603</v>
      </c>
      <c r="J102" s="0" t="n">
        <v>0.17</v>
      </c>
      <c r="K102" s="0" t="s">
        <v>2524</v>
      </c>
      <c r="L102" s="0" t="s">
        <v>2519</v>
      </c>
      <c r="M102" s="0" t="n">
        <v>-34.3</v>
      </c>
      <c r="N102" s="0" t="s">
        <v>2627</v>
      </c>
      <c r="O102" s="0" t="n">
        <v>12.5499003980111</v>
      </c>
      <c r="P102" s="0" t="n">
        <v>81.3866257709531</v>
      </c>
      <c r="Q102" s="0" t="n">
        <v>309.783394014727</v>
      </c>
      <c r="R102" s="0" t="n">
        <v>-7.93994552724794</v>
      </c>
      <c r="S102" s="0" t="n">
        <v>9.53543687164182</v>
      </c>
      <c r="T102" s="0" t="n">
        <v>1.87955013002293</v>
      </c>
      <c r="W102" s="0" t="n">
        <v>1</v>
      </c>
    </row>
    <row r="103" customFormat="false" ht="15" hidden="false" customHeight="false" outlineLevel="0" collapsed="false">
      <c r="A103" s="29" t="s">
        <v>1257</v>
      </c>
      <c r="B103" s="30" t="s">
        <v>1258</v>
      </c>
      <c r="C103" s="30" t="s">
        <v>1259</v>
      </c>
      <c r="D103" s="30"/>
      <c r="E103" s="30" t="n">
        <v>11.1</v>
      </c>
      <c r="F103" s="30" t="n">
        <v>-5.6</v>
      </c>
      <c r="G103" s="30" t="n">
        <v>-7.9</v>
      </c>
      <c r="H103" s="30" t="n">
        <v>5.5</v>
      </c>
      <c r="I103" s="30" t="s">
        <v>1245</v>
      </c>
      <c r="J103" s="30" t="n">
        <v>0.26</v>
      </c>
      <c r="K103" s="30" t="s">
        <v>2524</v>
      </c>
      <c r="L103" s="30" t="s">
        <v>2519</v>
      </c>
      <c r="M103" s="30" t="n">
        <v>-67.3</v>
      </c>
      <c r="N103" s="30" t="s">
        <v>2628</v>
      </c>
      <c r="O103" s="0" t="n">
        <v>11.1364267159624</v>
      </c>
      <c r="P103" s="0" t="n">
        <v>39.6401132514008</v>
      </c>
      <c r="Q103" s="0" t="n">
        <v>331.588792994787</v>
      </c>
      <c r="R103" s="0" t="n">
        <v>-6.24891768426787</v>
      </c>
      <c r="S103" s="0" t="n">
        <v>3.38035697793738</v>
      </c>
      <c r="T103" s="0" t="n">
        <v>8.57579235271904</v>
      </c>
      <c r="W103" s="0" t="n">
        <v>1</v>
      </c>
    </row>
    <row r="104" customFormat="false" ht="15" hidden="false" customHeight="false" outlineLevel="0" collapsed="false">
      <c r="A104" s="25" t="s">
        <v>2299</v>
      </c>
      <c r="B104" s="26" t="s">
        <v>2300</v>
      </c>
      <c r="C104" s="26" t="s">
        <v>2301</v>
      </c>
      <c r="D104" s="26" t="n">
        <v>33</v>
      </c>
      <c r="E104" s="9" t="n">
        <v>16.1</v>
      </c>
      <c r="F104" s="9" t="n">
        <v>9.8</v>
      </c>
      <c r="G104" s="9" t="n">
        <v>-9.6</v>
      </c>
      <c r="H104" s="9" t="n">
        <v>-8.4</v>
      </c>
      <c r="I104" s="27" t="s">
        <v>2275</v>
      </c>
      <c r="J104" s="9" t="n">
        <v>0.086</v>
      </c>
      <c r="K104" s="9" t="s">
        <v>2524</v>
      </c>
      <c r="L104" s="9" t="s">
        <v>2519</v>
      </c>
      <c r="M104" s="10" t="n">
        <v>-1.7</v>
      </c>
      <c r="N104" s="10" t="s">
        <v>2629</v>
      </c>
      <c r="O104" s="0" t="n">
        <v>16.0860187740783</v>
      </c>
      <c r="P104" s="0" t="n">
        <v>33.635033180667</v>
      </c>
      <c r="Q104" s="0" t="n">
        <v>351.034267673759</v>
      </c>
      <c r="R104" s="0" t="n">
        <v>-8.80119201869753</v>
      </c>
      <c r="S104" s="0" t="n">
        <v>1.38857648650597</v>
      </c>
      <c r="T104" s="0" t="n">
        <v>13.3929412151005</v>
      </c>
      <c r="W104" s="0" t="n">
        <v>1</v>
      </c>
    </row>
    <row r="105" customFormat="false" ht="15" hidden="false" customHeight="false" outlineLevel="0" collapsed="false">
      <c r="A105" s="25" t="s">
        <v>227</v>
      </c>
      <c r="B105" s="26" t="s">
        <v>228</v>
      </c>
      <c r="C105" s="26" t="s">
        <v>229</v>
      </c>
      <c r="D105" s="26" t="n">
        <v>43.3</v>
      </c>
      <c r="E105" s="9" t="n">
        <v>24.4</v>
      </c>
      <c r="F105" s="9" t="n">
        <v>20.4</v>
      </c>
      <c r="G105" s="9" t="n">
        <v>12.9</v>
      </c>
      <c r="H105" s="9" t="n">
        <v>-3.8</v>
      </c>
      <c r="I105" s="27" t="s">
        <v>230</v>
      </c>
      <c r="J105" s="9" t="n">
        <v>2.1</v>
      </c>
      <c r="K105" s="9" t="s">
        <v>2518</v>
      </c>
      <c r="L105" s="9" t="s">
        <v>2525</v>
      </c>
      <c r="M105" s="10" t="s">
        <v>2630</v>
      </c>
      <c r="N105" s="10" t="n">
        <v>-69</v>
      </c>
      <c r="O105" s="0" t="n">
        <v>24.4337880812616</v>
      </c>
      <c r="P105" s="0" t="n">
        <v>78.733415965733</v>
      </c>
      <c r="Q105" s="0" t="n">
        <v>261.001399950661</v>
      </c>
      <c r="R105" s="0" t="n">
        <v>3.74804811284157</v>
      </c>
      <c r="S105" s="0" t="n">
        <v>23.6679872498402</v>
      </c>
      <c r="T105" s="0" t="n">
        <v>4.77373175673154</v>
      </c>
      <c r="W105" s="0" t="n">
        <v>1</v>
      </c>
    </row>
    <row r="106" customFormat="false" ht="15" hidden="false" customHeight="false" outlineLevel="0" collapsed="false">
      <c r="A106" s="25" t="s">
        <v>2121</v>
      </c>
      <c r="B106" s="26" t="s">
        <v>466</v>
      </c>
      <c r="C106" s="26" t="s">
        <v>1748</v>
      </c>
      <c r="D106" s="26" t="n">
        <v>63</v>
      </c>
      <c r="E106" s="9" t="n">
        <v>14.1</v>
      </c>
      <c r="F106" s="9" t="n">
        <v>-10</v>
      </c>
      <c r="G106" s="9" t="n">
        <v>-1</v>
      </c>
      <c r="H106" s="9" t="n">
        <v>-9.9</v>
      </c>
      <c r="I106" s="27" t="s">
        <v>2069</v>
      </c>
      <c r="J106" s="9" t="n">
        <v>0.1</v>
      </c>
      <c r="K106" s="9" t="s">
        <v>2518</v>
      </c>
      <c r="L106" s="9" t="s">
        <v>2519</v>
      </c>
      <c r="M106" s="10" t="s">
        <v>2631</v>
      </c>
      <c r="N106" s="10" t="s">
        <v>2632</v>
      </c>
      <c r="O106" s="0" t="n">
        <v>14.1070904158157</v>
      </c>
      <c r="P106" s="0" t="n">
        <v>13.5220937848923</v>
      </c>
      <c r="Q106" s="0" t="n">
        <v>340.180296834688</v>
      </c>
      <c r="R106" s="0" t="n">
        <v>-3.10313350351355</v>
      </c>
      <c r="S106" s="0" t="n">
        <v>1.11840239221933</v>
      </c>
      <c r="T106" s="0" t="n">
        <v>13.7160394629226</v>
      </c>
      <c r="W106" s="0" t="n">
        <v>1</v>
      </c>
    </row>
    <row r="107" customFormat="false" ht="15" hidden="false" customHeight="false" outlineLevel="0" collapsed="false">
      <c r="A107" s="25" t="s">
        <v>193</v>
      </c>
      <c r="B107" s="26" t="s">
        <v>194</v>
      </c>
      <c r="C107" s="26" t="s">
        <v>195</v>
      </c>
      <c r="D107" s="26" t="n">
        <v>27.2</v>
      </c>
      <c r="E107" s="9" t="n">
        <v>14.4</v>
      </c>
      <c r="F107" s="9" t="n">
        <v>-8.9</v>
      </c>
      <c r="G107" s="9" t="n">
        <v>-4.3</v>
      </c>
      <c r="H107" s="9" t="n">
        <v>-10.5</v>
      </c>
      <c r="I107" s="27" t="s">
        <v>196</v>
      </c>
      <c r="J107" s="9" t="n">
        <v>2.8</v>
      </c>
      <c r="K107" s="9" t="s">
        <v>2518</v>
      </c>
      <c r="L107" s="9" t="s">
        <v>2519</v>
      </c>
      <c r="M107" s="10" t="s">
        <v>2633</v>
      </c>
      <c r="N107" s="10" t="s">
        <v>2634</v>
      </c>
      <c r="O107" s="0" t="n">
        <v>14.4204715595573</v>
      </c>
      <c r="P107" s="0" t="n">
        <v>9.98234197872254</v>
      </c>
      <c r="Q107" s="0" t="n">
        <v>237.481370422097</v>
      </c>
      <c r="R107" s="0" t="n">
        <v>1.34377956223722</v>
      </c>
      <c r="S107" s="0" t="n">
        <v>2.10779869413537</v>
      </c>
      <c r="T107" s="0" t="n">
        <v>14.202163256107</v>
      </c>
      <c r="W107" s="0" t="n">
        <v>1</v>
      </c>
    </row>
    <row r="108" customFormat="false" ht="15" hidden="false" customHeight="false" outlineLevel="0" collapsed="false">
      <c r="A108" s="25" t="s">
        <v>421</v>
      </c>
      <c r="B108" s="26" t="s">
        <v>422</v>
      </c>
      <c r="C108" s="26" t="s">
        <v>423</v>
      </c>
      <c r="D108" s="26" t="n">
        <v>28.7</v>
      </c>
      <c r="E108" s="9" t="n">
        <v>16.9</v>
      </c>
      <c r="F108" s="9" t="n">
        <v>0.9</v>
      </c>
      <c r="G108" s="9" t="n">
        <v>-16.4</v>
      </c>
      <c r="H108" s="9" t="n">
        <v>3.9</v>
      </c>
      <c r="I108" s="27" t="s">
        <v>424</v>
      </c>
      <c r="J108" s="9" t="n">
        <v>0.98</v>
      </c>
      <c r="K108" s="9" t="s">
        <v>2524</v>
      </c>
      <c r="L108" s="9" t="s">
        <v>2519</v>
      </c>
      <c r="M108" s="10" t="n">
        <v>-21.2</v>
      </c>
      <c r="N108" s="10" t="s">
        <v>2635</v>
      </c>
      <c r="O108" s="0" t="n">
        <v>16.8813506568639</v>
      </c>
      <c r="P108" s="0" t="n">
        <v>66.6620524475154</v>
      </c>
      <c r="Q108" s="0" t="n">
        <v>95.8845387371174</v>
      </c>
      <c r="R108" s="0" t="n">
        <v>1.58914317897232</v>
      </c>
      <c r="S108" s="0" t="n">
        <v>-15.4185116063991</v>
      </c>
      <c r="T108" s="0" t="n">
        <v>6.68760972246903</v>
      </c>
      <c r="W108" s="0" t="n">
        <v>1</v>
      </c>
    </row>
    <row r="109" customFormat="false" ht="15" hidden="false" customHeight="false" outlineLevel="0" collapsed="false">
      <c r="A109" s="21" t="s">
        <v>1874</v>
      </c>
      <c r="B109" s="0" t="s">
        <v>1875</v>
      </c>
      <c r="C109" s="0" t="s">
        <v>1876</v>
      </c>
      <c r="D109" s="0" t="n">
        <v>39</v>
      </c>
      <c r="E109" s="0" t="n">
        <v>11.5</v>
      </c>
      <c r="F109" s="0" t="n">
        <v>1.3</v>
      </c>
      <c r="G109" s="0" t="n">
        <v>-2.1</v>
      </c>
      <c r="H109" s="0" t="n">
        <v>-11.2</v>
      </c>
      <c r="I109" s="0" t="s">
        <v>1818</v>
      </c>
      <c r="J109" s="0" t="n">
        <v>0.13</v>
      </c>
      <c r="K109" s="0" t="s">
        <v>2518</v>
      </c>
      <c r="L109" s="0" t="s">
        <v>2525</v>
      </c>
      <c r="M109" s="0" t="s">
        <v>2636</v>
      </c>
      <c r="N109" s="0" t="n">
        <v>-7.5</v>
      </c>
      <c r="O109" s="0" t="n">
        <v>11.4690888914508</v>
      </c>
      <c r="P109" s="0" t="n">
        <v>51.689997641753</v>
      </c>
      <c r="Q109" s="0" t="n">
        <v>12.2687134301132</v>
      </c>
      <c r="R109" s="0" t="n">
        <v>-8.79389772715518</v>
      </c>
      <c r="S109" s="0" t="n">
        <v>-1.91235015900478</v>
      </c>
      <c r="T109" s="0" t="n">
        <v>7.10987198433906</v>
      </c>
      <c r="W109" s="0" t="n">
        <v>1</v>
      </c>
    </row>
    <row r="110" customFormat="false" ht="15" hidden="false" customHeight="false" outlineLevel="0" collapsed="false">
      <c r="A110" s="21" t="s">
        <v>2118</v>
      </c>
      <c r="B110" s="0" t="s">
        <v>2119</v>
      </c>
      <c r="C110" s="0" t="s">
        <v>2120</v>
      </c>
      <c r="D110" s="0" t="n">
        <v>34</v>
      </c>
      <c r="E110" s="0" t="n">
        <v>13.1</v>
      </c>
      <c r="F110" s="0" t="n">
        <v>8.7</v>
      </c>
      <c r="G110" s="0" t="n">
        <v>-9.5</v>
      </c>
      <c r="H110" s="0" t="n">
        <v>2.5</v>
      </c>
      <c r="I110" s="0" t="s">
        <v>2067</v>
      </c>
      <c r="J110" s="0" t="n">
        <v>0.1</v>
      </c>
      <c r="K110" s="0" t="s">
        <v>2524</v>
      </c>
      <c r="L110" s="0" t="s">
        <v>2525</v>
      </c>
      <c r="M110" s="0" t="n">
        <v>-45.5</v>
      </c>
      <c r="N110" s="0" t="n">
        <v>-1.4</v>
      </c>
      <c r="O110" s="0" t="n">
        <v>13.1221187313635</v>
      </c>
      <c r="P110" s="0" t="n">
        <v>-70.0575127482796</v>
      </c>
      <c r="Q110" s="0" t="n">
        <v>131.176209209443</v>
      </c>
      <c r="R110" s="0" t="n">
        <v>8.12124921851161</v>
      </c>
      <c r="S110" s="0" t="n">
        <v>-9.28460420299939</v>
      </c>
      <c r="T110" s="0" t="n">
        <v>-4.47564921821076</v>
      </c>
      <c r="W110" s="0" t="n">
        <v>1</v>
      </c>
    </row>
    <row r="111" customFormat="false" ht="15" hidden="false" customHeight="false" outlineLevel="0" collapsed="false">
      <c r="A111" s="21" t="s">
        <v>1972</v>
      </c>
      <c r="B111" s="0" t="s">
        <v>1973</v>
      </c>
      <c r="C111" s="0" t="s">
        <v>1974</v>
      </c>
      <c r="D111" s="0" t="n">
        <v>28.2</v>
      </c>
      <c r="E111" s="0" t="n">
        <v>14.6</v>
      </c>
      <c r="F111" s="0" t="n">
        <v>7.1</v>
      </c>
      <c r="G111" s="0" t="n">
        <v>-4.6</v>
      </c>
      <c r="H111" s="0" t="n">
        <v>11.9</v>
      </c>
      <c r="I111" s="0" t="s">
        <v>1915</v>
      </c>
      <c r="J111" s="0" t="n">
        <v>0.12</v>
      </c>
      <c r="K111" s="0" t="s">
        <v>2524</v>
      </c>
      <c r="L111" s="0" t="s">
        <v>2519</v>
      </c>
      <c r="M111" s="0" t="n">
        <v>-59</v>
      </c>
      <c r="N111" s="0" t="s">
        <v>2637</v>
      </c>
      <c r="O111" s="0" t="n">
        <v>14.6006849154415</v>
      </c>
      <c r="P111" s="0" t="n">
        <v>50.1828104834913</v>
      </c>
      <c r="Q111" s="0" t="n">
        <v>132.282441229888</v>
      </c>
      <c r="R111" s="0" t="n">
        <v>7.54506499044538</v>
      </c>
      <c r="S111" s="0" t="n">
        <v>-8.29702478741168</v>
      </c>
      <c r="T111" s="0" t="n">
        <v>9.34940500604352</v>
      </c>
      <c r="W111" s="0" t="n">
        <v>1</v>
      </c>
    </row>
    <row r="112" customFormat="false" ht="15" hidden="false" customHeight="false" outlineLevel="0" collapsed="false">
      <c r="A112" s="21" t="s">
        <v>1354</v>
      </c>
      <c r="B112" s="0" t="s">
        <v>119</v>
      </c>
      <c r="C112" s="0" t="s">
        <v>1355</v>
      </c>
      <c r="D112" s="0" t="n">
        <v>30</v>
      </c>
      <c r="E112" s="0" t="n">
        <v>20.9</v>
      </c>
      <c r="F112" s="0" t="n">
        <v>-9.1</v>
      </c>
      <c r="G112" s="0" t="n">
        <v>-2.5</v>
      </c>
      <c r="H112" s="0" t="n">
        <v>18.6</v>
      </c>
      <c r="I112" s="0" t="s">
        <v>1327</v>
      </c>
      <c r="J112" s="0" t="n">
        <v>0.23</v>
      </c>
      <c r="K112" s="0" t="s">
        <v>2518</v>
      </c>
      <c r="L112" s="0" t="s">
        <v>2519</v>
      </c>
      <c r="M112" s="0" t="s">
        <v>2638</v>
      </c>
      <c r="N112" s="0" t="s">
        <v>2639</v>
      </c>
      <c r="O112" s="0" t="n">
        <v>20.8571330724047</v>
      </c>
      <c r="P112" s="0" t="n">
        <v>71.1690841403166</v>
      </c>
      <c r="Q112" s="0" t="n">
        <v>174.407837579211</v>
      </c>
      <c r="R112" s="0" t="n">
        <v>19.6468084603012</v>
      </c>
      <c r="S112" s="0" t="n">
        <v>-1.92367309337052</v>
      </c>
      <c r="T112" s="0" t="n">
        <v>6.73219125946966</v>
      </c>
      <c r="W112" s="0" t="n">
        <v>1</v>
      </c>
    </row>
    <row r="113" customFormat="false" ht="15" hidden="false" customHeight="false" outlineLevel="0" collapsed="false">
      <c r="A113" s="21" t="s">
        <v>338</v>
      </c>
      <c r="B113" s="0" t="s">
        <v>339</v>
      </c>
      <c r="C113" s="0" t="s">
        <v>340</v>
      </c>
      <c r="D113" s="0" t="n">
        <v>31.5</v>
      </c>
      <c r="E113" s="0" t="n">
        <v>10.9</v>
      </c>
      <c r="F113" s="0" t="n">
        <v>-5.9</v>
      </c>
      <c r="G113" s="0" t="n">
        <v>-9.1</v>
      </c>
      <c r="H113" s="0" t="n">
        <v>1.4</v>
      </c>
      <c r="I113" s="0" t="s">
        <v>341</v>
      </c>
      <c r="J113" s="0" t="n">
        <v>1.3</v>
      </c>
      <c r="K113" s="0" t="s">
        <v>2524</v>
      </c>
      <c r="L113" s="0" t="s">
        <v>2519</v>
      </c>
      <c r="M113" s="0" t="n">
        <v>-22.2</v>
      </c>
      <c r="N113" s="0" t="s">
        <v>2640</v>
      </c>
      <c r="O113" s="0" t="n">
        <v>10.9352640571684</v>
      </c>
      <c r="P113" s="0" t="n">
        <v>21.0954477638532</v>
      </c>
      <c r="Q113" s="0" t="n">
        <v>312.350374104748</v>
      </c>
      <c r="R113" s="0" t="n">
        <v>-2.65143439030886</v>
      </c>
      <c r="S113" s="0" t="n">
        <v>2.90874672833726</v>
      </c>
      <c r="T113" s="0" t="n">
        <v>10.2024059978161</v>
      </c>
      <c r="W113" s="0" t="n">
        <v>1</v>
      </c>
    </row>
    <row r="114" customFormat="false" ht="15" hidden="false" customHeight="false" outlineLevel="0" collapsed="false">
      <c r="A114" s="21" t="s">
        <v>1414</v>
      </c>
      <c r="B114" s="0" t="s">
        <v>1415</v>
      </c>
      <c r="C114" s="0" t="s">
        <v>1416</v>
      </c>
      <c r="D114" s="0" t="n">
        <v>31.5</v>
      </c>
      <c r="E114" s="0" t="n">
        <v>13.1</v>
      </c>
      <c r="F114" s="0" t="n">
        <v>-0.9</v>
      </c>
      <c r="G114" s="0" t="n">
        <v>13.1</v>
      </c>
      <c r="H114" s="0" t="n">
        <v>-0.4</v>
      </c>
      <c r="I114" s="0" t="s">
        <v>1385</v>
      </c>
      <c r="J114" s="0" t="n">
        <v>0.22</v>
      </c>
      <c r="K114" s="0" t="s">
        <v>2524</v>
      </c>
      <c r="L114" s="0" t="s">
        <v>2525</v>
      </c>
      <c r="M114" s="0" t="n">
        <v>-13.5</v>
      </c>
      <c r="N114" s="0" t="n">
        <v>-37.1</v>
      </c>
      <c r="O114" s="0" t="n">
        <v>13.1369707314891</v>
      </c>
      <c r="P114" s="0" t="n">
        <v>50.8823775004292</v>
      </c>
      <c r="Q114" s="0" t="n">
        <v>283.626382108795</v>
      </c>
      <c r="R114" s="0" t="n">
        <v>-2.40121202864148</v>
      </c>
      <c r="S114" s="0" t="n">
        <v>9.90546227879927</v>
      </c>
      <c r="T114" s="0" t="n">
        <v>8.28830488319489</v>
      </c>
      <c r="W114" s="0" t="n">
        <v>1</v>
      </c>
    </row>
    <row r="115" customFormat="false" ht="15" hidden="false" customHeight="false" outlineLevel="0" collapsed="false">
      <c r="A115" s="21" t="s">
        <v>695</v>
      </c>
      <c r="B115" s="0" t="s">
        <v>696</v>
      </c>
      <c r="C115" s="0" t="s">
        <v>697</v>
      </c>
      <c r="D115" s="0" t="n">
        <v>37</v>
      </c>
      <c r="E115" s="0" t="n">
        <v>16.5</v>
      </c>
      <c r="F115" s="0" t="n">
        <v>8.1</v>
      </c>
      <c r="G115" s="0" t="n">
        <v>-8.4</v>
      </c>
      <c r="H115" s="0" t="n">
        <v>-11.7</v>
      </c>
      <c r="I115" s="0" t="s">
        <v>683</v>
      </c>
      <c r="J115" s="0" t="n">
        <v>0.53</v>
      </c>
      <c r="K115" s="0" t="s">
        <v>2524</v>
      </c>
      <c r="L115" s="0" t="s">
        <v>2519</v>
      </c>
      <c r="M115" s="0" t="n">
        <v>-19.4</v>
      </c>
      <c r="N115" s="0" t="s">
        <v>2641</v>
      </c>
      <c r="O115" s="0" t="n">
        <v>16.5245272247045</v>
      </c>
      <c r="P115" s="0" t="n">
        <v>69.9015559061094</v>
      </c>
      <c r="Q115" s="0" t="n">
        <v>21.8447807940674</v>
      </c>
      <c r="R115" s="0" t="n">
        <v>-14.403959860238</v>
      </c>
      <c r="S115" s="0" t="n">
        <v>-5.77423571805221</v>
      </c>
      <c r="T115" s="0" t="n">
        <v>5.67839257334526</v>
      </c>
      <c r="W115" s="0" t="n">
        <v>1</v>
      </c>
    </row>
    <row r="116" customFormat="false" ht="15" hidden="false" customHeight="false" outlineLevel="0" collapsed="false">
      <c r="A116" s="21" t="s">
        <v>649</v>
      </c>
      <c r="B116" s="0" t="s">
        <v>571</v>
      </c>
      <c r="C116" s="0" t="s">
        <v>650</v>
      </c>
      <c r="D116" s="0" t="n">
        <v>43.6</v>
      </c>
      <c r="E116" s="0" t="n">
        <v>23.7</v>
      </c>
      <c r="F116" s="0" t="n">
        <v>18.6</v>
      </c>
      <c r="G116" s="0" t="n">
        <v>-12.1</v>
      </c>
      <c r="H116" s="0" t="n">
        <v>8.4</v>
      </c>
      <c r="I116" s="0" t="s">
        <v>651</v>
      </c>
      <c r="J116" s="0" t="n">
        <v>0.56</v>
      </c>
      <c r="K116" s="0" t="s">
        <v>2524</v>
      </c>
      <c r="L116" s="0" t="s">
        <v>2519</v>
      </c>
      <c r="M116" s="0" t="n">
        <v>-52</v>
      </c>
      <c r="N116" s="0" t="s">
        <v>2642</v>
      </c>
      <c r="O116" s="0" t="n">
        <v>23.7261459154242</v>
      </c>
      <c r="P116" s="0" t="n">
        <v>73.6529698864328</v>
      </c>
      <c r="Q116" s="0" t="n">
        <v>102.935870988265</v>
      </c>
      <c r="R116" s="0" t="n">
        <v>5.09662981638186</v>
      </c>
      <c r="S116" s="0" t="n">
        <v>-22.1892081694436</v>
      </c>
      <c r="T116" s="0" t="n">
        <v>6.67782938744808</v>
      </c>
      <c r="W116" s="0" t="n">
        <v>1</v>
      </c>
    </row>
    <row r="117" customFormat="false" ht="15" hidden="false" customHeight="false" outlineLevel="0" collapsed="false">
      <c r="A117" s="21" t="s">
        <v>2155</v>
      </c>
      <c r="B117" s="0" t="s">
        <v>2156</v>
      </c>
      <c r="C117" s="0" t="s">
        <v>2157</v>
      </c>
      <c r="D117" s="0" t="n">
        <v>26</v>
      </c>
      <c r="E117" s="0" t="n">
        <v>21</v>
      </c>
      <c r="F117" s="0" t="n">
        <v>0.8</v>
      </c>
      <c r="G117" s="0" t="n">
        <v>2.2</v>
      </c>
      <c r="H117" s="0" t="n">
        <v>-20.9</v>
      </c>
      <c r="I117" s="0" t="s">
        <v>2131</v>
      </c>
      <c r="J117" s="0" t="n">
        <v>0.098</v>
      </c>
      <c r="K117" s="0" t="s">
        <v>2518</v>
      </c>
      <c r="L117" s="0" t="s">
        <v>2519</v>
      </c>
      <c r="M117" s="0" t="s">
        <v>2643</v>
      </c>
      <c r="N117" s="0" t="s">
        <v>2644</v>
      </c>
      <c r="O117" s="0" t="n">
        <v>21.0306918573783</v>
      </c>
      <c r="P117" s="0" t="n">
        <v>40.3347210249798</v>
      </c>
      <c r="Q117" s="0" t="n">
        <v>357.032929228979</v>
      </c>
      <c r="R117" s="0" t="n">
        <v>-13.5939060992207</v>
      </c>
      <c r="S117" s="0" t="n">
        <v>0.704592471644663</v>
      </c>
      <c r="T117" s="0" t="n">
        <v>16.0311966619611</v>
      </c>
      <c r="W117" s="0" t="n">
        <v>1</v>
      </c>
    </row>
    <row r="118" customFormat="false" ht="15" hidden="false" customHeight="false" outlineLevel="0" collapsed="false">
      <c r="A118" s="21" t="s">
        <v>110</v>
      </c>
      <c r="B118" s="0" t="s">
        <v>111</v>
      </c>
      <c r="C118" s="0" t="s">
        <v>112</v>
      </c>
      <c r="D118" s="0" t="n">
        <v>20</v>
      </c>
      <c r="E118" s="0" t="n">
        <v>31.4</v>
      </c>
      <c r="F118" s="0" t="n">
        <v>27.8</v>
      </c>
      <c r="G118" s="0" t="n">
        <v>-4.7</v>
      </c>
      <c r="H118" s="0" t="n">
        <v>-13.9</v>
      </c>
      <c r="I118" s="0" t="s">
        <v>113</v>
      </c>
      <c r="J118" s="0" t="n">
        <v>6.4</v>
      </c>
      <c r="K118" s="0" t="s">
        <v>2518</v>
      </c>
      <c r="L118" s="0" t="s">
        <v>2519</v>
      </c>
      <c r="M118" s="0" t="s">
        <v>2645</v>
      </c>
      <c r="N118" s="0" t="s">
        <v>2646</v>
      </c>
      <c r="O118" s="0" t="n">
        <v>31.4346942087878</v>
      </c>
      <c r="P118" s="0" t="n">
        <v>33.9576597420708</v>
      </c>
      <c r="Q118" s="0" t="n">
        <v>179.351210795876</v>
      </c>
      <c r="R118" s="0" t="n">
        <v>17.5576692885463</v>
      </c>
      <c r="S118" s="0" t="n">
        <v>-0.198822902374248</v>
      </c>
      <c r="T118" s="0" t="n">
        <v>26.0735252431951</v>
      </c>
      <c r="W118" s="0" t="n">
        <v>1</v>
      </c>
    </row>
    <row r="119" customFormat="false" ht="15" hidden="false" customHeight="false" outlineLevel="0" collapsed="false">
      <c r="A119" s="21" t="s">
        <v>2152</v>
      </c>
      <c r="B119" s="0" t="s">
        <v>2153</v>
      </c>
      <c r="C119" s="0" t="s">
        <v>2154</v>
      </c>
      <c r="D119" s="0" t="n">
        <v>33.3</v>
      </c>
      <c r="E119" s="0" t="n">
        <v>11.4</v>
      </c>
      <c r="F119" s="0" t="n">
        <v>6.7</v>
      </c>
      <c r="G119" s="0" t="n">
        <v>-3.4</v>
      </c>
      <c r="H119" s="0" t="n">
        <v>8.6</v>
      </c>
      <c r="I119" s="0" t="s">
        <v>2131</v>
      </c>
      <c r="J119" s="0" t="n">
        <v>0.098</v>
      </c>
      <c r="K119" s="0" t="s">
        <v>2524</v>
      </c>
      <c r="L119" s="0" t="s">
        <v>2519</v>
      </c>
      <c r="M119" s="0" t="n">
        <v>-24.2</v>
      </c>
      <c r="N119" s="0" t="s">
        <v>2647</v>
      </c>
      <c r="O119" s="0" t="n">
        <v>11.4197197864046</v>
      </c>
      <c r="P119" s="0" t="n">
        <v>28.4615680687475</v>
      </c>
      <c r="Q119" s="0" t="n">
        <v>154.61090199079</v>
      </c>
      <c r="R119" s="0" t="n">
        <v>4.91665349362838</v>
      </c>
      <c r="S119" s="0" t="n">
        <v>-2.33345237839657</v>
      </c>
      <c r="T119" s="0" t="n">
        <v>10.0394979167958</v>
      </c>
      <c r="W119" s="0" t="n">
        <v>1</v>
      </c>
    </row>
    <row r="120" customFormat="false" ht="15" hidden="false" customHeight="false" outlineLevel="0" collapsed="false">
      <c r="A120" s="21" t="s">
        <v>2297</v>
      </c>
      <c r="B120" s="0" t="s">
        <v>2298</v>
      </c>
      <c r="C120" s="0" t="s">
        <v>1310</v>
      </c>
      <c r="D120" s="0" t="n">
        <v>35.4</v>
      </c>
      <c r="E120" s="0" t="n">
        <v>16.7</v>
      </c>
      <c r="F120" s="0" t="n">
        <v>-5.7</v>
      </c>
      <c r="G120" s="0" t="n">
        <v>-10.7</v>
      </c>
      <c r="H120" s="0" t="n">
        <v>-11.5</v>
      </c>
      <c r="I120" s="0" t="s">
        <v>2275</v>
      </c>
      <c r="J120" s="0" t="n">
        <v>0.086</v>
      </c>
      <c r="K120" s="0" t="s">
        <v>2518</v>
      </c>
      <c r="L120" s="0" t="s">
        <v>2519</v>
      </c>
      <c r="M120" s="0" t="s">
        <v>2648</v>
      </c>
      <c r="N120" s="0" t="s">
        <v>2607</v>
      </c>
      <c r="O120" s="0" t="n">
        <v>16.7101765400609</v>
      </c>
      <c r="P120" s="0" t="n">
        <v>20.2194400079739</v>
      </c>
      <c r="Q120" s="0" t="n">
        <v>38.7691019423644</v>
      </c>
      <c r="R120" s="0" t="n">
        <v>-4.50287268784341</v>
      </c>
      <c r="S120" s="0" t="n">
        <v>-3.61640629028869</v>
      </c>
      <c r="T120" s="0" t="n">
        <v>15.6804254757527</v>
      </c>
      <c r="W120" s="0" t="n">
        <v>1</v>
      </c>
    </row>
    <row r="121" customFormat="false" ht="15" hidden="false" customHeight="false" outlineLevel="0" collapsed="false">
      <c r="A121" s="21" t="s">
        <v>2042</v>
      </c>
      <c r="B121" s="0" t="s">
        <v>2043</v>
      </c>
      <c r="C121" s="0" t="s">
        <v>2044</v>
      </c>
      <c r="D121" s="0" t="n">
        <v>24.1</v>
      </c>
      <c r="E121" s="0" t="n">
        <v>15.9</v>
      </c>
      <c r="F121" s="0" t="n">
        <v>9.5</v>
      </c>
      <c r="G121" s="0" t="n">
        <v>-8.3</v>
      </c>
      <c r="H121" s="0" t="n">
        <v>9.7</v>
      </c>
      <c r="I121" s="0" t="s">
        <v>1992</v>
      </c>
      <c r="J121" s="0" t="n">
        <v>0.11</v>
      </c>
      <c r="K121" s="0" t="s">
        <v>2524</v>
      </c>
      <c r="L121" s="0" t="s">
        <v>2519</v>
      </c>
      <c r="M121" s="0" t="n">
        <v>-65.2</v>
      </c>
      <c r="N121" s="0" t="s">
        <v>2649</v>
      </c>
      <c r="O121" s="0" t="n">
        <v>15.9132020662091</v>
      </c>
      <c r="P121" s="0" t="n">
        <v>28.3426422255831</v>
      </c>
      <c r="Q121" s="0" t="n">
        <v>17.9866359679851</v>
      </c>
      <c r="R121" s="0" t="n">
        <v>-7.18547879966123</v>
      </c>
      <c r="S121" s="0" t="n">
        <v>-2.33285080449148</v>
      </c>
      <c r="T121" s="0" t="n">
        <v>14.0055953655531</v>
      </c>
      <c r="W121" s="0" t="n">
        <v>1</v>
      </c>
    </row>
    <row r="122" customFormat="false" ht="15" hidden="false" customHeight="false" outlineLevel="0" collapsed="false">
      <c r="A122" s="21" t="s">
        <v>674</v>
      </c>
      <c r="B122" s="0" t="s">
        <v>675</v>
      </c>
      <c r="C122" s="0" t="s">
        <v>676</v>
      </c>
      <c r="D122" s="0" t="n">
        <v>37</v>
      </c>
      <c r="E122" s="0" t="n">
        <v>14.6</v>
      </c>
      <c r="F122" s="0" t="n">
        <v>-8.5</v>
      </c>
      <c r="G122" s="0" t="n">
        <v>-9</v>
      </c>
      <c r="H122" s="0" t="n">
        <v>7.8</v>
      </c>
      <c r="I122" s="0" t="s">
        <v>669</v>
      </c>
      <c r="J122" s="0" t="n">
        <v>0.54</v>
      </c>
      <c r="K122" s="0" t="s">
        <v>2518</v>
      </c>
      <c r="L122" s="0" t="s">
        <v>2519</v>
      </c>
      <c r="M122" s="0" t="s">
        <v>2650</v>
      </c>
      <c r="N122" s="0" t="s">
        <v>2651</v>
      </c>
      <c r="O122" s="0" t="n">
        <v>14.6318146516418</v>
      </c>
      <c r="P122" s="0" t="n">
        <v>78.4324661845937</v>
      </c>
      <c r="Q122" s="0" t="n">
        <v>223.436610088885</v>
      </c>
      <c r="R122" s="0" t="n">
        <v>10.4088824591188</v>
      </c>
      <c r="S122" s="0" t="n">
        <v>9.8557970334624</v>
      </c>
      <c r="T122" s="0" t="n">
        <v>2.93401274493536</v>
      </c>
      <c r="W122" s="0" t="n">
        <v>1</v>
      </c>
    </row>
    <row r="123" customFormat="false" ht="15" hidden="false" customHeight="false" outlineLevel="0" collapsed="false">
      <c r="A123" s="21" t="s">
        <v>1869</v>
      </c>
      <c r="B123" s="0" t="s">
        <v>1870</v>
      </c>
      <c r="C123" s="0" t="s">
        <v>1871</v>
      </c>
      <c r="D123" s="0" t="n">
        <v>36</v>
      </c>
      <c r="E123" s="0" t="n">
        <v>14.7</v>
      </c>
      <c r="F123" s="0" t="n">
        <v>12.7</v>
      </c>
      <c r="G123" s="0" t="n">
        <v>-6.1</v>
      </c>
      <c r="H123" s="0" t="n">
        <v>-4.2</v>
      </c>
      <c r="I123" s="0" t="s">
        <v>1818</v>
      </c>
      <c r="J123" s="0" t="n">
        <v>0.13</v>
      </c>
      <c r="K123" s="0" t="s">
        <v>2518</v>
      </c>
      <c r="L123" s="0" t="s">
        <v>2525</v>
      </c>
      <c r="M123" s="0" t="s">
        <v>2652</v>
      </c>
      <c r="N123" s="0" t="n">
        <v>-116.9</v>
      </c>
      <c r="O123" s="0" t="n">
        <v>14.7017005819055</v>
      </c>
      <c r="P123" s="0" t="n">
        <v>76.6937719384769</v>
      </c>
      <c r="Q123" s="0" t="n">
        <v>280.091388508213</v>
      </c>
      <c r="R123" s="0" t="n">
        <v>-2.50685764057213</v>
      </c>
      <c r="S123" s="0" t="n">
        <v>14.0856803528059</v>
      </c>
      <c r="T123" s="0" t="n">
        <v>3.38367755090257</v>
      </c>
      <c r="W123" s="0" t="n">
        <v>1</v>
      </c>
    </row>
    <row r="124" customFormat="false" ht="15" hidden="false" customHeight="false" outlineLevel="0" collapsed="false">
      <c r="A124" s="21" t="s">
        <v>1967</v>
      </c>
      <c r="B124" s="0" t="s">
        <v>1968</v>
      </c>
      <c r="C124" s="0" t="s">
        <v>1969</v>
      </c>
      <c r="D124" s="0" t="n">
        <v>38</v>
      </c>
      <c r="E124" s="0" t="n">
        <v>17.2</v>
      </c>
      <c r="F124" s="0" t="n">
        <v>-0.4</v>
      </c>
      <c r="G124" s="0" t="n">
        <v>8.7</v>
      </c>
      <c r="H124" s="0" t="n">
        <v>-14.8</v>
      </c>
      <c r="I124" s="0" t="s">
        <v>1905</v>
      </c>
      <c r="J124" s="0" t="n">
        <v>0.12</v>
      </c>
      <c r="K124" s="0" t="s">
        <v>2524</v>
      </c>
      <c r="L124" s="0" t="s">
        <v>2525</v>
      </c>
      <c r="M124" s="0" t="n">
        <v>-6.6</v>
      </c>
      <c r="N124" s="0" t="n">
        <v>-69.7</v>
      </c>
      <c r="O124" s="0" t="n">
        <v>17.172361514946</v>
      </c>
      <c r="P124" s="0" t="n">
        <v>67.6055415656676</v>
      </c>
      <c r="Q124" s="0" t="n">
        <v>350.417011198157</v>
      </c>
      <c r="R124" s="0" t="n">
        <v>-15.6557122990531</v>
      </c>
      <c r="S124" s="0" t="n">
        <v>2.6431845951311</v>
      </c>
      <c r="T124" s="0" t="n">
        <v>6.54234266951375</v>
      </c>
      <c r="W124" s="0" t="n">
        <v>1</v>
      </c>
    </row>
    <row r="125" customFormat="false" ht="15" hidden="false" customHeight="false" outlineLevel="0" collapsed="false">
      <c r="A125" s="21" t="s">
        <v>1351</v>
      </c>
      <c r="B125" s="0" t="s">
        <v>1352</v>
      </c>
      <c r="C125" s="0" t="s">
        <v>1353</v>
      </c>
      <c r="D125" s="0" t="n">
        <v>35</v>
      </c>
      <c r="E125" s="0" t="n">
        <v>13.7</v>
      </c>
      <c r="F125" s="0" t="n">
        <v>-10</v>
      </c>
      <c r="G125" s="0" t="n">
        <v>-6.5</v>
      </c>
      <c r="H125" s="0" t="n">
        <v>-6.8</v>
      </c>
      <c r="I125" s="0" t="s">
        <v>1331</v>
      </c>
      <c r="J125" s="0" t="n">
        <v>0.23</v>
      </c>
      <c r="K125" s="0" t="s">
        <v>2518</v>
      </c>
      <c r="L125" s="0" t="s">
        <v>2519</v>
      </c>
      <c r="M125" s="0" t="s">
        <v>2653</v>
      </c>
      <c r="N125" s="0" t="s">
        <v>2654</v>
      </c>
      <c r="O125" s="0" t="n">
        <v>13.7291660343955</v>
      </c>
      <c r="P125" s="0" t="n">
        <v>25.5817267136651</v>
      </c>
      <c r="Q125" s="0" t="n">
        <v>290.858515606501</v>
      </c>
      <c r="R125" s="0" t="n">
        <v>-2.11081374664967</v>
      </c>
      <c r="S125" s="0" t="n">
        <v>5.53970678763388</v>
      </c>
      <c r="T125" s="0" t="n">
        <v>12.3832998039294</v>
      </c>
      <c r="W125" s="0" t="n">
        <v>1</v>
      </c>
    </row>
    <row r="126" customFormat="false" ht="15" hidden="false" customHeight="false" outlineLevel="0" collapsed="false">
      <c r="A126" s="21" t="s">
        <v>1158</v>
      </c>
      <c r="B126" s="0" t="s">
        <v>1159</v>
      </c>
      <c r="C126" s="0" t="s">
        <v>1160</v>
      </c>
      <c r="D126" s="0" t="n">
        <v>20</v>
      </c>
      <c r="E126" s="0" t="n">
        <v>15.2</v>
      </c>
      <c r="F126" s="0" t="n">
        <v>10.9</v>
      </c>
      <c r="G126" s="0" t="n">
        <v>-9.7</v>
      </c>
      <c r="H126" s="0" t="n">
        <v>4.2</v>
      </c>
      <c r="I126" s="0" t="s">
        <v>1151</v>
      </c>
      <c r="J126" s="0" t="n">
        <v>0.29</v>
      </c>
      <c r="K126" s="0" t="s">
        <v>2524</v>
      </c>
      <c r="L126" s="0" t="s">
        <v>2519</v>
      </c>
      <c r="M126" s="0" t="n">
        <v>-34.3</v>
      </c>
      <c r="N126" s="0" t="s">
        <v>2655</v>
      </c>
      <c r="O126" s="0" t="n">
        <v>15.1835437233868</v>
      </c>
      <c r="P126" s="0" t="n">
        <v>18.5641305902413</v>
      </c>
      <c r="Q126" s="0" t="n">
        <v>11.6437438523504</v>
      </c>
      <c r="R126" s="0" t="n">
        <v>-4.73444752501174</v>
      </c>
      <c r="S126" s="0" t="n">
        <v>-0.975610033048834</v>
      </c>
      <c r="T126" s="0" t="n">
        <v>14.3935121390272</v>
      </c>
      <c r="W126" s="0" t="n">
        <v>1</v>
      </c>
    </row>
    <row r="127" customFormat="false" ht="15" hidden="false" customHeight="false" outlineLevel="0" collapsed="false">
      <c r="A127" s="21" t="s">
        <v>704</v>
      </c>
      <c r="B127" s="0" t="s">
        <v>705</v>
      </c>
      <c r="C127" s="0" t="s">
        <v>706</v>
      </c>
      <c r="D127" s="0" t="n">
        <v>35.1</v>
      </c>
      <c r="E127" s="0" t="n">
        <v>24.3</v>
      </c>
      <c r="F127" s="0" t="n">
        <v>17.7</v>
      </c>
      <c r="G127" s="0" t="n">
        <v>13.1</v>
      </c>
      <c r="H127" s="0" t="n">
        <v>-10.3</v>
      </c>
      <c r="I127" s="0" t="s">
        <v>703</v>
      </c>
      <c r="J127" s="0" t="n">
        <v>0.52</v>
      </c>
      <c r="K127" s="0" t="s">
        <v>2518</v>
      </c>
      <c r="L127" s="0" t="s">
        <v>2519</v>
      </c>
      <c r="M127" s="0" t="s">
        <v>2656</v>
      </c>
      <c r="N127" s="0" t="s">
        <v>2657</v>
      </c>
      <c r="O127" s="0" t="n">
        <v>24.310285888899</v>
      </c>
      <c r="P127" s="0" t="n">
        <v>59.9223446692511</v>
      </c>
      <c r="Q127" s="0" t="n">
        <v>89.5903478852717</v>
      </c>
      <c r="R127" s="0" t="n">
        <v>-0.150407396306145</v>
      </c>
      <c r="S127" s="0" t="n">
        <v>-21.0362937626684</v>
      </c>
      <c r="T127" s="0" t="n">
        <v>12.1836662111967</v>
      </c>
      <c r="W127" s="0" t="n">
        <v>1</v>
      </c>
    </row>
    <row r="128" customFormat="false" ht="15" hidden="false" customHeight="false" outlineLevel="0" collapsed="false">
      <c r="A128" s="21" t="s">
        <v>289</v>
      </c>
      <c r="B128" s="0" t="s">
        <v>290</v>
      </c>
      <c r="C128" s="0" t="s">
        <v>291</v>
      </c>
      <c r="D128" s="0" t="n">
        <v>33.3</v>
      </c>
      <c r="E128" s="0" t="n">
        <v>13.6</v>
      </c>
      <c r="F128" s="0" t="n">
        <v>8.7</v>
      </c>
      <c r="G128" s="0" t="n">
        <v>-5.7</v>
      </c>
      <c r="H128" s="0" t="n">
        <v>8.8</v>
      </c>
      <c r="I128" s="0" t="s">
        <v>292</v>
      </c>
      <c r="J128" s="0" t="n">
        <v>1.6</v>
      </c>
      <c r="K128" s="0" t="s">
        <v>2524</v>
      </c>
      <c r="L128" s="0" t="s">
        <v>2519</v>
      </c>
      <c r="M128" s="0" t="n">
        <v>-54.2</v>
      </c>
      <c r="N128" s="0" t="s">
        <v>2658</v>
      </c>
      <c r="O128" s="0" t="n">
        <v>13.6242430982422</v>
      </c>
      <c r="P128" s="0" t="n">
        <v>16.7430146885679</v>
      </c>
      <c r="Q128" s="0" t="n">
        <v>39.1012955513893</v>
      </c>
      <c r="R128" s="0" t="n">
        <v>-3.04582175112343</v>
      </c>
      <c r="S128" s="0" t="n">
        <v>-2.47538655240079</v>
      </c>
      <c r="T128" s="0" t="n">
        <v>13.0466636070904</v>
      </c>
      <c r="W128" s="0" t="n">
        <v>1</v>
      </c>
    </row>
    <row r="129" customFormat="false" ht="15" hidden="false" customHeight="false" outlineLevel="0" collapsed="false">
      <c r="A129" s="21" t="s">
        <v>1191</v>
      </c>
      <c r="B129" s="0" t="s">
        <v>1192</v>
      </c>
      <c r="C129" s="0" t="s">
        <v>1193</v>
      </c>
      <c r="D129" s="0" t="n">
        <v>46</v>
      </c>
      <c r="E129" s="0" t="n">
        <v>18.4</v>
      </c>
      <c r="F129" s="0" t="n">
        <v>-6.5</v>
      </c>
      <c r="G129" s="0" t="n">
        <v>-16.5</v>
      </c>
      <c r="H129" s="0" t="n">
        <v>-5</v>
      </c>
      <c r="I129" s="0" t="s">
        <v>1174</v>
      </c>
      <c r="J129" s="0" t="n">
        <v>0.28</v>
      </c>
      <c r="K129" s="0" t="s">
        <v>2524</v>
      </c>
      <c r="L129" s="0" t="s">
        <v>2519</v>
      </c>
      <c r="M129" s="0" t="n">
        <v>-9.1</v>
      </c>
      <c r="N129" s="0" t="s">
        <v>2659</v>
      </c>
      <c r="O129" s="0" t="n">
        <v>18.4255257726883</v>
      </c>
      <c r="P129" s="0" t="n">
        <v>41.289129767278</v>
      </c>
      <c r="Q129" s="0" t="n">
        <v>306.789538523736</v>
      </c>
      <c r="R129" s="0" t="n">
        <v>-7.28130175771921</v>
      </c>
      <c r="S129" s="0" t="n">
        <v>9.73682288158778</v>
      </c>
      <c r="T129" s="0" t="n">
        <v>13.8447435832385</v>
      </c>
      <c r="U129" s="0" t="s">
        <v>1194</v>
      </c>
      <c r="W129" s="0" t="n">
        <v>1</v>
      </c>
    </row>
    <row r="130" customFormat="false" ht="15" hidden="false" customHeight="false" outlineLevel="0" collapsed="false">
      <c r="A130" s="21" t="s">
        <v>824</v>
      </c>
      <c r="B130" s="0" t="s">
        <v>825</v>
      </c>
      <c r="C130" s="0" t="s">
        <v>826</v>
      </c>
      <c r="D130" s="0" t="n">
        <v>32.4</v>
      </c>
      <c r="E130" s="0" t="n">
        <v>21.5</v>
      </c>
      <c r="F130" s="0" t="n">
        <v>-13.4</v>
      </c>
      <c r="G130" s="0" t="n">
        <v>-14.2</v>
      </c>
      <c r="H130" s="0" t="n">
        <v>8.9</v>
      </c>
      <c r="I130" s="0" t="s">
        <v>805</v>
      </c>
      <c r="J130" s="0" t="n">
        <v>0.43</v>
      </c>
      <c r="K130" s="0" t="s">
        <v>2524</v>
      </c>
      <c r="L130" s="0" t="s">
        <v>2519</v>
      </c>
      <c r="M130" s="0" t="n">
        <v>-25.7</v>
      </c>
      <c r="N130" s="0" t="s">
        <v>2660</v>
      </c>
      <c r="O130" s="0" t="n">
        <v>21.4571666349497</v>
      </c>
      <c r="P130" s="0" t="n">
        <v>8.71883725009951</v>
      </c>
      <c r="Q130" s="0" t="n">
        <v>275.827239296764</v>
      </c>
      <c r="R130" s="0" t="n">
        <v>-0.330234277243028</v>
      </c>
      <c r="S130" s="0" t="n">
        <v>3.23579414763187</v>
      </c>
      <c r="T130" s="0" t="n">
        <v>21.2092098286637</v>
      </c>
      <c r="W130" s="0" t="n">
        <v>1</v>
      </c>
    </row>
    <row r="131" customFormat="false" ht="15" hidden="false" customHeight="false" outlineLevel="0" collapsed="false">
      <c r="A131" s="21" t="s">
        <v>411</v>
      </c>
      <c r="B131" s="0" t="s">
        <v>412</v>
      </c>
      <c r="C131" s="0" t="s">
        <v>413</v>
      </c>
      <c r="D131" s="0" t="n">
        <v>23</v>
      </c>
      <c r="E131" s="0" t="n">
        <v>36.5</v>
      </c>
      <c r="F131" s="0" t="n">
        <v>-15.3</v>
      </c>
      <c r="G131" s="0" t="n">
        <v>25.8</v>
      </c>
      <c r="H131" s="0" t="n">
        <v>-20.8</v>
      </c>
      <c r="I131" s="0" t="s">
        <v>399</v>
      </c>
      <c r="J131" s="0" t="n">
        <v>1</v>
      </c>
      <c r="K131" s="0" t="s">
        <v>2518</v>
      </c>
      <c r="L131" s="0" t="s">
        <v>2525</v>
      </c>
      <c r="M131" s="0" t="s">
        <v>2661</v>
      </c>
      <c r="N131" s="0" t="n">
        <v>-18</v>
      </c>
      <c r="O131" s="0" t="n">
        <v>36.5016437986017</v>
      </c>
      <c r="P131" s="0" t="n">
        <v>32.9339442730601</v>
      </c>
      <c r="Q131" s="0" t="n">
        <v>273.433187112556</v>
      </c>
      <c r="R131" s="0" t="n">
        <v>-1.18840408575351</v>
      </c>
      <c r="S131" s="0" t="n">
        <v>19.8092981066805</v>
      </c>
      <c r="T131" s="0" t="n">
        <v>30.635753691555</v>
      </c>
      <c r="W131" s="0" t="n">
        <v>1</v>
      </c>
    </row>
    <row r="132" customFormat="false" ht="15" hidden="false" customHeight="false" outlineLevel="0" collapsed="false">
      <c r="A132" s="21" t="s">
        <v>1464</v>
      </c>
      <c r="B132" s="0" t="s">
        <v>1465</v>
      </c>
      <c r="C132" s="0" t="s">
        <v>1466</v>
      </c>
      <c r="D132" s="0" t="n">
        <v>25.4</v>
      </c>
      <c r="E132" s="0" t="n">
        <v>12.2</v>
      </c>
      <c r="F132" s="0" t="n">
        <v>-7.6</v>
      </c>
      <c r="G132" s="0" t="n">
        <v>-9.3</v>
      </c>
      <c r="H132" s="0" t="n">
        <v>2.2</v>
      </c>
      <c r="I132" s="0" t="s">
        <v>1429</v>
      </c>
      <c r="J132" s="0" t="n">
        <v>0.21</v>
      </c>
      <c r="K132" s="0" t="s">
        <v>2518</v>
      </c>
      <c r="L132" s="0" t="s">
        <v>2519</v>
      </c>
      <c r="M132" s="0" t="s">
        <v>2662</v>
      </c>
      <c r="N132" s="0" t="s">
        <v>2663</v>
      </c>
      <c r="O132" s="0" t="n">
        <v>12.2102416028513</v>
      </c>
      <c r="P132" s="0" t="n">
        <v>53.6443098060883</v>
      </c>
      <c r="Q132" s="0" t="n">
        <v>132.337582477737</v>
      </c>
      <c r="R132" s="0" t="n">
        <v>6.62287042486329</v>
      </c>
      <c r="S132" s="0" t="n">
        <v>-7.2688554944579</v>
      </c>
      <c r="T132" s="0" t="n">
        <v>7.23818534828726</v>
      </c>
      <c r="W132" s="0" t="n">
        <v>1</v>
      </c>
    </row>
    <row r="133" customFormat="false" ht="15" hidden="false" customHeight="false" outlineLevel="0" collapsed="false">
      <c r="A133" s="21" t="s">
        <v>479</v>
      </c>
      <c r="B133" s="0" t="s">
        <v>480</v>
      </c>
      <c r="C133" s="0" t="s">
        <v>481</v>
      </c>
      <c r="D133" s="0" t="n">
        <v>38</v>
      </c>
      <c r="E133" s="0" t="n">
        <v>24.2</v>
      </c>
      <c r="F133" s="0" t="n">
        <v>-6.6</v>
      </c>
      <c r="G133" s="0" t="n">
        <v>-22.7</v>
      </c>
      <c r="H133" s="0" t="n">
        <v>-5.3</v>
      </c>
      <c r="I133" s="0" t="s">
        <v>482</v>
      </c>
      <c r="J133" s="0" t="n">
        <v>0.79</v>
      </c>
      <c r="K133" s="0" t="s">
        <v>2518</v>
      </c>
      <c r="L133" s="0" t="s">
        <v>2519</v>
      </c>
      <c r="M133" s="0" t="s">
        <v>2664</v>
      </c>
      <c r="N133" s="0" t="s">
        <v>2665</v>
      </c>
      <c r="O133" s="0" t="n">
        <v>24.2268446150133</v>
      </c>
      <c r="P133" s="0" t="n">
        <v>14.6851858739112</v>
      </c>
      <c r="Q133" s="0" t="n">
        <v>63.0313208252744</v>
      </c>
      <c r="R133" s="0" t="n">
        <v>-2.78527939465107</v>
      </c>
      <c r="S133" s="0" t="n">
        <v>-5.47381383742053</v>
      </c>
      <c r="T133" s="0" t="n">
        <v>23.435434298664</v>
      </c>
      <c r="W133" s="0" t="n">
        <v>1</v>
      </c>
    </row>
    <row r="134" customFormat="false" ht="15" hidden="false" customHeight="false" outlineLevel="0" collapsed="false">
      <c r="A134" s="21" t="s">
        <v>1864</v>
      </c>
      <c r="B134" s="0" t="s">
        <v>1865</v>
      </c>
      <c r="C134" s="0" t="s">
        <v>1866</v>
      </c>
      <c r="D134" s="0" t="n">
        <v>42</v>
      </c>
      <c r="E134" s="0" t="n">
        <v>29.7</v>
      </c>
      <c r="F134" s="0" t="n">
        <v>-22.4</v>
      </c>
      <c r="G134" s="0" t="n">
        <v>16.4</v>
      </c>
      <c r="H134" s="0" t="n">
        <v>-10.5</v>
      </c>
      <c r="I134" s="0" t="s">
        <v>1818</v>
      </c>
      <c r="J134" s="0" t="n">
        <v>0.13</v>
      </c>
      <c r="K134" s="0" t="s">
        <v>2518</v>
      </c>
      <c r="L134" s="0" t="s">
        <v>2519</v>
      </c>
      <c r="M134" s="0" t="s">
        <v>2527</v>
      </c>
      <c r="N134" s="0" t="s">
        <v>2652</v>
      </c>
      <c r="O134" s="0" t="n">
        <v>29.681138792169</v>
      </c>
      <c r="P134" s="0" t="n">
        <v>78.6540145721038</v>
      </c>
      <c r="Q134" s="0" t="n">
        <v>288.000963738444</v>
      </c>
      <c r="R134" s="0" t="n">
        <v>-8.99319460364874</v>
      </c>
      <c r="S134" s="0" t="n">
        <v>27.6766229535924</v>
      </c>
      <c r="T134" s="0" t="n">
        <v>5.83926302760771</v>
      </c>
      <c r="W134" s="0" t="n">
        <v>1</v>
      </c>
    </row>
    <row r="135" customFormat="false" ht="15" hidden="false" customHeight="false" outlineLevel="0" collapsed="false">
      <c r="A135" s="21" t="s">
        <v>931</v>
      </c>
      <c r="B135" s="0" t="s">
        <v>882</v>
      </c>
      <c r="C135" s="0" t="s">
        <v>932</v>
      </c>
      <c r="D135" s="0" t="n">
        <v>30.6</v>
      </c>
      <c r="E135" s="0" t="n">
        <v>17.4</v>
      </c>
      <c r="F135" s="0" t="n">
        <v>9.1</v>
      </c>
      <c r="G135" s="0" t="n">
        <v>-11.2</v>
      </c>
      <c r="H135" s="0" t="n">
        <v>9.7</v>
      </c>
      <c r="I135" s="0" t="s">
        <v>917</v>
      </c>
      <c r="J135" s="0" t="n">
        <v>0.4</v>
      </c>
      <c r="K135" s="0" t="s">
        <v>2524</v>
      </c>
      <c r="L135" s="0" t="s">
        <v>2519</v>
      </c>
      <c r="M135" s="0" t="n">
        <v>-15.2</v>
      </c>
      <c r="N135" s="0" t="s">
        <v>2666</v>
      </c>
      <c r="O135" s="0" t="n">
        <v>17.3879268459469</v>
      </c>
      <c r="P135" s="0" t="n">
        <v>47.6331684419463</v>
      </c>
      <c r="Q135" s="0" t="n">
        <v>122.317439476099</v>
      </c>
      <c r="R135" s="0" t="n">
        <v>6.86812566515759</v>
      </c>
      <c r="S135" s="0" t="n">
        <v>-10.8569826202174</v>
      </c>
      <c r="T135" s="0" t="n">
        <v>11.717285446378</v>
      </c>
      <c r="W135" s="0" t="n">
        <v>1</v>
      </c>
    </row>
    <row r="136" customFormat="false" ht="15" hidden="false" customHeight="false" outlineLevel="0" collapsed="false">
      <c r="A136" s="21" t="s">
        <v>2037</v>
      </c>
      <c r="B136" s="0" t="s">
        <v>1711</v>
      </c>
      <c r="C136" s="0" t="s">
        <v>2038</v>
      </c>
      <c r="D136" s="0" t="n">
        <v>27.8</v>
      </c>
      <c r="E136" s="0" t="n">
        <v>14.2</v>
      </c>
      <c r="F136" s="0" t="n">
        <v>-10</v>
      </c>
      <c r="G136" s="0" t="n">
        <v>3.9</v>
      </c>
      <c r="H136" s="0" t="n">
        <v>-9.3</v>
      </c>
      <c r="I136" s="0" t="s">
        <v>1987</v>
      </c>
      <c r="J136" s="0" t="n">
        <v>0.11</v>
      </c>
      <c r="K136" s="0" t="s">
        <v>2518</v>
      </c>
      <c r="L136" s="0" t="s">
        <v>2519</v>
      </c>
      <c r="M136" s="0" t="s">
        <v>2667</v>
      </c>
      <c r="N136" s="0" t="s">
        <v>2668</v>
      </c>
      <c r="O136" s="0" t="n">
        <v>14.2021125189177</v>
      </c>
      <c r="P136" s="0" t="n">
        <v>22.2998574687942</v>
      </c>
      <c r="Q136" s="0" t="n">
        <v>290.732411185961</v>
      </c>
      <c r="R136" s="0" t="n">
        <v>-1.90774371230019</v>
      </c>
      <c r="S136" s="0" t="n">
        <v>5.04007290416175</v>
      </c>
      <c r="T136" s="0" t="n">
        <v>13.1399459302127</v>
      </c>
      <c r="W136" s="0" t="n">
        <v>1</v>
      </c>
    </row>
    <row r="137" customFormat="false" ht="15" hidden="false" customHeight="false" outlineLevel="0" collapsed="false">
      <c r="A137" s="21" t="s">
        <v>1411</v>
      </c>
      <c r="B137" s="0" t="s">
        <v>1412</v>
      </c>
      <c r="C137" s="0" t="s">
        <v>1413</v>
      </c>
      <c r="D137" s="0" t="n">
        <v>40</v>
      </c>
      <c r="E137" s="0" t="n">
        <v>17.5</v>
      </c>
      <c r="F137" s="0" t="n">
        <v>-2.5</v>
      </c>
      <c r="G137" s="0" t="n">
        <v>-3.3</v>
      </c>
      <c r="H137" s="0" t="n">
        <v>17</v>
      </c>
      <c r="I137" s="0" t="s">
        <v>1385</v>
      </c>
      <c r="J137" s="0" t="n">
        <v>0.22</v>
      </c>
      <c r="K137" s="0" t="s">
        <v>2524</v>
      </c>
      <c r="L137" s="0" t="s">
        <v>2519</v>
      </c>
      <c r="M137" s="0" t="n">
        <v>-51.8</v>
      </c>
      <c r="N137" s="0" t="s">
        <v>2669</v>
      </c>
      <c r="O137" s="0" t="n">
        <v>17.4968568605907</v>
      </c>
      <c r="P137" s="0" t="n">
        <v>47.2918281803296</v>
      </c>
      <c r="Q137" s="0" t="n">
        <v>195.169267484785</v>
      </c>
      <c r="R137" s="0" t="n">
        <v>12.4090263138718</v>
      </c>
      <c r="S137" s="0" t="n">
        <v>3.36431154340387</v>
      </c>
      <c r="T137" s="0" t="n">
        <v>11.8674965254074</v>
      </c>
      <c r="W137" s="0" t="n">
        <v>1</v>
      </c>
    </row>
    <row r="138" customFormat="false" ht="15" hidden="false" customHeight="false" outlineLevel="0" collapsed="false">
      <c r="A138" s="21" t="s">
        <v>1308</v>
      </c>
      <c r="B138" s="0" t="s">
        <v>1309</v>
      </c>
      <c r="C138" s="0" t="s">
        <v>1310</v>
      </c>
      <c r="D138" s="0" t="n">
        <v>54</v>
      </c>
      <c r="E138" s="0" t="n">
        <v>18.3</v>
      </c>
      <c r="F138" s="0" t="n">
        <v>3.5</v>
      </c>
      <c r="G138" s="0" t="n">
        <v>-16.2</v>
      </c>
      <c r="H138" s="0" t="n">
        <v>7.7</v>
      </c>
      <c r="I138" s="0" t="s">
        <v>1295</v>
      </c>
      <c r="J138" s="0" t="n">
        <v>0.24</v>
      </c>
      <c r="K138" s="0" t="s">
        <v>2524</v>
      </c>
      <c r="L138" s="0" t="s">
        <v>2519</v>
      </c>
      <c r="M138" s="0" t="n">
        <v>-3.5</v>
      </c>
      <c r="N138" s="0" t="s">
        <v>2607</v>
      </c>
      <c r="O138" s="0" t="n">
        <v>18.2751196986504</v>
      </c>
      <c r="P138" s="0" t="n">
        <v>59.2778982242433</v>
      </c>
      <c r="Q138" s="0" t="n">
        <v>117.04515005506</v>
      </c>
      <c r="R138" s="0" t="n">
        <v>7.14335669532075</v>
      </c>
      <c r="S138" s="0" t="n">
        <v>-13.9923576307348</v>
      </c>
      <c r="T138" s="0" t="n">
        <v>9.33629386089752</v>
      </c>
      <c r="W138" s="0" t="n">
        <v>1</v>
      </c>
    </row>
    <row r="139" customFormat="false" ht="15" hidden="false" customHeight="false" outlineLevel="0" collapsed="false">
      <c r="A139" s="21" t="s">
        <v>700</v>
      </c>
      <c r="B139" s="0" t="s">
        <v>701</v>
      </c>
      <c r="C139" s="0" t="s">
        <v>702</v>
      </c>
      <c r="D139" s="0" t="n">
        <v>34.3</v>
      </c>
      <c r="E139" s="0" t="n">
        <v>14.9</v>
      </c>
      <c r="F139" s="0" t="n">
        <v>-0.7</v>
      </c>
      <c r="G139" s="0" t="n">
        <v>-11.4</v>
      </c>
      <c r="H139" s="0" t="n">
        <v>9.6</v>
      </c>
      <c r="I139" s="0" t="s">
        <v>703</v>
      </c>
      <c r="J139" s="0" t="n">
        <v>0.52</v>
      </c>
      <c r="K139" s="0" t="s">
        <v>2524</v>
      </c>
      <c r="L139" s="0" t="s">
        <v>2519</v>
      </c>
      <c r="M139" s="0" t="n">
        <v>-43.7</v>
      </c>
      <c r="N139" s="0" t="s">
        <v>2670</v>
      </c>
      <c r="O139" s="0" t="n">
        <v>14.9201206429439</v>
      </c>
      <c r="P139" s="0" t="n">
        <v>24.449415900616</v>
      </c>
      <c r="Q139" s="0" t="n">
        <v>92.7770426425133</v>
      </c>
      <c r="R139" s="0" t="n">
        <v>0.29918983228509</v>
      </c>
      <c r="S139" s="0" t="n">
        <v>-6.16803239262448</v>
      </c>
      <c r="T139" s="0" t="n">
        <v>13.5821891404807</v>
      </c>
      <c r="W139" s="0" t="n">
        <v>1</v>
      </c>
    </row>
    <row r="140" customFormat="false" ht="15" hidden="false" customHeight="false" outlineLevel="0" collapsed="false">
      <c r="A140" s="21" t="s">
        <v>797</v>
      </c>
      <c r="B140" s="0" t="s">
        <v>798</v>
      </c>
      <c r="C140" s="0" t="s">
        <v>799</v>
      </c>
      <c r="D140" s="0" t="n">
        <v>38.2</v>
      </c>
      <c r="E140" s="0" t="n">
        <v>25.1</v>
      </c>
      <c r="F140" s="0" t="n">
        <v>-10.3</v>
      </c>
      <c r="G140" s="0" t="n">
        <v>-2</v>
      </c>
      <c r="H140" s="0" t="n">
        <v>-22.8</v>
      </c>
      <c r="I140" s="0" t="s">
        <v>793</v>
      </c>
      <c r="J140" s="0" t="n">
        <v>0.44</v>
      </c>
      <c r="K140" s="0" t="s">
        <v>2518</v>
      </c>
      <c r="L140" s="0" t="s">
        <v>2519</v>
      </c>
      <c r="M140" s="0" t="s">
        <v>2671</v>
      </c>
      <c r="N140" s="0" t="s">
        <v>2672</v>
      </c>
      <c r="O140" s="0" t="n">
        <v>25.0984063239083</v>
      </c>
      <c r="P140" s="0" t="n">
        <v>69.697927780336</v>
      </c>
      <c r="Q140" s="0" t="n">
        <v>344.214518612466</v>
      </c>
      <c r="R140" s="0" t="n">
        <v>-22.6514676834559</v>
      </c>
      <c r="S140" s="0" t="n">
        <v>6.40352028634492</v>
      </c>
      <c r="T140" s="0" t="n">
        <v>8.70838330160791</v>
      </c>
      <c r="W140" s="0" t="n">
        <v>1</v>
      </c>
    </row>
    <row r="141" customFormat="false" ht="15" hidden="false" customHeight="false" outlineLevel="0" collapsed="false">
      <c r="A141" s="21" t="s">
        <v>366</v>
      </c>
      <c r="B141" s="0" t="s">
        <v>367</v>
      </c>
      <c r="C141" s="0" t="s">
        <v>368</v>
      </c>
      <c r="D141" s="0" t="n">
        <v>33.3</v>
      </c>
      <c r="E141" s="0" t="n">
        <v>29.1</v>
      </c>
      <c r="F141" s="0" t="n">
        <v>-29.1</v>
      </c>
      <c r="G141" s="0" t="n">
        <v>1.5</v>
      </c>
      <c r="H141" s="0" t="n">
        <v>0.7</v>
      </c>
      <c r="I141" s="0" t="s">
        <v>369</v>
      </c>
      <c r="J141" s="0" t="n">
        <v>1.2</v>
      </c>
      <c r="K141" s="0" t="s">
        <v>2518</v>
      </c>
      <c r="L141" s="0" t="s">
        <v>2525</v>
      </c>
      <c r="M141" s="0" t="s">
        <v>2673</v>
      </c>
      <c r="N141" s="0" t="n">
        <v>-11.9</v>
      </c>
      <c r="O141" s="0" t="n">
        <v>29.1470410161992</v>
      </c>
      <c r="P141" s="0" t="n">
        <v>19.3190091162325</v>
      </c>
      <c r="Q141" s="0" t="n">
        <v>151.960747211035</v>
      </c>
      <c r="R141" s="0" t="n">
        <v>8.5108448295445</v>
      </c>
      <c r="S141" s="0" t="n">
        <v>-4.53277831721838</v>
      </c>
      <c r="T141" s="0" t="n">
        <v>27.5058074052439</v>
      </c>
      <c r="W141" s="0" t="n">
        <v>1</v>
      </c>
    </row>
    <row r="142" customFormat="false" ht="15" hidden="false" customHeight="false" outlineLevel="0" collapsed="false">
      <c r="A142" s="21" t="s">
        <v>448</v>
      </c>
      <c r="B142" s="0" t="s">
        <v>449</v>
      </c>
      <c r="C142" s="0" t="s">
        <v>450</v>
      </c>
      <c r="D142" s="0" t="n">
        <v>28.7</v>
      </c>
      <c r="E142" s="0" t="n">
        <v>14.5</v>
      </c>
      <c r="F142" s="0" t="n">
        <v>6</v>
      </c>
      <c r="G142" s="0" t="n">
        <v>-11.9</v>
      </c>
      <c r="H142" s="0" t="n">
        <v>5.7</v>
      </c>
      <c r="I142" s="0" t="s">
        <v>451</v>
      </c>
      <c r="J142" s="0" t="n">
        <v>0.87</v>
      </c>
      <c r="K142" s="0" t="s">
        <v>2524</v>
      </c>
      <c r="L142" s="0" t="s">
        <v>2519</v>
      </c>
      <c r="M142" s="0" t="n">
        <v>-17.4</v>
      </c>
      <c r="N142" s="0" t="s">
        <v>2674</v>
      </c>
      <c r="O142" s="0" t="n">
        <v>14.4948266633306</v>
      </c>
      <c r="P142" s="0" t="n">
        <v>20.9859181113778</v>
      </c>
      <c r="Q142" s="0" t="n">
        <v>250.507072679402</v>
      </c>
      <c r="R142" s="0" t="n">
        <v>1.73223918496889</v>
      </c>
      <c r="S142" s="0" t="n">
        <v>4.89361224041478</v>
      </c>
      <c r="T142" s="0" t="n">
        <v>13.5333627250038</v>
      </c>
      <c r="W142" s="0" t="n">
        <v>1</v>
      </c>
    </row>
    <row r="143" customFormat="false" ht="15" hidden="false" customHeight="false" outlineLevel="0" collapsed="false">
      <c r="A143" s="21" t="s">
        <v>2491</v>
      </c>
      <c r="B143" s="0" t="s">
        <v>1990</v>
      </c>
      <c r="C143" s="0" t="s">
        <v>1055</v>
      </c>
      <c r="D143" s="0" t="n">
        <v>30.6</v>
      </c>
      <c r="E143" s="0" t="n">
        <v>20.8</v>
      </c>
      <c r="F143" s="0" t="n">
        <v>5.4</v>
      </c>
      <c r="G143" s="0" t="n">
        <v>-9.9</v>
      </c>
      <c r="H143" s="0" t="n">
        <v>17.5</v>
      </c>
      <c r="I143" s="0" t="s">
        <v>2453</v>
      </c>
      <c r="J143" s="0" t="n">
        <v>0.073</v>
      </c>
      <c r="K143" s="0" t="s">
        <v>2524</v>
      </c>
      <c r="L143" s="0" t="s">
        <v>2519</v>
      </c>
      <c r="M143" s="0" t="n">
        <v>-32.8</v>
      </c>
      <c r="N143" s="0" t="s">
        <v>2585</v>
      </c>
      <c r="O143" s="0" t="n">
        <v>20.8187415565879</v>
      </c>
      <c r="P143" s="0" t="n">
        <v>69.57491857107</v>
      </c>
      <c r="Q143" s="0" t="n">
        <v>145.804476122398</v>
      </c>
      <c r="R143" s="0" t="n">
        <v>16.1370770281119</v>
      </c>
      <c r="S143" s="0" t="n">
        <v>-10.9649033923548</v>
      </c>
      <c r="T143" s="0" t="n">
        <v>7.26537257028916</v>
      </c>
      <c r="W143" s="0" t="n">
        <v>1</v>
      </c>
    </row>
    <row r="144" customFormat="false" ht="15" hidden="false" customHeight="false" outlineLevel="0" collapsed="false">
      <c r="A144" s="21" t="s">
        <v>334</v>
      </c>
      <c r="B144" s="0" t="s">
        <v>335</v>
      </c>
      <c r="C144" s="0" t="s">
        <v>336</v>
      </c>
      <c r="D144" s="0" t="n">
        <v>41.7</v>
      </c>
      <c r="E144" s="0" t="n">
        <v>12.2</v>
      </c>
      <c r="F144" s="0" t="n">
        <v>-6.7</v>
      </c>
      <c r="G144" s="0" t="n">
        <v>-3.3</v>
      </c>
      <c r="H144" s="0" t="n">
        <v>-9.6</v>
      </c>
      <c r="I144" s="0" t="s">
        <v>337</v>
      </c>
      <c r="J144" s="0" t="n">
        <v>1.3</v>
      </c>
      <c r="K144" s="0" t="s">
        <v>2518</v>
      </c>
      <c r="L144" s="0" t="s">
        <v>2519</v>
      </c>
      <c r="M144" s="0" t="s">
        <v>2675</v>
      </c>
      <c r="N144" s="0" t="s">
        <v>2676</v>
      </c>
      <c r="O144" s="0" t="n">
        <v>12.1630588258053</v>
      </c>
      <c r="P144" s="0" t="n">
        <v>51.5714397833943</v>
      </c>
      <c r="Q144" s="0" t="n">
        <v>15.2612173836414</v>
      </c>
      <c r="R144" s="0" t="n">
        <v>-9.19233318185636</v>
      </c>
      <c r="S144" s="0" t="n">
        <v>-2.50805121820226</v>
      </c>
      <c r="T144" s="0" t="n">
        <v>7.55980752140005</v>
      </c>
      <c r="W144" s="0" t="n">
        <v>1</v>
      </c>
    </row>
    <row r="145" customFormat="false" ht="15" hidden="false" customHeight="false" outlineLevel="0" collapsed="false">
      <c r="A145" s="21" t="s">
        <v>602</v>
      </c>
      <c r="B145" s="0" t="s">
        <v>603</v>
      </c>
      <c r="C145" s="0" t="s">
        <v>604</v>
      </c>
      <c r="D145" s="0" t="n">
        <v>31.5</v>
      </c>
      <c r="E145" s="0" t="n">
        <v>17.1</v>
      </c>
      <c r="F145" s="0" t="n">
        <v>-3.5</v>
      </c>
      <c r="G145" s="0" t="n">
        <v>2.2</v>
      </c>
      <c r="H145" s="0" t="n">
        <v>-16.6</v>
      </c>
      <c r="I145" s="0" t="s">
        <v>605</v>
      </c>
      <c r="J145" s="0" t="n">
        <v>0.62</v>
      </c>
      <c r="K145" s="0" t="s">
        <v>2518</v>
      </c>
      <c r="L145" s="0" t="s">
        <v>2525</v>
      </c>
      <c r="M145" s="0" t="s">
        <v>2677</v>
      </c>
      <c r="N145" s="0" t="n">
        <v>-14.5</v>
      </c>
      <c r="O145" s="0" t="n">
        <v>17.107016104511</v>
      </c>
      <c r="P145" s="0" t="n">
        <v>56.0541000389539</v>
      </c>
      <c r="Q145" s="0" t="n">
        <v>354.932176903425</v>
      </c>
      <c r="R145" s="0" t="n">
        <v>-14.1359088138941</v>
      </c>
      <c r="S145" s="0" t="n">
        <v>1.25359479466979</v>
      </c>
      <c r="T145" s="0" t="n">
        <v>9.55272642212939</v>
      </c>
      <c r="W145" s="0" t="n">
        <v>1</v>
      </c>
    </row>
    <row r="146" customFormat="false" ht="15" hidden="false" customHeight="false" outlineLevel="0" collapsed="false">
      <c r="A146" s="21" t="s">
        <v>285</v>
      </c>
      <c r="B146" s="0" t="s">
        <v>286</v>
      </c>
      <c r="C146" s="0" t="s">
        <v>287</v>
      </c>
      <c r="D146" s="0" t="n">
        <v>35.2</v>
      </c>
      <c r="E146" s="0" t="n">
        <v>15.1</v>
      </c>
      <c r="F146" s="0" t="n">
        <v>4.7</v>
      </c>
      <c r="G146" s="0" t="n">
        <v>-12.9</v>
      </c>
      <c r="H146" s="0" t="n">
        <v>-6.4</v>
      </c>
      <c r="I146" s="0" t="s">
        <v>288</v>
      </c>
      <c r="J146" s="0" t="n">
        <v>1.6</v>
      </c>
      <c r="K146" s="0" t="s">
        <v>2518</v>
      </c>
      <c r="L146" s="0" t="s">
        <v>2519</v>
      </c>
      <c r="M146" s="0" t="s">
        <v>2575</v>
      </c>
      <c r="N146" s="0" t="s">
        <v>2678</v>
      </c>
      <c r="O146" s="0" t="n">
        <v>15.1479371532892</v>
      </c>
      <c r="P146" s="0" t="n">
        <v>35.7542417317912</v>
      </c>
      <c r="Q146" s="0" t="n">
        <v>282.633939837858</v>
      </c>
      <c r="R146" s="0" t="n">
        <v>-1.93592131584735</v>
      </c>
      <c r="S146" s="0" t="n">
        <v>8.63677922618671</v>
      </c>
      <c r="T146" s="0" t="n">
        <v>12.2930164425562</v>
      </c>
      <c r="W146" s="0" t="n">
        <v>1</v>
      </c>
    </row>
    <row r="147" customFormat="false" ht="15" hidden="false" customHeight="false" outlineLevel="0" collapsed="false">
      <c r="A147" s="21" t="s">
        <v>2035</v>
      </c>
      <c r="B147" s="0" t="s">
        <v>575</v>
      </c>
      <c r="C147" s="0" t="s">
        <v>2036</v>
      </c>
      <c r="D147" s="0" t="n">
        <v>42</v>
      </c>
      <c r="E147" s="0" t="n">
        <v>13.3</v>
      </c>
      <c r="F147" s="0" t="n">
        <v>-7.6</v>
      </c>
      <c r="G147" s="0" t="n">
        <v>9.1</v>
      </c>
      <c r="H147" s="0" t="n">
        <v>6</v>
      </c>
      <c r="I147" s="0" t="s">
        <v>1984</v>
      </c>
      <c r="J147" s="0" t="n">
        <v>0.11</v>
      </c>
      <c r="K147" s="0" t="s">
        <v>2524</v>
      </c>
      <c r="L147" s="0" t="s">
        <v>2525</v>
      </c>
      <c r="M147" s="0" t="n">
        <v>-49.2</v>
      </c>
      <c r="N147" s="0" t="n">
        <v>-6.3</v>
      </c>
      <c r="O147" s="0" t="n">
        <v>13.2879644791819</v>
      </c>
      <c r="P147" s="0" t="n">
        <v>40.3255822814151</v>
      </c>
      <c r="Q147" s="0" t="n">
        <v>287.276814380308</v>
      </c>
      <c r="R147" s="0" t="n">
        <v>-2.55381700607333</v>
      </c>
      <c r="S147" s="0" t="n">
        <v>8.21106393037707</v>
      </c>
      <c r="T147" s="0" t="n">
        <v>10.1304712541299</v>
      </c>
      <c r="W147" s="0" t="n">
        <v>1</v>
      </c>
    </row>
    <row r="148" customFormat="false" ht="15" hidden="false" customHeight="false" outlineLevel="0" collapsed="false">
      <c r="A148" s="21" t="s">
        <v>1551</v>
      </c>
      <c r="B148" s="0" t="s">
        <v>1552</v>
      </c>
      <c r="C148" s="0" t="s">
        <v>1553</v>
      </c>
      <c r="D148" s="0" t="n">
        <v>31.8</v>
      </c>
      <c r="E148" s="0" t="n">
        <v>11.7</v>
      </c>
      <c r="F148" s="0" t="n">
        <v>4.8</v>
      </c>
      <c r="G148" s="0" t="n">
        <v>-7.1</v>
      </c>
      <c r="H148" s="0" t="n">
        <v>7.9</v>
      </c>
      <c r="I148" s="0" t="s">
        <v>1526</v>
      </c>
      <c r="J148" s="0" t="n">
        <v>0.19</v>
      </c>
      <c r="K148" s="0" t="s">
        <v>2524</v>
      </c>
      <c r="L148" s="0" t="s">
        <v>2519</v>
      </c>
      <c r="M148" s="0" t="n">
        <v>-48</v>
      </c>
      <c r="N148" s="0" t="s">
        <v>2679</v>
      </c>
      <c r="O148" s="0" t="n">
        <v>11.6558997936667</v>
      </c>
      <c r="P148" s="0" t="n">
        <v>49.6823031616095</v>
      </c>
      <c r="Q148" s="0" t="n">
        <v>112.705969971679</v>
      </c>
      <c r="R148" s="0" t="n">
        <v>3.43050031374428</v>
      </c>
      <c r="S148" s="0" t="n">
        <v>-8.19847539151083</v>
      </c>
      <c r="T148" s="0" t="n">
        <v>7.54166220751047</v>
      </c>
      <c r="U148" s="0" t="s">
        <v>1554</v>
      </c>
      <c r="W148" s="0" t="n">
        <v>1</v>
      </c>
    </row>
    <row r="149" customFormat="false" ht="15" hidden="false" customHeight="false" outlineLevel="0" collapsed="false">
      <c r="A149" s="21" t="s">
        <v>1959</v>
      </c>
      <c r="B149" s="0" t="s">
        <v>1960</v>
      </c>
      <c r="C149" s="0" t="s">
        <v>1961</v>
      </c>
      <c r="D149" s="0" t="n">
        <v>44</v>
      </c>
      <c r="E149" s="0" t="n">
        <v>17.9</v>
      </c>
      <c r="F149" s="0" t="n">
        <v>-8.5</v>
      </c>
      <c r="G149" s="0" t="n">
        <v>-1.6</v>
      </c>
      <c r="H149" s="0" t="n">
        <v>-15.7</v>
      </c>
      <c r="I149" s="0" t="s">
        <v>1905</v>
      </c>
      <c r="J149" s="0" t="n">
        <v>0.12</v>
      </c>
      <c r="K149" s="0" t="s">
        <v>2518</v>
      </c>
      <c r="L149" s="0" t="s">
        <v>2519</v>
      </c>
      <c r="M149" s="0" t="s">
        <v>2680</v>
      </c>
      <c r="N149" s="0" t="s">
        <v>2681</v>
      </c>
      <c r="O149" s="0" t="n">
        <v>17.9248430955476</v>
      </c>
      <c r="P149" s="0" t="n">
        <v>46.1392411654551</v>
      </c>
      <c r="Q149" s="0" t="n">
        <v>326.060677097735</v>
      </c>
      <c r="R149" s="0" t="n">
        <v>-10.7223573518767</v>
      </c>
      <c r="S149" s="0" t="n">
        <v>7.21581185001902</v>
      </c>
      <c r="T149" s="0" t="n">
        <v>12.4202702129938</v>
      </c>
      <c r="W149" s="0" t="n">
        <v>1</v>
      </c>
    </row>
    <row r="150" customFormat="false" ht="15" hidden="false" customHeight="false" outlineLevel="0" collapsed="false">
      <c r="A150" s="21" t="s">
        <v>645</v>
      </c>
      <c r="B150" s="0" t="s">
        <v>646</v>
      </c>
      <c r="C150" s="0" t="s">
        <v>647</v>
      </c>
      <c r="D150" s="0" t="n">
        <v>39.4</v>
      </c>
      <c r="E150" s="0" t="n">
        <v>15.5</v>
      </c>
      <c r="F150" s="0" t="n">
        <v>-14.9</v>
      </c>
      <c r="G150" s="0" t="n">
        <v>-0.5</v>
      </c>
      <c r="H150" s="0" t="n">
        <v>4.1</v>
      </c>
      <c r="I150" s="0" t="s">
        <v>648</v>
      </c>
      <c r="J150" s="0" t="n">
        <v>0.56</v>
      </c>
      <c r="K150" s="0" t="s">
        <v>2518</v>
      </c>
      <c r="L150" s="0" t="s">
        <v>2525</v>
      </c>
      <c r="M150" s="0" t="s">
        <v>2682</v>
      </c>
      <c r="N150" s="0" t="n">
        <v>-11.6</v>
      </c>
      <c r="O150" s="0" t="n">
        <v>15.4618886297891</v>
      </c>
      <c r="P150" s="0" t="n">
        <v>20.9062810492236</v>
      </c>
      <c r="Q150" s="0" t="n">
        <v>140.817775691028</v>
      </c>
      <c r="R150" s="0" t="n">
        <v>4.27678105851165</v>
      </c>
      <c r="S150" s="0" t="n">
        <v>-3.48584864979067</v>
      </c>
      <c r="T150" s="0" t="n">
        <v>14.4439607784122</v>
      </c>
      <c r="W150" s="0" t="n">
        <v>1</v>
      </c>
    </row>
    <row r="151" customFormat="false" ht="15" hidden="false" customHeight="false" outlineLevel="0" collapsed="false">
      <c r="A151" s="21" t="s">
        <v>70</v>
      </c>
      <c r="B151" s="0" t="s">
        <v>71</v>
      </c>
      <c r="C151" s="0" t="s">
        <v>72</v>
      </c>
      <c r="D151" s="0" t="n">
        <v>31</v>
      </c>
      <c r="E151" s="0" t="n">
        <v>15.6</v>
      </c>
      <c r="F151" s="0" t="n">
        <v>2.7</v>
      </c>
      <c r="G151" s="0" t="n">
        <v>14.5</v>
      </c>
      <c r="H151" s="0" t="n">
        <v>5</v>
      </c>
      <c r="I151" s="0" t="s">
        <v>73</v>
      </c>
      <c r="J151" s="0" t="n">
        <v>13</v>
      </c>
      <c r="K151" s="0" t="s">
        <v>2524</v>
      </c>
      <c r="L151" s="0" t="s">
        <v>2525</v>
      </c>
      <c r="M151" s="0" t="n">
        <v>-30.4</v>
      </c>
      <c r="N151" s="0" t="n">
        <v>-25.5</v>
      </c>
      <c r="O151" s="0" t="n">
        <v>15.5736957720382</v>
      </c>
      <c r="P151" s="0" t="n">
        <v>68.0856989370278</v>
      </c>
      <c r="Q151" s="0" t="n">
        <v>260.491074321696</v>
      </c>
      <c r="R151" s="0" t="n">
        <v>2.38689195739141</v>
      </c>
      <c r="S151" s="0" t="n">
        <v>14.2498665845038</v>
      </c>
      <c r="T151" s="0" t="n">
        <v>5.81240476116234</v>
      </c>
      <c r="W151" s="0" t="n">
        <v>1</v>
      </c>
    </row>
    <row r="152" customFormat="false" ht="15" hidden="false" customHeight="false" outlineLevel="0" collapsed="false">
      <c r="A152" s="21" t="s">
        <v>1673</v>
      </c>
      <c r="B152" s="0" t="s">
        <v>271</v>
      </c>
      <c r="C152" s="0" t="s">
        <v>1674</v>
      </c>
      <c r="D152" s="0" t="n">
        <v>37</v>
      </c>
      <c r="E152" s="0" t="n">
        <v>11.5</v>
      </c>
      <c r="F152" s="0" t="n">
        <v>-10</v>
      </c>
      <c r="G152" s="0" t="n">
        <v>-4.4</v>
      </c>
      <c r="H152" s="0" t="n">
        <v>3.6</v>
      </c>
      <c r="I152" s="0" t="s">
        <v>1634</v>
      </c>
      <c r="J152" s="0" t="n">
        <v>0.16</v>
      </c>
      <c r="K152" s="0" t="s">
        <v>2524</v>
      </c>
      <c r="L152" s="0" t="s">
        <v>2519</v>
      </c>
      <c r="M152" s="0" t="n">
        <v>-45.8</v>
      </c>
      <c r="N152" s="0" t="s">
        <v>2683</v>
      </c>
      <c r="O152" s="0" t="n">
        <v>11.5030430756387</v>
      </c>
      <c r="P152" s="0" t="n">
        <v>36.9976666265915</v>
      </c>
      <c r="Q152" s="0" t="n">
        <v>308.227641763735</v>
      </c>
      <c r="R152" s="0" t="n">
        <v>-4.28345094144998</v>
      </c>
      <c r="S152" s="0" t="n">
        <v>5.43789487224949</v>
      </c>
      <c r="T152" s="0" t="n">
        <v>9.18702059378088</v>
      </c>
      <c r="W152" s="0" t="n">
        <v>1</v>
      </c>
    </row>
    <row r="153" customFormat="false" ht="15" hidden="false" customHeight="false" outlineLevel="0" collapsed="false">
      <c r="A153" s="21" t="s">
        <v>1721</v>
      </c>
      <c r="B153" s="0" t="s">
        <v>1722</v>
      </c>
      <c r="C153" s="0" t="s">
        <v>1723</v>
      </c>
      <c r="D153" s="0" t="n">
        <v>42.5</v>
      </c>
      <c r="E153" s="0" t="n">
        <v>18.1</v>
      </c>
      <c r="F153" s="0" t="n">
        <v>-3.8</v>
      </c>
      <c r="G153" s="0" t="n">
        <v>-17.7</v>
      </c>
      <c r="H153" s="0" t="n">
        <v>-1.2</v>
      </c>
      <c r="I153" s="0" t="s">
        <v>1697</v>
      </c>
      <c r="J153" s="0" t="n">
        <v>0.15</v>
      </c>
      <c r="K153" s="0" t="s">
        <v>2524</v>
      </c>
      <c r="L153" s="0" t="s">
        <v>2519</v>
      </c>
      <c r="M153" s="0" t="n">
        <v>-10.8</v>
      </c>
      <c r="N153" s="0" t="s">
        <v>2682</v>
      </c>
      <c r="O153" s="0" t="n">
        <v>18.1430427437076</v>
      </c>
      <c r="P153" s="0" t="n">
        <v>78.1684284356965</v>
      </c>
      <c r="Q153" s="0" t="n">
        <v>83.7563384588544</v>
      </c>
      <c r="R153" s="0" t="n">
        <v>-1.9312600627001</v>
      </c>
      <c r="S153" s="0" t="n">
        <v>-17.6522544398175</v>
      </c>
      <c r="T153" s="0" t="n">
        <v>3.7199660969106</v>
      </c>
      <c r="W153" s="0" t="n">
        <v>1</v>
      </c>
    </row>
    <row r="154" customFormat="false" ht="15" hidden="false" customHeight="false" outlineLevel="0" collapsed="false">
      <c r="A154" s="21" t="s">
        <v>1254</v>
      </c>
      <c r="B154" s="0" t="s">
        <v>1255</v>
      </c>
      <c r="C154" s="0" t="s">
        <v>1256</v>
      </c>
      <c r="D154" s="0" t="n">
        <v>42.2</v>
      </c>
      <c r="E154" s="0" t="n">
        <v>12.1</v>
      </c>
      <c r="F154" s="0" t="n">
        <v>6.4</v>
      </c>
      <c r="G154" s="0" t="n">
        <v>-10</v>
      </c>
      <c r="H154" s="0" t="n">
        <v>2.5</v>
      </c>
      <c r="I154" s="0" t="s">
        <v>1245</v>
      </c>
      <c r="J154" s="0" t="n">
        <v>0.26</v>
      </c>
      <c r="K154" s="0" t="s">
        <v>2518</v>
      </c>
      <c r="L154" s="0" t="s">
        <v>2519</v>
      </c>
      <c r="M154" s="0" t="s">
        <v>2684</v>
      </c>
      <c r="N154" s="0" t="s">
        <v>2685</v>
      </c>
      <c r="O154" s="0" t="n">
        <v>12.1330128162794</v>
      </c>
      <c r="P154" s="0" t="n">
        <v>26.9699440420261</v>
      </c>
      <c r="Q154" s="0" t="n">
        <v>228.713132663928</v>
      </c>
      <c r="R154" s="0" t="n">
        <v>3.63077810015146</v>
      </c>
      <c r="S154" s="0" t="n">
        <v>4.1347389515059</v>
      </c>
      <c r="T154" s="0" t="n">
        <v>10.8134815943044</v>
      </c>
      <c r="W154" s="0" t="n">
        <v>1</v>
      </c>
    </row>
    <row r="155" customFormat="false" ht="15" hidden="false" customHeight="false" outlineLevel="0" collapsed="false">
      <c r="A155" s="21" t="s">
        <v>2337</v>
      </c>
      <c r="B155" s="0" t="s">
        <v>1022</v>
      </c>
      <c r="C155" s="0" t="s">
        <v>2338</v>
      </c>
      <c r="D155" s="0" t="n">
        <v>38.9</v>
      </c>
      <c r="E155" s="0" t="n">
        <v>12.9</v>
      </c>
      <c r="F155" s="0" t="n">
        <v>-6.6</v>
      </c>
      <c r="G155" s="0" t="n">
        <v>3.8</v>
      </c>
      <c r="H155" s="0" t="n">
        <v>10.4</v>
      </c>
      <c r="I155" s="0" t="s">
        <v>2309</v>
      </c>
      <c r="J155" s="0" t="n">
        <v>0.082</v>
      </c>
      <c r="K155" s="0" t="s">
        <v>2524</v>
      </c>
      <c r="L155" s="0" t="s">
        <v>2525</v>
      </c>
      <c r="M155" s="0" t="n">
        <v>-8</v>
      </c>
      <c r="N155" s="0" t="n">
        <v>-52.5</v>
      </c>
      <c r="O155" s="0" t="n">
        <v>12.8903064354576</v>
      </c>
      <c r="P155" s="0" t="n">
        <v>49.2661057877629</v>
      </c>
      <c r="Q155" s="0" t="n">
        <v>162.588166972868</v>
      </c>
      <c r="R155" s="0" t="n">
        <v>9.32004360132673</v>
      </c>
      <c r="S155" s="0" t="n">
        <v>-2.92283861550483</v>
      </c>
      <c r="T155" s="0" t="n">
        <v>8.41152790502906</v>
      </c>
      <c r="W155" s="0" t="n">
        <v>1</v>
      </c>
    </row>
    <row r="156" customFormat="false" ht="15" hidden="false" customHeight="false" outlineLevel="0" collapsed="false">
      <c r="A156" s="21" t="s">
        <v>1956</v>
      </c>
      <c r="B156" s="0" t="s">
        <v>1957</v>
      </c>
      <c r="C156" s="0" t="s">
        <v>1958</v>
      </c>
      <c r="D156" s="0" t="n">
        <v>51.8</v>
      </c>
      <c r="E156" s="0" t="n">
        <v>11.8</v>
      </c>
      <c r="F156" s="0" t="n">
        <v>-1.3</v>
      </c>
      <c r="G156" s="0" t="n">
        <v>-5.1</v>
      </c>
      <c r="H156" s="0" t="n">
        <v>10.6</v>
      </c>
      <c r="I156" s="0" t="s">
        <v>1915</v>
      </c>
      <c r="J156" s="0" t="n">
        <v>0.12</v>
      </c>
      <c r="K156" s="0" t="s">
        <v>2524</v>
      </c>
      <c r="L156" s="0" t="s">
        <v>2525</v>
      </c>
      <c r="M156" s="0" t="n">
        <v>-51</v>
      </c>
      <c r="N156" s="0" t="n">
        <v>-21.1</v>
      </c>
      <c r="O156" s="0" t="n">
        <v>11.8346947573649</v>
      </c>
      <c r="P156" s="0" t="n">
        <v>48.4761826072456</v>
      </c>
      <c r="Q156" s="0" t="n">
        <v>143.855630274606</v>
      </c>
      <c r="R156" s="0" t="n">
        <v>7.15507008631978</v>
      </c>
      <c r="S156" s="0" t="n">
        <v>-5.22605887817262</v>
      </c>
      <c r="T156" s="0" t="n">
        <v>7.84558988615419</v>
      </c>
      <c r="W156" s="0" t="n">
        <v>1</v>
      </c>
    </row>
    <row r="157" customFormat="false" ht="15" hidden="false" customHeight="false" outlineLevel="0" collapsed="false">
      <c r="A157" s="21" t="s">
        <v>2487</v>
      </c>
      <c r="B157" s="0" t="s">
        <v>1403</v>
      </c>
      <c r="C157" s="0" t="s">
        <v>2488</v>
      </c>
      <c r="D157" s="0" t="n">
        <v>44.4</v>
      </c>
      <c r="E157" s="0" t="n">
        <v>16.1</v>
      </c>
      <c r="F157" s="0" t="n">
        <v>-11.5</v>
      </c>
      <c r="G157" s="0" t="n">
        <v>-11.3</v>
      </c>
      <c r="H157" s="0" t="n">
        <v>-0.9</v>
      </c>
      <c r="I157" s="0" t="s">
        <v>2453</v>
      </c>
      <c r="J157" s="0" t="n">
        <v>0.073</v>
      </c>
      <c r="K157" s="0" t="s">
        <v>2518</v>
      </c>
      <c r="L157" s="0" t="s">
        <v>2519</v>
      </c>
      <c r="M157" s="0" t="s">
        <v>2686</v>
      </c>
      <c r="N157" s="0" t="s">
        <v>2687</v>
      </c>
      <c r="O157" s="0" t="n">
        <v>16.1477552619551</v>
      </c>
      <c r="P157" s="0" t="n">
        <v>14.8729571562773</v>
      </c>
      <c r="Q157" s="0" t="n">
        <v>101.375941103104</v>
      </c>
      <c r="R157" s="0" t="n">
        <v>0.817534450061237</v>
      </c>
      <c r="S157" s="0" t="n">
        <v>-4.06332425603598</v>
      </c>
      <c r="T157" s="0" t="n">
        <v>15.606762425733</v>
      </c>
      <c r="W157" s="0" t="n">
        <v>1</v>
      </c>
    </row>
    <row r="158" customFormat="false" ht="30" hidden="false" customHeight="false" outlineLevel="0" collapsed="false">
      <c r="A158" s="29" t="s">
        <v>150</v>
      </c>
      <c r="B158" s="30" t="s">
        <v>151</v>
      </c>
      <c r="C158" s="30" t="s">
        <v>152</v>
      </c>
      <c r="D158" s="30" t="n">
        <v>29.3</v>
      </c>
      <c r="E158" s="30" t="n">
        <v>21</v>
      </c>
      <c r="F158" s="30" t="n">
        <v>16.8</v>
      </c>
      <c r="G158" s="30" t="n">
        <v>-12</v>
      </c>
      <c r="H158" s="30" t="n">
        <v>-3.8</v>
      </c>
      <c r="I158" s="30" t="s">
        <v>153</v>
      </c>
      <c r="J158" s="30" t="n">
        <v>3.9</v>
      </c>
      <c r="K158" s="30" t="s">
        <v>2518</v>
      </c>
      <c r="L158" s="30" t="s">
        <v>2519</v>
      </c>
      <c r="M158" s="30" t="s">
        <v>2688</v>
      </c>
      <c r="N158" s="30" t="s">
        <v>2689</v>
      </c>
      <c r="O158" s="0" t="n">
        <v>20.9923795697391</v>
      </c>
      <c r="P158" s="0" t="n">
        <v>44.605593029668</v>
      </c>
      <c r="Q158" s="0" t="n">
        <v>89.7675525503672</v>
      </c>
      <c r="R158" s="0" t="n">
        <v>-0.0598049872614914</v>
      </c>
      <c r="S158" s="0" t="n">
        <v>-14.7412011100453</v>
      </c>
      <c r="T158" s="0" t="n">
        <v>14.9456820920525</v>
      </c>
      <c r="W158" s="0" t="n">
        <v>1</v>
      </c>
    </row>
    <row r="159" customFormat="false" ht="15" hidden="false" customHeight="false" outlineLevel="0" collapsed="false">
      <c r="A159" s="29" t="s">
        <v>1861</v>
      </c>
      <c r="B159" s="30" t="s">
        <v>1862</v>
      </c>
      <c r="C159" s="30" t="s">
        <v>1863</v>
      </c>
      <c r="D159" s="30" t="n">
        <v>39.8</v>
      </c>
      <c r="E159" s="30" t="n">
        <v>24.1</v>
      </c>
      <c r="F159" s="30" t="n">
        <v>10.3</v>
      </c>
      <c r="G159" s="30" t="n">
        <v>-12.2</v>
      </c>
      <c r="H159" s="30" t="n">
        <v>-18</v>
      </c>
      <c r="I159" s="30" t="s">
        <v>1826</v>
      </c>
      <c r="J159" s="30" t="n">
        <v>0.13</v>
      </c>
      <c r="K159" s="30" t="s">
        <v>2518</v>
      </c>
      <c r="L159" s="30" t="s">
        <v>2519</v>
      </c>
      <c r="M159" s="30" t="s">
        <v>2690</v>
      </c>
      <c r="N159" s="30" t="s">
        <v>2691</v>
      </c>
      <c r="O159" s="0" t="n">
        <v>24.0609642367051</v>
      </c>
      <c r="P159" s="0" t="n">
        <v>61.8325649920147</v>
      </c>
      <c r="Q159" s="0" t="n">
        <v>48.8274816063844</v>
      </c>
      <c r="R159" s="0" t="n">
        <v>-13.9641149113725</v>
      </c>
      <c r="S159" s="0" t="n">
        <v>-15.9665257328995</v>
      </c>
      <c r="T159" s="0" t="n">
        <v>11.3579730041343</v>
      </c>
      <c r="W159" s="0" t="n">
        <v>1</v>
      </c>
    </row>
    <row r="160" customFormat="false" ht="15" hidden="false" customHeight="false" outlineLevel="0" collapsed="false">
      <c r="A160" s="25" t="s">
        <v>2334</v>
      </c>
      <c r="B160" s="26" t="s">
        <v>2335</v>
      </c>
      <c r="C160" s="26" t="s">
        <v>2336</v>
      </c>
      <c r="D160" s="26" t="n">
        <v>22</v>
      </c>
      <c r="E160" s="9" t="n">
        <v>17.8</v>
      </c>
      <c r="F160" s="9" t="n">
        <v>9.4</v>
      </c>
      <c r="G160" s="9" t="n">
        <v>13</v>
      </c>
      <c r="H160" s="9" t="n">
        <v>7.8</v>
      </c>
      <c r="I160" s="27" t="s">
        <v>2309</v>
      </c>
      <c r="J160" s="9" t="n">
        <v>0.082</v>
      </c>
      <c r="K160" s="9" t="s">
        <v>2518</v>
      </c>
      <c r="L160" s="9" t="s">
        <v>2525</v>
      </c>
      <c r="M160" s="10" t="s">
        <v>2692</v>
      </c>
      <c r="N160" s="10" t="n">
        <v>-87.6</v>
      </c>
      <c r="O160" s="0" t="n">
        <v>17.8381613402279</v>
      </c>
      <c r="P160" s="0" t="n">
        <v>59.5308551748782</v>
      </c>
      <c r="Q160" s="0" t="n">
        <v>220.260456117229</v>
      </c>
      <c r="R160" s="0" t="n">
        <v>11.7326978530887</v>
      </c>
      <c r="S160" s="0" t="n">
        <v>9.93613810195926</v>
      </c>
      <c r="T160" s="0" t="n">
        <v>9.04527283761646</v>
      </c>
      <c r="W160" s="0" t="n">
        <v>1</v>
      </c>
    </row>
    <row r="161" customFormat="false" ht="15" hidden="false" customHeight="false" outlineLevel="0" collapsed="false">
      <c r="A161" s="25" t="s">
        <v>1592</v>
      </c>
      <c r="B161" s="26" t="s">
        <v>1019</v>
      </c>
      <c r="C161" s="26" t="s">
        <v>1593</v>
      </c>
      <c r="D161" s="26" t="n">
        <v>46.3</v>
      </c>
      <c r="E161" s="9" t="n">
        <v>49</v>
      </c>
      <c r="F161" s="9" t="n">
        <v>0.9</v>
      </c>
      <c r="G161" s="9" t="n">
        <v>-40.4</v>
      </c>
      <c r="H161" s="9" t="n">
        <v>-27.7</v>
      </c>
      <c r="I161" s="27" t="s">
        <v>1574</v>
      </c>
      <c r="J161" s="9" t="n">
        <v>0.18</v>
      </c>
      <c r="K161" s="9" t="s">
        <v>2518</v>
      </c>
      <c r="L161" s="9" t="s">
        <v>2519</v>
      </c>
      <c r="M161" s="10" t="s">
        <v>2693</v>
      </c>
      <c r="N161" s="10" t="s">
        <v>2694</v>
      </c>
      <c r="O161" s="0" t="n">
        <v>48.9924483976868</v>
      </c>
      <c r="P161" s="0" t="n">
        <v>10.3671102804383</v>
      </c>
      <c r="Q161" s="0" t="n">
        <v>249.913099065806</v>
      </c>
      <c r="R161" s="0" t="n">
        <v>3.02795256728188</v>
      </c>
      <c r="S161" s="0" t="n">
        <v>8.28013444786354</v>
      </c>
      <c r="T161" s="0" t="n">
        <v>48.1926433885463</v>
      </c>
      <c r="W161" s="0" t="n">
        <v>1</v>
      </c>
    </row>
    <row r="162" customFormat="false" ht="15" hidden="false" customHeight="false" outlineLevel="0" collapsed="false">
      <c r="A162" s="25" t="s">
        <v>1402</v>
      </c>
      <c r="B162" s="26" t="s">
        <v>1403</v>
      </c>
      <c r="C162" s="26" t="s">
        <v>1404</v>
      </c>
      <c r="D162" s="26" t="n">
        <v>32.4</v>
      </c>
      <c r="E162" s="9" t="n">
        <v>31.9</v>
      </c>
      <c r="F162" s="9" t="n">
        <v>-4.7</v>
      </c>
      <c r="G162" s="9" t="n">
        <v>-17.8</v>
      </c>
      <c r="H162" s="9" t="n">
        <v>-26</v>
      </c>
      <c r="I162" s="27" t="s">
        <v>1385</v>
      </c>
      <c r="J162" s="9" t="n">
        <v>0.22</v>
      </c>
      <c r="K162" s="9" t="s">
        <v>2518</v>
      </c>
      <c r="L162" s="9" t="s">
        <v>2519</v>
      </c>
      <c r="M162" s="10" t="s">
        <v>2686</v>
      </c>
      <c r="N162" s="10" t="s">
        <v>2695</v>
      </c>
      <c r="O162" s="0" t="n">
        <v>31.8579660367701</v>
      </c>
      <c r="P162" s="0" t="n">
        <v>62.1464469687402</v>
      </c>
      <c r="Q162" s="0" t="n">
        <v>330.497339748849</v>
      </c>
      <c r="R162" s="0" t="n">
        <v>-24.5147090903945</v>
      </c>
      <c r="S162" s="0" t="n">
        <v>13.8712576752021</v>
      </c>
      <c r="T162" s="0" t="n">
        <v>14.8844633333378</v>
      </c>
      <c r="W162" s="0" t="n">
        <v>1</v>
      </c>
    </row>
    <row r="163" customFormat="false" ht="15" hidden="false" customHeight="false" outlineLevel="0" collapsed="false">
      <c r="A163" s="21" t="s">
        <v>853</v>
      </c>
      <c r="B163" s="0" t="s">
        <v>854</v>
      </c>
      <c r="C163" s="0" t="s">
        <v>855</v>
      </c>
      <c r="D163" s="0" t="n">
        <v>29.6</v>
      </c>
      <c r="E163" s="0" t="n">
        <v>12.2</v>
      </c>
      <c r="F163" s="0" t="n">
        <v>11.2</v>
      </c>
      <c r="G163" s="0" t="n">
        <v>0.9</v>
      </c>
      <c r="H163" s="0" t="n">
        <v>4.7</v>
      </c>
      <c r="I163" s="0" t="s">
        <v>843</v>
      </c>
      <c r="J163" s="0" t="n">
        <v>0.42</v>
      </c>
      <c r="K163" s="0" t="s">
        <v>2524</v>
      </c>
      <c r="L163" s="0" t="s">
        <v>2525</v>
      </c>
      <c r="M163" s="0" t="n">
        <v>-46.3</v>
      </c>
      <c r="N163" s="0" t="n">
        <v>-179.3</v>
      </c>
      <c r="O163" s="0" t="n">
        <v>12.1794909581641</v>
      </c>
      <c r="P163" s="0" t="n">
        <v>23.8104362499833</v>
      </c>
      <c r="Q163" s="0" t="n">
        <v>8.92819631495277</v>
      </c>
      <c r="R163" s="0" t="n">
        <v>-4.85742964394469</v>
      </c>
      <c r="S163" s="0" t="n">
        <v>-0.763102422336959</v>
      </c>
      <c r="T163" s="0" t="n">
        <v>11.142847569053</v>
      </c>
      <c r="W163" s="0" t="n">
        <v>1</v>
      </c>
    </row>
    <row r="164" customFormat="false" ht="15" hidden="false" customHeight="false" outlineLevel="0" collapsed="false">
      <c r="A164" s="21" t="s">
        <v>1619</v>
      </c>
      <c r="B164" s="0" t="s">
        <v>1620</v>
      </c>
      <c r="C164" s="0" t="s">
        <v>1621</v>
      </c>
      <c r="D164" s="0" t="n">
        <v>37</v>
      </c>
      <c r="E164" s="0" t="n">
        <v>17.3</v>
      </c>
      <c r="F164" s="0" t="n">
        <v>-16.2</v>
      </c>
      <c r="G164" s="0" t="n">
        <v>-5.8</v>
      </c>
      <c r="H164" s="0" t="n">
        <v>1.4</v>
      </c>
      <c r="I164" s="0" t="s">
        <v>1613</v>
      </c>
      <c r="J164" s="0" t="n">
        <v>0.17</v>
      </c>
      <c r="K164" s="0" t="s">
        <v>2524</v>
      </c>
      <c r="L164" s="0" t="s">
        <v>2525</v>
      </c>
      <c r="M164" s="0" t="n">
        <v>-21.5</v>
      </c>
      <c r="N164" s="0" t="n">
        <v>-29.3</v>
      </c>
      <c r="O164" s="0" t="n">
        <v>17.2638350316493</v>
      </c>
      <c r="P164" s="0" t="n">
        <v>50.3470007908977</v>
      </c>
      <c r="Q164" s="0" t="n">
        <v>77.6853412479427</v>
      </c>
      <c r="R164" s="0" t="n">
        <v>-2.83488586692344</v>
      </c>
      <c r="S164" s="0" t="n">
        <v>-12.9859974982726</v>
      </c>
      <c r="T164" s="0" t="n">
        <v>11.0166823997234</v>
      </c>
      <c r="W164" s="0" t="n">
        <v>1</v>
      </c>
    </row>
    <row r="165" customFormat="false" ht="15" hidden="false" customHeight="false" outlineLevel="0" collapsed="false">
      <c r="A165" s="21" t="s">
        <v>1103</v>
      </c>
      <c r="B165" s="0" t="s">
        <v>1104</v>
      </c>
      <c r="C165" s="0" t="s">
        <v>1105</v>
      </c>
      <c r="D165" s="0" t="n">
        <v>26.7</v>
      </c>
      <c r="E165" s="0" t="n">
        <v>12.9</v>
      </c>
      <c r="F165" s="0" t="n">
        <v>12.2</v>
      </c>
      <c r="G165" s="0" t="n">
        <v>-4.2</v>
      </c>
      <c r="H165" s="0" t="n">
        <v>0.9</v>
      </c>
      <c r="I165" s="0" t="s">
        <v>1102</v>
      </c>
      <c r="J165" s="0" t="n">
        <v>0.32</v>
      </c>
      <c r="K165" s="0" t="s">
        <v>2524</v>
      </c>
      <c r="L165" s="0" t="s">
        <v>2519</v>
      </c>
      <c r="M165" s="0" t="n">
        <v>-48.7</v>
      </c>
      <c r="N165" s="0" t="s">
        <v>2696</v>
      </c>
      <c r="O165" s="0" t="n">
        <v>12.9340635532689</v>
      </c>
      <c r="P165" s="0" t="n">
        <v>48.4594034259655</v>
      </c>
      <c r="Q165" s="0" t="n">
        <v>29.8140872299514</v>
      </c>
      <c r="R165" s="0" t="n">
        <v>-8.39962465589234</v>
      </c>
      <c r="S165" s="0" t="n">
        <v>-4.81325335767815</v>
      </c>
      <c r="T165" s="0" t="n">
        <v>8.57723135719944</v>
      </c>
      <c r="W165" s="0" t="n">
        <v>1</v>
      </c>
    </row>
    <row r="166" customFormat="false" ht="15" hidden="false" customHeight="false" outlineLevel="0" collapsed="false">
      <c r="A166" s="21" t="s">
        <v>1228</v>
      </c>
      <c r="B166" s="0" t="s">
        <v>1229</v>
      </c>
      <c r="C166" s="0" t="s">
        <v>1230</v>
      </c>
      <c r="D166" s="0" t="n">
        <v>37.4</v>
      </c>
      <c r="E166" s="0" t="n">
        <v>21.3</v>
      </c>
      <c r="F166" s="0" t="n">
        <v>-15.3</v>
      </c>
      <c r="G166" s="0" t="n">
        <v>12.8</v>
      </c>
      <c r="H166" s="0" t="n">
        <v>7.4</v>
      </c>
      <c r="I166" s="0" t="s">
        <v>1221</v>
      </c>
      <c r="J166" s="0" t="n">
        <v>0.27</v>
      </c>
      <c r="K166" s="0" t="s">
        <v>2518</v>
      </c>
      <c r="L166" s="0" t="s">
        <v>2525</v>
      </c>
      <c r="M166" s="0" t="s">
        <v>2697</v>
      </c>
      <c r="N166" s="0" t="n">
        <v>-39.6</v>
      </c>
      <c r="O166" s="0" t="n">
        <v>21.276512872179</v>
      </c>
      <c r="P166" s="0" t="n">
        <v>58.0536562938605</v>
      </c>
      <c r="Q166" s="0" t="n">
        <v>180.349039002156</v>
      </c>
      <c r="R166" s="0" t="n">
        <v>18.053721964429</v>
      </c>
      <c r="S166" s="0" t="n">
        <v>0.10998246476921</v>
      </c>
      <c r="T166" s="0" t="n">
        <v>11.2579317411564</v>
      </c>
      <c r="W166" s="0" t="n">
        <v>1</v>
      </c>
    </row>
    <row r="167" customFormat="false" ht="15" hidden="false" customHeight="false" outlineLevel="0" collapsed="false">
      <c r="A167" s="21" t="s">
        <v>744</v>
      </c>
      <c r="B167" s="0" t="s">
        <v>745</v>
      </c>
      <c r="C167" s="0" t="s">
        <v>746</v>
      </c>
      <c r="D167" s="0" t="n">
        <v>36.3</v>
      </c>
      <c r="E167" s="0" t="n">
        <v>19.2</v>
      </c>
      <c r="F167" s="0" t="n">
        <v>8</v>
      </c>
      <c r="G167" s="0" t="n">
        <v>-15.6</v>
      </c>
      <c r="H167" s="0" t="n">
        <v>-7.9</v>
      </c>
      <c r="I167" s="0" t="s">
        <v>747</v>
      </c>
      <c r="J167" s="0" t="n">
        <v>0.49</v>
      </c>
      <c r="K167" s="0" t="s">
        <v>2524</v>
      </c>
      <c r="L167" s="0" t="s">
        <v>2519</v>
      </c>
      <c r="M167" s="0" t="n">
        <v>-25.5</v>
      </c>
      <c r="N167" s="0" t="s">
        <v>2545</v>
      </c>
      <c r="O167" s="0" t="n">
        <v>19.2294045669646</v>
      </c>
      <c r="P167" s="0" t="n">
        <v>80.6522374100074</v>
      </c>
      <c r="Q167" s="0" t="n">
        <v>57.3292186961556</v>
      </c>
      <c r="R167" s="0" t="n">
        <v>-10.2424034114142</v>
      </c>
      <c r="S167" s="0" t="n">
        <v>-15.9720935865519</v>
      </c>
      <c r="T167" s="0" t="n">
        <v>3.12336338268191</v>
      </c>
      <c r="W167" s="0" t="n">
        <v>1</v>
      </c>
    </row>
    <row r="168" customFormat="false" ht="15" hidden="false" customHeight="false" outlineLevel="0" collapsed="false">
      <c r="A168" s="21" t="s">
        <v>1507</v>
      </c>
      <c r="B168" s="0" t="s">
        <v>1508</v>
      </c>
      <c r="C168" s="0" t="s">
        <v>1266</v>
      </c>
      <c r="D168" s="0" t="n">
        <v>33.1</v>
      </c>
      <c r="E168" s="0" t="n">
        <v>13.8</v>
      </c>
      <c r="F168" s="0" t="n">
        <v>-13.7</v>
      </c>
      <c r="G168" s="0" t="n">
        <v>-1.7</v>
      </c>
      <c r="H168" s="0" t="n">
        <v>0.8</v>
      </c>
      <c r="I168" s="0" t="s">
        <v>1498</v>
      </c>
      <c r="J168" s="0" t="n">
        <v>0.2</v>
      </c>
      <c r="K168" s="0" t="s">
        <v>2524</v>
      </c>
      <c r="L168" s="0" t="s">
        <v>2525</v>
      </c>
      <c r="M168" s="0" t="n">
        <v>-36.1</v>
      </c>
      <c r="N168" s="0" t="n">
        <v>-5.5</v>
      </c>
      <c r="O168" s="0" t="n">
        <v>13.8282319911115</v>
      </c>
      <c r="P168" s="0" t="n">
        <v>34.7770295687389</v>
      </c>
      <c r="Q168" s="0" t="n">
        <v>22.3968833890991</v>
      </c>
      <c r="R168" s="0" t="n">
        <v>-7.29243400121019</v>
      </c>
      <c r="S168" s="0" t="n">
        <v>-3.0052603467143</v>
      </c>
      <c r="T168" s="0" t="n">
        <v>11.358204813546</v>
      </c>
      <c r="W168" s="0" t="n">
        <v>1</v>
      </c>
    </row>
    <row r="169" customFormat="false" ht="15" hidden="false" customHeight="false" outlineLevel="0" collapsed="false">
      <c r="A169" s="21" t="s">
        <v>1346</v>
      </c>
      <c r="B169" s="0" t="s">
        <v>1347</v>
      </c>
      <c r="C169" s="0" t="s">
        <v>1348</v>
      </c>
      <c r="D169" s="0" t="n">
        <v>35.2</v>
      </c>
      <c r="E169" s="0" t="n">
        <v>19.9</v>
      </c>
      <c r="F169" s="0" t="n">
        <v>5.5</v>
      </c>
      <c r="G169" s="0" t="n">
        <v>-10.5</v>
      </c>
      <c r="H169" s="0" t="n">
        <v>-16</v>
      </c>
      <c r="I169" s="0" t="s">
        <v>1327</v>
      </c>
      <c r="J169" s="0" t="n">
        <v>0.23</v>
      </c>
      <c r="K169" s="0" t="s">
        <v>2518</v>
      </c>
      <c r="L169" s="0" t="s">
        <v>2519</v>
      </c>
      <c r="M169" s="0" t="s">
        <v>2698</v>
      </c>
      <c r="N169" s="0" t="s">
        <v>2544</v>
      </c>
      <c r="O169" s="0" t="n">
        <v>19.9123077517399</v>
      </c>
      <c r="P169" s="0" t="n">
        <v>45.4831203757087</v>
      </c>
      <c r="Q169" s="0" t="n">
        <v>358.786169869288</v>
      </c>
      <c r="R169" s="0" t="n">
        <v>-14.1951639903852</v>
      </c>
      <c r="S169" s="0" t="n">
        <v>0.300774267047575</v>
      </c>
      <c r="T169" s="0" t="n">
        <v>13.960904488118</v>
      </c>
      <c r="W169" s="0" t="n">
        <v>1</v>
      </c>
    </row>
    <row r="170" customFormat="false" ht="15" hidden="false" customHeight="false" outlineLevel="0" collapsed="false">
      <c r="A170" s="21" t="s">
        <v>1589</v>
      </c>
      <c r="B170" s="0" t="s">
        <v>1590</v>
      </c>
      <c r="C170" s="0" t="s">
        <v>1591</v>
      </c>
      <c r="D170" s="0" t="n">
        <v>39.8</v>
      </c>
      <c r="E170" s="0" t="n">
        <v>18</v>
      </c>
      <c r="F170" s="0" t="n">
        <v>7.8</v>
      </c>
      <c r="G170" s="0" t="n">
        <v>-16</v>
      </c>
      <c r="H170" s="0" t="n">
        <v>-2.5</v>
      </c>
      <c r="I170" s="0" t="s">
        <v>1571</v>
      </c>
      <c r="J170" s="0" t="n">
        <v>0.18</v>
      </c>
      <c r="K170" s="0" t="s">
        <v>2524</v>
      </c>
      <c r="L170" s="0" t="s">
        <v>2519</v>
      </c>
      <c r="M170" s="0" t="n">
        <v>-15.9</v>
      </c>
      <c r="N170" s="0" t="s">
        <v>2699</v>
      </c>
      <c r="O170" s="0" t="n">
        <v>17.9747044481961</v>
      </c>
      <c r="P170" s="0" t="n">
        <v>36.5176960131681</v>
      </c>
      <c r="Q170" s="0" t="n">
        <v>51.1164660825732</v>
      </c>
      <c r="R170" s="0" t="n">
        <v>-6.71444217737834</v>
      </c>
      <c r="S170" s="0" t="n">
        <v>-8.32619453925356</v>
      </c>
      <c r="T170" s="0" t="n">
        <v>14.4457866085979</v>
      </c>
      <c r="W170" s="0" t="n">
        <v>1</v>
      </c>
    </row>
    <row r="171" customFormat="false" ht="15" hidden="false" customHeight="false" outlineLevel="0" collapsed="false">
      <c r="A171" s="21" t="s">
        <v>691</v>
      </c>
      <c r="B171" s="0" t="s">
        <v>692</v>
      </c>
      <c r="C171" s="0" t="s">
        <v>693</v>
      </c>
      <c r="D171" s="0" t="n">
        <v>33.7</v>
      </c>
      <c r="E171" s="0" t="n">
        <v>21.1</v>
      </c>
      <c r="F171" s="0" t="n">
        <v>5.6</v>
      </c>
      <c r="G171" s="0" t="n">
        <v>-2.3</v>
      </c>
      <c r="H171" s="0" t="n">
        <v>-20.2</v>
      </c>
      <c r="I171" s="0" t="s">
        <v>694</v>
      </c>
      <c r="J171" s="0" t="n">
        <v>0.53</v>
      </c>
      <c r="K171" s="0" t="s">
        <v>2518</v>
      </c>
      <c r="L171" s="0" t="s">
        <v>2525</v>
      </c>
      <c r="M171" s="0" t="s">
        <v>2700</v>
      </c>
      <c r="N171" s="0" t="n">
        <v>-149</v>
      </c>
      <c r="O171" s="0" t="n">
        <v>21.087674124948</v>
      </c>
      <c r="P171" s="0" t="n">
        <v>17.7525824811656</v>
      </c>
      <c r="Q171" s="0" t="n">
        <v>310.958171569211</v>
      </c>
      <c r="R171" s="0" t="n">
        <v>-4.21477424087586</v>
      </c>
      <c r="S171" s="0" t="n">
        <v>4.8556980113799</v>
      </c>
      <c r="T171" s="0" t="n">
        <v>20.0835224729312</v>
      </c>
      <c r="W171" s="0" t="n">
        <v>1</v>
      </c>
    </row>
    <row r="172" customFormat="false" ht="15" hidden="false" customHeight="false" outlineLevel="0" collapsed="false">
      <c r="A172" s="21" t="s">
        <v>2034</v>
      </c>
      <c r="B172" s="0" t="s">
        <v>1022</v>
      </c>
      <c r="C172" s="0" t="s">
        <v>1682</v>
      </c>
      <c r="D172" s="0" t="n">
        <v>39</v>
      </c>
      <c r="E172" s="0" t="n">
        <v>28.8</v>
      </c>
      <c r="F172" s="0" t="n">
        <v>-28.2</v>
      </c>
      <c r="G172" s="0" t="n">
        <v>3.4</v>
      </c>
      <c r="H172" s="0" t="n">
        <v>4.6</v>
      </c>
      <c r="I172" s="0" t="s">
        <v>1992</v>
      </c>
      <c r="J172" s="0" t="n">
        <v>0.11</v>
      </c>
      <c r="K172" s="0" t="s">
        <v>2524</v>
      </c>
      <c r="L172" s="0" t="s">
        <v>2525</v>
      </c>
      <c r="M172" s="0" t="n">
        <v>-8</v>
      </c>
      <c r="N172" s="0" t="n">
        <v>-11.2</v>
      </c>
      <c r="O172" s="0" t="n">
        <v>28.774294083435</v>
      </c>
      <c r="P172" s="0" t="n">
        <v>4.44136943364182</v>
      </c>
      <c r="Q172" s="0" t="n">
        <v>105.978553206232</v>
      </c>
      <c r="R172" s="0" t="n">
        <v>0.613387148007981</v>
      </c>
      <c r="S172" s="0" t="n">
        <v>-2.14216117605771</v>
      </c>
      <c r="T172" s="0" t="n">
        <v>28.6878877176841</v>
      </c>
      <c r="W172" s="0" t="n">
        <v>1</v>
      </c>
    </row>
    <row r="173" customFormat="false" ht="15" hidden="false" customHeight="false" outlineLevel="0" collapsed="false">
      <c r="A173" s="21" t="s">
        <v>901</v>
      </c>
      <c r="B173" s="0" t="s">
        <v>902</v>
      </c>
      <c r="C173" s="0" t="s">
        <v>903</v>
      </c>
      <c r="D173" s="0" t="n">
        <v>36</v>
      </c>
      <c r="E173" s="0" t="n">
        <v>17.5</v>
      </c>
      <c r="F173" s="0" t="n">
        <v>-10.7</v>
      </c>
      <c r="G173" s="0" t="n">
        <v>-7.6</v>
      </c>
      <c r="H173" s="0" t="n">
        <v>11.6</v>
      </c>
      <c r="I173" s="0" t="s">
        <v>884</v>
      </c>
      <c r="J173" s="0" t="n">
        <v>0.41</v>
      </c>
      <c r="K173" s="0" t="s">
        <v>2518</v>
      </c>
      <c r="L173" s="0" t="s">
        <v>2519</v>
      </c>
      <c r="M173" s="0" t="s">
        <v>2701</v>
      </c>
      <c r="N173" s="0" t="s">
        <v>2648</v>
      </c>
      <c r="O173" s="0" t="n">
        <v>17.515992692394</v>
      </c>
      <c r="P173" s="0" t="n">
        <v>43.8817644623253</v>
      </c>
      <c r="Q173" s="0" t="n">
        <v>172.878855473451</v>
      </c>
      <c r="R173" s="0" t="n">
        <v>12.0479465795588</v>
      </c>
      <c r="S173" s="0" t="n">
        <v>-1.50516645563232</v>
      </c>
      <c r="T173" s="0" t="n">
        <v>12.6250329566673</v>
      </c>
      <c r="W173" s="0" t="n">
        <v>1</v>
      </c>
    </row>
    <row r="174" customFormat="false" ht="15" hidden="false" customHeight="false" outlineLevel="0" collapsed="false">
      <c r="A174" s="21" t="s">
        <v>928</v>
      </c>
      <c r="B174" s="0" t="s">
        <v>929</v>
      </c>
      <c r="C174" s="0" t="s">
        <v>930</v>
      </c>
      <c r="D174" s="0" t="n">
        <v>45.5</v>
      </c>
      <c r="E174" s="0" t="n">
        <v>35.7</v>
      </c>
      <c r="F174" s="0" t="n">
        <v>-35.4</v>
      </c>
      <c r="G174" s="0" t="n">
        <v>1.8</v>
      </c>
      <c r="H174" s="0" t="n">
        <v>-4.4</v>
      </c>
      <c r="I174" s="0" t="s">
        <v>921</v>
      </c>
      <c r="J174" s="0" t="n">
        <v>0.4</v>
      </c>
      <c r="K174" s="0" t="s">
        <v>2518</v>
      </c>
      <c r="L174" s="0" t="s">
        <v>2519</v>
      </c>
      <c r="M174" s="0" t="s">
        <v>2584</v>
      </c>
      <c r="N174" s="0" t="s">
        <v>2702</v>
      </c>
      <c r="O174" s="0" t="n">
        <v>35.7177826859395</v>
      </c>
      <c r="P174" s="0" t="n">
        <v>46.4059721302648</v>
      </c>
      <c r="Q174" s="0" t="n">
        <v>222.937134080683</v>
      </c>
      <c r="R174" s="0" t="n">
        <v>18.9382817429558</v>
      </c>
      <c r="S174" s="0" t="n">
        <v>17.6214242625138</v>
      </c>
      <c r="T174" s="0" t="n">
        <v>24.6289847859167</v>
      </c>
      <c r="W174" s="0" t="n">
        <v>1</v>
      </c>
    </row>
    <row r="175" customFormat="false" ht="15" hidden="false" customHeight="false" outlineLevel="0" collapsed="false">
      <c r="A175" s="21" t="s">
        <v>2482</v>
      </c>
      <c r="B175" s="0" t="s">
        <v>682</v>
      </c>
      <c r="C175" s="0" t="s">
        <v>2483</v>
      </c>
      <c r="D175" s="0" t="n">
        <v>38.1</v>
      </c>
      <c r="E175" s="0" t="n">
        <v>18.1</v>
      </c>
      <c r="F175" s="0" t="n">
        <v>4.5</v>
      </c>
      <c r="G175" s="0" t="n">
        <v>-14.4</v>
      </c>
      <c r="H175" s="0" t="n">
        <v>-10</v>
      </c>
      <c r="I175" s="0" t="s">
        <v>2453</v>
      </c>
      <c r="J175" s="0" t="n">
        <v>0.073</v>
      </c>
      <c r="K175" s="0" t="s">
        <v>2524</v>
      </c>
      <c r="L175" s="0" t="s">
        <v>2519</v>
      </c>
      <c r="M175" s="0" t="n">
        <v>-31.1</v>
      </c>
      <c r="N175" s="0" t="s">
        <v>2703</v>
      </c>
      <c r="O175" s="0" t="n">
        <v>18.1</v>
      </c>
      <c r="P175" s="0" t="n">
        <v>71.6037617181067</v>
      </c>
      <c r="Q175" s="0" t="n">
        <v>331.715093280616</v>
      </c>
      <c r="R175" s="0" t="n">
        <v>-15.1243701569094</v>
      </c>
      <c r="S175" s="0" t="n">
        <v>8.13849573643667</v>
      </c>
      <c r="T175" s="0" t="n">
        <v>5.71211996589637</v>
      </c>
      <c r="W175" s="0" t="n">
        <v>1</v>
      </c>
    </row>
    <row r="176" customFormat="false" ht="15" hidden="false" customHeight="false" outlineLevel="0" collapsed="false">
      <c r="A176" s="21" t="s">
        <v>1716</v>
      </c>
      <c r="B176" s="0" t="s">
        <v>1717</v>
      </c>
      <c r="C176" s="0" t="s">
        <v>1718</v>
      </c>
      <c r="D176" s="0" t="n">
        <v>30.7</v>
      </c>
      <c r="E176" s="0" t="n">
        <v>21.7</v>
      </c>
      <c r="F176" s="0" t="n">
        <v>15.3</v>
      </c>
      <c r="G176" s="0" t="n">
        <v>-13.3</v>
      </c>
      <c r="H176" s="0" t="n">
        <v>-7.8</v>
      </c>
      <c r="I176" s="0" t="s">
        <v>1688</v>
      </c>
      <c r="J176" s="0" t="n">
        <v>0.15</v>
      </c>
      <c r="K176" s="0" t="s">
        <v>2518</v>
      </c>
      <c r="L176" s="0" t="s">
        <v>2525</v>
      </c>
      <c r="M176" s="0" t="s">
        <v>2704</v>
      </c>
      <c r="N176" s="0" t="n">
        <v>-162.1</v>
      </c>
      <c r="O176" s="0" t="n">
        <v>21.7214180015946</v>
      </c>
      <c r="P176" s="0" t="n">
        <v>67.2787702936613</v>
      </c>
      <c r="Q176" s="0" t="n">
        <v>240.041847891561</v>
      </c>
      <c r="R176" s="0" t="n">
        <v>10.0051881980743</v>
      </c>
      <c r="S176" s="0" t="n">
        <v>17.3587618247803</v>
      </c>
      <c r="T176" s="0" t="n">
        <v>8.38985083488758</v>
      </c>
      <c r="W176" s="0" t="n">
        <v>1</v>
      </c>
    </row>
    <row r="177" customFormat="false" ht="15" hidden="false" customHeight="false" outlineLevel="0" collapsed="false">
      <c r="A177" s="21" t="s">
        <v>2032</v>
      </c>
      <c r="B177" s="0" t="s">
        <v>2033</v>
      </c>
      <c r="C177" s="0" t="s">
        <v>948</v>
      </c>
      <c r="D177" s="0" t="n">
        <v>26.3</v>
      </c>
      <c r="E177" s="0" t="n">
        <v>12</v>
      </c>
      <c r="F177" s="0" t="n">
        <v>11.5</v>
      </c>
      <c r="G177" s="0" t="n">
        <v>-2.8</v>
      </c>
      <c r="H177" s="0" t="n">
        <v>-2.2</v>
      </c>
      <c r="I177" s="0" t="s">
        <v>1992</v>
      </c>
      <c r="J177" s="0" t="n">
        <v>0.11</v>
      </c>
      <c r="K177" s="0" t="s">
        <v>2518</v>
      </c>
      <c r="L177" s="0" t="s">
        <v>2519</v>
      </c>
      <c r="M177" s="0" t="s">
        <v>2705</v>
      </c>
      <c r="N177" s="0" t="s">
        <v>2706</v>
      </c>
      <c r="O177" s="0" t="n">
        <v>12.0386876361172</v>
      </c>
      <c r="P177" s="0" t="n">
        <v>30.2199094636359</v>
      </c>
      <c r="Q177" s="0" t="n">
        <v>134.500918128403</v>
      </c>
      <c r="R177" s="0" t="n">
        <v>4.24709937263881</v>
      </c>
      <c r="S177" s="0" t="n">
        <v>-4.32174119050411</v>
      </c>
      <c r="T177" s="0" t="n">
        <v>10.4026294753409</v>
      </c>
      <c r="W177" s="0" t="n">
        <v>1</v>
      </c>
    </row>
    <row r="178" customFormat="false" ht="15" hidden="false" customHeight="false" outlineLevel="0" collapsed="false">
      <c r="A178" s="21" t="s">
        <v>270</v>
      </c>
      <c r="B178" s="0" t="s">
        <v>271</v>
      </c>
      <c r="C178" s="0" t="s">
        <v>272</v>
      </c>
      <c r="D178" s="0" t="n">
        <v>26.1</v>
      </c>
      <c r="E178" s="0" t="n">
        <v>13.4</v>
      </c>
      <c r="F178" s="0" t="n">
        <v>0.4</v>
      </c>
      <c r="G178" s="0" t="n">
        <v>-1.4</v>
      </c>
      <c r="H178" s="0" t="n">
        <v>13.3</v>
      </c>
      <c r="I178" s="0" t="s">
        <v>273</v>
      </c>
      <c r="J178" s="0" t="n">
        <v>1.7</v>
      </c>
      <c r="K178" s="0" t="s">
        <v>2524</v>
      </c>
      <c r="L178" s="0" t="s">
        <v>2525</v>
      </c>
      <c r="M178" s="0" t="n">
        <v>-45.8</v>
      </c>
      <c r="N178" s="0" t="n">
        <v>-172.7</v>
      </c>
      <c r="O178" s="0" t="n">
        <v>13.3794618725867</v>
      </c>
      <c r="P178" s="0" t="n">
        <v>43.6095129299904</v>
      </c>
      <c r="Q178" s="0" t="n">
        <v>188.973892053349</v>
      </c>
      <c r="R178" s="0" t="n">
        <v>9.11538756131958</v>
      </c>
      <c r="S178" s="0" t="n">
        <v>1.43947806308544</v>
      </c>
      <c r="T178" s="0" t="n">
        <v>9.68749774259773</v>
      </c>
      <c r="W178" s="0" t="n">
        <v>1</v>
      </c>
    </row>
    <row r="179" customFormat="false" ht="15" hidden="false" customHeight="false" outlineLevel="0" collapsed="false">
      <c r="A179" s="21" t="s">
        <v>1042</v>
      </c>
      <c r="B179" s="0" t="s">
        <v>1043</v>
      </c>
      <c r="C179" s="0" t="s">
        <v>1044</v>
      </c>
      <c r="D179" s="0" t="n">
        <v>23.3</v>
      </c>
      <c r="E179" s="0" t="n">
        <v>25.3</v>
      </c>
      <c r="F179" s="0" t="n">
        <v>21.3</v>
      </c>
      <c r="G179" s="0" t="n">
        <v>2.2</v>
      </c>
      <c r="H179" s="0" t="n">
        <v>13.4</v>
      </c>
      <c r="I179" s="0" t="s">
        <v>1045</v>
      </c>
      <c r="J179" s="0" t="n">
        <v>0.35</v>
      </c>
      <c r="K179" s="0" t="s">
        <v>2524</v>
      </c>
      <c r="L179" s="0" t="s">
        <v>2525</v>
      </c>
      <c r="M179" s="0" t="n">
        <v>-69.5</v>
      </c>
      <c r="N179" s="0" t="n">
        <v>-179.7</v>
      </c>
      <c r="O179" s="0" t="n">
        <v>25.2604433848656</v>
      </c>
      <c r="P179" s="0" t="n">
        <v>37.5956551470519</v>
      </c>
      <c r="Q179" s="0" t="n">
        <v>7.78847399256023</v>
      </c>
      <c r="R179" s="0" t="n">
        <v>-15.268854876362</v>
      </c>
      <c r="S179" s="0" t="n">
        <v>-2.08844381142469</v>
      </c>
      <c r="T179" s="0" t="n">
        <v>20.0147563865044</v>
      </c>
      <c r="W179" s="0" t="n">
        <v>1</v>
      </c>
    </row>
    <row r="180" customFormat="false" ht="15" hidden="false" customHeight="false" outlineLevel="0" collapsed="false">
      <c r="A180" s="21" t="s">
        <v>1099</v>
      </c>
      <c r="B180" s="0" t="s">
        <v>1100</v>
      </c>
      <c r="C180" s="0" t="s">
        <v>1101</v>
      </c>
      <c r="D180" s="0" t="n">
        <v>37</v>
      </c>
      <c r="E180" s="0" t="n">
        <v>19.9</v>
      </c>
      <c r="F180" s="0" t="n">
        <v>-7</v>
      </c>
      <c r="G180" s="0" t="n">
        <v>16.1</v>
      </c>
      <c r="H180" s="0" t="n">
        <v>9.4</v>
      </c>
      <c r="I180" s="0" t="s">
        <v>1102</v>
      </c>
      <c r="J180" s="0" t="n">
        <v>0.32</v>
      </c>
      <c r="K180" s="0" t="s">
        <v>2524</v>
      </c>
      <c r="L180" s="0" t="s">
        <v>2525</v>
      </c>
      <c r="M180" s="0" t="n">
        <v>-68.2</v>
      </c>
      <c r="N180" s="0" t="n">
        <v>-24</v>
      </c>
      <c r="O180" s="0" t="n">
        <v>19.9140653810316</v>
      </c>
      <c r="P180" s="0" t="n">
        <v>47.1841348256039</v>
      </c>
      <c r="Q180" s="0" t="n">
        <v>305.712273214466</v>
      </c>
      <c r="R180" s="0" t="n">
        <v>-8.52679266740455</v>
      </c>
      <c r="S180" s="0" t="n">
        <v>11.8609253666702</v>
      </c>
      <c r="T180" s="0" t="n">
        <v>13.5344839670146</v>
      </c>
      <c r="W180" s="0" t="n">
        <v>1</v>
      </c>
    </row>
    <row r="181" customFormat="false" ht="15" hidden="false" customHeight="false" outlineLevel="0" collapsed="false">
      <c r="A181" s="21" t="s">
        <v>779</v>
      </c>
      <c r="B181" s="0" t="s">
        <v>780</v>
      </c>
      <c r="C181" s="0" t="s">
        <v>781</v>
      </c>
      <c r="D181" s="0" t="n">
        <v>22.2</v>
      </c>
      <c r="E181" s="0" t="n">
        <v>16</v>
      </c>
      <c r="F181" s="0" t="n">
        <v>-7.2</v>
      </c>
      <c r="G181" s="0" t="n">
        <v>-12.1</v>
      </c>
      <c r="H181" s="0" t="n">
        <v>-7.7</v>
      </c>
      <c r="I181" s="0" t="s">
        <v>782</v>
      </c>
      <c r="J181" s="0" t="n">
        <v>0.45</v>
      </c>
      <c r="K181" s="0" t="s">
        <v>2518</v>
      </c>
      <c r="L181" s="0" t="s">
        <v>2519</v>
      </c>
      <c r="M181" s="0" t="s">
        <v>2707</v>
      </c>
      <c r="N181" s="0" t="s">
        <v>2708</v>
      </c>
      <c r="O181" s="0" t="n">
        <v>16.0480528413886</v>
      </c>
      <c r="P181" s="0" t="n">
        <v>47.0845777275377</v>
      </c>
      <c r="Q181" s="0" t="n">
        <v>271.559773183404</v>
      </c>
      <c r="R181" s="0" t="n">
        <v>-0.319913024864082</v>
      </c>
      <c r="S181" s="0" t="n">
        <v>11.7485914560527</v>
      </c>
      <c r="T181" s="0" t="n">
        <v>10.9274084052573</v>
      </c>
      <c r="W181" s="0" t="n">
        <v>1</v>
      </c>
    </row>
    <row r="182" customFormat="false" ht="15" hidden="false" customHeight="false" outlineLevel="0" collapsed="false">
      <c r="A182" s="21" t="s">
        <v>2108</v>
      </c>
      <c r="B182" s="0" t="s">
        <v>2109</v>
      </c>
      <c r="C182" s="0" t="s">
        <v>2110</v>
      </c>
      <c r="D182" s="0" t="n">
        <v>27.2</v>
      </c>
      <c r="E182" s="0" t="n">
        <v>16.9</v>
      </c>
      <c r="F182" s="0" t="n">
        <v>15</v>
      </c>
      <c r="G182" s="0" t="n">
        <v>-6.9</v>
      </c>
      <c r="H182" s="0" t="n">
        <v>-3.5</v>
      </c>
      <c r="I182" s="0" t="s">
        <v>2069</v>
      </c>
      <c r="J182" s="0" t="n">
        <v>0.1</v>
      </c>
      <c r="K182" s="0" t="s">
        <v>2524</v>
      </c>
      <c r="L182" s="0" t="s">
        <v>2519</v>
      </c>
      <c r="M182" s="0" t="n">
        <v>-2</v>
      </c>
      <c r="N182" s="0" t="s">
        <v>2709</v>
      </c>
      <c r="O182" s="0" t="n">
        <v>16.8777960646525</v>
      </c>
      <c r="P182" s="0" t="n">
        <v>38.4886497803588</v>
      </c>
      <c r="Q182" s="0" t="n">
        <v>67.8317953280645</v>
      </c>
      <c r="R182" s="0" t="n">
        <v>-3.9634640769992</v>
      </c>
      <c r="S182" s="0" t="n">
        <v>-9.72759951178319</v>
      </c>
      <c r="T182" s="0" t="n">
        <v>13.2107819696145</v>
      </c>
      <c r="W182" s="0" t="n">
        <v>1</v>
      </c>
    </row>
    <row r="183" customFormat="false" ht="15" hidden="false" customHeight="false" outlineLevel="0" collapsed="false">
      <c r="A183" s="21" t="s">
        <v>94</v>
      </c>
      <c r="B183" s="0" t="s">
        <v>95</v>
      </c>
      <c r="C183" s="0" t="s">
        <v>96</v>
      </c>
      <c r="D183" s="0" t="n">
        <v>22.2</v>
      </c>
      <c r="E183" s="0" t="n">
        <v>16.2</v>
      </c>
      <c r="F183" s="0" t="n">
        <v>-2.3</v>
      </c>
      <c r="G183" s="0" t="n">
        <v>5.7</v>
      </c>
      <c r="H183" s="0" t="n">
        <v>16.5</v>
      </c>
      <c r="I183" s="0" t="s">
        <v>97</v>
      </c>
      <c r="J183" s="0" t="n">
        <v>7.6</v>
      </c>
      <c r="K183" s="0" t="s">
        <v>2524</v>
      </c>
      <c r="L183" s="0" t="s">
        <v>2519</v>
      </c>
      <c r="M183" s="0" t="n">
        <v>-61.7</v>
      </c>
      <c r="N183" s="0" t="s">
        <v>2710</v>
      </c>
      <c r="O183" s="0" t="n">
        <v>17.6076687837999</v>
      </c>
      <c r="P183" s="0" t="n">
        <v>47.9175323339145</v>
      </c>
      <c r="Q183" s="0" t="n">
        <v>170.463034725239</v>
      </c>
      <c r="R183" s="0" t="n">
        <v>12.8874614099791</v>
      </c>
      <c r="S183" s="0" t="n">
        <v>-2.16516972643526</v>
      </c>
      <c r="T183" s="0" t="n">
        <v>11.8006516117555</v>
      </c>
      <c r="W183" s="0" t="n">
        <v>1</v>
      </c>
    </row>
    <row r="184" customFormat="false" ht="15" hidden="false" customHeight="false" outlineLevel="0" collapsed="false">
      <c r="A184" s="21" t="s">
        <v>562</v>
      </c>
      <c r="B184" s="0" t="s">
        <v>563</v>
      </c>
      <c r="C184" s="0" t="s">
        <v>564</v>
      </c>
      <c r="D184" s="0" t="n">
        <v>26.3</v>
      </c>
      <c r="E184" s="0" t="n">
        <v>12.4</v>
      </c>
      <c r="F184" s="0" t="n">
        <v>12</v>
      </c>
      <c r="G184" s="0" t="n">
        <v>3.5</v>
      </c>
      <c r="H184" s="0" t="n">
        <v>-10.5</v>
      </c>
      <c r="I184" s="0" t="s">
        <v>565</v>
      </c>
      <c r="J184" s="0" t="n">
        <v>0.67</v>
      </c>
      <c r="K184" s="0" t="s">
        <v>2518</v>
      </c>
      <c r="L184" s="0" t="s">
        <v>2519</v>
      </c>
      <c r="M184" s="0" t="s">
        <v>2711</v>
      </c>
      <c r="N184" s="0" t="s">
        <v>2712</v>
      </c>
      <c r="O184" s="0" t="n">
        <v>16.3248277173145</v>
      </c>
      <c r="P184" s="0" t="n">
        <v>51.4476937388601</v>
      </c>
      <c r="Q184" s="0" t="n">
        <v>53.3821674220134</v>
      </c>
      <c r="R184" s="0" t="n">
        <v>-7.61499018080215</v>
      </c>
      <c r="S184" s="0" t="n">
        <v>-10.2469286141379</v>
      </c>
      <c r="T184" s="0" t="n">
        <v>10.1741033277163</v>
      </c>
      <c r="W184" s="0" t="n">
        <v>1</v>
      </c>
    </row>
    <row r="185" customFormat="false" ht="15" hidden="false" customHeight="false" outlineLevel="0" collapsed="false">
      <c r="A185" s="21" t="s">
        <v>1504</v>
      </c>
      <c r="B185" s="0" t="s">
        <v>1505</v>
      </c>
      <c r="C185" s="0" t="s">
        <v>1506</v>
      </c>
      <c r="D185" s="0" t="n">
        <v>28.5</v>
      </c>
      <c r="E185" s="0" t="n">
        <v>11.2</v>
      </c>
      <c r="F185" s="0" t="n">
        <v>7</v>
      </c>
      <c r="G185" s="0" t="n">
        <v>2.9</v>
      </c>
      <c r="H185" s="0" t="n">
        <v>8.3</v>
      </c>
      <c r="I185" s="0" t="s">
        <v>1474</v>
      </c>
      <c r="J185" s="0" t="n">
        <v>0.2</v>
      </c>
      <c r="K185" s="0" t="s">
        <v>2524</v>
      </c>
      <c r="L185" s="0" t="s">
        <v>2519</v>
      </c>
      <c r="M185" s="0" t="n">
        <v>-71.5</v>
      </c>
      <c r="N185" s="0" t="s">
        <v>2713</v>
      </c>
      <c r="O185" s="0" t="n">
        <v>11.238327277669</v>
      </c>
      <c r="P185" s="0" t="n">
        <v>50.922932384531</v>
      </c>
      <c r="Q185" s="0" t="n">
        <v>124.849272297525</v>
      </c>
      <c r="R185" s="0" t="n">
        <v>4.98523507289354</v>
      </c>
      <c r="S185" s="0" t="n">
        <v>-7.15966727872111</v>
      </c>
      <c r="T185" s="0" t="n">
        <v>7.0842498350921</v>
      </c>
      <c r="W185" s="0" t="n">
        <v>1</v>
      </c>
    </row>
    <row r="186" customFormat="false" ht="15" hidden="false" customHeight="false" outlineLevel="0" collapsed="false">
      <c r="A186" s="21" t="s">
        <v>925</v>
      </c>
      <c r="B186" s="0" t="s">
        <v>926</v>
      </c>
      <c r="C186" s="0" t="s">
        <v>927</v>
      </c>
      <c r="D186" s="0" t="n">
        <v>30.8</v>
      </c>
      <c r="E186" s="0" t="n">
        <v>18</v>
      </c>
      <c r="F186" s="0" t="n">
        <v>2.9</v>
      </c>
      <c r="G186" s="0" t="n">
        <v>13.4</v>
      </c>
      <c r="H186" s="0" t="n">
        <v>-12.5</v>
      </c>
      <c r="I186" s="0" t="s">
        <v>921</v>
      </c>
      <c r="J186" s="0" t="n">
        <v>0.4</v>
      </c>
      <c r="K186" s="0" t="s">
        <v>2524</v>
      </c>
      <c r="L186" s="0" t="s">
        <v>2525</v>
      </c>
      <c r="M186" s="0" t="n">
        <v>-39.4</v>
      </c>
      <c r="N186" s="0" t="n">
        <v>-95.9</v>
      </c>
      <c r="O186" s="0" t="n">
        <v>18.5531668455819</v>
      </c>
      <c r="P186" s="0" t="n">
        <v>81.9566594580316</v>
      </c>
      <c r="Q186" s="0" t="n">
        <v>355.293883589566</v>
      </c>
      <c r="R186" s="0" t="n">
        <v>-18.3087160680821</v>
      </c>
      <c r="S186" s="0" t="n">
        <v>1.50721817734262</v>
      </c>
      <c r="T186" s="0" t="n">
        <v>2.59599871036955</v>
      </c>
      <c r="W186" s="0" t="n">
        <v>1</v>
      </c>
    </row>
    <row r="187" customFormat="false" ht="15" hidden="false" customHeight="false" outlineLevel="0" collapsed="false">
      <c r="A187" s="21" t="s">
        <v>471</v>
      </c>
      <c r="B187" s="0" t="s">
        <v>472</v>
      </c>
      <c r="C187" s="0" t="s">
        <v>473</v>
      </c>
      <c r="D187" s="0" t="n">
        <v>44</v>
      </c>
      <c r="E187" s="0" t="n">
        <v>16.5</v>
      </c>
      <c r="F187" s="0" t="n">
        <v>14.4</v>
      </c>
      <c r="G187" s="0" t="n">
        <v>4.6</v>
      </c>
      <c r="H187" s="0" t="n">
        <v>6.5</v>
      </c>
      <c r="I187" s="0" t="s">
        <v>474</v>
      </c>
      <c r="J187" s="0" t="n">
        <v>0.82</v>
      </c>
      <c r="K187" s="0" t="s">
        <v>2524</v>
      </c>
      <c r="L187" s="0" t="s">
        <v>2525</v>
      </c>
      <c r="M187" s="0" t="n">
        <v>-44.2</v>
      </c>
      <c r="N187" s="0" t="n">
        <v>-176.2</v>
      </c>
      <c r="O187" s="0" t="n">
        <v>16.455090397807</v>
      </c>
      <c r="P187" s="0" t="n">
        <v>23.8413597635723</v>
      </c>
      <c r="Q187" s="0" t="n">
        <v>33.1338062814698</v>
      </c>
      <c r="R187" s="0" t="n">
        <v>-5.56972479396369</v>
      </c>
      <c r="S187" s="0" t="n">
        <v>-3.63554258709369</v>
      </c>
      <c r="T187" s="0" t="n">
        <v>15.0509466751077</v>
      </c>
      <c r="W187" s="0" t="n">
        <v>1</v>
      </c>
    </row>
    <row r="188" customFormat="false" ht="15" hidden="false" customHeight="false" outlineLevel="0" collapsed="false">
      <c r="A188" s="21" t="s">
        <v>211</v>
      </c>
      <c r="B188" s="0" t="s">
        <v>212</v>
      </c>
      <c r="C188" s="0" t="s">
        <v>213</v>
      </c>
      <c r="D188" s="0" t="n">
        <v>35.4</v>
      </c>
      <c r="E188" s="0" t="n">
        <v>19</v>
      </c>
      <c r="F188" s="0" t="n">
        <v>-2</v>
      </c>
      <c r="G188" s="0" t="n">
        <v>-16.1</v>
      </c>
      <c r="H188" s="0" t="n">
        <v>9.9</v>
      </c>
      <c r="I188" s="0" t="s">
        <v>214</v>
      </c>
      <c r="J188" s="0" t="n">
        <v>2.4</v>
      </c>
      <c r="K188" s="0" t="s">
        <v>2524</v>
      </c>
      <c r="L188" s="0" t="s">
        <v>2519</v>
      </c>
      <c r="M188" s="0" t="n">
        <v>-36.9</v>
      </c>
      <c r="N188" s="0" t="s">
        <v>2714</v>
      </c>
      <c r="O188" s="0" t="n">
        <v>19.0057885919001</v>
      </c>
      <c r="P188" s="0" t="n">
        <v>6.59217152218554</v>
      </c>
      <c r="Q188" s="0" t="n">
        <v>325.387480153253</v>
      </c>
      <c r="R188" s="0" t="n">
        <v>-1.79572352134805</v>
      </c>
      <c r="S188" s="0" t="n">
        <v>1.23936589279422</v>
      </c>
      <c r="T188" s="0" t="n">
        <v>18.8801310699544</v>
      </c>
      <c r="W188" s="0" t="n">
        <v>1</v>
      </c>
    </row>
    <row r="189" customFormat="false" ht="15" hidden="false" customHeight="false" outlineLevel="0" collapsed="false">
      <c r="A189" s="21" t="s">
        <v>1857</v>
      </c>
      <c r="B189" s="0" t="s">
        <v>103</v>
      </c>
      <c r="C189" s="0" t="s">
        <v>1858</v>
      </c>
      <c r="D189" s="0" t="n">
        <v>30.7</v>
      </c>
      <c r="E189" s="0" t="n">
        <v>16.3</v>
      </c>
      <c r="F189" s="0" t="n">
        <v>10</v>
      </c>
      <c r="G189" s="0" t="n">
        <v>-12.7</v>
      </c>
      <c r="H189" s="0" t="n">
        <v>2.2</v>
      </c>
      <c r="I189" s="0" t="s">
        <v>1830</v>
      </c>
      <c r="J189" s="0" t="n">
        <v>0.13</v>
      </c>
      <c r="K189" s="0" t="s">
        <v>2524</v>
      </c>
      <c r="L189" s="0" t="s">
        <v>2519</v>
      </c>
      <c r="M189" s="0" t="n">
        <v>-28.7</v>
      </c>
      <c r="N189" s="0" t="s">
        <v>2715</v>
      </c>
      <c r="O189" s="0" t="n">
        <v>16.313491349187</v>
      </c>
      <c r="P189" s="0" t="n">
        <v>21.885656993134</v>
      </c>
      <c r="Q189" s="0" t="n">
        <v>18.1145128282307</v>
      </c>
      <c r="R189" s="0" t="n">
        <v>-5.77955391183589</v>
      </c>
      <c r="S189" s="0" t="n">
        <v>-1.89066987262138</v>
      </c>
      <c r="T189" s="0" t="n">
        <v>15.137771434823</v>
      </c>
      <c r="W189" s="0" t="n">
        <v>1</v>
      </c>
    </row>
    <row r="190" customFormat="false" ht="15" hidden="false" customHeight="false" outlineLevel="0" collapsed="false">
      <c r="A190" s="21" t="s">
        <v>1298</v>
      </c>
      <c r="B190" s="0" t="s">
        <v>1299</v>
      </c>
      <c r="C190" s="0" t="s">
        <v>1300</v>
      </c>
      <c r="D190" s="0" t="n">
        <v>37</v>
      </c>
      <c r="E190" s="0" t="n">
        <v>16.2</v>
      </c>
      <c r="F190" s="0" t="n">
        <v>-5.2</v>
      </c>
      <c r="G190" s="0" t="n">
        <v>-15.1</v>
      </c>
      <c r="H190" s="0" t="n">
        <v>2.6</v>
      </c>
      <c r="I190" s="0" t="s">
        <v>1301</v>
      </c>
      <c r="J190" s="0" t="n">
        <v>0.24</v>
      </c>
      <c r="K190" s="0" t="s">
        <v>2518</v>
      </c>
      <c r="L190" s="0" t="s">
        <v>2519</v>
      </c>
      <c r="M190" s="0" t="s">
        <v>2716</v>
      </c>
      <c r="N190" s="0" t="s">
        <v>2717</v>
      </c>
      <c r="O190" s="0" t="n">
        <v>16.1805438721942</v>
      </c>
      <c r="P190" s="0" t="n">
        <v>13.8122003221253</v>
      </c>
      <c r="Q190" s="0" t="n">
        <v>151.639539748248</v>
      </c>
      <c r="R190" s="0" t="n">
        <v>3.39930288872974</v>
      </c>
      <c r="S190" s="0" t="n">
        <v>-1.834965670113</v>
      </c>
      <c r="T190" s="0" t="n">
        <v>15.7126586184573</v>
      </c>
      <c r="W190" s="0" t="n">
        <v>1</v>
      </c>
    </row>
    <row r="191" customFormat="false" ht="15" hidden="false" customHeight="false" outlineLevel="0" collapsed="false">
      <c r="A191" s="21" t="s">
        <v>2030</v>
      </c>
      <c r="B191" s="0" t="s">
        <v>737</v>
      </c>
      <c r="C191" s="0" t="s">
        <v>2031</v>
      </c>
      <c r="D191" s="0" t="n">
        <v>18.7</v>
      </c>
      <c r="E191" s="0" t="n">
        <v>44.8</v>
      </c>
      <c r="F191" s="0" t="n">
        <v>-3.4</v>
      </c>
      <c r="G191" s="0" t="n">
        <v>-43.5</v>
      </c>
      <c r="H191" s="0" t="n">
        <v>-10.3</v>
      </c>
      <c r="I191" s="0" t="s">
        <v>1987</v>
      </c>
      <c r="J191" s="0" t="n">
        <v>0.11</v>
      </c>
      <c r="K191" s="0" t="s">
        <v>2524</v>
      </c>
      <c r="L191" s="0" t="s">
        <v>2519</v>
      </c>
      <c r="M191" s="0" t="n">
        <v>-1.3</v>
      </c>
      <c r="N191" s="0" t="s">
        <v>2718</v>
      </c>
      <c r="O191" s="0" t="n">
        <v>44.8319082797063</v>
      </c>
      <c r="P191" s="0" t="n">
        <v>63.2213175572944</v>
      </c>
      <c r="Q191" s="0" t="n">
        <v>285.596763067778</v>
      </c>
      <c r="R191" s="0" t="n">
        <v>-10.7610269422059</v>
      </c>
      <c r="S191" s="0" t="n">
        <v>38.5500758607614</v>
      </c>
      <c r="T191" s="0" t="n">
        <v>20.1988106154461</v>
      </c>
      <c r="W191" s="0" t="n">
        <v>1</v>
      </c>
    </row>
    <row r="192" customFormat="false" ht="15" hidden="false" customHeight="false" outlineLevel="0" collapsed="false">
      <c r="A192" s="21" t="s">
        <v>821</v>
      </c>
      <c r="B192" s="0" t="s">
        <v>822</v>
      </c>
      <c r="C192" s="0" t="s">
        <v>823</v>
      </c>
      <c r="D192" s="0" t="n">
        <v>34.3</v>
      </c>
      <c r="E192" s="0" t="n">
        <v>15.1</v>
      </c>
      <c r="F192" s="0" t="n">
        <v>-1.1</v>
      </c>
      <c r="G192" s="0" t="n">
        <v>11.4</v>
      </c>
      <c r="H192" s="0" t="n">
        <v>-9.9</v>
      </c>
      <c r="I192" s="0" t="s">
        <v>811</v>
      </c>
      <c r="J192" s="0" t="n">
        <v>0.43</v>
      </c>
      <c r="K192" s="0" t="s">
        <v>2518</v>
      </c>
      <c r="L192" s="0" t="s">
        <v>2519</v>
      </c>
      <c r="M192" s="0" t="s">
        <v>2719</v>
      </c>
      <c r="N192" s="0" t="s">
        <v>2701</v>
      </c>
      <c r="O192" s="0" t="n">
        <v>15.1386921495881</v>
      </c>
      <c r="P192" s="0" t="n">
        <v>63.1459080561339</v>
      </c>
      <c r="Q192" s="0" t="n">
        <v>302.178910233883</v>
      </c>
      <c r="R192" s="0" t="n">
        <v>-7.1928899943552</v>
      </c>
      <c r="S192" s="0" t="n">
        <v>11.4314448743897</v>
      </c>
      <c r="T192" s="0" t="n">
        <v>6.83845023473107</v>
      </c>
      <c r="W192" s="0" t="n">
        <v>1</v>
      </c>
    </row>
    <row r="193" customFormat="false" ht="15" hidden="false" customHeight="false" outlineLevel="0" collapsed="false">
      <c r="A193" s="21" t="s">
        <v>1501</v>
      </c>
      <c r="B193" s="0" t="s">
        <v>1502</v>
      </c>
      <c r="C193" s="0" t="s">
        <v>1503</v>
      </c>
      <c r="D193" s="0" t="n">
        <v>23.5</v>
      </c>
      <c r="E193" s="0" t="n">
        <v>11.8</v>
      </c>
      <c r="F193" s="0" t="n">
        <v>2.3</v>
      </c>
      <c r="G193" s="0" t="n">
        <v>2.5</v>
      </c>
      <c r="H193" s="0" t="n">
        <v>-11.3</v>
      </c>
      <c r="I193" s="0" t="s">
        <v>1498</v>
      </c>
      <c r="J193" s="0" t="n">
        <v>0.2</v>
      </c>
      <c r="K193" s="0" t="s">
        <v>2518</v>
      </c>
      <c r="L193" s="0" t="s">
        <v>2525</v>
      </c>
      <c r="M193" s="0" t="s">
        <v>2720</v>
      </c>
      <c r="N193" s="0" t="n">
        <v>-165.1</v>
      </c>
      <c r="O193" s="0" t="n">
        <v>11.7995762635783</v>
      </c>
      <c r="P193" s="0" t="n">
        <v>43.7053563560422</v>
      </c>
      <c r="Q193" s="0" t="n">
        <v>12.9316887219163</v>
      </c>
      <c r="R193" s="0" t="n">
        <v>-7.94613938690214</v>
      </c>
      <c r="S193" s="0" t="n">
        <v>-1.82453477381152</v>
      </c>
      <c r="T193" s="0" t="n">
        <v>8.52994382766235</v>
      </c>
      <c r="W193" s="0" t="n">
        <v>1</v>
      </c>
    </row>
    <row r="194" customFormat="false" ht="15" hidden="false" customHeight="false" outlineLevel="0" collapsed="false">
      <c r="A194" s="21" t="s">
        <v>1337</v>
      </c>
      <c r="B194" s="0" t="s">
        <v>1338</v>
      </c>
      <c r="C194" s="0" t="s">
        <v>1339</v>
      </c>
      <c r="D194" s="0" t="n">
        <v>59.3</v>
      </c>
      <c r="E194" s="0" t="n">
        <v>12.4</v>
      </c>
      <c r="F194" s="0" t="n">
        <v>-5</v>
      </c>
      <c r="G194" s="0" t="n">
        <v>-11</v>
      </c>
      <c r="H194" s="0" t="n">
        <v>-2.7</v>
      </c>
      <c r="I194" s="0" t="s">
        <v>1340</v>
      </c>
      <c r="J194" s="0" t="n">
        <v>0.23</v>
      </c>
      <c r="K194" s="0" t="s">
        <v>2518</v>
      </c>
      <c r="L194" s="0" t="s">
        <v>2519</v>
      </c>
      <c r="M194" s="0" t="s">
        <v>2721</v>
      </c>
      <c r="N194" s="0" t="s">
        <v>2722</v>
      </c>
      <c r="O194" s="0" t="n">
        <v>12.3810338825156</v>
      </c>
      <c r="P194" s="0" t="n">
        <v>41.1845980668875</v>
      </c>
      <c r="Q194" s="0" t="n">
        <v>131.688701091593</v>
      </c>
      <c r="R194" s="0" t="n">
        <v>5.42225762006452</v>
      </c>
      <c r="S194" s="0" t="n">
        <v>-6.08822536914803</v>
      </c>
      <c r="T194" s="0" t="n">
        <v>9.31786639505604</v>
      </c>
      <c r="W194" s="0" t="n">
        <v>1</v>
      </c>
    </row>
    <row r="195" customFormat="false" ht="15" hidden="false" customHeight="false" outlineLevel="0" collapsed="false">
      <c r="A195" s="21" t="s">
        <v>162</v>
      </c>
      <c r="B195" s="0" t="s">
        <v>163</v>
      </c>
      <c r="C195" s="0" t="s">
        <v>164</v>
      </c>
      <c r="D195" s="0" t="n">
        <v>22.2</v>
      </c>
      <c r="E195" s="0" t="n">
        <v>12.8</v>
      </c>
      <c r="F195" s="0" t="n">
        <v>-8</v>
      </c>
      <c r="G195" s="0" t="n">
        <v>8.4</v>
      </c>
      <c r="H195" s="0" t="n">
        <v>-5.5</v>
      </c>
      <c r="I195" s="0" t="s">
        <v>165</v>
      </c>
      <c r="J195" s="0" t="n">
        <v>3.5</v>
      </c>
      <c r="K195" s="0" t="s">
        <v>2524</v>
      </c>
      <c r="L195" s="0" t="s">
        <v>2525</v>
      </c>
      <c r="M195" s="0" t="n">
        <v>-19.1</v>
      </c>
      <c r="N195" s="0" t="n">
        <v>-25</v>
      </c>
      <c r="O195" s="0" t="n">
        <v>12.8378347083922</v>
      </c>
      <c r="P195" s="0" t="n">
        <v>49.0957126703436</v>
      </c>
      <c r="Q195" s="0" t="n">
        <v>334.140702898626</v>
      </c>
      <c r="R195" s="0" t="n">
        <v>-8.73132143727606</v>
      </c>
      <c r="S195" s="0" t="n">
        <v>4.23203931731696</v>
      </c>
      <c r="T195" s="0" t="n">
        <v>8.40618041536386</v>
      </c>
      <c r="W195" s="0" t="n">
        <v>1</v>
      </c>
    </row>
    <row r="196" customFormat="false" ht="15" hidden="false" customHeight="false" outlineLevel="0" collapsed="false">
      <c r="A196" s="21" t="s">
        <v>1399</v>
      </c>
      <c r="B196" s="0" t="s">
        <v>1400</v>
      </c>
      <c r="C196" s="0" t="s">
        <v>1401</v>
      </c>
      <c r="D196" s="0" t="n">
        <v>29.1</v>
      </c>
      <c r="E196" s="0" t="n">
        <v>17.8</v>
      </c>
      <c r="F196" s="0" t="n">
        <v>17.7</v>
      </c>
      <c r="G196" s="0" t="n">
        <v>-2.3</v>
      </c>
      <c r="H196" s="0" t="n">
        <v>-0.1</v>
      </c>
      <c r="I196" s="0" t="s">
        <v>1374</v>
      </c>
      <c r="J196" s="0" t="n">
        <v>0.22</v>
      </c>
      <c r="K196" s="0" t="s">
        <v>2524</v>
      </c>
      <c r="L196" s="0" t="s">
        <v>2519</v>
      </c>
      <c r="M196" s="0" t="n">
        <v>-31.8</v>
      </c>
      <c r="N196" s="0" t="s">
        <v>2723</v>
      </c>
      <c r="O196" s="0" t="n">
        <v>17.8490896126385</v>
      </c>
      <c r="P196" s="0" t="n">
        <v>46.4505942453133</v>
      </c>
      <c r="Q196" s="0" t="n">
        <v>53.2378052999542</v>
      </c>
      <c r="R196" s="0" t="n">
        <v>-7.74253557445823</v>
      </c>
      <c r="S196" s="0" t="n">
        <v>-10.3639107143557</v>
      </c>
      <c r="T196" s="0" t="n">
        <v>12.2976622812269</v>
      </c>
      <c r="W196" s="0" t="n">
        <v>1</v>
      </c>
    </row>
    <row r="197" customFormat="false" ht="15" hidden="false" customHeight="false" outlineLevel="0" collapsed="false">
      <c r="A197" s="21" t="s">
        <v>404</v>
      </c>
      <c r="B197" s="0" t="s">
        <v>405</v>
      </c>
      <c r="C197" s="0" t="s">
        <v>406</v>
      </c>
      <c r="D197" s="0" t="n">
        <v>25.6</v>
      </c>
      <c r="E197" s="0" t="n">
        <v>18.8</v>
      </c>
      <c r="F197" s="0" t="n">
        <v>15.9</v>
      </c>
      <c r="G197" s="0" t="n">
        <v>-8.6</v>
      </c>
      <c r="H197" s="0" t="n">
        <v>5.1</v>
      </c>
      <c r="I197" s="0" t="s">
        <v>407</v>
      </c>
      <c r="J197" s="0" t="n">
        <v>1</v>
      </c>
      <c r="K197" s="0" t="s">
        <v>2524</v>
      </c>
      <c r="L197" s="0" t="s">
        <v>2519</v>
      </c>
      <c r="M197" s="0" t="n">
        <v>-50.2</v>
      </c>
      <c r="N197" s="0" t="s">
        <v>2724</v>
      </c>
      <c r="O197" s="0" t="n">
        <v>18.7824386063152</v>
      </c>
      <c r="P197" s="0" t="n">
        <v>59.7620799417679</v>
      </c>
      <c r="Q197" s="0" t="n">
        <v>77.9584462882298</v>
      </c>
      <c r="R197" s="0" t="n">
        <v>-3.38527935969464</v>
      </c>
      <c r="S197" s="0" t="n">
        <v>-15.8698835299774</v>
      </c>
      <c r="T197" s="0" t="n">
        <v>9.45868280479779</v>
      </c>
      <c r="W197" s="0" t="n">
        <v>1</v>
      </c>
    </row>
    <row r="198" customFormat="false" ht="15" hidden="false" customHeight="false" outlineLevel="0" collapsed="false">
      <c r="A198" s="21" t="s">
        <v>1024</v>
      </c>
      <c r="B198" s="0" t="s">
        <v>1025</v>
      </c>
      <c r="C198" s="0" t="s">
        <v>1026</v>
      </c>
      <c r="D198" s="0" t="n">
        <v>26.5</v>
      </c>
      <c r="E198" s="0" t="n">
        <v>22.1</v>
      </c>
      <c r="F198" s="0" t="n">
        <v>16</v>
      </c>
      <c r="G198" s="0" t="n">
        <v>14.9</v>
      </c>
      <c r="H198" s="0" t="n">
        <v>-3.3</v>
      </c>
      <c r="I198" s="0" t="s">
        <v>998</v>
      </c>
      <c r="J198" s="0" t="n">
        <v>0.36</v>
      </c>
      <c r="K198" s="0" t="s">
        <v>2518</v>
      </c>
      <c r="L198" s="0" t="s">
        <v>2519</v>
      </c>
      <c r="M198" s="0" t="s">
        <v>2725</v>
      </c>
      <c r="N198" s="0" t="s">
        <v>2726</v>
      </c>
      <c r="O198" s="0" t="n">
        <v>22.1110831937289</v>
      </c>
      <c r="P198" s="0" t="n">
        <v>66.9881714476363</v>
      </c>
      <c r="Q198" s="0" t="n">
        <v>80.7972833948405</v>
      </c>
      <c r="R198" s="0" t="n">
        <v>-3.25478656655989</v>
      </c>
      <c r="S198" s="0" t="n">
        <v>-20.0896237932728</v>
      </c>
      <c r="T198" s="0" t="n">
        <v>8.64369019868875</v>
      </c>
      <c r="W198" s="0" t="n">
        <v>1</v>
      </c>
    </row>
    <row r="199" customFormat="false" ht="15" hidden="false" customHeight="false" outlineLevel="0" collapsed="false">
      <c r="A199" s="21" t="s">
        <v>74</v>
      </c>
      <c r="B199" s="0" t="s">
        <v>75</v>
      </c>
      <c r="C199" s="0" t="s">
        <v>76</v>
      </c>
      <c r="D199" s="0" t="n">
        <v>21.2</v>
      </c>
      <c r="E199" s="0" t="n">
        <v>12.1</v>
      </c>
      <c r="F199" s="0" t="n">
        <v>1</v>
      </c>
      <c r="G199" s="0" t="n">
        <v>9</v>
      </c>
      <c r="H199" s="0" t="n">
        <v>-8</v>
      </c>
      <c r="I199" s="0" t="s">
        <v>77</v>
      </c>
      <c r="J199" s="0" t="n">
        <v>10</v>
      </c>
      <c r="K199" s="0" t="s">
        <v>2518</v>
      </c>
      <c r="L199" s="0" t="s">
        <v>2525</v>
      </c>
      <c r="M199" s="0" t="s">
        <v>2727</v>
      </c>
      <c r="N199" s="0" t="n">
        <v>-30.7</v>
      </c>
      <c r="O199" s="0" t="n">
        <v>12.0830459735946</v>
      </c>
      <c r="P199" s="0" t="n">
        <v>50.4962488368427</v>
      </c>
      <c r="Q199" s="0" t="n">
        <v>297.770981504658</v>
      </c>
      <c r="R199" s="0" t="n">
        <v>-4.34397886961409</v>
      </c>
      <c r="S199" s="0" t="n">
        <v>8.24921336234067</v>
      </c>
      <c r="T199" s="0" t="n">
        <v>7.68637277803558</v>
      </c>
      <c r="W199" s="0" t="n">
        <v>1</v>
      </c>
    </row>
    <row r="200" customFormat="false" ht="15" hidden="false" customHeight="false" outlineLevel="0" collapsed="false">
      <c r="A200" s="21" t="s">
        <v>201</v>
      </c>
      <c r="B200" s="0" t="s">
        <v>202</v>
      </c>
      <c r="C200" s="0" t="s">
        <v>108</v>
      </c>
      <c r="D200" s="0" t="n">
        <v>40.7</v>
      </c>
      <c r="E200" s="0" t="n">
        <v>14.9</v>
      </c>
      <c r="F200" s="0" t="n">
        <v>5</v>
      </c>
      <c r="G200" s="0" t="n">
        <v>14</v>
      </c>
      <c r="H200" s="0" t="n">
        <v>1</v>
      </c>
      <c r="I200" s="0" t="s">
        <v>203</v>
      </c>
      <c r="J200" s="0" t="n">
        <v>2.5</v>
      </c>
      <c r="K200" s="0" t="s">
        <v>2524</v>
      </c>
      <c r="L200" s="0" t="s">
        <v>2525</v>
      </c>
      <c r="M200" s="0" t="n">
        <v>-28.1</v>
      </c>
      <c r="N200" s="0" t="n">
        <v>-64.6</v>
      </c>
      <c r="O200" s="0" t="n">
        <v>14.8996644257513</v>
      </c>
      <c r="P200" s="0" t="n">
        <v>49.2031659083852</v>
      </c>
      <c r="Q200" s="0" t="n">
        <v>291.121022910811</v>
      </c>
      <c r="R200" s="0" t="n">
        <v>-4.06444859244761</v>
      </c>
      <c r="S200" s="0" t="n">
        <v>10.521768332299</v>
      </c>
      <c r="T200" s="0" t="n">
        <v>9.73512448820152</v>
      </c>
      <c r="W200" s="0" t="n">
        <v>1</v>
      </c>
    </row>
    <row r="201" customFormat="false" ht="15" hidden="false" customHeight="false" outlineLevel="0" collapsed="false">
      <c r="A201" s="21" t="s">
        <v>2103</v>
      </c>
      <c r="B201" s="0" t="s">
        <v>1777</v>
      </c>
      <c r="C201" s="0" t="s">
        <v>2104</v>
      </c>
      <c r="E201" s="0" t="n">
        <v>13.6</v>
      </c>
      <c r="F201" s="0" t="n">
        <v>-11</v>
      </c>
      <c r="G201" s="0" t="n">
        <v>-8</v>
      </c>
      <c r="H201" s="0" t="n">
        <v>-1</v>
      </c>
      <c r="I201" s="0" t="s">
        <v>1984</v>
      </c>
      <c r="J201" s="0" t="n">
        <v>0.1</v>
      </c>
      <c r="K201" s="0" t="s">
        <v>2524</v>
      </c>
      <c r="L201" s="0" t="s">
        <v>2525</v>
      </c>
      <c r="M201" s="0" t="n">
        <v>-23</v>
      </c>
      <c r="N201" s="0" t="n">
        <v>-38.8</v>
      </c>
      <c r="O201" s="0" t="n">
        <v>13.6381816969859</v>
      </c>
      <c r="P201" s="0" t="n">
        <v>77.7824787700029</v>
      </c>
      <c r="Q201" s="0" t="n">
        <v>80.0137225162837</v>
      </c>
      <c r="R201" s="0" t="n">
        <v>-2.31146356651198</v>
      </c>
      <c r="S201" s="0" t="n">
        <v>-13.127345644392</v>
      </c>
      <c r="T201" s="0" t="n">
        <v>2.88616224653973</v>
      </c>
      <c r="W201" s="0" t="n">
        <v>1</v>
      </c>
    </row>
    <row r="202" customFormat="false" ht="15" hidden="false" customHeight="false" outlineLevel="0" collapsed="false">
      <c r="A202" s="21" t="s">
        <v>26</v>
      </c>
      <c r="B202" s="0" t="s">
        <v>27</v>
      </c>
      <c r="C202" s="0" t="s">
        <v>28</v>
      </c>
      <c r="D202" s="0" t="n">
        <v>23.3</v>
      </c>
      <c r="E202" s="0" t="n">
        <v>18.6</v>
      </c>
      <c r="F202" s="0" t="s">
        <v>29</v>
      </c>
      <c r="G202" s="0" t="n">
        <v>-13.3</v>
      </c>
      <c r="H202" s="0" t="n">
        <v>-2.4</v>
      </c>
      <c r="I202" s="0" t="s">
        <v>30</v>
      </c>
      <c r="J202" s="0" t="n">
        <v>440</v>
      </c>
      <c r="K202" s="0" t="s">
        <v>2518</v>
      </c>
      <c r="L202" s="0" t="s">
        <v>2519</v>
      </c>
      <c r="M202" s="0" t="s">
        <v>2728</v>
      </c>
      <c r="N202" s="0" t="s">
        <v>2729</v>
      </c>
      <c r="O202" s="0" t="n">
        <v>18.6142418593936</v>
      </c>
      <c r="P202" s="0" t="n">
        <v>74.0757440315</v>
      </c>
      <c r="Q202" s="0" t="n">
        <v>99.8959271031026</v>
      </c>
      <c r="R202" s="0" t="n">
        <v>3.07626449270539</v>
      </c>
      <c r="S202" s="0" t="n">
        <v>-17.6336016430581</v>
      </c>
      <c r="T202" s="0" t="n">
        <v>5.10712148522614</v>
      </c>
      <c r="W202" s="0" t="n">
        <v>1</v>
      </c>
    </row>
    <row r="203" customFormat="false" ht="15" hidden="false" customHeight="false" outlineLevel="0" collapsed="false">
      <c r="A203" s="21" t="s">
        <v>2262</v>
      </c>
      <c r="B203" s="0" t="s">
        <v>1142</v>
      </c>
      <c r="C203" s="0" t="s">
        <v>2263</v>
      </c>
      <c r="D203" s="0" t="n">
        <v>33.3</v>
      </c>
      <c r="E203" s="0" t="n">
        <v>14.3</v>
      </c>
      <c r="F203" s="0" t="n">
        <v>-12.2</v>
      </c>
      <c r="G203" s="0" t="n">
        <v>-5.3</v>
      </c>
      <c r="H203" s="0" t="n">
        <v>5.3</v>
      </c>
      <c r="I203" s="0" t="s">
        <v>2238</v>
      </c>
      <c r="J203" s="0" t="n">
        <v>0.089</v>
      </c>
      <c r="K203" s="0" t="s">
        <v>2518</v>
      </c>
      <c r="L203" s="0" t="s">
        <v>2519</v>
      </c>
      <c r="M203" s="0" t="s">
        <v>2730</v>
      </c>
      <c r="N203" s="0" t="s">
        <v>2731</v>
      </c>
      <c r="O203" s="0" t="n">
        <v>14.3185194765381</v>
      </c>
      <c r="P203" s="0" t="n">
        <v>24.952866280054</v>
      </c>
      <c r="Q203" s="0" t="n">
        <v>193.574340311117</v>
      </c>
      <c r="R203" s="0" t="n">
        <v>5.87185381586125</v>
      </c>
      <c r="S203" s="0" t="n">
        <v>1.41776764575467</v>
      </c>
      <c r="T203" s="0" t="n">
        <v>12.9819593154426</v>
      </c>
      <c r="W203" s="0" t="n">
        <v>1</v>
      </c>
    </row>
    <row r="204" customFormat="false" ht="15" hidden="false" customHeight="false" outlineLevel="0" collapsed="false">
      <c r="A204" s="21" t="s">
        <v>2332</v>
      </c>
      <c r="B204" s="0" t="s">
        <v>2333</v>
      </c>
      <c r="C204" s="0" t="s">
        <v>1652</v>
      </c>
      <c r="D204" s="0" t="n">
        <v>29.3</v>
      </c>
      <c r="E204" s="0" t="n">
        <v>13.2</v>
      </c>
      <c r="F204" s="0" t="n">
        <v>-2.3</v>
      </c>
      <c r="G204" s="0" t="n">
        <v>-3.9</v>
      </c>
      <c r="H204" s="0" t="n">
        <v>12.4</v>
      </c>
      <c r="I204" s="0" t="s">
        <v>2309</v>
      </c>
      <c r="J204" s="0" t="n">
        <v>0.082</v>
      </c>
      <c r="K204" s="0" t="s">
        <v>2524</v>
      </c>
      <c r="L204" s="0" t="s">
        <v>2519</v>
      </c>
      <c r="M204" s="0" t="n">
        <v>-75.4</v>
      </c>
      <c r="N204" s="0" t="s">
        <v>2732</v>
      </c>
      <c r="O204" s="0" t="n">
        <v>13.2007575540194</v>
      </c>
      <c r="P204" s="0" t="n">
        <v>6.18199381059526</v>
      </c>
      <c r="Q204" s="0" t="n">
        <v>33.0912844471221</v>
      </c>
      <c r="R204" s="0" t="n">
        <v>-1.19097622760251</v>
      </c>
      <c r="S204" s="0" t="n">
        <v>-0.776129506922086</v>
      </c>
      <c r="T204" s="0" t="n">
        <v>13.1239932419127</v>
      </c>
      <c r="W204" s="0" t="n">
        <v>1</v>
      </c>
    </row>
    <row r="205" customFormat="false" ht="15" hidden="false" customHeight="false" outlineLevel="0" collapsed="false">
      <c r="A205" s="21" t="s">
        <v>630</v>
      </c>
      <c r="B205" s="0" t="s">
        <v>631</v>
      </c>
      <c r="C205" s="0" t="s">
        <v>632</v>
      </c>
      <c r="D205" s="0" t="n">
        <v>27.8</v>
      </c>
      <c r="E205" s="0" t="n">
        <v>13.5</v>
      </c>
      <c r="F205" s="0" t="n">
        <v>3.4</v>
      </c>
      <c r="G205" s="0" t="n">
        <v>12</v>
      </c>
      <c r="H205" s="0" t="n">
        <v>5.1</v>
      </c>
      <c r="I205" s="0" t="s">
        <v>633</v>
      </c>
      <c r="J205" s="0" t="n">
        <v>0.58</v>
      </c>
      <c r="K205" s="0" t="s">
        <v>2518</v>
      </c>
      <c r="L205" s="0" t="s">
        <v>2525</v>
      </c>
      <c r="M205" s="0" t="s">
        <v>2733</v>
      </c>
      <c r="N205" s="0" t="n">
        <v>-84.6</v>
      </c>
      <c r="O205" s="0" t="n">
        <v>13.4747912785319</v>
      </c>
      <c r="P205" s="0" t="n">
        <v>75.7767864177436</v>
      </c>
      <c r="Q205" s="0" t="n">
        <v>200.218778563568</v>
      </c>
      <c r="R205" s="0" t="n">
        <v>12.2568668465008</v>
      </c>
      <c r="S205" s="0" t="n">
        <v>4.51421043996333</v>
      </c>
      <c r="T205" s="0" t="n">
        <v>3.31075810213855</v>
      </c>
      <c r="W205" s="0" t="n">
        <v>1</v>
      </c>
    </row>
    <row r="206" customFormat="false" ht="15" hidden="false" customHeight="false" outlineLevel="0" collapsed="false">
      <c r="A206" s="21" t="s">
        <v>492</v>
      </c>
      <c r="B206" s="0" t="s">
        <v>493</v>
      </c>
      <c r="C206" s="0" t="s">
        <v>494</v>
      </c>
      <c r="E206" s="0" t="n">
        <v>17</v>
      </c>
      <c r="F206" s="0" t="n">
        <v>-2.4</v>
      </c>
      <c r="G206" s="0" t="n">
        <v>5.5</v>
      </c>
      <c r="H206" s="0" t="n">
        <v>15.9</v>
      </c>
      <c r="I206" s="0" t="s">
        <v>491</v>
      </c>
      <c r="J206" s="0" t="n">
        <v>0.75</v>
      </c>
      <c r="K206" s="0" t="s">
        <v>2524</v>
      </c>
      <c r="L206" s="0" t="s">
        <v>2525</v>
      </c>
      <c r="M206" s="0" t="n">
        <v>-41.5</v>
      </c>
      <c r="N206" s="0" t="n">
        <v>-21.9</v>
      </c>
      <c r="O206" s="0" t="n">
        <v>16.9947050577525</v>
      </c>
      <c r="P206" s="0" t="n">
        <v>36.0523589038842</v>
      </c>
      <c r="Q206" s="0" t="n">
        <v>204.879879551812</v>
      </c>
      <c r="R206" s="0" t="n">
        <v>9.07354848934405</v>
      </c>
      <c r="S206" s="0" t="n">
        <v>4.20792871830886</v>
      </c>
      <c r="T206" s="0" t="n">
        <v>13.7398709496543</v>
      </c>
      <c r="W206" s="0" t="n">
        <v>1</v>
      </c>
    </row>
    <row r="207" customFormat="false" ht="15" hidden="false" customHeight="false" outlineLevel="0" collapsed="false">
      <c r="A207" s="21" t="s">
        <v>362</v>
      </c>
      <c r="B207" s="0" t="s">
        <v>363</v>
      </c>
      <c r="C207" s="0" t="s">
        <v>364</v>
      </c>
      <c r="D207" s="0" t="n">
        <v>35</v>
      </c>
      <c r="E207" s="0" t="n">
        <v>15.4</v>
      </c>
      <c r="F207" s="0" t="n">
        <v>1.4</v>
      </c>
      <c r="G207" s="0" t="n">
        <v>15.3</v>
      </c>
      <c r="H207" s="0" t="n">
        <v>1</v>
      </c>
      <c r="I207" s="0" t="s">
        <v>365</v>
      </c>
      <c r="J207" s="0" t="n">
        <v>1.2</v>
      </c>
      <c r="K207" s="0" t="s">
        <v>2524</v>
      </c>
      <c r="L207" s="0" t="s">
        <v>2525</v>
      </c>
      <c r="M207" s="0" t="n">
        <v>-8.1</v>
      </c>
      <c r="N207" s="0" t="n">
        <v>-111.9</v>
      </c>
      <c r="O207" s="0" t="n">
        <v>15.3964281572058</v>
      </c>
      <c r="P207" s="0" t="n">
        <v>17.1461623930912</v>
      </c>
      <c r="Q207" s="0" t="n">
        <v>76.1861937704263</v>
      </c>
      <c r="R207" s="0" t="n">
        <v>-1.08377160507016</v>
      </c>
      <c r="S207" s="0" t="n">
        <v>-4.40774231712981</v>
      </c>
      <c r="T207" s="0" t="n">
        <v>14.7121462327502</v>
      </c>
      <c r="W207" s="0" t="n">
        <v>1</v>
      </c>
    </row>
    <row r="208" customFormat="false" ht="15" hidden="false" customHeight="false" outlineLevel="0" collapsed="false">
      <c r="A208" s="21" t="s">
        <v>558</v>
      </c>
      <c r="B208" s="0" t="s">
        <v>559</v>
      </c>
      <c r="C208" s="0" t="s">
        <v>560</v>
      </c>
      <c r="D208" s="0" t="n">
        <v>28.1</v>
      </c>
      <c r="E208" s="0" t="n">
        <v>18.3</v>
      </c>
      <c r="F208" s="0" t="n">
        <v>-1.9</v>
      </c>
      <c r="G208" s="0" t="n">
        <v>14.1</v>
      </c>
      <c r="H208" s="0" t="n">
        <v>-11.5</v>
      </c>
      <c r="I208" s="0" t="s">
        <v>561</v>
      </c>
      <c r="J208" s="0" t="n">
        <v>0.67</v>
      </c>
      <c r="K208" s="0" t="s">
        <v>2518</v>
      </c>
      <c r="L208" s="0" t="s">
        <v>2525</v>
      </c>
      <c r="M208" s="0" t="s">
        <v>2734</v>
      </c>
      <c r="N208" s="0" t="n">
        <v>-52.2</v>
      </c>
      <c r="O208" s="0" t="n">
        <v>18.2939880835208</v>
      </c>
      <c r="P208" s="0" t="n">
        <v>46.710778009541</v>
      </c>
      <c r="Q208" s="0" t="n">
        <v>327.571946107248</v>
      </c>
      <c r="R208" s="0" t="n">
        <v>-11.2397665335309</v>
      </c>
      <c r="S208" s="0" t="n">
        <v>7.1406949333136</v>
      </c>
      <c r="T208" s="0" t="n">
        <v>12.5438480595497</v>
      </c>
      <c r="W208" s="0" t="n">
        <v>1</v>
      </c>
    </row>
    <row r="209" customFormat="false" ht="15" hidden="false" customHeight="false" outlineLevel="0" collapsed="false">
      <c r="A209" s="21" t="s">
        <v>2329</v>
      </c>
      <c r="B209" s="0" t="s">
        <v>2330</v>
      </c>
      <c r="C209" s="0" t="s">
        <v>2331</v>
      </c>
      <c r="D209" s="0" t="n">
        <v>23.8</v>
      </c>
      <c r="E209" s="0" t="n">
        <v>16.9</v>
      </c>
      <c r="F209" s="0" t="n">
        <v>-10.2</v>
      </c>
      <c r="G209" s="0" t="n">
        <v>-5.2</v>
      </c>
      <c r="H209" s="0" t="n">
        <v>12.4</v>
      </c>
      <c r="I209" s="0" t="s">
        <v>2309</v>
      </c>
      <c r="J209" s="0" t="n">
        <v>0.082</v>
      </c>
      <c r="K209" s="0" t="s">
        <v>2524</v>
      </c>
      <c r="L209" s="0" t="s">
        <v>2525</v>
      </c>
      <c r="M209" s="0" t="n">
        <v>-69.8</v>
      </c>
      <c r="N209" s="0" t="n">
        <v>-111.7</v>
      </c>
      <c r="O209" s="0" t="n">
        <v>16.8772035598318</v>
      </c>
      <c r="P209" s="0" t="n">
        <v>59.1015620440714</v>
      </c>
      <c r="Q209" s="0" t="n">
        <v>148.557244725697</v>
      </c>
      <c r="R209" s="0" t="n">
        <v>12.3554652018985</v>
      </c>
      <c r="S209" s="0" t="n">
        <v>-7.55446909230283</v>
      </c>
      <c r="T209" s="0" t="n">
        <v>8.66674543171293</v>
      </c>
      <c r="W209" s="0" t="n">
        <v>1</v>
      </c>
    </row>
    <row r="210" customFormat="false" ht="15" hidden="false" customHeight="false" outlineLevel="0" collapsed="false">
      <c r="A210" s="21" t="s">
        <v>1396</v>
      </c>
      <c r="B210" s="0" t="s">
        <v>1397</v>
      </c>
      <c r="C210" s="0" t="s">
        <v>1398</v>
      </c>
      <c r="D210" s="0" t="n">
        <v>38.7</v>
      </c>
      <c r="E210" s="0" t="n">
        <v>28.9</v>
      </c>
      <c r="F210" s="0" t="n">
        <v>-8</v>
      </c>
      <c r="G210" s="0" t="n">
        <v>-23.7</v>
      </c>
      <c r="H210" s="0" t="n">
        <v>-14.5</v>
      </c>
      <c r="I210" s="0" t="s">
        <v>1370</v>
      </c>
      <c r="J210" s="0" t="n">
        <v>0.22</v>
      </c>
      <c r="K210" s="0" t="s">
        <v>2524</v>
      </c>
      <c r="L210" s="0" t="s">
        <v>2519</v>
      </c>
      <c r="M210" s="0" t="n">
        <v>-18.3</v>
      </c>
      <c r="N210" s="0" t="s">
        <v>2735</v>
      </c>
      <c r="O210" s="0" t="n">
        <v>28.9126269992887</v>
      </c>
      <c r="P210" s="0" t="n">
        <v>48.8872752267229</v>
      </c>
      <c r="Q210" s="0" t="n">
        <v>8.21462016348551</v>
      </c>
      <c r="R210" s="0" t="n">
        <v>-21.5597749418565</v>
      </c>
      <c r="S210" s="0" t="n">
        <v>-3.11242688470148</v>
      </c>
      <c r="T210" s="0" t="n">
        <v>19.0112835795977</v>
      </c>
      <c r="W210" s="0" t="n">
        <v>1</v>
      </c>
    </row>
    <row r="211" customFormat="false" ht="15" hidden="false" customHeight="false" outlineLevel="0" collapsed="false">
      <c r="A211" s="21" t="s">
        <v>552</v>
      </c>
      <c r="B211" s="0" t="s">
        <v>553</v>
      </c>
      <c r="C211" s="0" t="s">
        <v>554</v>
      </c>
      <c r="D211" s="0" t="n">
        <v>36</v>
      </c>
      <c r="E211" s="0" t="n">
        <v>12.7</v>
      </c>
      <c r="F211" s="0" t="n">
        <v>5</v>
      </c>
      <c r="G211" s="0" t="n">
        <v>-11.6</v>
      </c>
      <c r="H211" s="0" t="n">
        <v>-0.7</v>
      </c>
      <c r="I211" s="0" t="s">
        <v>550</v>
      </c>
      <c r="J211" s="0" t="n">
        <v>0.68</v>
      </c>
      <c r="K211" s="0" t="s">
        <v>2518</v>
      </c>
      <c r="L211" s="0" t="s">
        <v>2519</v>
      </c>
      <c r="M211" s="0" t="s">
        <v>2736</v>
      </c>
      <c r="N211" s="0" t="s">
        <v>2737</v>
      </c>
      <c r="O211" s="0" t="n">
        <v>12.6510869098272</v>
      </c>
      <c r="P211" s="0" t="n">
        <v>9.36735027673762</v>
      </c>
      <c r="Q211" s="0" t="n">
        <v>203.202310491998</v>
      </c>
      <c r="R211" s="0" t="n">
        <v>1.89259402145197</v>
      </c>
      <c r="S211" s="0" t="n">
        <v>0.811257175301171</v>
      </c>
      <c r="T211" s="0" t="n">
        <v>12.482385575902</v>
      </c>
      <c r="W211" s="0" t="n">
        <v>1</v>
      </c>
    </row>
    <row r="212" customFormat="false" ht="15" hidden="false" customHeight="false" outlineLevel="0" collapsed="false">
      <c r="A212" s="25" t="s">
        <v>953</v>
      </c>
      <c r="B212" s="26" t="s">
        <v>893</v>
      </c>
      <c r="C212" s="26" t="s">
        <v>954</v>
      </c>
      <c r="D212" s="26" t="n">
        <v>26.8</v>
      </c>
      <c r="E212" s="9" t="n">
        <v>18.5</v>
      </c>
      <c r="F212" s="9" t="n">
        <v>0.8</v>
      </c>
      <c r="G212" s="9" t="n">
        <v>2</v>
      </c>
      <c r="H212" s="9" t="n">
        <v>-18.4</v>
      </c>
      <c r="I212" s="27" t="s">
        <v>941</v>
      </c>
      <c r="J212" s="9" t="n">
        <v>0.39</v>
      </c>
      <c r="K212" s="9" t="s">
        <v>2518</v>
      </c>
      <c r="L212" s="9" t="s">
        <v>2519</v>
      </c>
      <c r="M212" s="10" t="s">
        <v>2738</v>
      </c>
      <c r="N212" s="10" t="s">
        <v>2739</v>
      </c>
      <c r="O212" s="0" t="n">
        <v>18.5256578830551</v>
      </c>
      <c r="P212" s="0" t="n">
        <v>59.6166446933585</v>
      </c>
      <c r="Q212" s="0" t="n">
        <v>356.52809884464</v>
      </c>
      <c r="R212" s="0" t="n">
        <v>-15.9520239499709</v>
      </c>
      <c r="S212" s="0" t="n">
        <v>0.967815403045254</v>
      </c>
      <c r="T212" s="0" t="n">
        <v>9.36996612828369</v>
      </c>
      <c r="W212" s="0" t="n">
        <v>1</v>
      </c>
    </row>
    <row r="213" customFormat="false" ht="15" hidden="false" customHeight="false" outlineLevel="0" collapsed="false">
      <c r="A213" s="25" t="s">
        <v>949</v>
      </c>
      <c r="B213" s="26" t="s">
        <v>950</v>
      </c>
      <c r="C213" s="26" t="s">
        <v>951</v>
      </c>
      <c r="D213" s="26" t="n">
        <v>33.3</v>
      </c>
      <c r="E213" s="9" t="n">
        <v>17.1</v>
      </c>
      <c r="F213" s="9" t="n">
        <v>-0.8</v>
      </c>
      <c r="G213" s="9" t="n">
        <v>1.1</v>
      </c>
      <c r="H213" s="9" t="n">
        <v>17</v>
      </c>
      <c r="I213" s="27" t="s">
        <v>952</v>
      </c>
      <c r="J213" s="9" t="n">
        <v>0.39</v>
      </c>
      <c r="K213" s="9" t="s">
        <v>2524</v>
      </c>
      <c r="L213" s="9" t="s">
        <v>2525</v>
      </c>
      <c r="M213" s="10" t="n">
        <v>-61.8</v>
      </c>
      <c r="N213" s="10" t="n">
        <v>-135.5</v>
      </c>
      <c r="O213" s="0" t="n">
        <v>17.0543249646534</v>
      </c>
      <c r="P213" s="0" t="n">
        <v>27.8652911177023</v>
      </c>
      <c r="Q213" s="0" t="n">
        <v>170.283533728914</v>
      </c>
      <c r="R213" s="0" t="n">
        <v>7.8567499399468</v>
      </c>
      <c r="S213" s="0" t="n">
        <v>-1.34530290549593</v>
      </c>
      <c r="T213" s="0" t="n">
        <v>15.0768577785164</v>
      </c>
      <c r="W213" s="0" t="n">
        <v>1</v>
      </c>
    </row>
    <row r="214" customFormat="false" ht="15" hidden="false" customHeight="false" outlineLevel="0" collapsed="false">
      <c r="A214" s="25" t="s">
        <v>1141</v>
      </c>
      <c r="B214" s="26" t="s">
        <v>1142</v>
      </c>
      <c r="C214" s="26" t="s">
        <v>1143</v>
      </c>
      <c r="D214" s="26" t="n">
        <v>25</v>
      </c>
      <c r="E214" s="9" t="n">
        <v>11.8</v>
      </c>
      <c r="F214" s="9" t="n">
        <v>0.1</v>
      </c>
      <c r="G214" s="9" t="n">
        <v>-11.8</v>
      </c>
      <c r="H214" s="9" t="n">
        <v>0.3</v>
      </c>
      <c r="I214" s="27" t="s">
        <v>1144</v>
      </c>
      <c r="J214" s="9" t="n">
        <v>0.3</v>
      </c>
      <c r="K214" s="9" t="s">
        <v>2518</v>
      </c>
      <c r="L214" s="9" t="s">
        <v>2519</v>
      </c>
      <c r="M214" s="10" t="s">
        <v>2730</v>
      </c>
      <c r="N214" s="10" t="s">
        <v>2740</v>
      </c>
      <c r="O214" s="0" t="n">
        <v>11.8042365276201</v>
      </c>
      <c r="P214" s="0" t="n">
        <v>49.4608319981257</v>
      </c>
      <c r="Q214" s="0" t="n">
        <v>265.939176087389</v>
      </c>
      <c r="R214" s="0" t="n">
        <v>0.635268831099749</v>
      </c>
      <c r="S214" s="0" t="n">
        <v>8.94824736857989</v>
      </c>
      <c r="T214" s="0" t="n">
        <v>7.67237268013854</v>
      </c>
      <c r="W214" s="0" t="n">
        <v>1</v>
      </c>
    </row>
    <row r="215" customFormat="false" ht="15" hidden="false" customHeight="false" outlineLevel="0" collapsed="false">
      <c r="A215" s="21" t="s">
        <v>818</v>
      </c>
      <c r="B215" s="0" t="s">
        <v>819</v>
      </c>
      <c r="C215" s="0" t="s">
        <v>820</v>
      </c>
      <c r="D215" s="0" t="n">
        <v>34.2</v>
      </c>
      <c r="E215" s="0" t="n">
        <v>12.2</v>
      </c>
      <c r="F215" s="0" t="n">
        <v>-3.9</v>
      </c>
      <c r="G215" s="0" t="n">
        <v>10.9</v>
      </c>
      <c r="H215" s="0" t="n">
        <v>4</v>
      </c>
      <c r="I215" s="0" t="s">
        <v>805</v>
      </c>
      <c r="J215" s="0" t="n">
        <v>0.43</v>
      </c>
      <c r="K215" s="0" t="s">
        <v>2518</v>
      </c>
      <c r="L215" s="0" t="s">
        <v>2519</v>
      </c>
      <c r="M215" s="0" t="s">
        <v>2741</v>
      </c>
      <c r="N215" s="0" t="s">
        <v>2742</v>
      </c>
      <c r="O215" s="0" t="n">
        <v>12.2482651832821</v>
      </c>
      <c r="P215" s="0" t="n">
        <v>84.6900181654408</v>
      </c>
      <c r="Q215" s="0" t="n">
        <v>243.420475639306</v>
      </c>
      <c r="R215" s="0" t="n">
        <v>5.45683940819761</v>
      </c>
      <c r="S215" s="0" t="n">
        <v>10.9067901789816</v>
      </c>
      <c r="T215" s="0" t="n">
        <v>1.13350415297478</v>
      </c>
      <c r="W215" s="0" t="n">
        <v>1</v>
      </c>
    </row>
    <row r="216" customFormat="false" ht="15" hidden="false" customHeight="false" outlineLevel="0" collapsed="false">
      <c r="A216" s="21" t="s">
        <v>2421</v>
      </c>
      <c r="B216" s="0" t="s">
        <v>2422</v>
      </c>
      <c r="C216" s="0" t="s">
        <v>2423</v>
      </c>
      <c r="D216" s="0" t="n">
        <v>26.3</v>
      </c>
      <c r="E216" s="0" t="n">
        <v>12.3</v>
      </c>
      <c r="F216" s="0" t="n">
        <v>-1.9</v>
      </c>
      <c r="G216" s="0" t="n">
        <v>5.1</v>
      </c>
      <c r="H216" s="0" t="n">
        <v>11</v>
      </c>
      <c r="I216" s="0" t="s">
        <v>2397</v>
      </c>
      <c r="J216" s="0" t="n">
        <v>0.076</v>
      </c>
      <c r="K216" s="0" t="s">
        <v>2524</v>
      </c>
      <c r="L216" s="0" t="s">
        <v>2519</v>
      </c>
      <c r="M216" s="0" t="n">
        <v>-64.1</v>
      </c>
      <c r="N216" s="0" t="s">
        <v>2743</v>
      </c>
      <c r="O216" s="0" t="n">
        <v>12.2727340067322</v>
      </c>
      <c r="P216" s="0" t="n">
        <v>52.2240329268491</v>
      </c>
      <c r="Q216" s="0" t="n">
        <v>180.298937893697</v>
      </c>
      <c r="R216" s="0" t="n">
        <v>9.70038455491455</v>
      </c>
      <c r="S216" s="0" t="n">
        <v>0.0506117355316009</v>
      </c>
      <c r="T216" s="0" t="n">
        <v>7.51797698446874</v>
      </c>
      <c r="W216" s="0" t="n">
        <v>1</v>
      </c>
    </row>
    <row r="217" customFormat="false" ht="15" hidden="false" customHeight="false" outlineLevel="0" collapsed="false">
      <c r="A217" s="21" t="s">
        <v>1452</v>
      </c>
      <c r="B217" s="0" t="s">
        <v>1453</v>
      </c>
      <c r="C217" s="0" t="s">
        <v>1454</v>
      </c>
      <c r="D217" s="0" t="n">
        <v>21.3</v>
      </c>
      <c r="E217" s="0" t="n">
        <v>16.7</v>
      </c>
      <c r="F217" s="0" t="n">
        <v>-3.7</v>
      </c>
      <c r="G217" s="0" t="n">
        <v>1.8</v>
      </c>
      <c r="H217" s="0" t="n">
        <v>16.2</v>
      </c>
      <c r="I217" s="0" t="s">
        <v>1420</v>
      </c>
      <c r="J217" s="0" t="n">
        <v>0.21</v>
      </c>
      <c r="K217" s="0" t="s">
        <v>2524</v>
      </c>
      <c r="L217" s="0" t="s">
        <v>2525</v>
      </c>
      <c r="M217" s="0" t="n">
        <v>-19.9</v>
      </c>
      <c r="N217" s="0" t="n">
        <v>-13.8</v>
      </c>
      <c r="O217" s="0" t="n">
        <v>16.7143650791767</v>
      </c>
      <c r="P217" s="0" t="n">
        <v>56.2066686795086</v>
      </c>
      <c r="Q217" s="0" t="n">
        <v>183.572221457914</v>
      </c>
      <c r="R217" s="0" t="n">
        <v>13.8634714951098</v>
      </c>
      <c r="S217" s="0" t="n">
        <v>0.865467910824287</v>
      </c>
      <c r="T217" s="0" t="n">
        <v>9.29651135639659</v>
      </c>
      <c r="W217" s="0" t="n">
        <v>1</v>
      </c>
    </row>
    <row r="218" customFormat="false" ht="15" hidden="false" customHeight="false" outlineLevel="0" collapsed="false">
      <c r="A218" s="31" t="s">
        <v>130</v>
      </c>
      <c r="B218" s="0" t="s">
        <v>131</v>
      </c>
      <c r="C218" s="0" t="s">
        <v>132</v>
      </c>
      <c r="D218" s="0" t="n">
        <v>59</v>
      </c>
      <c r="E218" s="0" t="n">
        <v>11.6</v>
      </c>
      <c r="F218" s="0" t="n">
        <v>-3.4</v>
      </c>
      <c r="G218" s="0" t="n">
        <v>-10.8</v>
      </c>
      <c r="H218" s="0" t="n">
        <v>2.4</v>
      </c>
      <c r="I218" s="0" t="s">
        <v>133</v>
      </c>
      <c r="J218" s="0" t="n">
        <v>4.8</v>
      </c>
      <c r="K218" s="0" t="s">
        <v>2518</v>
      </c>
      <c r="L218" s="0" t="s">
        <v>2519</v>
      </c>
      <c r="M218" s="0" t="s">
        <v>2744</v>
      </c>
      <c r="N218" s="0" t="s">
        <v>2745</v>
      </c>
      <c r="O218" s="0" t="n">
        <v>11.5741090369842</v>
      </c>
      <c r="P218" s="0" t="n">
        <v>60.3538643493164</v>
      </c>
      <c r="Q218" s="0" t="n">
        <v>106.260248950859</v>
      </c>
      <c r="R218" s="0" t="n">
        <v>2.81653374936073</v>
      </c>
      <c r="S218" s="0" t="n">
        <v>-9.65665939878318</v>
      </c>
      <c r="T218" s="0" t="n">
        <v>5.72503859328516</v>
      </c>
      <c r="W218" s="0" t="n">
        <v>1</v>
      </c>
    </row>
    <row r="219" customFormat="false" ht="15" hidden="false" customHeight="false" outlineLevel="0" collapsed="false">
      <c r="A219" s="31" t="s">
        <v>814</v>
      </c>
      <c r="B219" s="0" t="s">
        <v>815</v>
      </c>
      <c r="C219" s="0" t="s">
        <v>816</v>
      </c>
      <c r="D219" s="0" t="n">
        <v>22.2</v>
      </c>
      <c r="E219" s="0" t="n">
        <v>12.7</v>
      </c>
      <c r="F219" s="0" t="n">
        <v>3.3</v>
      </c>
      <c r="G219" s="0" t="n">
        <v>11.8</v>
      </c>
      <c r="H219" s="0" t="n">
        <v>-3.5</v>
      </c>
      <c r="I219" s="0" t="s">
        <v>817</v>
      </c>
      <c r="J219" s="0" t="n">
        <v>0.43</v>
      </c>
      <c r="K219" s="0" t="s">
        <v>2518</v>
      </c>
      <c r="L219" s="0" t="s">
        <v>2525</v>
      </c>
      <c r="M219" s="0" t="s">
        <v>2746</v>
      </c>
      <c r="N219" s="0" t="n">
        <v>-43.5</v>
      </c>
      <c r="O219" s="0" t="n">
        <v>12.7428411274723</v>
      </c>
      <c r="P219" s="0" t="n">
        <v>66.0787636660241</v>
      </c>
      <c r="Q219" s="0" t="n">
        <v>248.409250142387</v>
      </c>
      <c r="R219" s="0" t="n">
        <v>4.28626878982595</v>
      </c>
      <c r="S219" s="0" t="n">
        <v>10.8309876778587</v>
      </c>
      <c r="T219" s="0" t="n">
        <v>5.16697259364098</v>
      </c>
      <c r="W219" s="0" t="n">
        <v>1</v>
      </c>
    </row>
    <row r="220" customFormat="false" ht="15" hidden="false" customHeight="false" outlineLevel="0" collapsed="false">
      <c r="A220" s="31" t="s">
        <v>1847</v>
      </c>
      <c r="B220" s="0" t="s">
        <v>1848</v>
      </c>
      <c r="C220" s="0" t="s">
        <v>1849</v>
      </c>
      <c r="D220" s="0" t="n">
        <v>30.6</v>
      </c>
      <c r="E220" s="0" t="n">
        <v>11.9</v>
      </c>
      <c r="F220" s="0" t="n">
        <v>-6.7</v>
      </c>
      <c r="G220" s="0" t="n">
        <v>-1.1</v>
      </c>
      <c r="H220" s="0" t="n">
        <v>-9.8</v>
      </c>
      <c r="I220" s="0" t="s">
        <v>1826</v>
      </c>
      <c r="J220" s="0" t="n">
        <v>0.13</v>
      </c>
      <c r="K220" s="0" t="s">
        <v>2518</v>
      </c>
      <c r="L220" s="0" t="s">
        <v>2519</v>
      </c>
      <c r="M220" s="0" t="s">
        <v>2747</v>
      </c>
      <c r="N220" s="0" t="s">
        <v>2748</v>
      </c>
      <c r="O220" s="0" t="n">
        <v>11.922248110151</v>
      </c>
      <c r="P220" s="0" t="n">
        <v>50.6736995466149</v>
      </c>
      <c r="Q220" s="0" t="n">
        <v>312.788423175832</v>
      </c>
      <c r="R220" s="0" t="n">
        <v>-6.26474452869744</v>
      </c>
      <c r="S220" s="0" t="n">
        <v>6.76805127332695</v>
      </c>
      <c r="T220" s="0" t="n">
        <v>7.55555808340939</v>
      </c>
      <c r="W220" s="0" t="n">
        <v>1</v>
      </c>
    </row>
    <row r="221" customFormat="false" ht="15" hidden="false" customHeight="false" outlineLevel="0" collapsed="false">
      <c r="A221" s="31" t="s">
        <v>1844</v>
      </c>
      <c r="B221" s="0" t="s">
        <v>1845</v>
      </c>
      <c r="C221" s="0" t="s">
        <v>1846</v>
      </c>
      <c r="D221" s="0" t="n">
        <v>44.4</v>
      </c>
      <c r="E221" s="0" t="n">
        <v>18</v>
      </c>
      <c r="F221" s="0" t="n">
        <v>10.3</v>
      </c>
      <c r="G221" s="0" t="n">
        <v>-14.8</v>
      </c>
      <c r="H221" s="0" t="n">
        <v>0.1</v>
      </c>
      <c r="I221" s="0" t="s">
        <v>1830</v>
      </c>
      <c r="J221" s="0" t="n">
        <v>0.13</v>
      </c>
      <c r="K221" s="0" t="s">
        <v>2518</v>
      </c>
      <c r="L221" s="0" t="s">
        <v>2519</v>
      </c>
      <c r="M221" s="0" t="s">
        <v>2749</v>
      </c>
      <c r="N221" s="0" t="s">
        <v>2750</v>
      </c>
      <c r="O221" s="0" t="n">
        <v>18.031638860625</v>
      </c>
      <c r="P221" s="0" t="n">
        <v>82.2019098227061</v>
      </c>
      <c r="Q221" s="0" t="n">
        <v>94.2396482205141</v>
      </c>
      <c r="R221" s="0" t="n">
        <v>1.32072109631608</v>
      </c>
      <c r="S221" s="0" t="n">
        <v>-17.8160025936138</v>
      </c>
      <c r="T221" s="0" t="n">
        <v>2.44657870711147</v>
      </c>
      <c r="W221" s="0" t="n">
        <v>1</v>
      </c>
    </row>
    <row r="222" customFormat="false" ht="15" hidden="false" customHeight="false" outlineLevel="0" collapsed="false">
      <c r="A222" s="31" t="s">
        <v>39</v>
      </c>
      <c r="B222" s="0" t="s">
        <v>40</v>
      </c>
      <c r="C222" s="0" t="s">
        <v>41</v>
      </c>
      <c r="D222" s="0" t="n">
        <v>26</v>
      </c>
      <c r="E222" s="0" t="n">
        <v>18.1</v>
      </c>
      <c r="F222" s="0" t="n">
        <v>18</v>
      </c>
      <c r="G222" s="0" t="n">
        <v>-2</v>
      </c>
      <c r="H222" s="0" t="n">
        <v>-4</v>
      </c>
      <c r="I222" s="0" t="s">
        <v>38</v>
      </c>
      <c r="J222" s="0" t="n">
        <v>33</v>
      </c>
      <c r="K222" s="0" t="s">
        <v>2518</v>
      </c>
      <c r="L222" s="0" t="s">
        <v>2519</v>
      </c>
      <c r="M222" s="0" t="s">
        <v>2751</v>
      </c>
      <c r="N222" s="0" t="s">
        <v>2752</v>
      </c>
      <c r="O222" s="0" t="n">
        <v>18.5472369909914</v>
      </c>
      <c r="P222" s="0" t="n">
        <v>29.1106141599973</v>
      </c>
      <c r="Q222" s="0" t="n">
        <v>147.195312491499</v>
      </c>
      <c r="R222" s="0" t="n">
        <v>7.58418351737998</v>
      </c>
      <c r="S222" s="0" t="n">
        <v>-4.88855097372732</v>
      </c>
      <c r="T222" s="0" t="n">
        <v>16.2043892125551</v>
      </c>
      <c r="W222" s="0" t="n">
        <v>1</v>
      </c>
    </row>
    <row r="223" customFormat="false" ht="15" hidden="false" customHeight="false" outlineLevel="0" collapsed="false">
      <c r="A223" s="31" t="s">
        <v>154</v>
      </c>
      <c r="B223" s="0" t="s">
        <v>155</v>
      </c>
      <c r="C223" s="0" t="s">
        <v>156</v>
      </c>
      <c r="D223" s="0" t="n">
        <v>33.3</v>
      </c>
      <c r="E223" s="0" t="n">
        <v>12.3</v>
      </c>
      <c r="F223" s="0" t="n">
        <v>9.8</v>
      </c>
      <c r="G223" s="0" t="n">
        <v>-3.5</v>
      </c>
      <c r="H223" s="0" t="n">
        <v>6.5</v>
      </c>
      <c r="I223" s="0" t="s">
        <v>157</v>
      </c>
      <c r="J223" s="0" t="n">
        <v>3.8</v>
      </c>
      <c r="K223" s="0" t="s">
        <v>2524</v>
      </c>
      <c r="L223" s="0" t="s">
        <v>2519</v>
      </c>
      <c r="M223" s="0" t="n">
        <v>-61</v>
      </c>
      <c r="N223" s="0" t="s">
        <v>2753</v>
      </c>
      <c r="O223" s="0" t="n">
        <v>12.2694743163674</v>
      </c>
      <c r="P223" s="0" t="n">
        <v>30.3531601305301</v>
      </c>
      <c r="Q223" s="0" t="n">
        <v>23.3268705027358</v>
      </c>
      <c r="R223" s="0" t="n">
        <v>-5.69332226325949</v>
      </c>
      <c r="S223" s="0" t="n">
        <v>-2.4550978523328</v>
      </c>
      <c r="T223" s="0" t="n">
        <v>10.5876615048907</v>
      </c>
      <c r="W223" s="0" t="n">
        <v>1</v>
      </c>
    </row>
    <row r="224" customFormat="false" ht="15" hidden="false" customHeight="false" outlineLevel="0" collapsed="false">
      <c r="A224" s="31" t="s">
        <v>62</v>
      </c>
      <c r="B224" s="0" t="s">
        <v>63</v>
      </c>
      <c r="C224" s="0" t="s">
        <v>64</v>
      </c>
      <c r="D224" s="0" t="n">
        <v>26</v>
      </c>
      <c r="E224" s="0" t="n">
        <v>15.7</v>
      </c>
      <c r="F224" s="0" t="n">
        <v>12.1</v>
      </c>
      <c r="G224" s="0" t="n">
        <v>10</v>
      </c>
      <c r="H224" s="0" t="n">
        <v>0.2</v>
      </c>
      <c r="I224" s="0" t="s">
        <v>65</v>
      </c>
      <c r="J224" s="0" t="n">
        <v>14</v>
      </c>
      <c r="K224" s="0" t="s">
        <v>2524</v>
      </c>
      <c r="L224" s="0" t="s">
        <v>2525</v>
      </c>
      <c r="M224" s="0" t="n">
        <v>-34.1</v>
      </c>
      <c r="N224" s="0" t="n">
        <v>-174.5</v>
      </c>
      <c r="O224" s="0" t="n">
        <v>15.6987260629645</v>
      </c>
      <c r="P224" s="0" t="n">
        <v>46.1320780288588</v>
      </c>
      <c r="Q224" s="0" t="n">
        <v>50.9889378590097</v>
      </c>
      <c r="R224" s="0" t="n">
        <v>-7.12423747510083</v>
      </c>
      <c r="S224" s="0" t="n">
        <v>-8.7942283770452</v>
      </c>
      <c r="T224" s="0" t="n">
        <v>10.879190578841</v>
      </c>
      <c r="W224" s="0" t="n">
        <v>1</v>
      </c>
    </row>
    <row r="225" customFormat="false" ht="15" hidden="false" customHeight="false" outlineLevel="0" collapsed="false">
      <c r="A225" s="31" t="s">
        <v>235</v>
      </c>
      <c r="B225" s="0" t="s">
        <v>236</v>
      </c>
      <c r="C225" s="0" t="s">
        <v>237</v>
      </c>
      <c r="D225" s="0" t="n">
        <v>22.2</v>
      </c>
      <c r="E225" s="0" t="n">
        <v>18.8</v>
      </c>
      <c r="F225" s="0" t="n">
        <v>12.4</v>
      </c>
      <c r="G225" s="0" t="n">
        <v>-13.2</v>
      </c>
      <c r="H225" s="0" t="n">
        <v>-5.2</v>
      </c>
      <c r="I225" s="0" t="s">
        <v>238</v>
      </c>
      <c r="J225" s="0" t="n">
        <v>2</v>
      </c>
      <c r="K225" s="0" t="s">
        <v>2518</v>
      </c>
      <c r="L225" s="0" t="s">
        <v>2525</v>
      </c>
      <c r="M225" s="0" t="s">
        <v>2754</v>
      </c>
      <c r="N225" s="0" t="n">
        <v>-176.9</v>
      </c>
      <c r="O225" s="0" t="n">
        <v>18.8425051413022</v>
      </c>
      <c r="P225" s="0" t="n">
        <v>51.1265808823429</v>
      </c>
      <c r="Q225" s="0" t="n">
        <v>289.2273444029</v>
      </c>
      <c r="R225" s="0" t="n">
        <v>-4.83093292532021</v>
      </c>
      <c r="S225" s="0" t="n">
        <v>13.8512613303469</v>
      </c>
      <c r="T225" s="0" t="n">
        <v>11.8255928658776</v>
      </c>
      <c r="W225" s="0" t="n">
        <v>1</v>
      </c>
    </row>
    <row r="226" customFormat="false" ht="15" hidden="false" customHeight="false" outlineLevel="0" collapsed="false">
      <c r="A226" s="31" t="s">
        <v>465</v>
      </c>
      <c r="B226" s="0" t="s">
        <v>466</v>
      </c>
      <c r="C226" s="0" t="s">
        <v>467</v>
      </c>
      <c r="D226" s="0" t="n">
        <v>52</v>
      </c>
      <c r="E226" s="0" t="n">
        <v>24.5</v>
      </c>
      <c r="F226" s="0" t="n">
        <v>19.1</v>
      </c>
      <c r="G226" s="0" t="n">
        <v>11</v>
      </c>
      <c r="H226" s="0" t="n">
        <v>10.7</v>
      </c>
      <c r="I226" s="0" t="s">
        <v>468</v>
      </c>
      <c r="J226" s="0" t="n">
        <v>0.85</v>
      </c>
      <c r="K226" s="0" t="s">
        <v>2518</v>
      </c>
      <c r="L226" s="0" t="s">
        <v>2525</v>
      </c>
      <c r="M226" s="0" t="s">
        <v>2631</v>
      </c>
      <c r="N226" s="0" t="n">
        <v>-92.9</v>
      </c>
      <c r="O226" s="0" t="n">
        <v>24.5010203869145</v>
      </c>
      <c r="P226" s="0" t="n">
        <v>79.4976685170888</v>
      </c>
      <c r="Q226" s="0" t="n">
        <v>230.239519227441</v>
      </c>
      <c r="R226" s="0" t="n">
        <v>15.4078358400214</v>
      </c>
      <c r="S226" s="0" t="n">
        <v>18.519017381928</v>
      </c>
      <c r="T226" s="0" t="n">
        <v>4.465936624584</v>
      </c>
      <c r="W226" s="0" t="n">
        <v>1</v>
      </c>
    </row>
    <row r="227" customFormat="false" ht="15" hidden="false" customHeight="false" outlineLevel="0" collapsed="false">
      <c r="A227" s="31" t="s">
        <v>791</v>
      </c>
      <c r="B227" s="0" t="s">
        <v>792</v>
      </c>
      <c r="C227" s="0" t="s">
        <v>92</v>
      </c>
      <c r="D227" s="0" t="n">
        <v>37</v>
      </c>
      <c r="E227" s="0" t="n">
        <v>15.1</v>
      </c>
      <c r="F227" s="0" t="n">
        <v>-11.7</v>
      </c>
      <c r="G227" s="0" t="n">
        <v>2.7</v>
      </c>
      <c r="H227" s="0" t="n">
        <v>-9.1</v>
      </c>
      <c r="I227" s="0" t="s">
        <v>793</v>
      </c>
      <c r="J227" s="0" t="n">
        <v>0.44</v>
      </c>
      <c r="K227" s="0" t="s">
        <v>2518</v>
      </c>
      <c r="L227" s="0" t="s">
        <v>2519</v>
      </c>
      <c r="M227" s="0" t="s">
        <v>2560</v>
      </c>
      <c r="N227" s="0" t="s">
        <v>2755</v>
      </c>
      <c r="O227" s="0" t="n">
        <v>15.0661873080086</v>
      </c>
      <c r="P227" s="0" t="n">
        <v>27.1425134041904</v>
      </c>
      <c r="Q227" s="0" t="n">
        <v>257.624683431824</v>
      </c>
      <c r="R227" s="0" t="n">
        <v>1.47304279110666</v>
      </c>
      <c r="S227" s="0" t="n">
        <v>6.71357216111817</v>
      </c>
      <c r="T227" s="0" t="n">
        <v>13.4070165873332</v>
      </c>
      <c r="W227" s="0" t="n">
        <v>1</v>
      </c>
    </row>
    <row r="228" customFormat="false" ht="15" hidden="false" customHeight="false" outlineLevel="0" collapsed="false">
      <c r="A228" s="31" t="s">
        <v>358</v>
      </c>
      <c r="B228" s="0" t="s">
        <v>359</v>
      </c>
      <c r="C228" s="0" t="s">
        <v>360</v>
      </c>
      <c r="D228" s="0" t="n">
        <v>25</v>
      </c>
      <c r="E228" s="0" t="n">
        <v>14</v>
      </c>
      <c r="F228" s="0" t="n">
        <v>-9.1</v>
      </c>
      <c r="G228" s="0" t="n">
        <v>6</v>
      </c>
      <c r="H228" s="0" t="n">
        <v>8.8</v>
      </c>
      <c r="I228" s="0" t="s">
        <v>361</v>
      </c>
      <c r="J228" s="0" t="n">
        <v>1.2</v>
      </c>
      <c r="K228" s="0" t="s">
        <v>2524</v>
      </c>
      <c r="L228" s="0" t="s">
        <v>2519</v>
      </c>
      <c r="M228" s="0" t="n">
        <v>-8.3</v>
      </c>
      <c r="N228" s="0" t="s">
        <v>2756</v>
      </c>
      <c r="O228" s="0" t="n">
        <v>14.0089257261219</v>
      </c>
      <c r="P228" s="0" t="n">
        <v>61.900996546891</v>
      </c>
      <c r="Q228" s="0" t="n">
        <v>230.077644614417</v>
      </c>
      <c r="R228" s="0" t="n">
        <v>7.93058192303331</v>
      </c>
      <c r="S228" s="0" t="n">
        <v>9.47735269268756</v>
      </c>
      <c r="T228" s="0" t="n">
        <v>6.59815552260366</v>
      </c>
      <c r="W228" s="0" t="n">
        <v>1</v>
      </c>
    </row>
    <row r="229" customFormat="false" ht="15" hidden="false" customHeight="false" outlineLevel="0" collapsed="false">
      <c r="A229" s="31" t="s">
        <v>50</v>
      </c>
      <c r="B229" s="0" t="s">
        <v>51</v>
      </c>
      <c r="C229" s="0" t="s">
        <v>52</v>
      </c>
      <c r="D229" s="0" t="n">
        <v>38</v>
      </c>
      <c r="E229" s="0" t="n">
        <v>32.1</v>
      </c>
      <c r="F229" s="0" t="n">
        <v>3</v>
      </c>
      <c r="G229" s="0" t="n">
        <v>-17</v>
      </c>
      <c r="H229" s="0" t="n">
        <v>27</v>
      </c>
      <c r="I229" s="0" t="s">
        <v>53</v>
      </c>
      <c r="J229" s="0" t="n">
        <v>18</v>
      </c>
      <c r="K229" s="0" t="s">
        <v>2524</v>
      </c>
      <c r="L229" s="0" t="s">
        <v>2519</v>
      </c>
      <c r="M229" s="0" t="n">
        <v>-22</v>
      </c>
      <c r="N229" s="0" t="s">
        <v>2757</v>
      </c>
      <c r="O229" s="0" t="n">
        <v>32.0468407179241</v>
      </c>
      <c r="P229" s="0" t="n">
        <v>61.3277995541899</v>
      </c>
      <c r="Q229" s="0" t="n">
        <v>144.561306984458</v>
      </c>
      <c r="R229" s="0" t="n">
        <v>22.9081286060366</v>
      </c>
      <c r="S229" s="0" t="n">
        <v>-16.3032542910856</v>
      </c>
      <c r="T229" s="0" t="n">
        <v>15.3760054399537</v>
      </c>
      <c r="W229" s="0" t="n">
        <v>1</v>
      </c>
    </row>
    <row r="230" customFormat="false" ht="15" hidden="false" customHeight="false" outlineLevel="0" collapsed="false">
      <c r="A230" s="31" t="s">
        <v>35</v>
      </c>
      <c r="B230" s="0" t="s">
        <v>36</v>
      </c>
      <c r="C230" s="0" t="s">
        <v>37</v>
      </c>
      <c r="D230" s="0" t="n">
        <v>19.1</v>
      </c>
      <c r="E230" s="0" t="n">
        <v>19.2</v>
      </c>
      <c r="F230" s="0" t="n">
        <v>14</v>
      </c>
      <c r="G230" s="0" t="n">
        <v>-16</v>
      </c>
      <c r="H230" s="0" t="n">
        <v>-6</v>
      </c>
      <c r="I230" s="0" t="s">
        <v>38</v>
      </c>
      <c r="J230" s="0" t="n">
        <v>33</v>
      </c>
      <c r="K230" s="0" t="s">
        <v>2524</v>
      </c>
      <c r="L230" s="0" t="s">
        <v>2519</v>
      </c>
      <c r="M230" s="0" t="n">
        <v>-4.2</v>
      </c>
      <c r="N230" s="0" t="s">
        <v>2758</v>
      </c>
      <c r="O230" s="0" t="n">
        <v>22.0907220343745</v>
      </c>
      <c r="P230" s="0" t="n">
        <v>22.542431222803</v>
      </c>
      <c r="Q230" s="0" t="n">
        <v>27.4636919298536</v>
      </c>
      <c r="R230" s="0" t="n">
        <v>-7.51445182902279</v>
      </c>
      <c r="S230" s="0" t="n">
        <v>-3.90572572730655</v>
      </c>
      <c r="T230" s="0" t="n">
        <v>20.4028998000861</v>
      </c>
      <c r="W230" s="0" t="n">
        <v>1</v>
      </c>
    </row>
    <row r="231" customFormat="false" ht="15" hidden="false" customHeight="false" outlineLevel="0" collapsed="false">
      <c r="A231" s="31" t="s">
        <v>219</v>
      </c>
      <c r="B231" s="0" t="s">
        <v>220</v>
      </c>
      <c r="C231" s="0" t="s">
        <v>221</v>
      </c>
      <c r="D231" s="0" t="n">
        <v>28.3</v>
      </c>
      <c r="E231" s="0" t="n">
        <v>24</v>
      </c>
      <c r="F231" s="0" t="n">
        <v>19.2</v>
      </c>
      <c r="G231" s="0" t="n">
        <v>-11.6</v>
      </c>
      <c r="H231" s="0" t="n">
        <v>-8.5</v>
      </c>
      <c r="I231" s="0" t="s">
        <v>222</v>
      </c>
      <c r="J231" s="0" t="n">
        <v>2.3</v>
      </c>
      <c r="K231" s="0" t="s">
        <v>2518</v>
      </c>
      <c r="L231" s="0" t="s">
        <v>2519</v>
      </c>
      <c r="M231" s="0" t="s">
        <v>2759</v>
      </c>
      <c r="N231" s="0" t="s">
        <v>2760</v>
      </c>
      <c r="O231" s="0" t="n">
        <v>23.9885389300808</v>
      </c>
      <c r="P231" s="0" t="n">
        <v>39.0830167941322</v>
      </c>
      <c r="Q231" s="0" t="n">
        <v>111.463581783972</v>
      </c>
      <c r="R231" s="0" t="n">
        <v>5.53382620140062</v>
      </c>
      <c r="S231" s="0" t="n">
        <v>-14.0746646574702</v>
      </c>
      <c r="T231" s="0" t="n">
        <v>18.6207030574157</v>
      </c>
      <c r="W231" s="0" t="n">
        <v>1</v>
      </c>
    </row>
    <row r="232" customFormat="false" ht="15" hidden="false" customHeight="false" outlineLevel="0" collapsed="false">
      <c r="A232" s="31" t="s">
        <v>489</v>
      </c>
      <c r="B232" s="0" t="s">
        <v>67</v>
      </c>
      <c r="C232" s="0" t="s">
        <v>490</v>
      </c>
      <c r="D232" s="0" t="n">
        <v>34</v>
      </c>
      <c r="E232" s="0" t="n">
        <v>12.2</v>
      </c>
      <c r="F232" s="0" t="n">
        <v>-6.9</v>
      </c>
      <c r="G232" s="0" t="n">
        <v>5.3</v>
      </c>
      <c r="H232" s="0" t="n">
        <v>8.5</v>
      </c>
      <c r="I232" s="0" t="s">
        <v>491</v>
      </c>
      <c r="J232" s="0" t="n">
        <v>0.75</v>
      </c>
      <c r="K232" s="0" t="s">
        <v>2524</v>
      </c>
      <c r="L232" s="0" t="s">
        <v>2519</v>
      </c>
      <c r="M232" s="0" t="n">
        <v>-67.7</v>
      </c>
      <c r="N232" s="0" t="s">
        <v>2614</v>
      </c>
      <c r="O232" s="0" t="n">
        <v>12.1634698996627</v>
      </c>
      <c r="P232" s="0" t="n">
        <v>36.9650868238336</v>
      </c>
      <c r="Q232" s="0" t="n">
        <v>280.206109820815</v>
      </c>
      <c r="R232" s="0" t="n">
        <v>-1.2960076071052</v>
      </c>
      <c r="S232" s="0" t="n">
        <v>7.19850297763257</v>
      </c>
      <c r="T232" s="0" t="n">
        <v>9.71863772158117</v>
      </c>
      <c r="W232" s="0" t="n">
        <v>1</v>
      </c>
    </row>
    <row r="233" customFormat="false" ht="15" hidden="false" customHeight="false" outlineLevel="0" collapsed="false">
      <c r="A233" s="31" t="s">
        <v>2020</v>
      </c>
      <c r="B233" s="0" t="s">
        <v>2021</v>
      </c>
      <c r="C233" s="0" t="s">
        <v>2022</v>
      </c>
      <c r="D233" s="0" t="n">
        <v>26.1</v>
      </c>
      <c r="E233" s="0" t="n">
        <v>15.2</v>
      </c>
      <c r="F233" s="0" t="n">
        <v>-11.6</v>
      </c>
      <c r="G233" s="0" t="n">
        <v>1.6</v>
      </c>
      <c r="H233" s="0" t="n">
        <v>9.7</v>
      </c>
      <c r="I233" s="0" t="s">
        <v>1984</v>
      </c>
      <c r="J233" s="0" t="n">
        <v>0.11</v>
      </c>
      <c r="K233" s="0" t="s">
        <v>2524</v>
      </c>
      <c r="L233" s="0" t="s">
        <v>2525</v>
      </c>
      <c r="M233" s="0" t="n">
        <v>-26.6</v>
      </c>
      <c r="N233" s="0" t="n">
        <v>-12.6</v>
      </c>
      <c r="O233" s="0" t="n">
        <v>15.205591076969</v>
      </c>
      <c r="P233" s="0" t="n">
        <v>13.6240032813789</v>
      </c>
      <c r="Q233" s="0" t="n">
        <v>164.303417289622</v>
      </c>
      <c r="R233" s="0" t="n">
        <v>3.44809815754357</v>
      </c>
      <c r="S233" s="0" t="n">
        <v>-0.968994781024547</v>
      </c>
      <c r="T233" s="0" t="n">
        <v>14.7777423245329</v>
      </c>
      <c r="W233" s="0" t="n">
        <v>1</v>
      </c>
    </row>
    <row r="234" customFormat="false" ht="15" hidden="false" customHeight="false" outlineLevel="0" collapsed="false">
      <c r="A234" s="31" t="s">
        <v>504</v>
      </c>
      <c r="B234" s="0" t="s">
        <v>505</v>
      </c>
      <c r="C234" s="0" t="s">
        <v>506</v>
      </c>
      <c r="D234" s="0" t="n">
        <v>32.4</v>
      </c>
      <c r="E234" s="0" t="n">
        <v>19.1</v>
      </c>
      <c r="F234" s="0" t="n">
        <v>-18.9</v>
      </c>
      <c r="G234" s="0" t="n">
        <v>2.6</v>
      </c>
      <c r="H234" s="0" t="n">
        <v>0.3</v>
      </c>
      <c r="I234" s="0" t="s">
        <v>500</v>
      </c>
      <c r="J234" s="0" t="n">
        <v>0.73</v>
      </c>
      <c r="K234" s="0" t="s">
        <v>2524</v>
      </c>
      <c r="L234" s="0" t="s">
        <v>2519</v>
      </c>
      <c r="M234" s="0" t="n">
        <v>-44.7</v>
      </c>
      <c r="N234" s="0" t="s">
        <v>2598</v>
      </c>
      <c r="O234" s="0" t="n">
        <v>19.0803563908015</v>
      </c>
      <c r="P234" s="0" t="n">
        <v>52.8799421363657</v>
      </c>
      <c r="Q234" s="0" t="n">
        <v>316.15519903144</v>
      </c>
      <c r="R234" s="0" t="n">
        <v>-10.9727350385327</v>
      </c>
      <c r="S234" s="0" t="n">
        <v>10.5389569539381</v>
      </c>
      <c r="T234" s="0" t="n">
        <v>11.5147501969081</v>
      </c>
      <c r="W234" s="0" t="n">
        <v>1</v>
      </c>
    </row>
    <row r="235" customFormat="false" ht="15" hidden="false" customHeight="false" outlineLevel="0" collapsed="false">
      <c r="A235" s="31" t="s">
        <v>158</v>
      </c>
      <c r="B235" s="0" t="s">
        <v>159</v>
      </c>
      <c r="C235" s="0" t="s">
        <v>160</v>
      </c>
      <c r="D235" s="0" t="n">
        <v>40</v>
      </c>
      <c r="E235" s="0" t="n">
        <v>15.4</v>
      </c>
      <c r="F235" s="0" t="n">
        <v>-2.4</v>
      </c>
      <c r="G235" s="0" t="n">
        <v>-1.9</v>
      </c>
      <c r="H235" s="0" t="n">
        <v>-15.1</v>
      </c>
      <c r="I235" s="0" t="s">
        <v>161</v>
      </c>
      <c r="J235" s="0" t="n">
        <v>3.5</v>
      </c>
      <c r="K235" s="0" t="s">
        <v>2518</v>
      </c>
      <c r="L235" s="0" t="s">
        <v>2519</v>
      </c>
      <c r="M235" s="0" t="s">
        <v>2609</v>
      </c>
      <c r="N235" s="0" t="s">
        <v>2761</v>
      </c>
      <c r="O235" s="0" t="n">
        <v>15.407141201404</v>
      </c>
      <c r="P235" s="0" t="n">
        <v>24.2832022017587</v>
      </c>
      <c r="Q235" s="0" t="n">
        <v>345.407762807237</v>
      </c>
      <c r="R235" s="0" t="n">
        <v>-6.13175976293623</v>
      </c>
      <c r="S235" s="0" t="n">
        <v>1.59631667643477</v>
      </c>
      <c r="T235" s="0" t="n">
        <v>14.0439771887515</v>
      </c>
      <c r="W235" s="0" t="n">
        <v>1</v>
      </c>
    </row>
    <row r="236" customFormat="false" ht="15" hidden="false" customHeight="false" outlineLevel="0" collapsed="false">
      <c r="A236" s="31" t="s">
        <v>1932</v>
      </c>
      <c r="B236" s="0" t="s">
        <v>1933</v>
      </c>
      <c r="C236" s="0" t="s">
        <v>1934</v>
      </c>
      <c r="D236" s="0" t="n">
        <v>21.1</v>
      </c>
      <c r="E236" s="0" t="n">
        <v>24.1</v>
      </c>
      <c r="F236" s="0" t="n">
        <v>-13.4</v>
      </c>
      <c r="G236" s="0" t="n">
        <v>18</v>
      </c>
      <c r="H236" s="0" t="n">
        <v>8.8</v>
      </c>
      <c r="I236" s="0" t="s">
        <v>1905</v>
      </c>
      <c r="J236" s="0" t="n">
        <v>0.12</v>
      </c>
      <c r="K236" s="0" t="s">
        <v>2524</v>
      </c>
      <c r="L236" s="0" t="s">
        <v>2525</v>
      </c>
      <c r="M236" s="0" t="n">
        <v>-68.9</v>
      </c>
      <c r="N236" s="0" t="n">
        <v>-102</v>
      </c>
      <c r="O236" s="0" t="n">
        <v>24.1039415863879</v>
      </c>
      <c r="P236" s="0" t="n">
        <v>55.8087671099056</v>
      </c>
      <c r="Q236" s="0" t="n">
        <v>57.6826830316588</v>
      </c>
      <c r="R236" s="0" t="n">
        <v>-10.6589967110284</v>
      </c>
      <c r="S236" s="0" t="n">
        <v>-16.8495882837985</v>
      </c>
      <c r="T236" s="0" t="n">
        <v>13.5453742576854</v>
      </c>
      <c r="W236" s="0" t="n">
        <v>1</v>
      </c>
    </row>
    <row r="237" customFormat="false" ht="15" hidden="false" customHeight="false" outlineLevel="0" collapsed="false">
      <c r="A237" s="31" t="s">
        <v>836</v>
      </c>
      <c r="B237" s="0" t="s">
        <v>837</v>
      </c>
      <c r="C237" s="0" t="s">
        <v>838</v>
      </c>
      <c r="D237" s="0" t="n">
        <v>34.8</v>
      </c>
      <c r="E237" s="0" t="n">
        <v>23.7</v>
      </c>
      <c r="F237" s="0" t="n">
        <v>21.5</v>
      </c>
      <c r="G237" s="0" t="n">
        <v>10</v>
      </c>
      <c r="H237" s="0" t="n">
        <v>0.4</v>
      </c>
      <c r="I237" s="0" t="s">
        <v>839</v>
      </c>
      <c r="J237" s="0" t="n">
        <v>0.42</v>
      </c>
      <c r="K237" s="0" t="s">
        <v>2524</v>
      </c>
      <c r="L237" s="0" t="s">
        <v>2519</v>
      </c>
      <c r="M237" s="0" t="n">
        <v>-57.9</v>
      </c>
      <c r="N237" s="0" t="s">
        <v>2762</v>
      </c>
      <c r="O237" s="0" t="n">
        <v>23.715185008766</v>
      </c>
      <c r="P237" s="0" t="n">
        <v>73.1911550723787</v>
      </c>
      <c r="Q237" s="0" t="n">
        <v>63.3583049772258</v>
      </c>
      <c r="R237" s="0" t="n">
        <v>-10.1797739201347</v>
      </c>
      <c r="S237" s="0" t="n">
        <v>-20.2916426949111</v>
      </c>
      <c r="T237" s="0" t="n">
        <v>6.85794719117942</v>
      </c>
      <c r="W237" s="0" t="n">
        <v>1</v>
      </c>
    </row>
    <row r="238" customFormat="false" ht="15" hidden="false" customHeight="false" outlineLevel="0" collapsed="false">
      <c r="A238" s="31" t="s">
        <v>889</v>
      </c>
      <c r="B238" s="0" t="s">
        <v>890</v>
      </c>
      <c r="C238" s="0" t="s">
        <v>891</v>
      </c>
      <c r="D238" s="0" t="n">
        <v>28.2</v>
      </c>
      <c r="E238" s="0" t="n">
        <v>12.9</v>
      </c>
      <c r="F238" s="0" t="n">
        <v>3.9</v>
      </c>
      <c r="G238" s="0" t="n">
        <v>-4.1</v>
      </c>
      <c r="H238" s="0" t="n">
        <v>-11.6</v>
      </c>
      <c r="I238" s="0" t="s">
        <v>880</v>
      </c>
      <c r="J238" s="0" t="n">
        <v>0.41</v>
      </c>
      <c r="K238" s="0" t="s">
        <v>2518</v>
      </c>
      <c r="L238" s="0" t="s">
        <v>2525</v>
      </c>
      <c r="M238" s="0" t="s">
        <v>2763</v>
      </c>
      <c r="N238" s="0" t="n">
        <v>-109.9</v>
      </c>
      <c r="O238" s="0" t="n">
        <v>12.9065874653217</v>
      </c>
      <c r="P238" s="0" t="n">
        <v>53.0484499387815</v>
      </c>
      <c r="Q238" s="0" t="n">
        <v>330.603897113695</v>
      </c>
      <c r="R238" s="0" t="n">
        <v>-8.98623838505604</v>
      </c>
      <c r="S238" s="0" t="n">
        <v>5.06267985107556</v>
      </c>
      <c r="T238" s="0" t="n">
        <v>7.75865918909053</v>
      </c>
      <c r="W238" s="0" t="n">
        <v>1</v>
      </c>
    </row>
    <row r="239" customFormat="false" ht="15" hidden="false" customHeight="false" outlineLevel="0" collapsed="false">
      <c r="A239" s="31" t="s">
        <v>2256</v>
      </c>
      <c r="B239" s="0" t="s">
        <v>2257</v>
      </c>
      <c r="C239" s="0" t="s">
        <v>2258</v>
      </c>
      <c r="D239" s="0" t="n">
        <v>35.2</v>
      </c>
      <c r="E239" s="0" t="n">
        <v>22.4</v>
      </c>
      <c r="F239" s="0" t="n">
        <v>-4</v>
      </c>
      <c r="G239" s="0" t="n">
        <v>-15.2</v>
      </c>
      <c r="H239" s="0" t="n">
        <v>-16</v>
      </c>
      <c r="I239" s="0" t="s">
        <v>2238</v>
      </c>
      <c r="J239" s="0" t="n">
        <v>0.089</v>
      </c>
      <c r="K239" s="0" t="s">
        <v>2524</v>
      </c>
      <c r="L239" s="0" t="s">
        <v>2519</v>
      </c>
      <c r="M239" s="0" t="n">
        <v>-29.4</v>
      </c>
      <c r="N239" s="0" t="s">
        <v>2764</v>
      </c>
      <c r="O239" s="0" t="n">
        <v>22.4285532302019</v>
      </c>
      <c r="P239" s="0" t="n">
        <v>74.9125801756437</v>
      </c>
      <c r="Q239" s="0" t="n">
        <v>359.532907037603</v>
      </c>
      <c r="R239" s="0" t="n">
        <v>-21.6547170277411</v>
      </c>
      <c r="S239" s="0" t="n">
        <v>0.176539881396376</v>
      </c>
      <c r="T239" s="0" t="n">
        <v>5.83798459391058</v>
      </c>
      <c r="W239" s="0" t="n">
        <v>1</v>
      </c>
    </row>
    <row r="240" customFormat="false" ht="15" hidden="false" customHeight="false" outlineLevel="0" collapsed="false">
      <c r="A240" s="31" t="s">
        <v>1705</v>
      </c>
      <c r="B240" s="0" t="s">
        <v>1502</v>
      </c>
      <c r="C240" s="0" t="s">
        <v>1706</v>
      </c>
      <c r="D240" s="0" t="n">
        <v>29.6</v>
      </c>
      <c r="E240" s="0" t="n">
        <v>11.3</v>
      </c>
      <c r="F240" s="0" t="n">
        <v>9.6</v>
      </c>
      <c r="G240" s="0" t="n">
        <v>5.8</v>
      </c>
      <c r="H240" s="0" t="n">
        <v>1.5</v>
      </c>
      <c r="I240" s="0" t="s">
        <v>1697</v>
      </c>
      <c r="J240" s="0" t="n">
        <v>0.15</v>
      </c>
      <c r="K240" s="0" t="s">
        <v>2518</v>
      </c>
      <c r="L240" s="0" t="s">
        <v>2525</v>
      </c>
      <c r="M240" s="0" t="s">
        <v>2720</v>
      </c>
      <c r="N240" s="0" t="n">
        <v>-165.6</v>
      </c>
      <c r="O240" s="0" t="n">
        <v>11.3159179919262</v>
      </c>
      <c r="P240" s="0" t="n">
        <v>43.4446698704422</v>
      </c>
      <c r="Q240" s="0" t="n">
        <v>155.472068568214</v>
      </c>
      <c r="R240" s="0" t="n">
        <v>7.0792292836242</v>
      </c>
      <c r="S240" s="0" t="n">
        <v>-3.23035941687616</v>
      </c>
      <c r="T240" s="0" t="n">
        <v>8.21579520117664</v>
      </c>
      <c r="W240" s="0" t="n">
        <v>1</v>
      </c>
    </row>
    <row r="241" customFormat="false" ht="15" hidden="false" customHeight="false" outlineLevel="0" collapsed="false">
      <c r="A241" s="31" t="s">
        <v>400</v>
      </c>
      <c r="B241" s="0" t="s">
        <v>401</v>
      </c>
      <c r="C241" s="0" t="s">
        <v>402</v>
      </c>
      <c r="D241" s="0" t="n">
        <v>38.9</v>
      </c>
      <c r="E241" s="0" t="n">
        <v>13.3</v>
      </c>
      <c r="F241" s="0" t="n">
        <v>-9</v>
      </c>
      <c r="G241" s="0" t="n">
        <v>9</v>
      </c>
      <c r="H241" s="0" t="n">
        <v>3.8</v>
      </c>
      <c r="I241" s="0" t="s">
        <v>403</v>
      </c>
      <c r="J241" s="0" t="n">
        <v>1</v>
      </c>
      <c r="K241" s="0" t="s">
        <v>2518</v>
      </c>
      <c r="L241" s="0" t="s">
        <v>2519</v>
      </c>
      <c r="M241" s="0" t="s">
        <v>2765</v>
      </c>
      <c r="N241" s="0" t="s">
        <v>2766</v>
      </c>
      <c r="O241" s="0" t="n">
        <v>13.2830719338563</v>
      </c>
      <c r="P241" s="0" t="n">
        <v>83.7748976132755</v>
      </c>
      <c r="Q241" s="0" t="n">
        <v>249.531279003532</v>
      </c>
      <c r="R241" s="0" t="n">
        <v>4.61764763291151</v>
      </c>
      <c r="S241" s="0" t="n">
        <v>12.3710438619963</v>
      </c>
      <c r="T241" s="0" t="n">
        <v>1.44034860462026</v>
      </c>
      <c r="W241" s="0" t="n">
        <v>1</v>
      </c>
    </row>
    <row r="242" customFormat="false" ht="15" hidden="false" customHeight="false" outlineLevel="0" collapsed="false">
      <c r="A242" s="31" t="s">
        <v>1785</v>
      </c>
      <c r="B242" s="0" t="s">
        <v>1786</v>
      </c>
      <c r="C242" s="0" t="s">
        <v>1787</v>
      </c>
      <c r="D242" s="0" t="n">
        <v>45.4</v>
      </c>
      <c r="E242" s="0" t="n">
        <v>13.8</v>
      </c>
      <c r="F242" s="0" t="n">
        <v>6.5</v>
      </c>
      <c r="G242" s="0" t="n">
        <v>-12.1</v>
      </c>
      <c r="H242" s="0" t="n">
        <v>1.7</v>
      </c>
      <c r="I242" s="0" t="s">
        <v>1746</v>
      </c>
      <c r="J242" s="0" t="n">
        <v>0.14</v>
      </c>
      <c r="K242" s="0" t="s">
        <v>2518</v>
      </c>
      <c r="L242" s="0" t="s">
        <v>2519</v>
      </c>
      <c r="M242" s="0" t="s">
        <v>2767</v>
      </c>
      <c r="N242" s="0" t="s">
        <v>2768</v>
      </c>
      <c r="O242" s="0" t="n">
        <v>13.8401589586247</v>
      </c>
      <c r="P242" s="0" t="n">
        <v>66.0209068734423</v>
      </c>
      <c r="Q242" s="0" t="n">
        <v>253.107068971889</v>
      </c>
      <c r="R242" s="0" t="n">
        <v>3.67463048077648</v>
      </c>
      <c r="S242" s="0" t="n">
        <v>12.0999999994163</v>
      </c>
      <c r="T242" s="0" t="n">
        <v>5.6246858440159</v>
      </c>
      <c r="W242" s="0" t="n">
        <v>1</v>
      </c>
    </row>
    <row r="243" customFormat="false" ht="15" hidden="false" customHeight="false" outlineLevel="0" collapsed="false">
      <c r="A243" s="31" t="s">
        <v>1018</v>
      </c>
      <c r="B243" s="0" t="s">
        <v>1019</v>
      </c>
      <c r="C243" s="0" t="s">
        <v>1020</v>
      </c>
      <c r="D243" s="0" t="n">
        <v>31.5</v>
      </c>
      <c r="E243" s="0" t="n">
        <v>14.5</v>
      </c>
      <c r="F243" s="0" t="n">
        <v>-7.7</v>
      </c>
      <c r="G243" s="0" t="n">
        <v>-8.2</v>
      </c>
      <c r="H243" s="0" t="n">
        <v>-9.1</v>
      </c>
      <c r="I243" s="0" t="s">
        <v>1006</v>
      </c>
      <c r="J243" s="0" t="n">
        <v>0.36</v>
      </c>
      <c r="K243" s="0" t="s">
        <v>2518</v>
      </c>
      <c r="L243" s="0" t="s">
        <v>2519</v>
      </c>
      <c r="M243" s="0" t="s">
        <v>2693</v>
      </c>
      <c r="N243" s="0" t="s">
        <v>2700</v>
      </c>
      <c r="O243" s="0" t="n">
        <v>14.468586662145</v>
      </c>
      <c r="P243" s="0" t="n">
        <v>16.4910908171782</v>
      </c>
      <c r="Q243" s="0" t="n">
        <v>277.962966242154</v>
      </c>
      <c r="R243" s="0" t="n">
        <v>-0.568974906966672</v>
      </c>
      <c r="S243" s="0" t="n">
        <v>4.06754161379803</v>
      </c>
      <c r="T243" s="0" t="n">
        <v>13.873405233585</v>
      </c>
      <c r="W243" s="0" t="n">
        <v>1</v>
      </c>
    </row>
    <row r="244" customFormat="false" ht="15" hidden="false" customHeight="false" outlineLevel="0" collapsed="false">
      <c r="A244" s="31" t="s">
        <v>1440</v>
      </c>
      <c r="B244" s="0" t="s">
        <v>1441</v>
      </c>
      <c r="C244" s="0" t="s">
        <v>1442</v>
      </c>
      <c r="D244" s="0" t="n">
        <v>52.2</v>
      </c>
      <c r="E244" s="0" t="n">
        <v>21.7</v>
      </c>
      <c r="F244" s="0" t="n">
        <v>-12.9</v>
      </c>
      <c r="G244" s="0" t="n">
        <v>1.9</v>
      </c>
      <c r="H244" s="0" t="n">
        <v>-17.4</v>
      </c>
      <c r="I244" s="0" t="s">
        <v>1422</v>
      </c>
      <c r="J244" s="0" t="n">
        <v>0.21</v>
      </c>
      <c r="K244" s="0" t="s">
        <v>2518</v>
      </c>
      <c r="L244" s="0" t="s">
        <v>2519</v>
      </c>
      <c r="M244" s="0" t="s">
        <v>2769</v>
      </c>
      <c r="N244" s="0" t="s">
        <v>2770</v>
      </c>
      <c r="O244" s="0" t="n">
        <v>21.7435047772892</v>
      </c>
      <c r="P244" s="0" t="n">
        <v>52.9251024331324</v>
      </c>
      <c r="Q244" s="0" t="n">
        <v>341.967359517712</v>
      </c>
      <c r="R244" s="0" t="n">
        <v>-16.4958856941689</v>
      </c>
      <c r="S244" s="0" t="n">
        <v>5.37022964933876</v>
      </c>
      <c r="T244" s="0" t="n">
        <v>13.1082565079524</v>
      </c>
      <c r="W244" s="0" t="n">
        <v>1</v>
      </c>
    </row>
    <row r="245" customFormat="false" ht="15" hidden="false" customHeight="false" outlineLevel="0" collapsed="false">
      <c r="A245" s="31" t="s">
        <v>1928</v>
      </c>
      <c r="B245" s="0" t="s">
        <v>1929</v>
      </c>
      <c r="C245" s="0" t="s">
        <v>1930</v>
      </c>
      <c r="D245" s="0" t="n">
        <v>36.1</v>
      </c>
      <c r="E245" s="0" t="n">
        <v>9.8</v>
      </c>
      <c r="F245" s="0" t="n">
        <v>2.8</v>
      </c>
      <c r="G245" s="0" t="n">
        <v>1.7</v>
      </c>
      <c r="H245" s="0" t="n">
        <v>-9.2</v>
      </c>
      <c r="I245" s="0" t="s">
        <v>1915</v>
      </c>
      <c r="J245" s="0" t="n">
        <v>0.12</v>
      </c>
      <c r="K245" s="0" t="s">
        <v>2518</v>
      </c>
      <c r="L245" s="0" t="s">
        <v>2525</v>
      </c>
      <c r="M245" s="0" t="s">
        <v>2771</v>
      </c>
      <c r="N245" s="0" t="n">
        <v>-115.7</v>
      </c>
      <c r="O245" s="0" t="n">
        <v>9.76575649911465</v>
      </c>
      <c r="P245" s="0" t="n">
        <v>37.576606967729</v>
      </c>
      <c r="Q245" s="0" t="n">
        <v>342.550622912438</v>
      </c>
      <c r="R245" s="0" t="n">
        <v>-5.68131694218942</v>
      </c>
      <c r="S245" s="0" t="n">
        <v>1.78579521606153</v>
      </c>
      <c r="T245" s="0" t="n">
        <v>7.73973986957464</v>
      </c>
      <c r="W245" s="0" t="n">
        <v>1</v>
      </c>
    </row>
    <row r="246" customFormat="false" ht="15" hidden="false" customHeight="false" outlineLevel="0" collapsed="false">
      <c r="A246" s="31" t="s">
        <v>740</v>
      </c>
      <c r="B246" s="0" t="s">
        <v>741</v>
      </c>
      <c r="C246" s="0" t="s">
        <v>742</v>
      </c>
      <c r="D246" s="0" t="n">
        <v>33.7</v>
      </c>
      <c r="E246" s="0" t="n">
        <v>23.1</v>
      </c>
      <c r="F246" s="0" t="n">
        <v>-17.9</v>
      </c>
      <c r="G246" s="0" t="n">
        <v>13</v>
      </c>
      <c r="H246" s="0" t="n">
        <v>6.6</v>
      </c>
      <c r="I246" s="0" t="s">
        <v>743</v>
      </c>
      <c r="J246" s="0" t="n">
        <v>0.49</v>
      </c>
      <c r="K246" s="0" t="s">
        <v>2524</v>
      </c>
      <c r="L246" s="0" t="s">
        <v>2525</v>
      </c>
      <c r="M246" s="0" t="n">
        <v>-26.9</v>
      </c>
      <c r="N246" s="0" t="n">
        <v>-17.7</v>
      </c>
      <c r="O246" s="0" t="n">
        <v>23.086143029965</v>
      </c>
      <c r="P246" s="0" t="n">
        <v>19.8217423178786</v>
      </c>
      <c r="Q246" s="0" t="n">
        <v>297.523180385633</v>
      </c>
      <c r="R246" s="0" t="n">
        <v>-3.61755918246798</v>
      </c>
      <c r="S246" s="0" t="n">
        <v>6.94240746591581</v>
      </c>
      <c r="T246" s="0" t="n">
        <v>21.7183388899459</v>
      </c>
      <c r="W246" s="0" t="n">
        <v>1</v>
      </c>
    </row>
    <row r="247" customFormat="false" ht="15" hidden="false" customHeight="false" outlineLevel="0" collapsed="false">
      <c r="A247" s="31" t="s">
        <v>812</v>
      </c>
      <c r="B247" s="0" t="s">
        <v>476</v>
      </c>
      <c r="C247" s="0" t="s">
        <v>813</v>
      </c>
      <c r="D247" s="0" t="n">
        <v>37</v>
      </c>
      <c r="E247" s="0" t="n">
        <v>14.2</v>
      </c>
      <c r="F247" s="0" t="n">
        <v>7.9</v>
      </c>
      <c r="G247" s="0" t="n">
        <v>3.1</v>
      </c>
      <c r="H247" s="0" t="n">
        <v>11.4</v>
      </c>
      <c r="I247" s="0" t="s">
        <v>805</v>
      </c>
      <c r="J247" s="0" t="n">
        <v>0.43</v>
      </c>
      <c r="K247" s="0" t="s">
        <v>2518</v>
      </c>
      <c r="L247" s="0" t="s">
        <v>2519</v>
      </c>
      <c r="M247" s="0" t="s">
        <v>2772</v>
      </c>
      <c r="N247" s="0" t="s">
        <v>2773</v>
      </c>
      <c r="O247" s="0" t="n">
        <v>14.2119667885905</v>
      </c>
      <c r="P247" s="0" t="n">
        <v>63.2554091367913</v>
      </c>
      <c r="Q247" s="0" t="n">
        <v>154.871361942342</v>
      </c>
      <c r="R247" s="0" t="n">
        <v>11.4904163640737</v>
      </c>
      <c r="S247" s="0" t="n">
        <v>-5.38950945660683</v>
      </c>
      <c r="T247" s="0" t="n">
        <v>6.39558594636752</v>
      </c>
      <c r="W247" s="0" t="n">
        <v>1</v>
      </c>
    </row>
    <row r="248" customFormat="false" ht="15" hidden="false" customHeight="false" outlineLevel="0" collapsed="false">
      <c r="A248" s="31" t="s">
        <v>1657</v>
      </c>
      <c r="B248" s="0" t="s">
        <v>87</v>
      </c>
      <c r="C248" s="0" t="s">
        <v>1282</v>
      </c>
      <c r="D248" s="0" t="n">
        <v>26.7</v>
      </c>
      <c r="E248" s="0" t="n">
        <v>12.9</v>
      </c>
      <c r="F248" s="0" t="n">
        <v>-4.1</v>
      </c>
      <c r="G248" s="0" t="n">
        <v>4.8</v>
      </c>
      <c r="H248" s="0" t="n">
        <v>-11.2</v>
      </c>
      <c r="I248" s="0" t="s">
        <v>1634</v>
      </c>
      <c r="J248" s="0" t="n">
        <v>0.16</v>
      </c>
      <c r="K248" s="0" t="s">
        <v>2518</v>
      </c>
      <c r="L248" s="0" t="s">
        <v>2525</v>
      </c>
      <c r="M248" s="0" t="s">
        <v>2590</v>
      </c>
      <c r="N248" s="0" t="n">
        <v>-41.5</v>
      </c>
      <c r="O248" s="0" t="n">
        <v>12.8565158577275</v>
      </c>
      <c r="P248" s="0" t="n">
        <v>33.0387191436507</v>
      </c>
      <c r="Q248" s="0" t="n">
        <v>352.80223425745</v>
      </c>
      <c r="R248" s="0" t="n">
        <v>-6.95420795419275</v>
      </c>
      <c r="S248" s="0" t="n">
        <v>0.878245262232103</v>
      </c>
      <c r="T248" s="0" t="n">
        <v>10.7776470989363</v>
      </c>
      <c r="W248" s="0" t="n">
        <v>1</v>
      </c>
    </row>
    <row r="249" customFormat="false" ht="15" hidden="false" customHeight="false" outlineLevel="0" collapsed="false">
      <c r="A249" s="31" t="s">
        <v>1064</v>
      </c>
      <c r="B249" s="0" t="s">
        <v>1065</v>
      </c>
      <c r="C249" s="0" t="s">
        <v>1066</v>
      </c>
      <c r="D249" s="0" t="n">
        <v>40.4</v>
      </c>
      <c r="E249" s="0" t="n">
        <v>13.9</v>
      </c>
      <c r="F249" s="0" t="n">
        <v>-5.8</v>
      </c>
      <c r="G249" s="0" t="n">
        <v>-10.7</v>
      </c>
      <c r="H249" s="0" t="n">
        <v>-6.7</v>
      </c>
      <c r="I249" s="0" t="s">
        <v>1067</v>
      </c>
      <c r="J249" s="0" t="n">
        <v>0.33</v>
      </c>
      <c r="K249" s="0" t="s">
        <v>2518</v>
      </c>
      <c r="L249" s="0" t="s">
        <v>2525</v>
      </c>
      <c r="M249" s="0" t="s">
        <v>2774</v>
      </c>
      <c r="N249" s="0" t="n">
        <v>-73.4</v>
      </c>
      <c r="O249" s="0" t="n">
        <v>13.8931637865534</v>
      </c>
      <c r="P249" s="0" t="n">
        <v>72.277865220015</v>
      </c>
      <c r="Q249" s="0" t="n">
        <v>40.6164734284189</v>
      </c>
      <c r="R249" s="0" t="n">
        <v>-10.0456053935947</v>
      </c>
      <c r="S249" s="0" t="n">
        <v>-8.61513646344578</v>
      </c>
      <c r="T249" s="0" t="n">
        <v>4.2290939919075</v>
      </c>
      <c r="W249" s="0" t="n">
        <v>1</v>
      </c>
    </row>
    <row r="250" customFormat="false" ht="15" hidden="false" customHeight="false" outlineLevel="0" collapsed="false">
      <c r="A250" s="31" t="s">
        <v>1782</v>
      </c>
      <c r="B250" s="0" t="s">
        <v>1783</v>
      </c>
      <c r="C250" s="0" t="s">
        <v>1784</v>
      </c>
      <c r="D250" s="0" t="n">
        <v>31.5</v>
      </c>
      <c r="E250" s="0" t="n">
        <v>11.6</v>
      </c>
      <c r="F250" s="0" t="n">
        <v>4.3</v>
      </c>
      <c r="G250" s="0" t="n">
        <v>5.7</v>
      </c>
      <c r="H250" s="0" t="n">
        <v>9.1</v>
      </c>
      <c r="I250" s="0" t="s">
        <v>1746</v>
      </c>
      <c r="J250" s="0" t="n">
        <v>0.14</v>
      </c>
      <c r="K250" s="0" t="s">
        <v>2524</v>
      </c>
      <c r="L250" s="0" t="s">
        <v>2525</v>
      </c>
      <c r="M250" s="0" t="n">
        <v>-66.8</v>
      </c>
      <c r="N250" s="0" t="n">
        <v>-67.3</v>
      </c>
      <c r="O250" s="0" t="n">
        <v>11.5667627277471</v>
      </c>
      <c r="P250" s="0" t="n">
        <v>32.2534948944921</v>
      </c>
      <c r="Q250" s="0" t="n">
        <v>267.429530517688</v>
      </c>
      <c r="R250" s="0" t="n">
        <v>0.276837915642278</v>
      </c>
      <c r="S250" s="0" t="n">
        <v>6.16657822603131</v>
      </c>
      <c r="T250" s="0" t="n">
        <v>9.78195654001281</v>
      </c>
      <c r="W250" s="0" t="n">
        <v>1</v>
      </c>
    </row>
    <row r="251" customFormat="false" ht="15" hidden="false" customHeight="false" outlineLevel="0" collapsed="false">
      <c r="A251" s="31" t="s">
        <v>2013</v>
      </c>
      <c r="B251" s="0" t="s">
        <v>2014</v>
      </c>
      <c r="C251" s="0" t="s">
        <v>1377</v>
      </c>
      <c r="D251" s="0" t="n">
        <v>37</v>
      </c>
      <c r="E251" s="0" t="n">
        <v>18.4</v>
      </c>
      <c r="F251" s="0" t="n">
        <v>-4.5</v>
      </c>
      <c r="G251" s="0" t="n">
        <v>-14.1</v>
      </c>
      <c r="H251" s="0" t="n">
        <v>-10.9</v>
      </c>
      <c r="I251" s="0" t="s">
        <v>1992</v>
      </c>
      <c r="J251" s="0" t="n">
        <v>0.11</v>
      </c>
      <c r="K251" s="0" t="s">
        <v>2518</v>
      </c>
      <c r="L251" s="0" t="s">
        <v>2519</v>
      </c>
      <c r="M251" s="0" t="s">
        <v>2775</v>
      </c>
      <c r="N251" s="0" t="s">
        <v>2776</v>
      </c>
      <c r="O251" s="0" t="n">
        <v>18.3812404369237</v>
      </c>
      <c r="P251" s="0" t="n">
        <v>52.5637869477592</v>
      </c>
      <c r="Q251" s="0" t="n">
        <v>225.09270483944</v>
      </c>
      <c r="R251" s="0" t="n">
        <v>10.3037002680842</v>
      </c>
      <c r="S251" s="0" t="n">
        <v>10.3370972036877</v>
      </c>
      <c r="T251" s="0" t="n">
        <v>11.1735483257107</v>
      </c>
      <c r="W251" s="0" t="n">
        <v>1</v>
      </c>
    </row>
    <row r="252" customFormat="false" ht="15" hidden="false" customHeight="false" outlineLevel="0" collapsed="false">
      <c r="A252" s="31" t="s">
        <v>574</v>
      </c>
      <c r="B252" s="0" t="s">
        <v>575</v>
      </c>
      <c r="C252" s="0" t="s">
        <v>576</v>
      </c>
      <c r="D252" s="0" t="n">
        <v>30.2</v>
      </c>
      <c r="E252" s="0" t="n">
        <v>16.9</v>
      </c>
      <c r="F252" s="0" t="n">
        <v>-9.2</v>
      </c>
      <c r="G252" s="0" t="n">
        <v>13.6</v>
      </c>
      <c r="H252" s="0" t="n">
        <v>3.8</v>
      </c>
      <c r="I252" s="0" t="s">
        <v>577</v>
      </c>
      <c r="J252" s="0" t="n">
        <v>0.65</v>
      </c>
      <c r="K252" s="0" t="s">
        <v>2524</v>
      </c>
      <c r="L252" s="0" t="s">
        <v>2525</v>
      </c>
      <c r="M252" s="0" t="n">
        <v>-49.2</v>
      </c>
      <c r="N252" s="0" t="n">
        <v>-85.5</v>
      </c>
      <c r="O252" s="0" t="n">
        <v>16.8534862862258</v>
      </c>
      <c r="P252" s="0" t="n">
        <v>43.5874712266104</v>
      </c>
      <c r="Q252" s="0" t="n">
        <v>44.22517634137</v>
      </c>
      <c r="R252" s="0" t="n">
        <v>-8.32681496054035</v>
      </c>
      <c r="S252" s="0" t="n">
        <v>-8.10459576783702</v>
      </c>
      <c r="T252" s="0" t="n">
        <v>12.2073617154928</v>
      </c>
      <c r="W252" s="0" t="n">
        <v>1</v>
      </c>
    </row>
    <row r="253" customFormat="false" ht="15" hidden="false" customHeight="false" outlineLevel="0" collapsed="false">
      <c r="A253" s="31" t="s">
        <v>1653</v>
      </c>
      <c r="B253" s="0" t="s">
        <v>1654</v>
      </c>
      <c r="C253" s="0" t="s">
        <v>1655</v>
      </c>
      <c r="D253" s="0" t="n">
        <v>35.2</v>
      </c>
      <c r="E253" s="0" t="n">
        <v>17</v>
      </c>
      <c r="F253" s="0" t="n">
        <v>16.7</v>
      </c>
      <c r="G253" s="0" t="n">
        <v>-2.1</v>
      </c>
      <c r="H253" s="0" t="n">
        <v>-2.2</v>
      </c>
      <c r="I253" s="0" t="s">
        <v>1641</v>
      </c>
      <c r="J253" s="0" t="n">
        <v>0.16</v>
      </c>
      <c r="K253" s="0" t="s">
        <v>2524</v>
      </c>
      <c r="L253" s="0" t="s">
        <v>2525</v>
      </c>
      <c r="M253" s="0" t="n">
        <v>-23.4</v>
      </c>
      <c r="N253" s="0" t="n">
        <v>-170.9</v>
      </c>
      <c r="O253" s="0" t="n">
        <v>16.9746870368794</v>
      </c>
      <c r="P253" s="0" t="n">
        <v>34.7034319696441</v>
      </c>
      <c r="Q253" s="0" t="n">
        <v>330.799685548791</v>
      </c>
      <c r="R253" s="0" t="n">
        <v>-8.43604816223942</v>
      </c>
      <c r="S253" s="0" t="n">
        <v>4.71480871870429</v>
      </c>
      <c r="T253" s="0" t="n">
        <v>13.9550589447127</v>
      </c>
      <c r="W253" s="0" t="n">
        <v>1</v>
      </c>
    </row>
    <row r="254" customFormat="false" ht="15" hidden="false" customHeight="false" outlineLevel="0" collapsed="false">
      <c r="A254" s="31" t="s">
        <v>1060</v>
      </c>
      <c r="B254" s="0" t="s">
        <v>1061</v>
      </c>
      <c r="C254" s="0" t="s">
        <v>1062</v>
      </c>
      <c r="D254" s="0" t="n">
        <v>38</v>
      </c>
      <c r="E254" s="0" t="n">
        <v>24.4</v>
      </c>
      <c r="F254" s="0" t="n">
        <v>-5.3</v>
      </c>
      <c r="G254" s="0" t="n">
        <v>-2.5</v>
      </c>
      <c r="H254" s="0" t="n">
        <v>23.7</v>
      </c>
      <c r="I254" s="0" t="s">
        <v>1063</v>
      </c>
      <c r="J254" s="0" t="n">
        <v>0.33</v>
      </c>
      <c r="K254" s="0" t="s">
        <v>2524</v>
      </c>
      <c r="L254" s="0" t="s">
        <v>2525</v>
      </c>
      <c r="M254" s="0" t="n">
        <v>-83.7</v>
      </c>
      <c r="N254" s="0" t="n">
        <v>-171.2</v>
      </c>
      <c r="O254" s="0" t="n">
        <v>24.4137256476761</v>
      </c>
      <c r="P254" s="0" t="n">
        <v>20.0084948909329</v>
      </c>
      <c r="Q254" s="0" t="n">
        <v>191.460444814672</v>
      </c>
      <c r="R254" s="0" t="n">
        <v>8.18683830298835</v>
      </c>
      <c r="S254" s="0" t="n">
        <v>1.65974602083101</v>
      </c>
      <c r="T254" s="0" t="n">
        <v>22.9401595841672</v>
      </c>
      <c r="W254" s="0" t="n">
        <v>1</v>
      </c>
    </row>
    <row r="255" customFormat="false" ht="15" hidden="false" customHeight="false" outlineLevel="0" collapsed="false">
      <c r="A255" s="31" t="s">
        <v>1836</v>
      </c>
      <c r="B255" s="0" t="s">
        <v>1837</v>
      </c>
      <c r="C255" s="0" t="s">
        <v>1838</v>
      </c>
      <c r="D255" s="0" t="n">
        <v>32.5</v>
      </c>
      <c r="E255" s="0" t="n">
        <v>14.5</v>
      </c>
      <c r="F255" s="0" t="n">
        <v>-7.3</v>
      </c>
      <c r="G255" s="0" t="n">
        <v>-1.9</v>
      </c>
      <c r="H255" s="0" t="n">
        <v>-12.4</v>
      </c>
      <c r="I255" s="0" t="s">
        <v>1814</v>
      </c>
      <c r="J255" s="0" t="n">
        <v>0.13</v>
      </c>
      <c r="K255" s="0" t="s">
        <v>2518</v>
      </c>
      <c r="L255" s="0" t="s">
        <v>2519</v>
      </c>
      <c r="M255" s="0" t="s">
        <v>2777</v>
      </c>
      <c r="N255" s="0" t="s">
        <v>2744</v>
      </c>
      <c r="O255" s="0" t="n">
        <v>14.5141310452951</v>
      </c>
      <c r="P255" s="0" t="n">
        <v>52.2143239880584</v>
      </c>
      <c r="Q255" s="0" t="n">
        <v>6.87564884917759</v>
      </c>
      <c r="R255" s="0" t="n">
        <v>-11.3881437471371</v>
      </c>
      <c r="S255" s="0" t="n">
        <v>-1.37320614395536</v>
      </c>
      <c r="T255" s="0" t="n">
        <v>8.89294590564591</v>
      </c>
      <c r="W255" s="0" t="n">
        <v>1</v>
      </c>
    </row>
    <row r="256" customFormat="false" ht="15" hidden="false" customHeight="false" outlineLevel="0" collapsed="false">
      <c r="A256" s="31" t="s">
        <v>1292</v>
      </c>
      <c r="B256" s="0" t="s">
        <v>1293</v>
      </c>
      <c r="C256" s="0" t="s">
        <v>1294</v>
      </c>
      <c r="D256" s="0" t="n">
        <v>32</v>
      </c>
      <c r="E256" s="0" t="n">
        <v>13.4</v>
      </c>
      <c r="F256" s="0" t="n">
        <v>-3.3</v>
      </c>
      <c r="G256" s="0" t="n">
        <v>-12.8</v>
      </c>
      <c r="H256" s="0" t="n">
        <v>-1.9</v>
      </c>
      <c r="I256" s="0" t="s">
        <v>1295</v>
      </c>
      <c r="J256" s="0" t="n">
        <v>0.24</v>
      </c>
      <c r="K256" s="0" t="s">
        <v>2518</v>
      </c>
      <c r="L256" s="0" t="s">
        <v>2519</v>
      </c>
      <c r="M256" s="0" t="s">
        <v>2778</v>
      </c>
      <c r="N256" s="0" t="s">
        <v>2747</v>
      </c>
      <c r="O256" s="0" t="n">
        <v>13.3544000239621</v>
      </c>
      <c r="P256" s="0" t="n">
        <v>41.7971502884489</v>
      </c>
      <c r="Q256" s="0" t="n">
        <v>146.125495002237</v>
      </c>
      <c r="R256" s="0" t="n">
        <v>7.38985382651448</v>
      </c>
      <c r="S256" s="0" t="n">
        <v>-4.96100403070735</v>
      </c>
      <c r="T256" s="0" t="n">
        <v>9.95582741062011</v>
      </c>
      <c r="W256" s="0" t="n">
        <v>1</v>
      </c>
    </row>
    <row r="257" customFormat="false" ht="15" hidden="false" customHeight="false" outlineLevel="0" collapsed="false">
      <c r="A257" s="31" t="s">
        <v>58</v>
      </c>
      <c r="B257" s="0" t="s">
        <v>59</v>
      </c>
      <c r="C257" s="0" t="s">
        <v>60</v>
      </c>
      <c r="D257" s="0" t="n">
        <v>26.5</v>
      </c>
      <c r="E257" s="0" t="n">
        <v>15.9</v>
      </c>
      <c r="F257" s="0" t="n">
        <v>4.9</v>
      </c>
      <c r="G257" s="0" t="n">
        <v>-15</v>
      </c>
      <c r="H257" s="0" t="n">
        <v>1.6</v>
      </c>
      <c r="I257" s="0" t="s">
        <v>61</v>
      </c>
      <c r="J257" s="0" t="n">
        <v>14</v>
      </c>
      <c r="K257" s="0" t="s">
        <v>2518</v>
      </c>
      <c r="L257" s="0" t="s">
        <v>2519</v>
      </c>
      <c r="M257" s="0" t="s">
        <v>2779</v>
      </c>
      <c r="N257" s="0" t="s">
        <v>2577</v>
      </c>
      <c r="O257" s="0" t="n">
        <v>15.8609583569216</v>
      </c>
      <c r="P257" s="0" t="n">
        <v>85.5089517884273</v>
      </c>
      <c r="Q257" s="0" t="n">
        <v>98.7093759085258</v>
      </c>
      <c r="R257" s="0" t="n">
        <v>2.39433292012155</v>
      </c>
      <c r="S257" s="0" t="n">
        <v>-15.6299293137822</v>
      </c>
      <c r="T257" s="0" t="n">
        <v>1.24196598737473</v>
      </c>
      <c r="W257" s="0" t="n">
        <v>1</v>
      </c>
    </row>
    <row r="258" customFormat="false" ht="15" hidden="false" customHeight="false" outlineLevel="0" collapsed="false">
      <c r="A258" s="31" t="s">
        <v>526</v>
      </c>
      <c r="B258" s="0" t="s">
        <v>527</v>
      </c>
      <c r="C258" s="0" t="s">
        <v>528</v>
      </c>
      <c r="D258" s="0" t="n">
        <v>44.4</v>
      </c>
      <c r="E258" s="0" t="n">
        <v>23.9</v>
      </c>
      <c r="F258" s="0" t="n">
        <v>4.9</v>
      </c>
      <c r="G258" s="0" t="n">
        <v>23.4</v>
      </c>
      <c r="H258" s="0" t="n">
        <v>-1</v>
      </c>
      <c r="I258" s="0" t="s">
        <v>529</v>
      </c>
      <c r="J258" s="0" t="n">
        <v>0.7</v>
      </c>
      <c r="K258" s="0" t="s">
        <v>2518</v>
      </c>
      <c r="L258" s="0" t="s">
        <v>2525</v>
      </c>
      <c r="M258" s="0" t="s">
        <v>2780</v>
      </c>
      <c r="N258" s="0" t="n">
        <v>-175</v>
      </c>
      <c r="O258" s="0" t="n">
        <v>23.9284349676279</v>
      </c>
      <c r="P258" s="0" t="n">
        <v>77.2936847826022</v>
      </c>
      <c r="Q258" s="0" t="n">
        <v>101.375426605762</v>
      </c>
      <c r="R258" s="0" t="n">
        <v>4.60398943380775</v>
      </c>
      <c r="S258" s="0" t="n">
        <v>-22.8838927952791</v>
      </c>
      <c r="T258" s="0" t="n">
        <v>5.26314847097799</v>
      </c>
      <c r="W258" s="0" t="n">
        <v>1</v>
      </c>
    </row>
    <row r="259" customFormat="false" ht="15" hidden="false" customHeight="false" outlineLevel="0" collapsed="false">
      <c r="A259" s="31" t="s">
        <v>189</v>
      </c>
      <c r="B259" s="0" t="s">
        <v>190</v>
      </c>
      <c r="C259" s="0" t="s">
        <v>191</v>
      </c>
      <c r="D259" s="0" t="n">
        <v>44.1</v>
      </c>
      <c r="E259" s="0" t="n">
        <v>14.2</v>
      </c>
      <c r="F259" s="0" t="n">
        <v>10</v>
      </c>
      <c r="G259" s="0" t="n">
        <v>-9.9</v>
      </c>
      <c r="H259" s="0" t="n">
        <v>1.5</v>
      </c>
      <c r="I259" s="0" t="s">
        <v>192</v>
      </c>
      <c r="J259" s="0" t="n">
        <v>2.8</v>
      </c>
      <c r="K259" s="0" t="s">
        <v>2524</v>
      </c>
      <c r="L259" s="0" t="s">
        <v>2519</v>
      </c>
      <c r="M259" s="0" t="n">
        <v>-14</v>
      </c>
      <c r="N259" s="0" t="s">
        <v>2781</v>
      </c>
      <c r="O259" s="0" t="n">
        <v>14.1513250263005</v>
      </c>
      <c r="P259" s="0" t="n">
        <v>26.9459757137372</v>
      </c>
      <c r="Q259" s="0" t="n">
        <v>75.5577603728061</v>
      </c>
      <c r="R259" s="0" t="n">
        <v>-1.59934609190033</v>
      </c>
      <c r="S259" s="0" t="n">
        <v>-6.21003192236941</v>
      </c>
      <c r="T259" s="0" t="n">
        <v>12.6149750535416</v>
      </c>
      <c r="W259" s="0" t="n">
        <v>1</v>
      </c>
    </row>
    <row r="260" customFormat="false" ht="15" hidden="false" customHeight="false" outlineLevel="0" collapsed="false">
      <c r="A260" s="31" t="s">
        <v>1246</v>
      </c>
      <c r="B260" s="0" t="s">
        <v>1247</v>
      </c>
      <c r="C260" s="0" t="s">
        <v>1248</v>
      </c>
      <c r="D260" s="0" t="n">
        <v>29.6</v>
      </c>
      <c r="E260" s="0" t="n">
        <v>12.4</v>
      </c>
      <c r="F260" s="0" t="n">
        <v>0.1</v>
      </c>
      <c r="G260" s="0" t="n">
        <v>2</v>
      </c>
      <c r="H260" s="0" t="n">
        <v>12.2</v>
      </c>
      <c r="I260" s="0" t="s">
        <v>1249</v>
      </c>
      <c r="J260" s="0" t="n">
        <v>0.26</v>
      </c>
      <c r="K260" s="0" t="s">
        <v>2524</v>
      </c>
      <c r="L260" s="0" t="s">
        <v>2525</v>
      </c>
      <c r="M260" s="0" t="n">
        <v>-78.3</v>
      </c>
      <c r="N260" s="0" t="n">
        <v>-5</v>
      </c>
      <c r="O260" s="0" t="n">
        <v>12.363251999373</v>
      </c>
      <c r="P260" s="0" t="n">
        <v>14.6434630096685</v>
      </c>
      <c r="Q260" s="0" t="n">
        <v>219.810982302691</v>
      </c>
      <c r="R260" s="0" t="n">
        <v>2.40086487829037</v>
      </c>
      <c r="S260" s="0" t="n">
        <v>2.00110497045844</v>
      </c>
      <c r="T260" s="0" t="n">
        <v>11.9616648813365</v>
      </c>
      <c r="W260" s="0" t="n">
        <v>1</v>
      </c>
    </row>
    <row r="261" customFormat="false" ht="15" hidden="false" customHeight="false" outlineLevel="0" collapsed="false">
      <c r="A261" s="31" t="s">
        <v>759</v>
      </c>
      <c r="B261" s="0" t="s">
        <v>760</v>
      </c>
      <c r="C261" s="0" t="s">
        <v>761</v>
      </c>
      <c r="D261" s="0" t="n">
        <v>38.9</v>
      </c>
      <c r="E261" s="0" t="n">
        <v>30.2</v>
      </c>
      <c r="F261" s="0" t="n">
        <v>9.2</v>
      </c>
      <c r="G261" s="0" t="n">
        <v>-1.2</v>
      </c>
      <c r="H261" s="0" t="n">
        <v>-28.7</v>
      </c>
      <c r="I261" s="0" t="s">
        <v>762</v>
      </c>
      <c r="J261" s="0" t="n">
        <v>0.47</v>
      </c>
      <c r="K261" s="0" t="s">
        <v>2518</v>
      </c>
      <c r="L261" s="0" t="s">
        <v>2519</v>
      </c>
      <c r="M261" s="0" t="s">
        <v>2782</v>
      </c>
      <c r="N261" s="0" t="s">
        <v>2783</v>
      </c>
      <c r="O261" s="0" t="n">
        <v>30.1623938042059</v>
      </c>
      <c r="P261" s="0" t="n">
        <v>70.5432799595763</v>
      </c>
      <c r="Q261" s="0" t="n">
        <v>15.1083822391694</v>
      </c>
      <c r="R261" s="0" t="n">
        <v>-27.4568813824826</v>
      </c>
      <c r="S261" s="0" t="n">
        <v>-7.41274466111091</v>
      </c>
      <c r="T261" s="0" t="n">
        <v>10.0469339271966</v>
      </c>
      <c r="W261" s="0" t="n">
        <v>1</v>
      </c>
    </row>
    <row r="262" customFormat="false" ht="15" hidden="false" customHeight="false" outlineLevel="0" collapsed="false">
      <c r="A262" s="31" t="s">
        <v>1528</v>
      </c>
      <c r="B262" s="0" t="s">
        <v>1529</v>
      </c>
      <c r="C262" s="0" t="s">
        <v>1530</v>
      </c>
      <c r="D262" s="0" t="n">
        <v>40.7</v>
      </c>
      <c r="E262" s="0" t="n">
        <v>19.6</v>
      </c>
      <c r="F262" s="0" t="n">
        <v>6.1</v>
      </c>
      <c r="G262" s="0" t="n">
        <v>4.6</v>
      </c>
      <c r="H262" s="0" t="n">
        <v>-18</v>
      </c>
      <c r="I262" s="0" t="s">
        <v>1520</v>
      </c>
      <c r="J262" s="0" t="n">
        <v>0.19</v>
      </c>
      <c r="K262" s="0" t="s">
        <v>2518</v>
      </c>
      <c r="L262" s="0" t="s">
        <v>2519</v>
      </c>
      <c r="M262" s="0" t="s">
        <v>2784</v>
      </c>
      <c r="N262" s="0" t="s">
        <v>2620</v>
      </c>
      <c r="O262" s="0" t="n">
        <v>19.5542834182181</v>
      </c>
      <c r="P262" s="0" t="n">
        <v>43.4305215702826</v>
      </c>
      <c r="Q262" s="0" t="n">
        <v>351.808155267414</v>
      </c>
      <c r="R262" s="0" t="n">
        <v>-13.3059043811639</v>
      </c>
      <c r="S262" s="0" t="n">
        <v>1.91547691220789</v>
      </c>
      <c r="T262" s="0" t="n">
        <v>14.2004879070447</v>
      </c>
      <c r="W262" s="0" t="n">
        <v>1</v>
      </c>
    </row>
    <row r="263" customFormat="false" ht="15" hidden="false" customHeight="false" outlineLevel="0" collapsed="false">
      <c r="A263" s="31" t="s">
        <v>1136</v>
      </c>
      <c r="B263" s="0" t="s">
        <v>1137</v>
      </c>
      <c r="C263" s="0" t="s">
        <v>1138</v>
      </c>
      <c r="D263" s="0" t="n">
        <v>38.9</v>
      </c>
      <c r="E263" s="0" t="n">
        <v>19.8</v>
      </c>
      <c r="F263" s="0" t="n">
        <v>-8.8</v>
      </c>
      <c r="G263" s="0" t="n">
        <v>3.4</v>
      </c>
      <c r="H263" s="0" t="n">
        <v>-17.4</v>
      </c>
      <c r="I263" s="0" t="s">
        <v>1135</v>
      </c>
      <c r="J263" s="0" t="n">
        <v>0.3</v>
      </c>
      <c r="K263" s="0" t="s">
        <v>2518</v>
      </c>
      <c r="L263" s="0" t="s">
        <v>2525</v>
      </c>
      <c r="M263" s="0" t="s">
        <v>2785</v>
      </c>
      <c r="N263" s="0" t="n">
        <v>-143.6</v>
      </c>
      <c r="O263" s="0" t="n">
        <v>19.7929280299808</v>
      </c>
      <c r="P263" s="0" t="n">
        <v>71.1450264884979</v>
      </c>
      <c r="Q263" s="0" t="n">
        <v>25.1443156388487</v>
      </c>
      <c r="R263" s="0" t="n">
        <v>-16.9559064054985</v>
      </c>
      <c r="S263" s="0" t="n">
        <v>-7.95872511348555</v>
      </c>
      <c r="T263" s="0" t="n">
        <v>6.3965563028829</v>
      </c>
      <c r="W263" s="0" t="n">
        <v>1</v>
      </c>
    </row>
    <row r="264" customFormat="false" ht="15" hidden="false" customHeight="false" outlineLevel="0" collapsed="false">
      <c r="A264" s="31" t="s">
        <v>247</v>
      </c>
      <c r="B264" s="0" t="s">
        <v>248</v>
      </c>
      <c r="C264" s="0" t="s">
        <v>249</v>
      </c>
      <c r="D264" s="0" t="n">
        <v>37</v>
      </c>
      <c r="E264" s="0" t="n">
        <v>18.7</v>
      </c>
      <c r="F264" s="0" t="n">
        <v>8.4</v>
      </c>
      <c r="G264" s="0" t="n">
        <v>-16.4</v>
      </c>
      <c r="H264" s="0" t="n">
        <v>3.2</v>
      </c>
      <c r="I264" s="0" t="s">
        <v>250</v>
      </c>
      <c r="J264" s="0" t="n">
        <v>1.8</v>
      </c>
      <c r="K264" s="0" t="s">
        <v>2524</v>
      </c>
      <c r="L264" s="0" t="s">
        <v>2519</v>
      </c>
      <c r="M264" s="0" t="n">
        <v>-51.7</v>
      </c>
      <c r="N264" s="0" t="s">
        <v>2535</v>
      </c>
      <c r="O264" s="0" t="n">
        <v>18.7018715640975</v>
      </c>
      <c r="P264" s="0" t="n">
        <v>64.3471257731721</v>
      </c>
      <c r="Q264" s="0" t="n">
        <v>72.4315316323086</v>
      </c>
      <c r="R264" s="0" t="n">
        <v>-5.08865605598125</v>
      </c>
      <c r="S264" s="0" t="n">
        <v>-16.0721598298092</v>
      </c>
      <c r="T264" s="0" t="n">
        <v>8.09637313548433</v>
      </c>
      <c r="W264" s="0" t="n">
        <v>1</v>
      </c>
    </row>
    <row r="265" customFormat="false" ht="15" hidden="false" customHeight="false" outlineLevel="0" collapsed="false">
      <c r="A265" s="31" t="s">
        <v>2143</v>
      </c>
      <c r="B265" s="0" t="s">
        <v>2144</v>
      </c>
      <c r="C265" s="0" t="s">
        <v>2145</v>
      </c>
      <c r="D265" s="0" t="n">
        <v>32.4</v>
      </c>
      <c r="E265" s="0" t="n">
        <v>16.9</v>
      </c>
      <c r="F265" s="0" t="n">
        <v>-9.9</v>
      </c>
      <c r="G265" s="0" t="n">
        <v>-6.3</v>
      </c>
      <c r="H265" s="0" t="n">
        <v>-12.2</v>
      </c>
      <c r="I265" s="0" t="s">
        <v>2131</v>
      </c>
      <c r="J265" s="0" t="n">
        <v>0.098</v>
      </c>
      <c r="K265" s="0" t="s">
        <v>2518</v>
      </c>
      <c r="L265" s="0" t="s">
        <v>2525</v>
      </c>
      <c r="M265" s="0" t="s">
        <v>2786</v>
      </c>
      <c r="N265" s="0" t="n">
        <v>-12.7</v>
      </c>
      <c r="O265" s="0" t="n">
        <v>16.9274924309539</v>
      </c>
      <c r="P265" s="0" t="n">
        <v>38.5309558841406</v>
      </c>
      <c r="Q265" s="0" t="n">
        <v>52.114479375298</v>
      </c>
      <c r="R265" s="0" t="n">
        <v>-6.475391779337</v>
      </c>
      <c r="S265" s="0" t="n">
        <v>-8.32234504989958</v>
      </c>
      <c r="T265" s="0" t="n">
        <v>13.2418984354399</v>
      </c>
      <c r="W265" s="0" t="n">
        <v>1</v>
      </c>
    </row>
    <row r="266" customFormat="false" ht="15" hidden="false" customHeight="false" outlineLevel="0" collapsed="false">
      <c r="A266" s="31" t="s">
        <v>688</v>
      </c>
      <c r="B266" s="0" t="s">
        <v>689</v>
      </c>
      <c r="C266" s="0" t="s">
        <v>690</v>
      </c>
      <c r="D266" s="0" t="n">
        <v>42.2</v>
      </c>
      <c r="E266" s="0" t="n">
        <v>20.7</v>
      </c>
      <c r="F266" s="0" t="n">
        <v>18.6</v>
      </c>
      <c r="G266" s="0" t="n">
        <v>8.5</v>
      </c>
      <c r="H266" s="0" t="n">
        <v>3.2</v>
      </c>
      <c r="I266" s="0" t="s">
        <v>683</v>
      </c>
      <c r="J266" s="0" t="n">
        <v>0.53</v>
      </c>
      <c r="K266" s="0" t="s">
        <v>2524</v>
      </c>
      <c r="L266" s="0" t="s">
        <v>2525</v>
      </c>
      <c r="M266" s="0" t="n">
        <v>-3</v>
      </c>
      <c r="N266" s="0" t="n">
        <v>-154.9</v>
      </c>
      <c r="O266" s="0" t="n">
        <v>20.6990337938755</v>
      </c>
      <c r="P266" s="0" t="n">
        <v>5.91781145647486</v>
      </c>
      <c r="Q266" s="0" t="n">
        <v>185.18260864336</v>
      </c>
      <c r="R266" s="0" t="n">
        <v>2.12538216247159</v>
      </c>
      <c r="S266" s="0" t="n">
        <v>0.192774473049727</v>
      </c>
      <c r="T266" s="0" t="n">
        <v>20.5887247945566</v>
      </c>
      <c r="W266" s="0" t="n">
        <v>1</v>
      </c>
    </row>
    <row r="267" customFormat="false" ht="15" hidden="false" customHeight="false" outlineLevel="0" collapsed="false">
      <c r="A267" s="31" t="s">
        <v>1218</v>
      </c>
      <c r="B267" s="0" t="s">
        <v>1219</v>
      </c>
      <c r="C267" s="0" t="s">
        <v>1220</v>
      </c>
      <c r="D267" s="0" t="n">
        <v>32.2</v>
      </c>
      <c r="E267" s="0" t="n">
        <v>17</v>
      </c>
      <c r="F267" s="0" t="n">
        <v>-12.1</v>
      </c>
      <c r="G267" s="0" t="n">
        <v>-9.6</v>
      </c>
      <c r="H267" s="0" t="n">
        <v>7.2</v>
      </c>
      <c r="I267" s="0" t="s">
        <v>1221</v>
      </c>
      <c r="J267" s="0" t="n">
        <v>0.27</v>
      </c>
      <c r="K267" s="0" t="s">
        <v>2524</v>
      </c>
      <c r="L267" s="0" t="s">
        <v>2519</v>
      </c>
      <c r="M267" s="0" t="n">
        <v>-33.8</v>
      </c>
      <c r="N267" s="0" t="s">
        <v>2787</v>
      </c>
      <c r="O267" s="0" t="n">
        <v>17.041420128616</v>
      </c>
      <c r="P267" s="0" t="n">
        <v>67.7214680868843</v>
      </c>
      <c r="Q267" s="0" t="n">
        <v>254.027058874872</v>
      </c>
      <c r="R267" s="0" t="n">
        <v>4.3394514221955</v>
      </c>
      <c r="S267" s="0" t="n">
        <v>15.1604840939024</v>
      </c>
      <c r="T267" s="0" t="n">
        <v>6.46056370550883</v>
      </c>
      <c r="W267" s="0" t="n">
        <v>1</v>
      </c>
    </row>
    <row r="268" customFormat="false" ht="15" hidden="false" customHeight="false" outlineLevel="0" collapsed="false">
      <c r="A268" s="31" t="s">
        <v>1332</v>
      </c>
      <c r="B268" s="0" t="s">
        <v>1276</v>
      </c>
      <c r="C268" s="0" t="s">
        <v>540</v>
      </c>
      <c r="D268" s="0" t="n">
        <v>30.7</v>
      </c>
      <c r="E268" s="0" t="n">
        <v>13.8</v>
      </c>
      <c r="F268" s="0" t="n">
        <v>13.5</v>
      </c>
      <c r="G268" s="0" t="n">
        <v>-2.7</v>
      </c>
      <c r="H268" s="0" t="n">
        <v>-0.7</v>
      </c>
      <c r="I268" s="0" t="s">
        <v>1331</v>
      </c>
      <c r="J268" s="0" t="n">
        <v>0.23</v>
      </c>
      <c r="K268" s="0" t="s">
        <v>2524</v>
      </c>
      <c r="L268" s="0" t="s">
        <v>2519</v>
      </c>
      <c r="M268" s="0" t="n">
        <v>-31</v>
      </c>
      <c r="N268" s="0" t="s">
        <v>2788</v>
      </c>
      <c r="O268" s="0" t="n">
        <v>13.7851369235129</v>
      </c>
      <c r="P268" s="0" t="n">
        <v>40.2638970374328</v>
      </c>
      <c r="Q268" s="0" t="n">
        <v>36.7669762469392</v>
      </c>
      <c r="R268" s="0" t="n">
        <v>-7.13715837584333</v>
      </c>
      <c r="S268" s="0" t="n">
        <v>-5.33286352404682</v>
      </c>
      <c r="T268" s="0" t="n">
        <v>10.5191034290961</v>
      </c>
      <c r="W268" s="0" t="n">
        <v>1</v>
      </c>
    </row>
    <row r="269" customFormat="false" ht="15" hidden="false" customHeight="false" outlineLevel="0" collapsed="false">
      <c r="A269" s="31" t="s">
        <v>2248</v>
      </c>
      <c r="B269" s="0" t="s">
        <v>1620</v>
      </c>
      <c r="C269" s="0" t="s">
        <v>826</v>
      </c>
      <c r="D269" s="0" t="n">
        <v>37</v>
      </c>
      <c r="E269" s="0" t="n">
        <v>16.9</v>
      </c>
      <c r="F269" s="0" t="n">
        <v>-16.3</v>
      </c>
      <c r="G269" s="0" t="n">
        <v>4.3</v>
      </c>
      <c r="H269" s="0" t="n">
        <v>1.4</v>
      </c>
      <c r="I269" s="0" t="s">
        <v>2238</v>
      </c>
      <c r="J269" s="0" t="n">
        <v>0.089</v>
      </c>
      <c r="K269" s="0" t="s">
        <v>2524</v>
      </c>
      <c r="L269" s="0" t="s">
        <v>2519</v>
      </c>
      <c r="M269" s="0" t="n">
        <v>-21.5</v>
      </c>
      <c r="N269" s="0" t="s">
        <v>2660</v>
      </c>
      <c r="O269" s="0" t="n">
        <v>16.9156732056398</v>
      </c>
      <c r="P269" s="0" t="n">
        <v>70.5768535104506</v>
      </c>
      <c r="Q269" s="0" t="n">
        <v>272.554843633555</v>
      </c>
      <c r="R269" s="0" t="n">
        <v>-0.711114362889721</v>
      </c>
      <c r="S269" s="0" t="n">
        <v>15.9371179956688</v>
      </c>
      <c r="T269" s="0" t="n">
        <v>5.62517433996679</v>
      </c>
      <c r="W269" s="0" t="n">
        <v>1</v>
      </c>
    </row>
    <row r="270" customFormat="false" ht="15" hidden="false" customHeight="false" outlineLevel="0" collapsed="false">
      <c r="A270" s="31" t="s">
        <v>1275</v>
      </c>
      <c r="B270" s="0" t="s">
        <v>1276</v>
      </c>
      <c r="C270" s="0" t="s">
        <v>1277</v>
      </c>
      <c r="D270" s="0" t="n">
        <v>29.6</v>
      </c>
      <c r="E270" s="0" t="n">
        <v>26.2</v>
      </c>
      <c r="F270" s="0" t="n">
        <v>-1.5</v>
      </c>
      <c r="G270" s="0" t="n">
        <v>25.3</v>
      </c>
      <c r="H270" s="0" t="n">
        <v>6.7</v>
      </c>
      <c r="I270" s="0" t="s">
        <v>1271</v>
      </c>
      <c r="J270" s="0" t="n">
        <v>0.25</v>
      </c>
      <c r="K270" s="0" t="s">
        <v>2524</v>
      </c>
      <c r="L270" s="0" t="s">
        <v>2525</v>
      </c>
      <c r="M270" s="0" t="n">
        <v>-31</v>
      </c>
      <c r="N270" s="0" t="n">
        <v>-90.3</v>
      </c>
      <c r="O270" s="0" t="n">
        <v>26.215072000664</v>
      </c>
      <c r="P270" s="0" t="n">
        <v>16.5420415690064</v>
      </c>
      <c r="Q270" s="0" t="n">
        <v>12.6333900633758</v>
      </c>
      <c r="R270" s="0" t="n">
        <v>-7.28321868070466</v>
      </c>
      <c r="S270" s="0" t="n">
        <v>-1.63244932216675</v>
      </c>
      <c r="T270" s="0" t="n">
        <v>25.1300583934776</v>
      </c>
      <c r="W270" s="0" t="n">
        <v>1</v>
      </c>
    </row>
    <row r="271" customFormat="false" ht="15" hidden="false" customHeight="false" outlineLevel="0" collapsed="false">
      <c r="A271" s="31" t="s">
        <v>2223</v>
      </c>
      <c r="B271" s="0" t="s">
        <v>2224</v>
      </c>
      <c r="C271" s="0" t="s">
        <v>2225</v>
      </c>
      <c r="D271" s="0" t="n">
        <v>15.2</v>
      </c>
      <c r="E271" s="0" t="n">
        <v>16.6</v>
      </c>
      <c r="F271" s="0" t="n">
        <v>9.6</v>
      </c>
      <c r="G271" s="0" t="n">
        <v>-9.7</v>
      </c>
      <c r="H271" s="0" t="n">
        <v>9.4</v>
      </c>
      <c r="I271" s="0" t="s">
        <v>2217</v>
      </c>
      <c r="J271" s="0" t="n">
        <v>0.092</v>
      </c>
      <c r="K271" s="0" t="s">
        <v>2524</v>
      </c>
      <c r="L271" s="0" t="s">
        <v>2519</v>
      </c>
      <c r="M271" s="0" t="n">
        <v>-75.8</v>
      </c>
      <c r="N271" s="0" t="s">
        <v>2789</v>
      </c>
      <c r="O271" s="0" t="n">
        <v>16.5713608373</v>
      </c>
      <c r="P271" s="0" t="n">
        <v>43.3970266129261</v>
      </c>
      <c r="Q271" s="0" t="n">
        <v>324.474006494433</v>
      </c>
      <c r="R271" s="0" t="n">
        <v>-9.26598988065078</v>
      </c>
      <c r="S271" s="0" t="n">
        <v>6.61571092554498</v>
      </c>
      <c r="T271" s="0" t="n">
        <v>12.0409219116022</v>
      </c>
      <c r="W271" s="0" t="n">
        <v>1</v>
      </c>
    </row>
    <row r="272" customFormat="false" ht="15" hidden="false" customHeight="false" outlineLevel="0" collapsed="false">
      <c r="A272" s="31" t="s">
        <v>588</v>
      </c>
      <c r="B272" s="0" t="s">
        <v>405</v>
      </c>
      <c r="C272" s="0" t="s">
        <v>589</v>
      </c>
      <c r="D272" s="0" t="n">
        <v>38.5</v>
      </c>
      <c r="E272" s="0" t="n">
        <v>16.8</v>
      </c>
      <c r="F272" s="0" t="n">
        <v>9.3</v>
      </c>
      <c r="G272" s="0" t="n">
        <v>13.8</v>
      </c>
      <c r="H272" s="0" t="n">
        <v>2.5</v>
      </c>
      <c r="I272" s="0" t="s">
        <v>587</v>
      </c>
      <c r="J272" s="0" t="n">
        <v>0.64</v>
      </c>
      <c r="K272" s="0" t="s">
        <v>2524</v>
      </c>
      <c r="L272" s="0" t="s">
        <v>2525</v>
      </c>
      <c r="M272" s="0" t="n">
        <v>-50.2</v>
      </c>
      <c r="N272" s="0" t="n">
        <v>-146.4</v>
      </c>
      <c r="O272" s="0" t="n">
        <v>16.8279529355177</v>
      </c>
      <c r="P272" s="0" t="n">
        <v>45.6305104195431</v>
      </c>
      <c r="Q272" s="0" t="n">
        <v>31.8494418106248</v>
      </c>
      <c r="R272" s="0" t="n">
        <v>-10.2182088516914</v>
      </c>
      <c r="S272" s="0" t="n">
        <v>-6.34777171271283</v>
      </c>
      <c r="T272" s="0" t="n">
        <v>11.767497701147</v>
      </c>
      <c r="W272" s="0" t="n">
        <v>1</v>
      </c>
    </row>
    <row r="273" customFormat="false" ht="15" hidden="false" customHeight="false" outlineLevel="0" collapsed="false">
      <c r="A273" s="31" t="s">
        <v>1037</v>
      </c>
      <c r="B273" s="0" t="s">
        <v>313</v>
      </c>
      <c r="C273" s="0" t="s">
        <v>1038</v>
      </c>
      <c r="D273" s="0" t="n">
        <v>35.2</v>
      </c>
      <c r="E273" s="0" t="n">
        <v>21.5</v>
      </c>
      <c r="F273" s="0" t="n">
        <v>20.2</v>
      </c>
      <c r="G273" s="0" t="n">
        <v>-3.3</v>
      </c>
      <c r="H273" s="0" t="n">
        <v>6.6</v>
      </c>
      <c r="I273" s="0" t="s">
        <v>1034</v>
      </c>
      <c r="J273" s="0" t="n">
        <v>0.35</v>
      </c>
      <c r="K273" s="0" t="s">
        <v>2524</v>
      </c>
      <c r="L273" s="0" t="s">
        <v>2519</v>
      </c>
      <c r="M273" s="0" t="n">
        <v>-21.3</v>
      </c>
      <c r="N273" s="0" t="s">
        <v>2790</v>
      </c>
      <c r="O273" s="0" t="n">
        <v>21.5055806710723</v>
      </c>
      <c r="P273" s="0" t="n">
        <v>15.4705345136315</v>
      </c>
      <c r="Q273" s="0" t="n">
        <v>79.9912527718223</v>
      </c>
      <c r="R273" s="0" t="n">
        <v>-0.996987979649387</v>
      </c>
      <c r="S273" s="0" t="n">
        <v>-5.64915642805892</v>
      </c>
      <c r="T273" s="0" t="n">
        <v>20.7263852762549</v>
      </c>
      <c r="W273" s="0" t="n">
        <v>1</v>
      </c>
    </row>
    <row r="274" customFormat="false" ht="15" hidden="false" customHeight="false" outlineLevel="0" collapsed="false">
      <c r="A274" s="31" t="s">
        <v>46</v>
      </c>
      <c r="B274" s="0" t="s">
        <v>47</v>
      </c>
      <c r="C274" s="0" t="s">
        <v>48</v>
      </c>
      <c r="D274" s="0" t="n">
        <v>35</v>
      </c>
      <c r="E274" s="0" t="n">
        <v>19.2</v>
      </c>
      <c r="F274" s="0" t="n">
        <v>-15.3</v>
      </c>
      <c r="G274" s="0" t="n">
        <v>1</v>
      </c>
      <c r="H274" s="0" t="n">
        <v>11.6</v>
      </c>
      <c r="I274" s="0" t="s">
        <v>49</v>
      </c>
      <c r="J274" s="0" t="n">
        <v>18</v>
      </c>
      <c r="K274" s="0" t="s">
        <v>2524</v>
      </c>
      <c r="L274" s="0" t="s">
        <v>2519</v>
      </c>
      <c r="M274" s="0" t="n">
        <v>-27.3</v>
      </c>
      <c r="N274" s="0" t="s">
        <v>2791</v>
      </c>
      <c r="O274" s="0" t="n">
        <v>19.2262840923565</v>
      </c>
      <c r="P274" s="0" t="n">
        <v>62.7887146626558</v>
      </c>
      <c r="Q274" s="0" t="n">
        <v>240.127398090738</v>
      </c>
      <c r="R274" s="0" t="n">
        <v>8.51627403941314</v>
      </c>
      <c r="S274" s="0" t="n">
        <v>14.8266565809206</v>
      </c>
      <c r="T274" s="0" t="n">
        <v>8.79166259117475</v>
      </c>
      <c r="W274" s="0" t="n">
        <v>1</v>
      </c>
    </row>
    <row r="275" customFormat="false" ht="15" hidden="false" customHeight="false" outlineLevel="0" collapsed="false">
      <c r="A275" s="31" t="s">
        <v>146</v>
      </c>
      <c r="B275" s="0" t="s">
        <v>147</v>
      </c>
      <c r="C275" s="0" t="s">
        <v>148</v>
      </c>
      <c r="D275" s="0" t="n">
        <v>43</v>
      </c>
      <c r="E275" s="0" t="n">
        <v>19.5</v>
      </c>
      <c r="F275" s="0" t="n">
        <v>9.4</v>
      </c>
      <c r="G275" s="0" t="n">
        <v>17</v>
      </c>
      <c r="H275" s="0" t="n">
        <v>-1.5</v>
      </c>
      <c r="I275" s="0" t="s">
        <v>149</v>
      </c>
      <c r="J275" s="0" t="n">
        <v>3.9</v>
      </c>
      <c r="K275" s="0" t="s">
        <v>2518</v>
      </c>
      <c r="L275" s="0" t="s">
        <v>2525</v>
      </c>
      <c r="M275" s="0" t="s">
        <v>2792</v>
      </c>
      <c r="N275" s="0" t="n">
        <v>-174.4</v>
      </c>
      <c r="O275" s="0" t="n">
        <v>19.4835828327338</v>
      </c>
      <c r="P275" s="0" t="n">
        <v>55.4656655892103</v>
      </c>
      <c r="Q275" s="0" t="n">
        <v>85.5342267406524</v>
      </c>
      <c r="R275" s="0" t="n">
        <v>-1.24973455895733</v>
      </c>
      <c r="S275" s="0" t="n">
        <v>-16.0015865409969</v>
      </c>
      <c r="T275" s="0" t="n">
        <v>11.0452429445049</v>
      </c>
      <c r="W275" s="0" t="n">
        <v>1</v>
      </c>
    </row>
    <row r="276" customFormat="false" ht="15" hidden="false" customHeight="false" outlineLevel="0" collapsed="false">
      <c r="A276" s="31" t="s">
        <v>296</v>
      </c>
      <c r="B276" s="0" t="s">
        <v>297</v>
      </c>
      <c r="C276" s="0" t="s">
        <v>298</v>
      </c>
      <c r="D276" s="0" t="n">
        <v>29.6</v>
      </c>
      <c r="E276" s="0" t="n">
        <v>16.3</v>
      </c>
      <c r="F276" s="0" t="n">
        <v>8.5</v>
      </c>
      <c r="G276" s="0" t="n">
        <v>-12.1</v>
      </c>
      <c r="H276" s="0" t="n">
        <v>-6.8</v>
      </c>
      <c r="I276" s="0" t="s">
        <v>299</v>
      </c>
      <c r="J276" s="0" t="n">
        <v>1.5</v>
      </c>
      <c r="K276" s="0" t="s">
        <v>2524</v>
      </c>
      <c r="L276" s="0" t="s">
        <v>2519</v>
      </c>
      <c r="M276" s="0" t="n">
        <v>-44.3</v>
      </c>
      <c r="N276" s="0" t="s">
        <v>2793</v>
      </c>
      <c r="O276" s="0" t="n">
        <v>16.275748830699</v>
      </c>
      <c r="P276" s="0" t="n">
        <v>78.8701359905311</v>
      </c>
      <c r="Q276" s="0" t="n">
        <v>38.0992120365983</v>
      </c>
      <c r="R276" s="0" t="n">
        <v>-12.5672025749496</v>
      </c>
      <c r="S276" s="0" t="n">
        <v>-9.85366644043723</v>
      </c>
      <c r="T276" s="0" t="n">
        <v>3.14176337759251</v>
      </c>
      <c r="W276" s="0" t="n">
        <v>1</v>
      </c>
    </row>
    <row r="277" customFormat="false" ht="15" hidden="false" customHeight="false" outlineLevel="0" collapsed="false">
      <c r="A277" s="31" t="s">
        <v>378</v>
      </c>
      <c r="B277" s="0" t="s">
        <v>379</v>
      </c>
      <c r="C277" s="0" t="s">
        <v>380</v>
      </c>
      <c r="D277" s="0" t="n">
        <v>35</v>
      </c>
      <c r="E277" s="0" t="n">
        <v>25.6</v>
      </c>
      <c r="F277" s="0" t="n">
        <v>10.5</v>
      </c>
      <c r="G277" s="0" t="n">
        <v>-23.2</v>
      </c>
      <c r="H277" s="0" t="n">
        <v>-2.9</v>
      </c>
      <c r="I277" s="0" t="s">
        <v>381</v>
      </c>
      <c r="J277" s="0" t="n">
        <v>1.1</v>
      </c>
      <c r="K277" s="0" t="s">
        <v>2524</v>
      </c>
      <c r="L277" s="0" t="s">
        <v>2519</v>
      </c>
      <c r="M277" s="0" t="n">
        <v>-12</v>
      </c>
      <c r="N277" s="0" t="s">
        <v>2794</v>
      </c>
      <c r="O277" s="0" t="n">
        <v>25.6300604759333</v>
      </c>
      <c r="P277" s="0" t="n">
        <v>51.6035800952701</v>
      </c>
      <c r="Q277" s="0" t="n">
        <v>288.423922745845</v>
      </c>
      <c r="R277" s="0" t="n">
        <v>-6.34843313441</v>
      </c>
      <c r="S277" s="0" t="n">
        <v>19.0575234744041</v>
      </c>
      <c r="T277" s="0" t="n">
        <v>15.9188000728843</v>
      </c>
      <c r="W277" s="0" t="n">
        <v>1</v>
      </c>
    </row>
    <row r="278" customFormat="false" ht="15" hidden="false" customHeight="false" outlineLevel="0" collapsed="false">
      <c r="A278" s="31" t="s">
        <v>326</v>
      </c>
      <c r="B278" s="0" t="s">
        <v>327</v>
      </c>
      <c r="C278" s="0" t="s">
        <v>328</v>
      </c>
      <c r="D278" s="0" t="n">
        <v>23</v>
      </c>
      <c r="E278" s="0" t="n">
        <v>20.1</v>
      </c>
      <c r="F278" s="0" t="n">
        <v>14.8</v>
      </c>
      <c r="G278" s="0" t="n">
        <v>-8.7</v>
      </c>
      <c r="H278" s="0" t="n">
        <v>10.4</v>
      </c>
      <c r="I278" s="0" t="s">
        <v>329</v>
      </c>
      <c r="J278" s="0" t="n">
        <v>1.3</v>
      </c>
      <c r="K278" s="0" t="s">
        <v>2524</v>
      </c>
      <c r="L278" s="0" t="s">
        <v>2519</v>
      </c>
      <c r="M278" s="0" t="n">
        <v>-64.5</v>
      </c>
      <c r="N278" s="0" t="s">
        <v>2795</v>
      </c>
      <c r="O278" s="0" t="n">
        <v>20.0721199677563</v>
      </c>
      <c r="P278" s="0" t="n">
        <v>34.3178778732062</v>
      </c>
      <c r="Q278" s="0" t="n">
        <v>20.5072469951845</v>
      </c>
      <c r="R278" s="0" t="n">
        <v>-10.5991956885019</v>
      </c>
      <c r="S278" s="0" t="n">
        <v>-3.96440498996119</v>
      </c>
      <c r="T278" s="0" t="n">
        <v>16.5780138687484</v>
      </c>
      <c r="W278" s="0" t="n">
        <v>1</v>
      </c>
    </row>
    <row r="279" customFormat="false" ht="15" hidden="false" customHeight="false" outlineLevel="0" collapsed="false">
      <c r="A279" s="31" t="s">
        <v>134</v>
      </c>
      <c r="B279" s="0" t="s">
        <v>135</v>
      </c>
      <c r="C279" s="0" t="s">
        <v>136</v>
      </c>
      <c r="D279" s="0" t="n">
        <v>26</v>
      </c>
      <c r="E279" s="0" t="n">
        <v>18.2</v>
      </c>
      <c r="F279" s="0" t="n">
        <v>-1</v>
      </c>
      <c r="G279" s="0" t="n">
        <v>-5.4</v>
      </c>
      <c r="H279" s="0" t="n">
        <v>-17.3</v>
      </c>
      <c r="I279" s="0" t="s">
        <v>137</v>
      </c>
      <c r="J279" s="0" t="n">
        <v>4.6</v>
      </c>
      <c r="K279" s="0" t="s">
        <v>2518</v>
      </c>
      <c r="L279" s="0" t="s">
        <v>2519</v>
      </c>
      <c r="M279" s="0" t="s">
        <v>2755</v>
      </c>
      <c r="N279" s="0" t="s">
        <v>2796</v>
      </c>
      <c r="O279" s="0" t="n">
        <v>18.1507575599477</v>
      </c>
      <c r="P279" s="0" t="n">
        <v>51.5464461187088</v>
      </c>
      <c r="Q279" s="0" t="n">
        <v>357.266060719221</v>
      </c>
      <c r="R279" s="0" t="n">
        <v>-14.1979072094635</v>
      </c>
      <c r="S279" s="0" t="n">
        <v>0.677985410378137</v>
      </c>
      <c r="T279" s="0" t="n">
        <v>11.287593483767</v>
      </c>
      <c r="W279" s="0" t="n">
        <v>1</v>
      </c>
    </row>
    <row r="280" customFormat="false" ht="15" hidden="false" customHeight="false" outlineLevel="0" collapsed="false">
      <c r="A280" s="31" t="s">
        <v>1320</v>
      </c>
      <c r="B280" s="0" t="s">
        <v>1321</v>
      </c>
      <c r="C280" s="0" t="s">
        <v>1322</v>
      </c>
      <c r="D280" s="0" t="n">
        <v>30</v>
      </c>
      <c r="E280" s="0" t="n">
        <v>17.1</v>
      </c>
      <c r="F280" s="0" t="n">
        <v>6</v>
      </c>
      <c r="G280" s="0" t="n">
        <v>-10.6</v>
      </c>
      <c r="H280" s="0" t="n">
        <v>12</v>
      </c>
      <c r="I280" s="0" t="s">
        <v>1323</v>
      </c>
      <c r="J280" s="0" t="n">
        <v>0.23</v>
      </c>
      <c r="K280" s="0" t="s">
        <v>2524</v>
      </c>
      <c r="L280" s="0" t="s">
        <v>2519</v>
      </c>
      <c r="M280" s="0" t="n">
        <v>-35.1</v>
      </c>
      <c r="N280" s="0" t="s">
        <v>2797</v>
      </c>
      <c r="O280" s="0" t="n">
        <v>17.0985379491932</v>
      </c>
      <c r="P280" s="0" t="n">
        <v>63.7000291202445</v>
      </c>
      <c r="Q280" s="0" t="n">
        <v>127.553588672077</v>
      </c>
      <c r="R280" s="0" t="n">
        <v>9.3428372885568</v>
      </c>
      <c r="S280" s="0" t="n">
        <v>-12.1522717911158</v>
      </c>
      <c r="T280" s="0" t="n">
        <v>7.5758617803127</v>
      </c>
      <c r="W280" s="0" t="n">
        <v>1</v>
      </c>
    </row>
    <row r="281" customFormat="false" ht="15" hidden="false" customHeight="false" outlineLevel="0" collapsed="false">
      <c r="A281" s="29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</row>
    <row r="282" customFormat="false" ht="15" hidden="false" customHeight="false" outlineLevel="0" collapsed="false">
      <c r="A282" s="25"/>
      <c r="B282" s="26"/>
      <c r="C282" s="26"/>
      <c r="D282" s="26"/>
      <c r="E282" s="9"/>
      <c r="F282" s="9"/>
      <c r="G282" s="9"/>
      <c r="H282" s="9"/>
      <c r="I282" s="27"/>
      <c r="J282" s="9"/>
      <c r="K282" s="9"/>
      <c r="L282" s="9"/>
      <c r="M282" s="10"/>
      <c r="N282" s="10"/>
    </row>
    <row r="283" customFormat="false" ht="15" hidden="false" customHeight="false" outlineLevel="0" collapsed="false">
      <c r="A283" s="25"/>
      <c r="B283" s="26"/>
      <c r="C283" s="26"/>
      <c r="D283" s="26"/>
      <c r="E283" s="9"/>
      <c r="F283" s="9"/>
      <c r="G283" s="9"/>
      <c r="H283" s="9"/>
      <c r="I283" s="27"/>
      <c r="J283" s="9"/>
      <c r="K283" s="9"/>
      <c r="L283" s="9"/>
      <c r="M283" s="10"/>
      <c r="N283" s="10"/>
    </row>
    <row r="284" customFormat="false" ht="15" hidden="false" customHeight="false" outlineLevel="0" collapsed="false">
      <c r="A284" s="25"/>
      <c r="B284" s="26"/>
      <c r="C284" s="26"/>
      <c r="D284" s="26"/>
      <c r="E284" s="9"/>
      <c r="F284" s="9"/>
      <c r="G284" s="9"/>
      <c r="H284" s="9"/>
      <c r="I284" s="27"/>
      <c r="J284" s="9"/>
      <c r="K284" s="9"/>
      <c r="L284" s="9"/>
      <c r="M284" s="10"/>
      <c r="N284" s="10"/>
    </row>
    <row r="285" customFormat="false" ht="15" hidden="false" customHeight="false" outlineLevel="0" collapsed="false">
      <c r="A285" s="32"/>
      <c r="B285" s="33"/>
      <c r="C285" s="33"/>
      <c r="D285" s="33"/>
      <c r="E285" s="34"/>
      <c r="F285" s="34"/>
      <c r="G285" s="34"/>
      <c r="H285" s="34"/>
      <c r="I285" s="35"/>
      <c r="J285" s="34"/>
      <c r="K285" s="34"/>
      <c r="L285" s="34"/>
      <c r="M285" s="36"/>
      <c r="N285" s="36"/>
      <c r="O285" s="28"/>
      <c r="P285" s="28"/>
      <c r="Q285" s="28"/>
      <c r="R285" s="28"/>
      <c r="S285" s="28"/>
      <c r="T285" s="28"/>
      <c r="U285" s="28"/>
      <c r="V285" s="28"/>
      <c r="W285" s="28"/>
    </row>
    <row r="286" customFormat="false" ht="15" hidden="false" customHeight="false" outlineLevel="0" collapsed="false">
      <c r="A286" s="32"/>
      <c r="B286" s="33"/>
      <c r="C286" s="33"/>
      <c r="D286" s="33"/>
      <c r="E286" s="34"/>
      <c r="F286" s="34"/>
      <c r="G286" s="34"/>
      <c r="H286" s="34"/>
      <c r="I286" s="35"/>
      <c r="J286" s="34"/>
      <c r="K286" s="34"/>
      <c r="L286" s="34"/>
      <c r="M286" s="36"/>
      <c r="N286" s="36"/>
      <c r="O286" s="28"/>
      <c r="P286" s="28"/>
      <c r="Q286" s="28"/>
      <c r="R286" s="28"/>
      <c r="S286" s="28"/>
      <c r="T286" s="28"/>
      <c r="U286" s="28"/>
      <c r="V286" s="28"/>
      <c r="W286" s="28"/>
    </row>
    <row r="287" customFormat="false" ht="15" hidden="false" customHeight="false" outlineLevel="0" collapsed="false">
      <c r="A287" s="25"/>
      <c r="B287" s="26"/>
      <c r="C287" s="26"/>
      <c r="D287" s="26"/>
      <c r="E287" s="9"/>
      <c r="F287" s="9"/>
      <c r="G287" s="9"/>
      <c r="H287" s="9"/>
      <c r="I287" s="27"/>
      <c r="J287" s="9"/>
      <c r="K287" s="9"/>
      <c r="L287" s="9"/>
      <c r="M287" s="10"/>
      <c r="N287" s="10"/>
    </row>
    <row r="288" customFormat="false" ht="15" hidden="false" customHeight="false" outlineLevel="0" collapsed="false">
      <c r="A288" s="32"/>
      <c r="B288" s="33"/>
      <c r="C288" s="33"/>
      <c r="D288" s="33"/>
      <c r="E288" s="34"/>
      <c r="F288" s="34"/>
      <c r="G288" s="34"/>
      <c r="H288" s="34"/>
      <c r="I288" s="35"/>
      <c r="J288" s="34"/>
      <c r="K288" s="34"/>
      <c r="L288" s="34"/>
      <c r="M288" s="36"/>
      <c r="N288" s="36"/>
      <c r="O288" s="28"/>
      <c r="P288" s="28"/>
      <c r="Q288" s="28"/>
      <c r="R288" s="28"/>
      <c r="S288" s="28"/>
      <c r="T288" s="28"/>
      <c r="U288" s="28"/>
      <c r="V288" s="28"/>
      <c r="W288" s="28"/>
    </row>
    <row r="289" customFormat="false" ht="15" hidden="false" customHeight="false" outlineLevel="0" collapsed="false">
      <c r="A289" s="25"/>
      <c r="B289" s="26"/>
      <c r="C289" s="26"/>
      <c r="D289" s="26"/>
      <c r="E289" s="9"/>
      <c r="F289" s="9"/>
      <c r="G289" s="9"/>
      <c r="H289" s="9"/>
      <c r="I289" s="27"/>
      <c r="J289" s="9"/>
      <c r="K289" s="9"/>
      <c r="L289" s="9"/>
      <c r="M289" s="10"/>
      <c r="N289" s="10"/>
    </row>
    <row r="290" customFormat="false" ht="15" hidden="false" customHeight="false" outlineLevel="0" collapsed="false">
      <c r="A290" s="21"/>
    </row>
    <row r="291" customFormat="false" ht="15" hidden="false" customHeight="false" outlineLevel="0" collapsed="false">
      <c r="A291" s="21"/>
    </row>
    <row r="292" customFormat="false" ht="15" hidden="false" customHeight="false" outlineLevel="0" collapsed="false">
      <c r="A292" s="21"/>
    </row>
    <row r="293" customFormat="false" ht="15" hidden="false" customHeight="false" outlineLevel="0" collapsed="false">
      <c r="A293" s="21"/>
    </row>
    <row r="294" customFormat="false" ht="15" hidden="false" customHeight="false" outlineLevel="0" collapsed="false">
      <c r="A294" s="21"/>
    </row>
    <row r="295" customFormat="false" ht="15" hidden="false" customHeight="false" outlineLevel="0" collapsed="false">
      <c r="A295" s="21"/>
    </row>
    <row r="296" customFormat="false" ht="15" hidden="false" customHeight="false" outlineLevel="0" collapsed="false">
      <c r="A296" s="21"/>
    </row>
    <row r="297" customFormat="false" ht="15" hidden="false" customHeight="false" outlineLevel="0" collapsed="false">
      <c r="A297" s="21"/>
    </row>
    <row r="298" customFormat="false" ht="15" hidden="false" customHeight="false" outlineLevel="0" collapsed="false">
      <c r="A298" s="21"/>
    </row>
    <row r="299" customFormat="false" ht="15" hidden="false" customHeight="false" outlineLevel="0" collapsed="false">
      <c r="A299" s="21"/>
    </row>
    <row r="300" customFormat="false" ht="15" hidden="false" customHeight="false" outlineLevel="0" collapsed="false">
      <c r="A300" s="21"/>
    </row>
    <row r="301" customFormat="false" ht="15" hidden="false" customHeight="false" outlineLevel="0" collapsed="false">
      <c r="A301" s="21"/>
    </row>
    <row r="302" customFormat="false" ht="15" hidden="false" customHeight="false" outlineLevel="0" collapsed="false">
      <c r="A302" s="21"/>
    </row>
    <row r="303" customFormat="false" ht="15" hidden="false" customHeight="false" outlineLevel="0" collapsed="false">
      <c r="A303" s="21"/>
    </row>
    <row r="304" customFormat="false" ht="15" hidden="false" customHeight="false" outlineLevel="0" collapsed="false">
      <c r="A304" s="21"/>
    </row>
    <row r="305" customFormat="false" ht="15" hidden="false" customHeight="false" outlineLevel="0" collapsed="false">
      <c r="A305" s="21"/>
    </row>
    <row r="306" customFormat="false" ht="15" hidden="false" customHeight="false" outlineLevel="0" collapsed="false">
      <c r="A306" s="21"/>
    </row>
    <row r="307" customFormat="false" ht="15" hidden="false" customHeight="false" outlineLevel="0" collapsed="false">
      <c r="A307" s="21"/>
    </row>
    <row r="308" customFormat="false" ht="15" hidden="false" customHeight="false" outlineLevel="0" collapsed="false">
      <c r="A308" s="21"/>
    </row>
    <row r="309" customFormat="false" ht="15" hidden="false" customHeight="false" outlineLevel="0" collapsed="false">
      <c r="A309" s="21"/>
    </row>
    <row r="310" customFormat="false" ht="15" hidden="false" customHeight="false" outlineLevel="0" collapsed="false">
      <c r="A310" s="21"/>
    </row>
    <row r="311" customFormat="false" ht="15" hidden="false" customHeight="false" outlineLevel="0" collapsed="false">
      <c r="A311" s="21"/>
    </row>
    <row r="312" customFormat="false" ht="15" hidden="false" customHeight="false" outlineLevel="0" collapsed="false">
      <c r="A312" s="21"/>
    </row>
    <row r="313" customFormat="false" ht="15" hidden="false" customHeight="false" outlineLevel="0" collapsed="false">
      <c r="A313" s="21"/>
    </row>
    <row r="314" customFormat="false" ht="15" hidden="false" customHeight="false" outlineLevel="0" collapsed="false">
      <c r="A314" s="21"/>
    </row>
    <row r="315" customFormat="false" ht="15" hidden="false" customHeight="false" outlineLevel="0" collapsed="false">
      <c r="A315" s="21"/>
    </row>
    <row r="316" customFormat="false" ht="15" hidden="false" customHeight="false" outlineLevel="0" collapsed="false">
      <c r="A316" s="21"/>
    </row>
    <row r="317" customFormat="false" ht="15" hidden="false" customHeight="false" outlineLevel="0" collapsed="false">
      <c r="A317" s="21"/>
    </row>
    <row r="318" customFormat="false" ht="15" hidden="false" customHeight="false" outlineLevel="0" collapsed="false">
      <c r="A318" s="21"/>
    </row>
    <row r="319" customFormat="false" ht="15" hidden="false" customHeight="false" outlineLevel="0" collapsed="false">
      <c r="A319" s="21"/>
    </row>
    <row r="320" customFormat="false" ht="15" hidden="false" customHeight="false" outlineLevel="0" collapsed="false">
      <c r="A320" s="21"/>
    </row>
    <row r="321" customFormat="false" ht="15" hidden="false" customHeight="false" outlineLevel="0" collapsed="false">
      <c r="A321" s="21"/>
    </row>
    <row r="322" customFormat="false" ht="15" hidden="false" customHeight="false" outlineLevel="0" collapsed="false">
      <c r="A322" s="21"/>
    </row>
    <row r="323" customFormat="false" ht="15" hidden="false" customHeight="false" outlineLevel="0" collapsed="false">
      <c r="A323" s="21"/>
    </row>
    <row r="324" customFormat="false" ht="15" hidden="false" customHeight="false" outlineLevel="0" collapsed="false">
      <c r="A324" s="21"/>
    </row>
    <row r="325" customFormat="false" ht="15" hidden="false" customHeight="false" outlineLevel="0" collapsed="false">
      <c r="A325" s="21"/>
    </row>
    <row r="326" customFormat="false" ht="15" hidden="false" customHeight="false" outlineLevel="0" collapsed="false">
      <c r="A326" s="21"/>
    </row>
    <row r="327" customFormat="false" ht="15" hidden="false" customHeight="false" outlineLevel="0" collapsed="false">
      <c r="A327" s="21"/>
    </row>
    <row r="328" customFormat="false" ht="15" hidden="false" customHeight="false" outlineLevel="0" collapsed="false">
      <c r="A328" s="21"/>
    </row>
    <row r="329" customFormat="false" ht="15" hidden="false" customHeight="false" outlineLevel="0" collapsed="false">
      <c r="A329" s="21"/>
    </row>
    <row r="330" customFormat="false" ht="15" hidden="false" customHeight="false" outlineLevel="0" collapsed="false">
      <c r="A330" s="21"/>
    </row>
    <row r="331" customFormat="false" ht="15" hidden="false" customHeight="false" outlineLevel="0" collapsed="false">
      <c r="A331" s="21"/>
    </row>
    <row r="332" customFormat="false" ht="15" hidden="false" customHeight="false" outlineLevel="0" collapsed="false">
      <c r="A332" s="21"/>
    </row>
    <row r="333" customFormat="false" ht="15" hidden="false" customHeight="false" outlineLevel="0" collapsed="false">
      <c r="A333" s="21"/>
    </row>
    <row r="334" customFormat="false" ht="15" hidden="false" customHeight="false" outlineLevel="0" collapsed="false">
      <c r="A334" s="21"/>
    </row>
    <row r="335" customFormat="false" ht="15" hidden="false" customHeight="false" outlineLevel="0" collapsed="false">
      <c r="A335" s="21"/>
    </row>
    <row r="336" customFormat="false" ht="15" hidden="false" customHeight="false" outlineLevel="0" collapsed="false">
      <c r="A336" s="21"/>
    </row>
    <row r="337" customFormat="false" ht="15" hidden="false" customHeight="false" outlineLevel="0" collapsed="false">
      <c r="A337" s="21"/>
    </row>
    <row r="338" customFormat="false" ht="15" hidden="false" customHeight="false" outlineLevel="0" collapsed="false">
      <c r="A338" s="29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</row>
    <row r="339" customFormat="false" ht="15" hidden="false" customHeight="false" outlineLevel="0" collapsed="false">
      <c r="A339" s="25"/>
      <c r="B339" s="26"/>
      <c r="C339" s="26"/>
      <c r="D339" s="26"/>
      <c r="E339" s="9"/>
      <c r="F339" s="9"/>
      <c r="G339" s="9"/>
      <c r="H339" s="9"/>
      <c r="I339" s="27"/>
      <c r="J339" s="9"/>
      <c r="K339" s="9"/>
      <c r="L339" s="9"/>
      <c r="M339" s="10"/>
      <c r="N339" s="10"/>
    </row>
    <row r="340" customFormat="false" ht="15" hidden="false" customHeight="false" outlineLevel="0" collapsed="false">
      <c r="A340" s="25"/>
      <c r="B340" s="26"/>
      <c r="C340" s="26"/>
      <c r="D340" s="26"/>
      <c r="E340" s="9"/>
      <c r="F340" s="9"/>
      <c r="G340" s="9"/>
      <c r="H340" s="9"/>
      <c r="I340" s="27"/>
      <c r="J340" s="9"/>
      <c r="K340" s="9"/>
      <c r="L340" s="9"/>
      <c r="M340" s="10"/>
      <c r="N340" s="10"/>
    </row>
    <row r="341" customFormat="false" ht="15" hidden="false" customHeight="false" outlineLevel="0" collapsed="false">
      <c r="A341" s="25"/>
      <c r="B341" s="26"/>
      <c r="C341" s="26"/>
      <c r="D341" s="26"/>
      <c r="E341" s="9"/>
      <c r="F341" s="9"/>
      <c r="G341" s="9"/>
      <c r="H341" s="9"/>
      <c r="I341" s="27"/>
      <c r="J341" s="9"/>
      <c r="K341" s="9"/>
      <c r="L341" s="9"/>
      <c r="M341" s="10"/>
      <c r="N341" s="10"/>
    </row>
    <row r="342" customFormat="false" ht="15" hidden="false" customHeight="false" outlineLevel="0" collapsed="false">
      <c r="A342" s="25"/>
      <c r="B342" s="26"/>
      <c r="C342" s="26"/>
      <c r="D342" s="26"/>
      <c r="E342" s="9"/>
      <c r="F342" s="9"/>
      <c r="G342" s="9"/>
      <c r="H342" s="9"/>
      <c r="I342" s="27"/>
      <c r="J342" s="9"/>
      <c r="K342" s="9"/>
      <c r="L342" s="9"/>
      <c r="M342" s="10"/>
      <c r="N342" s="10"/>
    </row>
    <row r="343" customFormat="false" ht="15" hidden="false" customHeight="false" outlineLevel="0" collapsed="false">
      <c r="A343" s="21"/>
    </row>
    <row r="344" customFormat="false" ht="15" hidden="false" customHeight="false" outlineLevel="0" collapsed="false">
      <c r="A344" s="21"/>
    </row>
    <row r="345" customFormat="false" ht="15" hidden="false" customHeight="false" outlineLevel="0" collapsed="false">
      <c r="A345" s="21"/>
    </row>
    <row r="346" customFormat="false" ht="15" hidden="false" customHeight="false" outlineLevel="0" collapsed="false">
      <c r="A346" s="21"/>
    </row>
    <row r="347" customFormat="false" ht="15" hidden="false" customHeight="false" outlineLevel="0" collapsed="false">
      <c r="A347" s="21"/>
    </row>
    <row r="348" customFormat="false" ht="15" hidden="false" customHeight="false" outlineLevel="0" collapsed="false">
      <c r="A348" s="21"/>
    </row>
    <row r="349" customFormat="false" ht="15" hidden="false" customHeight="false" outlineLevel="0" collapsed="false">
      <c r="A349" s="21"/>
    </row>
    <row r="350" customFormat="false" ht="15" hidden="false" customHeight="false" outlineLevel="0" collapsed="false">
      <c r="A350" s="21"/>
    </row>
    <row r="351" customFormat="false" ht="15" hidden="false" customHeight="false" outlineLevel="0" collapsed="false">
      <c r="A351" s="21"/>
    </row>
    <row r="352" customFormat="false" ht="15" hidden="false" customHeight="false" outlineLevel="0" collapsed="false">
      <c r="A352" s="21"/>
    </row>
    <row r="353" customFormat="false" ht="15" hidden="false" customHeight="false" outlineLevel="0" collapsed="false">
      <c r="A353" s="21"/>
    </row>
    <row r="354" customFormat="false" ht="15" hidden="false" customHeight="false" outlineLevel="0" collapsed="false">
      <c r="A354" s="21"/>
    </row>
    <row r="355" customFormat="false" ht="15" hidden="false" customHeight="false" outlineLevel="0" collapsed="false">
      <c r="A355" s="21"/>
    </row>
    <row r="356" customFormat="false" ht="15" hidden="false" customHeight="false" outlineLevel="0" collapsed="false">
      <c r="A356" s="21"/>
    </row>
    <row r="357" customFormat="false" ht="15" hidden="false" customHeight="false" outlineLevel="0" collapsed="false">
      <c r="A357" s="21"/>
    </row>
    <row r="358" customFormat="false" ht="15" hidden="false" customHeight="false" outlineLevel="0" collapsed="false">
      <c r="A358" s="21"/>
    </row>
    <row r="359" customFormat="false" ht="15" hidden="false" customHeight="false" outlineLevel="0" collapsed="false">
      <c r="A359" s="21"/>
    </row>
    <row r="360" customFormat="false" ht="15" hidden="false" customHeight="false" outlineLevel="0" collapsed="false">
      <c r="A360" s="21"/>
    </row>
    <row r="361" customFormat="false" ht="15" hidden="false" customHeight="false" outlineLevel="0" collapsed="false">
      <c r="A361" s="21"/>
    </row>
    <row r="362" customFormat="false" ht="15" hidden="false" customHeight="false" outlineLevel="0" collapsed="false">
      <c r="A362" s="21"/>
    </row>
    <row r="363" customFormat="false" ht="15" hidden="false" customHeight="false" outlineLevel="0" collapsed="false">
      <c r="A363" s="21"/>
    </row>
    <row r="364" customFormat="false" ht="15" hidden="false" customHeight="false" outlineLevel="0" collapsed="false">
      <c r="A364" s="21"/>
    </row>
    <row r="365" customFormat="false" ht="15" hidden="false" customHeight="false" outlineLevel="0" collapsed="false">
      <c r="A365" s="21"/>
    </row>
    <row r="366" customFormat="false" ht="15" hidden="false" customHeight="false" outlineLevel="0" collapsed="false">
      <c r="A366" s="21"/>
    </row>
    <row r="367" customFormat="false" ht="15" hidden="false" customHeight="false" outlineLevel="0" collapsed="false">
      <c r="A367" s="21"/>
    </row>
    <row r="368" customFormat="false" ht="15" hidden="false" customHeight="false" outlineLevel="0" collapsed="false">
      <c r="A368" s="21"/>
    </row>
    <row r="369" customFormat="false" ht="15" hidden="false" customHeight="false" outlineLevel="0" collapsed="false">
      <c r="A369" s="21"/>
    </row>
    <row r="370" customFormat="false" ht="15" hidden="false" customHeight="false" outlineLevel="0" collapsed="false">
      <c r="A370" s="21"/>
    </row>
    <row r="371" customFormat="false" ht="15" hidden="false" customHeight="false" outlineLevel="0" collapsed="false">
      <c r="A371" s="21"/>
    </row>
    <row r="372" customFormat="false" ht="15" hidden="false" customHeight="false" outlineLevel="0" collapsed="false">
      <c r="A372" s="21"/>
    </row>
    <row r="373" customFormat="false" ht="15" hidden="false" customHeight="false" outlineLevel="0" collapsed="false">
      <c r="A373" s="21"/>
    </row>
    <row r="374" customFormat="false" ht="15" hidden="false" customHeight="false" outlineLevel="0" collapsed="false">
      <c r="A374" s="21"/>
    </row>
    <row r="375" customFormat="false" ht="15" hidden="false" customHeight="false" outlineLevel="0" collapsed="false">
      <c r="A375" s="21"/>
    </row>
    <row r="376" customFormat="false" ht="15" hidden="false" customHeight="false" outlineLevel="0" collapsed="false">
      <c r="A376" s="21"/>
    </row>
    <row r="377" customFormat="false" ht="15" hidden="false" customHeight="false" outlineLevel="0" collapsed="false">
      <c r="A377" s="21"/>
    </row>
    <row r="378" customFormat="false" ht="15" hidden="false" customHeight="false" outlineLevel="0" collapsed="false">
      <c r="A378" s="21"/>
    </row>
    <row r="379" customFormat="false" ht="15" hidden="false" customHeight="false" outlineLevel="0" collapsed="false">
      <c r="A379" s="21"/>
    </row>
    <row r="380" customFormat="false" ht="15" hidden="false" customHeight="false" outlineLevel="0" collapsed="false">
      <c r="A380" s="21"/>
    </row>
    <row r="381" customFormat="false" ht="15" hidden="false" customHeight="false" outlineLevel="0" collapsed="false">
      <c r="A381" s="21"/>
    </row>
    <row r="382" customFormat="false" ht="15" hidden="false" customHeight="false" outlineLevel="0" collapsed="false">
      <c r="A382" s="21"/>
    </row>
    <row r="383" customFormat="false" ht="15" hidden="false" customHeight="false" outlineLevel="0" collapsed="false">
      <c r="A383" s="21"/>
    </row>
    <row r="384" customFormat="false" ht="15" hidden="false" customHeight="false" outlineLevel="0" collapsed="false">
      <c r="A384" s="21"/>
    </row>
    <row r="385" customFormat="false" ht="15" hidden="false" customHeight="false" outlineLevel="0" collapsed="false">
      <c r="A385" s="21"/>
    </row>
    <row r="386" customFormat="false" ht="15" hidden="false" customHeight="false" outlineLevel="0" collapsed="false">
      <c r="A386" s="21"/>
    </row>
    <row r="387" customFormat="false" ht="15" hidden="false" customHeight="false" outlineLevel="0" collapsed="false">
      <c r="A387" s="29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</row>
    <row r="388" customFormat="false" ht="15" hidden="false" customHeight="false" outlineLevel="0" collapsed="false">
      <c r="A388" s="25"/>
      <c r="B388" s="26"/>
      <c r="C388" s="26"/>
      <c r="D388" s="26"/>
      <c r="E388" s="9"/>
      <c r="F388" s="9"/>
      <c r="G388" s="9"/>
      <c r="H388" s="9"/>
      <c r="I388" s="27"/>
      <c r="J388" s="9"/>
      <c r="K388" s="9"/>
      <c r="L388" s="9"/>
      <c r="M388" s="10"/>
      <c r="N388" s="10"/>
    </row>
    <row r="389" customFormat="false" ht="15" hidden="false" customHeight="false" outlineLevel="0" collapsed="false">
      <c r="A389" s="25"/>
      <c r="B389" s="26"/>
      <c r="C389" s="26"/>
      <c r="D389" s="26"/>
      <c r="E389" s="9"/>
      <c r="F389" s="9"/>
      <c r="G389" s="9"/>
      <c r="H389" s="9"/>
      <c r="I389" s="27"/>
      <c r="J389" s="9"/>
      <c r="K389" s="9"/>
      <c r="L389" s="9"/>
      <c r="M389" s="10"/>
      <c r="N389" s="10"/>
    </row>
    <row r="390" customFormat="false" ht="15" hidden="false" customHeight="false" outlineLevel="0" collapsed="false">
      <c r="A390" s="25"/>
      <c r="B390" s="26"/>
      <c r="C390" s="26"/>
      <c r="D390" s="26"/>
      <c r="E390" s="9"/>
      <c r="F390" s="9"/>
      <c r="G390" s="9"/>
      <c r="H390" s="9"/>
      <c r="I390" s="27"/>
      <c r="J390" s="9"/>
      <c r="K390" s="9"/>
      <c r="L390" s="9"/>
      <c r="M390" s="10"/>
      <c r="N390" s="10"/>
    </row>
    <row r="391" customFormat="false" ht="15" hidden="false" customHeight="false" outlineLevel="0" collapsed="false">
      <c r="A391" s="25"/>
      <c r="B391" s="26"/>
      <c r="C391" s="26"/>
      <c r="D391" s="26"/>
      <c r="E391" s="9"/>
      <c r="F391" s="9"/>
      <c r="G391" s="9"/>
      <c r="H391" s="9"/>
      <c r="I391" s="27"/>
      <c r="J391" s="9"/>
      <c r="K391" s="9"/>
      <c r="L391" s="9"/>
      <c r="M391" s="10"/>
      <c r="N391" s="10"/>
    </row>
    <row r="392" customFormat="false" ht="15" hidden="false" customHeight="false" outlineLevel="0" collapsed="false">
      <c r="A392" s="25"/>
      <c r="B392" s="26"/>
      <c r="C392" s="26"/>
      <c r="D392" s="26"/>
      <c r="E392" s="9"/>
      <c r="F392" s="9"/>
      <c r="G392" s="9"/>
      <c r="H392" s="9"/>
      <c r="I392" s="27"/>
      <c r="J392" s="9"/>
      <c r="K392" s="9"/>
      <c r="L392" s="9"/>
      <c r="M392" s="10"/>
      <c r="N392" s="10"/>
    </row>
    <row r="393" customFormat="false" ht="15" hidden="false" customHeight="false" outlineLevel="0" collapsed="false">
      <c r="A393" s="21"/>
    </row>
    <row r="394" customFormat="false" ht="15" hidden="false" customHeight="false" outlineLevel="0" collapsed="false">
      <c r="A394" s="21"/>
    </row>
    <row r="395" customFormat="false" ht="15" hidden="false" customHeight="false" outlineLevel="0" collapsed="false">
      <c r="A395" s="21"/>
    </row>
    <row r="396" customFormat="false" ht="15" hidden="false" customHeight="false" outlineLevel="0" collapsed="false">
      <c r="A396" s="21"/>
    </row>
    <row r="397" customFormat="false" ht="15" hidden="false" customHeight="false" outlineLevel="0" collapsed="false">
      <c r="A397" s="21"/>
    </row>
    <row r="398" customFormat="false" ht="15" hidden="false" customHeight="false" outlineLevel="0" collapsed="false">
      <c r="A398" s="21"/>
    </row>
    <row r="399" customFormat="false" ht="15" hidden="false" customHeight="false" outlineLevel="0" collapsed="false">
      <c r="A399" s="21"/>
    </row>
    <row r="400" customFormat="false" ht="15" hidden="false" customHeight="false" outlineLevel="0" collapsed="false">
      <c r="A400" s="21"/>
    </row>
    <row r="401" customFormat="false" ht="15" hidden="false" customHeight="false" outlineLevel="0" collapsed="false">
      <c r="A401" s="21"/>
    </row>
    <row r="402" customFormat="false" ht="15" hidden="false" customHeight="false" outlineLevel="0" collapsed="false">
      <c r="A402" s="21"/>
    </row>
    <row r="403" customFormat="false" ht="15" hidden="false" customHeight="false" outlineLevel="0" collapsed="false">
      <c r="A403" s="21"/>
    </row>
    <row r="404" customFormat="false" ht="15" hidden="false" customHeight="false" outlineLevel="0" collapsed="false">
      <c r="A404" s="21"/>
    </row>
    <row r="405" customFormat="false" ht="15" hidden="false" customHeight="false" outlineLevel="0" collapsed="false">
      <c r="A405" s="21"/>
    </row>
    <row r="406" customFormat="false" ht="15" hidden="false" customHeight="false" outlineLevel="0" collapsed="false">
      <c r="A406" s="21"/>
    </row>
    <row r="407" customFormat="false" ht="15" hidden="false" customHeight="false" outlineLevel="0" collapsed="false">
      <c r="A407" s="21"/>
    </row>
    <row r="408" customFormat="false" ht="15" hidden="false" customHeight="false" outlineLevel="0" collapsed="false">
      <c r="A408" s="21"/>
    </row>
    <row r="409" customFormat="false" ht="15" hidden="false" customHeight="false" outlineLevel="0" collapsed="false">
      <c r="A409" s="21"/>
    </row>
    <row r="410" customFormat="false" ht="15" hidden="false" customHeight="false" outlineLevel="0" collapsed="false">
      <c r="A410" s="21"/>
    </row>
    <row r="411" customFormat="false" ht="15" hidden="false" customHeight="false" outlineLevel="0" collapsed="false">
      <c r="A411" s="21"/>
    </row>
    <row r="412" customFormat="false" ht="15" hidden="false" customHeight="false" outlineLevel="0" collapsed="false">
      <c r="A412" s="21"/>
    </row>
    <row r="413" customFormat="false" ht="15" hidden="false" customHeight="false" outlineLevel="0" collapsed="false">
      <c r="A413" s="21"/>
    </row>
    <row r="414" customFormat="false" ht="15" hidden="false" customHeight="false" outlineLevel="0" collapsed="false">
      <c r="A414" s="21"/>
    </row>
    <row r="415" customFormat="false" ht="15" hidden="false" customHeight="false" outlineLevel="0" collapsed="false">
      <c r="A415" s="21"/>
    </row>
    <row r="416" customFormat="false" ht="15" hidden="false" customHeight="false" outlineLevel="0" collapsed="false">
      <c r="A416" s="21"/>
    </row>
    <row r="417" customFormat="false" ht="15" hidden="false" customHeight="false" outlineLevel="0" collapsed="false">
      <c r="A417" s="21"/>
    </row>
    <row r="418" customFormat="false" ht="15" hidden="false" customHeight="false" outlineLevel="0" collapsed="false">
      <c r="A418" s="21"/>
    </row>
    <row r="419" customFormat="false" ht="15" hidden="false" customHeight="false" outlineLevel="0" collapsed="false">
      <c r="A419" s="21"/>
    </row>
    <row r="420" customFormat="false" ht="15" hidden="false" customHeight="false" outlineLevel="0" collapsed="false">
      <c r="A420" s="21"/>
    </row>
    <row r="421" customFormat="false" ht="15" hidden="false" customHeight="false" outlineLevel="0" collapsed="false">
      <c r="A421" s="21"/>
    </row>
    <row r="422" customFormat="false" ht="15" hidden="false" customHeight="false" outlineLevel="0" collapsed="false">
      <c r="A422" s="21"/>
    </row>
    <row r="423" customFormat="false" ht="15" hidden="false" customHeight="false" outlineLevel="0" collapsed="false">
      <c r="A423" s="21"/>
    </row>
    <row r="424" customFormat="false" ht="15" hidden="false" customHeight="false" outlineLevel="0" collapsed="false">
      <c r="A424" s="21"/>
    </row>
    <row r="425" customFormat="false" ht="15" hidden="false" customHeight="false" outlineLevel="0" collapsed="false">
      <c r="A425" s="21"/>
    </row>
    <row r="426" customFormat="false" ht="15" hidden="false" customHeight="false" outlineLevel="0" collapsed="false">
      <c r="A426" s="21"/>
    </row>
    <row r="427" customFormat="false" ht="15" hidden="false" customHeight="false" outlineLevel="0" collapsed="false">
      <c r="A427" s="21"/>
    </row>
    <row r="428" customFormat="false" ht="15" hidden="false" customHeight="false" outlineLevel="0" collapsed="false">
      <c r="A428" s="21"/>
    </row>
    <row r="429" customFormat="false" ht="15" hidden="false" customHeight="false" outlineLevel="0" collapsed="false">
      <c r="A429" s="21"/>
    </row>
    <row r="430" customFormat="false" ht="15" hidden="false" customHeight="false" outlineLevel="0" collapsed="false">
      <c r="A430" s="21"/>
    </row>
    <row r="431" customFormat="false" ht="15" hidden="false" customHeight="false" outlineLevel="0" collapsed="false">
      <c r="A431" s="21"/>
    </row>
    <row r="432" customFormat="false" ht="15" hidden="false" customHeight="false" outlineLevel="0" collapsed="false">
      <c r="A432" s="21"/>
    </row>
    <row r="433" customFormat="false" ht="15" hidden="false" customHeight="false" outlineLevel="0" collapsed="false">
      <c r="A433" s="21"/>
    </row>
    <row r="434" customFormat="false" ht="15" hidden="false" customHeight="false" outlineLevel="0" collapsed="false">
      <c r="A434" s="21"/>
    </row>
    <row r="435" customFormat="false" ht="15" hidden="false" customHeight="false" outlineLevel="0" collapsed="false">
      <c r="A435" s="21"/>
    </row>
    <row r="436" customFormat="false" ht="15" hidden="false" customHeight="false" outlineLevel="0" collapsed="false">
      <c r="A436" s="21"/>
    </row>
    <row r="437" customFormat="false" ht="15" hidden="false" customHeight="false" outlineLevel="0" collapsed="false">
      <c r="A437" s="29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</row>
    <row r="438" customFormat="false" ht="15" hidden="false" customHeight="false" outlineLevel="0" collapsed="false">
      <c r="A438" s="25"/>
      <c r="B438" s="26"/>
      <c r="C438" s="26"/>
      <c r="D438" s="26"/>
      <c r="E438" s="9"/>
      <c r="F438" s="9"/>
      <c r="G438" s="9"/>
      <c r="H438" s="9"/>
      <c r="I438" s="27"/>
      <c r="J438" s="9"/>
      <c r="K438" s="9"/>
      <c r="L438" s="9"/>
      <c r="M438" s="10"/>
      <c r="N438" s="10"/>
    </row>
    <row r="439" customFormat="false" ht="15" hidden="false" customHeight="false" outlineLevel="0" collapsed="false">
      <c r="A439" s="32"/>
      <c r="B439" s="33"/>
      <c r="C439" s="33"/>
      <c r="D439" s="33"/>
      <c r="E439" s="34"/>
      <c r="F439" s="34"/>
      <c r="G439" s="34"/>
      <c r="H439" s="34"/>
      <c r="I439" s="35"/>
      <c r="J439" s="34"/>
      <c r="K439" s="34"/>
      <c r="L439" s="34"/>
      <c r="M439" s="36"/>
      <c r="N439" s="36"/>
      <c r="O439" s="28"/>
      <c r="P439" s="28"/>
      <c r="Q439" s="28"/>
      <c r="R439" s="28"/>
      <c r="S439" s="28"/>
      <c r="T439" s="28"/>
      <c r="U439" s="28"/>
      <c r="V439" s="28"/>
      <c r="W439" s="28"/>
    </row>
    <row r="440" customFormat="false" ht="15" hidden="false" customHeight="false" outlineLevel="0" collapsed="false">
      <c r="A440" s="25"/>
      <c r="B440" s="26"/>
      <c r="C440" s="26"/>
      <c r="D440" s="26"/>
      <c r="E440" s="9"/>
      <c r="F440" s="9"/>
      <c r="G440" s="9"/>
      <c r="H440" s="9"/>
      <c r="I440" s="27"/>
      <c r="J440" s="9"/>
      <c r="K440" s="9"/>
      <c r="L440" s="9"/>
      <c r="M440" s="10"/>
      <c r="N440" s="10"/>
    </row>
    <row r="441" customFormat="false" ht="15" hidden="false" customHeight="false" outlineLevel="0" collapsed="false">
      <c r="A441" s="25"/>
      <c r="B441" s="26"/>
      <c r="C441" s="26"/>
      <c r="D441" s="26"/>
      <c r="E441" s="9"/>
      <c r="F441" s="9"/>
      <c r="G441" s="9"/>
      <c r="H441" s="9"/>
      <c r="I441" s="27"/>
      <c r="J441" s="9"/>
      <c r="K441" s="9"/>
      <c r="L441" s="9"/>
      <c r="M441" s="10"/>
      <c r="N441" s="10"/>
    </row>
    <row r="442" customFormat="false" ht="15" hidden="false" customHeight="false" outlineLevel="0" collapsed="false">
      <c r="A442" s="25"/>
      <c r="B442" s="26"/>
      <c r="C442" s="26"/>
      <c r="D442" s="26"/>
      <c r="E442" s="9"/>
      <c r="F442" s="9"/>
      <c r="G442" s="9"/>
      <c r="H442" s="9"/>
      <c r="I442" s="27"/>
      <c r="J442" s="9"/>
      <c r="K442" s="9"/>
      <c r="L442" s="9"/>
      <c r="M442" s="10"/>
      <c r="N442" s="10"/>
    </row>
    <row r="443" customFormat="false" ht="15" hidden="false" customHeight="false" outlineLevel="0" collapsed="false">
      <c r="A443" s="25"/>
      <c r="B443" s="26"/>
      <c r="C443" s="26"/>
      <c r="D443" s="26"/>
      <c r="E443" s="9"/>
      <c r="F443" s="9"/>
      <c r="G443" s="9"/>
      <c r="H443" s="9"/>
      <c r="I443" s="27"/>
      <c r="J443" s="9"/>
      <c r="K443" s="9"/>
      <c r="L443" s="9"/>
      <c r="M443" s="10"/>
      <c r="N443" s="10"/>
    </row>
    <row r="444" customFormat="false" ht="15" hidden="false" customHeight="false" outlineLevel="0" collapsed="false">
      <c r="A444" s="25"/>
      <c r="B444" s="26"/>
      <c r="C444" s="26"/>
      <c r="D444" s="26"/>
      <c r="E444" s="9"/>
      <c r="F444" s="9"/>
      <c r="G444" s="9"/>
      <c r="H444" s="9"/>
      <c r="I444" s="27"/>
      <c r="J444" s="9"/>
      <c r="K444" s="9"/>
      <c r="L444" s="9"/>
      <c r="M444" s="10"/>
      <c r="N444" s="10"/>
    </row>
    <row r="445" customFormat="false" ht="15" hidden="false" customHeight="false" outlineLevel="0" collapsed="false">
      <c r="A445" s="25"/>
      <c r="B445" s="26"/>
      <c r="C445" s="26"/>
      <c r="D445" s="26"/>
      <c r="E445" s="9"/>
      <c r="F445" s="9"/>
      <c r="G445" s="9"/>
      <c r="H445" s="9"/>
      <c r="I445" s="27"/>
      <c r="J445" s="9"/>
      <c r="K445" s="9"/>
      <c r="L445" s="9"/>
      <c r="M445" s="10"/>
      <c r="N445" s="10"/>
    </row>
    <row r="446" customFormat="false" ht="15" hidden="false" customHeight="false" outlineLevel="0" collapsed="false">
      <c r="A446" s="21"/>
    </row>
    <row r="447" customFormat="false" ht="15" hidden="false" customHeight="false" outlineLevel="0" collapsed="false">
      <c r="A447" s="21"/>
    </row>
    <row r="448" customFormat="false" ht="15" hidden="false" customHeight="false" outlineLevel="0" collapsed="false">
      <c r="A448" s="21"/>
    </row>
    <row r="449" customFormat="false" ht="15" hidden="false" customHeight="false" outlineLevel="0" collapsed="false">
      <c r="A449" s="21"/>
    </row>
    <row r="450" customFormat="false" ht="15" hidden="false" customHeight="false" outlineLevel="0" collapsed="false">
      <c r="A450" s="21"/>
    </row>
    <row r="451" customFormat="false" ht="15" hidden="false" customHeight="false" outlineLevel="0" collapsed="false">
      <c r="A451" s="21"/>
    </row>
    <row r="452" customFormat="false" ht="15" hidden="false" customHeight="false" outlineLevel="0" collapsed="false">
      <c r="A452" s="21"/>
    </row>
    <row r="453" customFormat="false" ht="15" hidden="false" customHeight="false" outlineLevel="0" collapsed="false">
      <c r="A453" s="21"/>
    </row>
    <row r="454" customFormat="false" ht="15" hidden="false" customHeight="false" outlineLevel="0" collapsed="false">
      <c r="A454" s="21"/>
    </row>
    <row r="455" customFormat="false" ht="15" hidden="false" customHeight="false" outlineLevel="0" collapsed="false">
      <c r="A455" s="21"/>
    </row>
    <row r="456" customFormat="false" ht="15" hidden="false" customHeight="false" outlineLevel="0" collapsed="false">
      <c r="A456" s="21"/>
    </row>
    <row r="457" customFormat="false" ht="15" hidden="false" customHeight="false" outlineLevel="0" collapsed="false">
      <c r="A457" s="21"/>
    </row>
    <row r="458" customFormat="false" ht="15" hidden="false" customHeight="false" outlineLevel="0" collapsed="false">
      <c r="A458" s="21"/>
    </row>
    <row r="459" customFormat="false" ht="15" hidden="false" customHeight="false" outlineLevel="0" collapsed="false">
      <c r="A459" s="21"/>
    </row>
    <row r="460" customFormat="false" ht="15" hidden="false" customHeight="false" outlineLevel="0" collapsed="false">
      <c r="A460" s="21"/>
    </row>
    <row r="461" customFormat="false" ht="15" hidden="false" customHeight="false" outlineLevel="0" collapsed="false">
      <c r="A461" s="31"/>
    </row>
    <row r="462" customFormat="false" ht="15" hidden="false" customHeight="false" outlineLevel="0" collapsed="false">
      <c r="A462" s="31"/>
    </row>
    <row r="463" customFormat="false" ht="15" hidden="false" customHeight="false" outlineLevel="0" collapsed="false">
      <c r="A463" s="31"/>
    </row>
    <row r="464" customFormat="false" ht="15" hidden="false" customHeight="false" outlineLevel="0" collapsed="false">
      <c r="A464" s="31"/>
    </row>
    <row r="465" customFormat="false" ht="15" hidden="false" customHeight="false" outlineLevel="0" collapsed="false">
      <c r="A465" s="31"/>
    </row>
    <row r="466" customFormat="false" ht="15" hidden="false" customHeight="false" outlineLevel="0" collapsed="false">
      <c r="A466" s="31"/>
    </row>
    <row r="467" customFormat="false" ht="15" hidden="false" customHeight="false" outlineLevel="0" collapsed="false">
      <c r="A467" s="31"/>
    </row>
    <row r="468" customFormat="false" ht="15" hidden="false" customHeight="false" outlineLevel="0" collapsed="false">
      <c r="A468" s="31"/>
    </row>
    <row r="469" customFormat="false" ht="15" hidden="false" customHeight="false" outlineLevel="0" collapsed="false">
      <c r="A469" s="31"/>
    </row>
    <row r="470" customFormat="false" ht="15" hidden="false" customHeight="false" outlineLevel="0" collapsed="false">
      <c r="A470" s="31"/>
    </row>
    <row r="471" customFormat="false" ht="15" hidden="false" customHeight="false" outlineLevel="0" collapsed="false">
      <c r="A471" s="31"/>
    </row>
    <row r="472" customFormat="false" ht="15" hidden="false" customHeight="false" outlineLevel="0" collapsed="false">
      <c r="A472" s="31"/>
    </row>
    <row r="473" customFormat="false" ht="15" hidden="false" customHeight="false" outlineLevel="0" collapsed="false">
      <c r="A473" s="31"/>
    </row>
    <row r="474" customFormat="false" ht="15" hidden="false" customHeight="false" outlineLevel="0" collapsed="false">
      <c r="A474" s="31"/>
    </row>
    <row r="475" customFormat="false" ht="15" hidden="false" customHeight="false" outlineLevel="0" collapsed="false">
      <c r="A475" s="31"/>
    </row>
    <row r="476" customFormat="false" ht="15" hidden="false" customHeight="false" outlineLevel="0" collapsed="false">
      <c r="A476" s="31"/>
    </row>
    <row r="477" customFormat="false" ht="15" hidden="false" customHeight="false" outlineLevel="0" collapsed="false">
      <c r="A477" s="31"/>
    </row>
    <row r="478" customFormat="false" ht="15" hidden="false" customHeight="false" outlineLevel="0" collapsed="false">
      <c r="A478" s="31"/>
    </row>
    <row r="479" customFormat="false" ht="15" hidden="false" customHeight="false" outlineLevel="0" collapsed="false">
      <c r="A479" s="31"/>
    </row>
    <row r="480" customFormat="false" ht="15" hidden="false" customHeight="false" outlineLevel="0" collapsed="false">
      <c r="A480" s="31"/>
    </row>
    <row r="481" customFormat="false" ht="15" hidden="false" customHeight="false" outlineLevel="0" collapsed="false">
      <c r="A481" s="31"/>
    </row>
    <row r="482" customFormat="false" ht="15" hidden="false" customHeight="false" outlineLevel="0" collapsed="false">
      <c r="A482" s="31"/>
    </row>
    <row r="483" customFormat="false" ht="15" hidden="false" customHeight="false" outlineLevel="0" collapsed="false">
      <c r="A483" s="31"/>
    </row>
    <row r="484" customFormat="false" ht="15" hidden="false" customHeight="false" outlineLevel="0" collapsed="false">
      <c r="A484" s="31"/>
    </row>
    <row r="485" customFormat="false" ht="15" hidden="false" customHeight="false" outlineLevel="0" collapsed="false">
      <c r="A485" s="31"/>
    </row>
    <row r="486" customFormat="false" ht="15" hidden="false" customHeight="false" outlineLevel="0" collapsed="false">
      <c r="A486" s="31"/>
    </row>
    <row r="487" customFormat="false" ht="15" hidden="false" customHeight="false" outlineLevel="0" collapsed="false">
      <c r="A487" s="31"/>
    </row>
    <row r="488" customFormat="false" ht="15" hidden="false" customHeight="false" outlineLevel="0" collapsed="false">
      <c r="A488" s="31"/>
    </row>
    <row r="489" customFormat="false" ht="15" hidden="false" customHeight="false" outlineLevel="0" collapsed="false">
      <c r="A489" s="31"/>
    </row>
    <row r="490" customFormat="false" ht="15" hidden="false" customHeight="false" outlineLevel="0" collapsed="false">
      <c r="A490" s="31"/>
    </row>
    <row r="491" customFormat="false" ht="15" hidden="false" customHeight="false" outlineLevel="0" collapsed="false">
      <c r="A491" s="31"/>
    </row>
    <row r="492" customFormat="false" ht="15" hidden="false" customHeight="false" outlineLevel="0" collapsed="false">
      <c r="A492" s="31"/>
    </row>
    <row r="493" customFormat="false" ht="15" hidden="false" customHeight="false" outlineLevel="0" collapsed="false">
      <c r="A493" s="31"/>
    </row>
    <row r="494" customFormat="false" ht="15" hidden="false" customHeight="false" outlineLevel="0" collapsed="false">
      <c r="A494" s="31"/>
    </row>
    <row r="495" customFormat="false" ht="15" hidden="false" customHeight="false" outlineLevel="0" collapsed="false">
      <c r="A495" s="31"/>
    </row>
    <row r="496" customFormat="false" ht="15" hidden="false" customHeight="false" outlineLevel="0" collapsed="false">
      <c r="A496" s="31"/>
    </row>
    <row r="497" customFormat="false" ht="15" hidden="false" customHeight="false" outlineLevel="0" collapsed="false">
      <c r="A497" s="31"/>
    </row>
    <row r="498" customFormat="false" ht="15" hidden="false" customHeight="false" outlineLevel="0" collapsed="false">
      <c r="A498" s="31"/>
    </row>
    <row r="499" customFormat="false" ht="15" hidden="false" customHeight="false" outlineLevel="0" collapsed="false">
      <c r="A499" s="31"/>
    </row>
    <row r="500" customFormat="false" ht="15" hidden="false" customHeight="false" outlineLevel="0" collapsed="false">
      <c r="A500" s="31"/>
    </row>
    <row r="501" customFormat="false" ht="15" hidden="false" customHeight="false" outlineLevel="0" collapsed="false">
      <c r="A501" s="31"/>
    </row>
    <row r="502" customFormat="false" ht="15" hidden="false" customHeight="false" outlineLevel="0" collapsed="false">
      <c r="A502" s="31"/>
    </row>
    <row r="503" customFormat="false" ht="15" hidden="false" customHeight="false" outlineLevel="0" collapsed="false">
      <c r="A503" s="31"/>
    </row>
    <row r="504" customFormat="false" ht="15" hidden="false" customHeight="false" outlineLevel="0" collapsed="false">
      <c r="A504" s="31"/>
    </row>
    <row r="505" customFormat="false" ht="15" hidden="false" customHeight="false" outlineLevel="0" collapsed="false">
      <c r="A505" s="31"/>
    </row>
    <row r="506" customFormat="false" ht="15" hidden="false" customHeight="false" outlineLevel="0" collapsed="false">
      <c r="A506" s="31"/>
    </row>
    <row r="507" customFormat="false" ht="15" hidden="false" customHeight="false" outlineLevel="0" collapsed="false">
      <c r="A507" s="31"/>
    </row>
    <row r="508" customFormat="false" ht="15" hidden="false" customHeight="false" outlineLevel="0" collapsed="false">
      <c r="A508" s="31"/>
    </row>
    <row r="509" customFormat="false" ht="15" hidden="false" customHeight="false" outlineLevel="0" collapsed="false">
      <c r="A509" s="31"/>
    </row>
    <row r="510" customFormat="false" ht="15" hidden="false" customHeight="false" outlineLevel="0" collapsed="false">
      <c r="A510" s="31"/>
    </row>
    <row r="511" customFormat="false" ht="15" hidden="false" customHeight="false" outlineLevel="0" collapsed="false">
      <c r="A511" s="31"/>
    </row>
    <row r="512" customFormat="false" ht="15" hidden="false" customHeight="false" outlineLevel="0" collapsed="false">
      <c r="A512" s="31"/>
    </row>
    <row r="513" customFormat="false" ht="15" hidden="false" customHeight="false" outlineLevel="0" collapsed="false">
      <c r="A513" s="31"/>
    </row>
    <row r="514" customFormat="false" ht="15" hidden="false" customHeight="false" outlineLevel="0" collapsed="false">
      <c r="A514" s="31"/>
    </row>
    <row r="515" customFormat="false" ht="15" hidden="false" customHeight="false" outlineLevel="0" collapsed="false">
      <c r="A515" s="31"/>
    </row>
    <row r="516" customFormat="false" ht="15" hidden="false" customHeight="false" outlineLevel="0" collapsed="false">
      <c r="A516" s="31"/>
    </row>
    <row r="517" customFormat="false" ht="15" hidden="false" customHeight="false" outlineLevel="0" collapsed="false">
      <c r="A517" s="31"/>
    </row>
    <row r="518" customFormat="false" ht="15" hidden="false" customHeight="false" outlineLevel="0" collapsed="false">
      <c r="A518" s="31"/>
    </row>
    <row r="519" customFormat="false" ht="15" hidden="false" customHeight="false" outlineLevel="0" collapsed="false">
      <c r="A519" s="31"/>
    </row>
    <row r="520" customFormat="false" ht="15" hidden="false" customHeight="false" outlineLevel="0" collapsed="false">
      <c r="A520" s="31"/>
    </row>
    <row r="521" customFormat="false" ht="15" hidden="false" customHeight="false" outlineLevel="0" collapsed="false">
      <c r="A521" s="31"/>
    </row>
    <row r="522" customFormat="false" ht="15" hidden="false" customHeight="false" outlineLevel="0" collapsed="false">
      <c r="A522" s="31"/>
    </row>
    <row r="523" customFormat="false" ht="15" hidden="false" customHeight="false" outlineLevel="0" collapsed="false">
      <c r="A523" s="31"/>
    </row>
    <row r="524" customFormat="false" ht="15" hidden="false" customHeight="false" outlineLevel="0" collapsed="false">
      <c r="A524" s="31"/>
    </row>
    <row r="525" customFormat="false" ht="15" hidden="false" customHeight="false" outlineLevel="0" collapsed="false">
      <c r="A525" s="31"/>
    </row>
    <row r="526" customFormat="false" ht="15" hidden="false" customHeight="false" outlineLevel="0" collapsed="false">
      <c r="A526" s="31"/>
    </row>
    <row r="527" customFormat="false" ht="15" hidden="false" customHeight="false" outlineLevel="0" collapsed="false">
      <c r="A527" s="31"/>
    </row>
    <row r="528" customFormat="false" ht="15" hidden="false" customHeight="false" outlineLevel="0" collapsed="false">
      <c r="A528" s="31"/>
    </row>
    <row r="529" customFormat="false" ht="15" hidden="false" customHeight="false" outlineLevel="0" collapsed="false">
      <c r="A529" s="31"/>
    </row>
    <row r="530" customFormat="false" ht="15" hidden="false" customHeight="false" outlineLevel="0" collapsed="false">
      <c r="A530" s="31"/>
    </row>
    <row r="531" customFormat="false" ht="15" hidden="false" customHeight="false" outlineLevel="0" collapsed="false">
      <c r="A531" s="31"/>
    </row>
    <row r="532" customFormat="false" ht="15" hidden="false" customHeight="false" outlineLevel="0" collapsed="false">
      <c r="A532" s="31"/>
    </row>
    <row r="533" customFormat="false" ht="15" hidden="false" customHeight="false" outlineLevel="0" collapsed="false">
      <c r="A533" s="31"/>
    </row>
    <row r="534" customFormat="false" ht="15" hidden="false" customHeight="false" outlineLevel="0" collapsed="false">
      <c r="A534" s="31"/>
    </row>
    <row r="535" customFormat="false" ht="15" hidden="false" customHeight="false" outlineLevel="0" collapsed="false">
      <c r="A535" s="31"/>
    </row>
    <row r="536" customFormat="false" ht="15" hidden="false" customHeight="false" outlineLevel="0" collapsed="false">
      <c r="A536" s="31"/>
    </row>
    <row r="537" customFormat="false" ht="15" hidden="false" customHeight="false" outlineLevel="0" collapsed="false">
      <c r="A537" s="31"/>
    </row>
    <row r="538" customFormat="false" ht="15" hidden="false" customHeight="false" outlineLevel="0" collapsed="false">
      <c r="A538" s="31"/>
    </row>
    <row r="539" customFormat="false" ht="15" hidden="false" customHeight="false" outlineLevel="0" collapsed="false">
      <c r="A539" s="31"/>
    </row>
    <row r="540" customFormat="false" ht="15" hidden="false" customHeight="false" outlineLevel="0" collapsed="false">
      <c r="A540" s="31"/>
    </row>
    <row r="541" customFormat="false" ht="15" hidden="false" customHeight="false" outlineLevel="0" collapsed="false">
      <c r="A541" s="31"/>
    </row>
    <row r="542" customFormat="false" ht="15" hidden="false" customHeight="false" outlineLevel="0" collapsed="false">
      <c r="A542" s="31"/>
    </row>
    <row r="543" customFormat="false" ht="15" hidden="false" customHeight="false" outlineLevel="0" collapsed="false">
      <c r="A543" s="31"/>
    </row>
    <row r="544" customFormat="false" ht="15" hidden="false" customHeight="false" outlineLevel="0" collapsed="false">
      <c r="A544" s="31"/>
    </row>
    <row r="545" customFormat="false" ht="15" hidden="false" customHeight="false" outlineLevel="0" collapsed="false">
      <c r="A545" s="31"/>
    </row>
    <row r="546" customFormat="false" ht="15" hidden="false" customHeight="false" outlineLevel="0" collapsed="false">
      <c r="A546" s="31"/>
    </row>
    <row r="547" customFormat="false" ht="15" hidden="false" customHeight="false" outlineLevel="0" collapsed="false">
      <c r="A547" s="31"/>
    </row>
    <row r="548" customFormat="false" ht="15" hidden="false" customHeight="false" outlineLevel="0" collapsed="false">
      <c r="A548" s="31"/>
    </row>
    <row r="549" customFormat="false" ht="15" hidden="false" customHeight="false" outlineLevel="0" collapsed="false">
      <c r="A549" s="31"/>
    </row>
    <row r="550" customFormat="false" ht="15" hidden="false" customHeight="false" outlineLevel="0" collapsed="false">
      <c r="A550" s="31"/>
    </row>
    <row r="551" customFormat="false" ht="15" hidden="false" customHeight="false" outlineLevel="0" collapsed="false">
      <c r="A551" s="31"/>
    </row>
    <row r="552" customFormat="false" ht="15" hidden="false" customHeight="false" outlineLevel="0" collapsed="false">
      <c r="A552" s="31"/>
    </row>
    <row r="553" customFormat="false" ht="15" hidden="false" customHeight="false" outlineLevel="0" collapsed="false">
      <c r="A553" s="31"/>
    </row>
    <row r="554" customFormat="false" ht="15" hidden="false" customHeight="false" outlineLevel="0" collapsed="false">
      <c r="A554" s="31"/>
    </row>
    <row r="555" customFormat="false" ht="15" hidden="false" customHeight="false" outlineLevel="0" collapsed="false">
      <c r="A555" s="31"/>
    </row>
    <row r="556" customFormat="false" ht="15" hidden="false" customHeight="false" outlineLevel="0" collapsed="false">
      <c r="A556" s="31"/>
    </row>
    <row r="557" customFormat="false" ht="15" hidden="false" customHeight="false" outlineLevel="0" collapsed="false">
      <c r="A557" s="31"/>
    </row>
    <row r="558" customFormat="false" ht="15" hidden="false" customHeight="false" outlineLevel="0" collapsed="false">
      <c r="A558" s="31"/>
    </row>
    <row r="559" customFormat="false" ht="15" hidden="false" customHeight="false" outlineLevel="0" collapsed="false">
      <c r="A559" s="31"/>
    </row>
    <row r="560" customFormat="false" ht="15" hidden="false" customHeight="false" outlineLevel="0" collapsed="false">
      <c r="A560" s="31"/>
    </row>
    <row r="561" customFormat="false" ht="15" hidden="false" customHeight="false" outlineLevel="0" collapsed="false">
      <c r="A561" s="31"/>
    </row>
    <row r="562" customFormat="false" ht="15" hidden="false" customHeight="false" outlineLevel="0" collapsed="false">
      <c r="A562" s="31"/>
    </row>
    <row r="563" customFormat="false" ht="15" hidden="false" customHeight="false" outlineLevel="0" collapsed="false">
      <c r="A563" s="31"/>
    </row>
    <row r="564" customFormat="false" ht="15" hidden="false" customHeight="false" outlineLevel="0" collapsed="false">
      <c r="A564" s="31"/>
    </row>
    <row r="565" customFormat="false" ht="15" hidden="false" customHeight="false" outlineLevel="0" collapsed="false">
      <c r="A565" s="31"/>
    </row>
    <row r="566" customFormat="false" ht="15" hidden="false" customHeight="false" outlineLevel="0" collapsed="false">
      <c r="A566" s="31"/>
    </row>
    <row r="567" customFormat="false" ht="15" hidden="false" customHeight="false" outlineLevel="0" collapsed="false">
      <c r="A567" s="31"/>
    </row>
    <row r="568" customFormat="false" ht="15" hidden="false" customHeight="false" outlineLevel="0" collapsed="false">
      <c r="A568" s="31"/>
    </row>
    <row r="569" customFormat="false" ht="15" hidden="false" customHeight="false" outlineLevel="0" collapsed="false">
      <c r="A569" s="31"/>
    </row>
    <row r="570" customFormat="false" ht="15" hidden="false" customHeight="false" outlineLevel="0" collapsed="false">
      <c r="A570" s="31"/>
    </row>
    <row r="571" customFormat="false" ht="15" hidden="false" customHeight="false" outlineLevel="0" collapsed="false">
      <c r="A571" s="31"/>
    </row>
    <row r="572" customFormat="false" ht="15" hidden="false" customHeight="false" outlineLevel="0" collapsed="false">
      <c r="A572" s="31"/>
    </row>
    <row r="573" customFormat="false" ht="15" hidden="false" customHeight="false" outlineLevel="0" collapsed="false">
      <c r="A573" s="31"/>
    </row>
    <row r="574" customFormat="false" ht="15" hidden="false" customHeight="false" outlineLevel="0" collapsed="false">
      <c r="A574" s="31"/>
    </row>
    <row r="575" customFormat="false" ht="15" hidden="false" customHeight="false" outlineLevel="0" collapsed="false">
      <c r="A575" s="31"/>
    </row>
    <row r="576" customFormat="false" ht="15" hidden="false" customHeight="false" outlineLevel="0" collapsed="false">
      <c r="A576" s="31"/>
    </row>
    <row r="577" customFormat="false" ht="15" hidden="false" customHeight="false" outlineLevel="0" collapsed="false">
      <c r="A577" s="31"/>
    </row>
    <row r="578" customFormat="false" ht="15" hidden="false" customHeight="false" outlineLevel="0" collapsed="false">
      <c r="A578" s="31"/>
    </row>
    <row r="579" customFormat="false" ht="15" hidden="false" customHeight="false" outlineLevel="0" collapsed="false">
      <c r="A579" s="31"/>
    </row>
    <row r="580" customFormat="false" ht="15" hidden="false" customHeight="false" outlineLevel="0" collapsed="false">
      <c r="A580" s="31"/>
    </row>
    <row r="581" customFormat="false" ht="15" hidden="false" customHeight="false" outlineLevel="0" collapsed="false">
      <c r="A581" s="31"/>
    </row>
    <row r="582" customFormat="false" ht="15" hidden="false" customHeight="false" outlineLevel="0" collapsed="false">
      <c r="A582" s="31"/>
    </row>
    <row r="583" customFormat="false" ht="15" hidden="false" customHeight="false" outlineLevel="0" collapsed="false">
      <c r="A583" s="31"/>
    </row>
    <row r="584" customFormat="false" ht="15" hidden="false" customHeight="false" outlineLevel="0" collapsed="false">
      <c r="A584" s="31"/>
    </row>
    <row r="585" customFormat="false" ht="15" hidden="false" customHeight="false" outlineLevel="0" collapsed="false">
      <c r="A585" s="31"/>
    </row>
    <row r="586" customFormat="false" ht="15" hidden="false" customHeight="false" outlineLevel="0" collapsed="false">
      <c r="A586" s="31"/>
    </row>
    <row r="587" customFormat="false" ht="15" hidden="false" customHeight="false" outlineLevel="0" collapsed="false">
      <c r="A587" s="31"/>
    </row>
    <row r="588" customFormat="false" ht="15" hidden="false" customHeight="false" outlineLevel="0" collapsed="false">
      <c r="A588" s="31"/>
    </row>
    <row r="589" customFormat="false" ht="15" hidden="false" customHeight="false" outlineLevel="0" collapsed="false">
      <c r="A589" s="31"/>
    </row>
    <row r="590" customFormat="false" ht="15" hidden="false" customHeight="false" outlineLevel="0" collapsed="false">
      <c r="A590" s="31"/>
    </row>
    <row r="591" customFormat="false" ht="15" hidden="false" customHeight="false" outlineLevel="0" collapsed="false">
      <c r="A591" s="31"/>
    </row>
    <row r="592" customFormat="false" ht="15" hidden="false" customHeight="false" outlineLevel="0" collapsed="false">
      <c r="A592" s="31"/>
    </row>
    <row r="593" customFormat="false" ht="15" hidden="false" customHeight="false" outlineLevel="0" collapsed="false">
      <c r="A593" s="31"/>
    </row>
    <row r="594" customFormat="false" ht="15" hidden="false" customHeight="false" outlineLevel="0" collapsed="false">
      <c r="A594" s="31"/>
    </row>
    <row r="595" customFormat="false" ht="15" hidden="false" customHeight="false" outlineLevel="0" collapsed="false">
      <c r="A595" s="31"/>
    </row>
    <row r="596" customFormat="false" ht="15" hidden="false" customHeight="false" outlineLevel="0" collapsed="false">
      <c r="A596" s="31"/>
    </row>
    <row r="597" customFormat="false" ht="15" hidden="false" customHeight="false" outlineLevel="0" collapsed="false">
      <c r="A597" s="31"/>
    </row>
    <row r="598" customFormat="false" ht="15" hidden="false" customHeight="false" outlineLevel="0" collapsed="false">
      <c r="A598" s="31"/>
    </row>
    <row r="599" customFormat="false" ht="15" hidden="false" customHeight="false" outlineLevel="0" collapsed="false">
      <c r="A599" s="31"/>
    </row>
    <row r="600" customFormat="false" ht="15" hidden="false" customHeight="false" outlineLevel="0" collapsed="false">
      <c r="A600" s="31"/>
    </row>
    <row r="601" customFormat="false" ht="15" hidden="false" customHeight="false" outlineLevel="0" collapsed="false">
      <c r="A601" s="31"/>
    </row>
    <row r="602" customFormat="false" ht="15" hidden="false" customHeight="false" outlineLevel="0" collapsed="false">
      <c r="A602" s="31"/>
    </row>
    <row r="603" customFormat="false" ht="15" hidden="false" customHeight="false" outlineLevel="0" collapsed="false">
      <c r="A603" s="31"/>
    </row>
    <row r="604" customFormat="false" ht="15" hidden="false" customHeight="false" outlineLevel="0" collapsed="false">
      <c r="A604" s="31"/>
    </row>
    <row r="605" customFormat="false" ht="15" hidden="false" customHeight="false" outlineLevel="0" collapsed="false">
      <c r="A605" s="31"/>
    </row>
    <row r="606" customFormat="false" ht="15" hidden="false" customHeight="false" outlineLevel="0" collapsed="false">
      <c r="A606" s="31"/>
    </row>
    <row r="607" customFormat="false" ht="15" hidden="false" customHeight="false" outlineLevel="0" collapsed="false">
      <c r="A607" s="31"/>
    </row>
    <row r="608" customFormat="false" ht="15" hidden="false" customHeight="false" outlineLevel="0" collapsed="false">
      <c r="A608" s="31"/>
    </row>
    <row r="609" customFormat="false" ht="15" hidden="false" customHeight="false" outlineLevel="0" collapsed="false">
      <c r="A609" s="31"/>
    </row>
    <row r="610" customFormat="false" ht="15" hidden="false" customHeight="false" outlineLevel="0" collapsed="false">
      <c r="A610" s="31"/>
    </row>
    <row r="611" customFormat="false" ht="15" hidden="false" customHeight="false" outlineLevel="0" collapsed="false">
      <c r="A611" s="31"/>
    </row>
    <row r="612" customFormat="false" ht="15" hidden="false" customHeight="false" outlineLevel="0" collapsed="false">
      <c r="A612" s="31"/>
    </row>
    <row r="613" customFormat="false" ht="15" hidden="false" customHeight="false" outlineLevel="0" collapsed="false">
      <c r="A613" s="31"/>
    </row>
    <row r="614" customFormat="false" ht="15" hidden="false" customHeight="false" outlineLevel="0" collapsed="false">
      <c r="A614" s="31"/>
    </row>
    <row r="615" customFormat="false" ht="15" hidden="false" customHeight="false" outlineLevel="0" collapsed="false">
      <c r="A615" s="31"/>
    </row>
    <row r="616" customFormat="false" ht="15" hidden="false" customHeight="false" outlineLevel="0" collapsed="false">
      <c r="A616" s="31"/>
    </row>
    <row r="617" customFormat="false" ht="15" hidden="false" customHeight="false" outlineLevel="0" collapsed="false">
      <c r="A617" s="31"/>
    </row>
    <row r="618" customFormat="false" ht="15" hidden="false" customHeight="false" outlineLevel="0" collapsed="false">
      <c r="A618" s="31"/>
    </row>
    <row r="619" customFormat="false" ht="15" hidden="false" customHeight="false" outlineLevel="0" collapsed="false">
      <c r="A619" s="31"/>
    </row>
    <row r="620" customFormat="false" ht="15" hidden="false" customHeight="false" outlineLevel="0" collapsed="false">
      <c r="A620" s="31"/>
    </row>
    <row r="621" customFormat="false" ht="15" hidden="false" customHeight="false" outlineLevel="0" collapsed="false">
      <c r="A621" s="31"/>
    </row>
    <row r="622" customFormat="false" ht="15" hidden="false" customHeight="false" outlineLevel="0" collapsed="false">
      <c r="A622" s="31"/>
    </row>
    <row r="623" customFormat="false" ht="15" hidden="false" customHeight="false" outlineLevel="0" collapsed="false">
      <c r="A623" s="31"/>
    </row>
    <row r="624" customFormat="false" ht="15" hidden="false" customHeight="false" outlineLevel="0" collapsed="false">
      <c r="A624" s="31"/>
    </row>
    <row r="625" customFormat="false" ht="15" hidden="false" customHeight="false" outlineLevel="0" collapsed="false">
      <c r="A625" s="31"/>
    </row>
    <row r="626" customFormat="false" ht="15" hidden="false" customHeight="false" outlineLevel="0" collapsed="false">
      <c r="A626" s="31"/>
    </row>
    <row r="627" customFormat="false" ht="15" hidden="false" customHeight="false" outlineLevel="0" collapsed="false">
      <c r="A627" s="31"/>
    </row>
    <row r="628" customFormat="false" ht="15" hidden="false" customHeight="false" outlineLevel="0" collapsed="false">
      <c r="A628" s="31"/>
    </row>
    <row r="629" customFormat="false" ht="15" hidden="false" customHeight="false" outlineLevel="0" collapsed="false">
      <c r="A629" s="31"/>
    </row>
    <row r="630" customFormat="false" ht="15" hidden="false" customHeight="false" outlineLevel="0" collapsed="false">
      <c r="A630" s="31"/>
    </row>
    <row r="631" customFormat="false" ht="15" hidden="false" customHeight="false" outlineLevel="0" collapsed="false">
      <c r="A631" s="31"/>
    </row>
    <row r="632" customFormat="false" ht="15" hidden="false" customHeight="false" outlineLevel="0" collapsed="false">
      <c r="A632" s="31"/>
    </row>
    <row r="633" customFormat="false" ht="15" hidden="false" customHeight="false" outlineLevel="0" collapsed="false">
      <c r="A633" s="31"/>
    </row>
    <row r="634" customFormat="false" ht="15" hidden="false" customHeight="false" outlineLevel="0" collapsed="false">
      <c r="A634" s="31"/>
    </row>
    <row r="635" customFormat="false" ht="15" hidden="false" customHeight="false" outlineLevel="0" collapsed="false">
      <c r="A635" s="31"/>
    </row>
    <row r="636" customFormat="false" ht="15" hidden="false" customHeight="false" outlineLevel="0" collapsed="false">
      <c r="A636" s="31"/>
    </row>
    <row r="637" customFormat="false" ht="15" hidden="false" customHeight="false" outlineLevel="0" collapsed="false">
      <c r="A637" s="31"/>
    </row>
    <row r="638" customFormat="false" ht="15" hidden="false" customHeight="false" outlineLevel="0" collapsed="false">
      <c r="A638" s="31"/>
    </row>
    <row r="639" customFormat="false" ht="15" hidden="false" customHeight="false" outlineLevel="0" collapsed="false">
      <c r="A639" s="31"/>
    </row>
    <row r="640" customFormat="false" ht="15" hidden="false" customHeight="false" outlineLevel="0" collapsed="false">
      <c r="A640" s="31"/>
    </row>
    <row r="641" customFormat="false" ht="15" hidden="false" customHeight="false" outlineLevel="0" collapsed="false">
      <c r="A641" s="31"/>
    </row>
    <row r="642" customFormat="false" ht="15" hidden="false" customHeight="false" outlineLevel="0" collapsed="false">
      <c r="A642" s="31"/>
    </row>
    <row r="643" customFormat="false" ht="15" hidden="false" customHeight="false" outlineLevel="0" collapsed="false">
      <c r="A643" s="31"/>
    </row>
    <row r="644" customFormat="false" ht="15" hidden="false" customHeight="false" outlineLevel="0" collapsed="false">
      <c r="A644" s="31"/>
    </row>
    <row r="645" customFormat="false" ht="15" hidden="false" customHeight="false" outlineLevel="0" collapsed="false">
      <c r="A645" s="31"/>
    </row>
    <row r="646" customFormat="false" ht="15" hidden="false" customHeight="false" outlineLevel="0" collapsed="false">
      <c r="A646" s="31"/>
    </row>
    <row r="647" customFormat="false" ht="15" hidden="false" customHeight="false" outlineLevel="0" collapsed="false">
      <c r="A647" s="31"/>
    </row>
    <row r="648" customFormat="false" ht="15" hidden="false" customHeight="false" outlineLevel="0" collapsed="false">
      <c r="A648" s="31"/>
    </row>
    <row r="649" customFormat="false" ht="15" hidden="false" customHeight="false" outlineLevel="0" collapsed="false">
      <c r="A649" s="31"/>
    </row>
    <row r="650" customFormat="false" ht="15" hidden="false" customHeight="false" outlineLevel="0" collapsed="false">
      <c r="A650" s="31"/>
    </row>
    <row r="651" customFormat="false" ht="15" hidden="false" customHeight="false" outlineLevel="0" collapsed="false">
      <c r="A651" s="31"/>
    </row>
    <row r="652" customFormat="false" ht="15" hidden="false" customHeight="false" outlineLevel="0" collapsed="false">
      <c r="A652" s="31"/>
    </row>
    <row r="653" customFormat="false" ht="15" hidden="false" customHeight="false" outlineLevel="0" collapsed="false">
      <c r="A653" s="31"/>
    </row>
    <row r="654" customFormat="false" ht="15" hidden="false" customHeight="false" outlineLevel="0" collapsed="false">
      <c r="A654" s="31"/>
    </row>
    <row r="655" customFormat="false" ht="15" hidden="false" customHeight="false" outlineLevel="0" collapsed="false">
      <c r="A655" s="31"/>
    </row>
    <row r="656" customFormat="false" ht="15" hidden="false" customHeight="false" outlineLevel="0" collapsed="false">
      <c r="A656" s="31"/>
    </row>
    <row r="657" customFormat="false" ht="15" hidden="false" customHeight="false" outlineLevel="0" collapsed="false">
      <c r="A657" s="31"/>
    </row>
    <row r="658" customFormat="false" ht="15" hidden="false" customHeight="false" outlineLevel="0" collapsed="false">
      <c r="A658" s="31"/>
    </row>
    <row r="659" customFormat="false" ht="15" hidden="false" customHeight="false" outlineLevel="0" collapsed="false">
      <c r="A659" s="31"/>
    </row>
    <row r="660" customFormat="false" ht="15" hidden="false" customHeight="false" outlineLevel="0" collapsed="false">
      <c r="A660" s="31"/>
    </row>
    <row r="661" customFormat="false" ht="15" hidden="false" customHeight="false" outlineLevel="0" collapsed="false">
      <c r="A661" s="31"/>
    </row>
    <row r="662" customFormat="false" ht="15" hidden="false" customHeight="false" outlineLevel="0" collapsed="false">
      <c r="A662" s="31"/>
    </row>
    <row r="663" customFormat="false" ht="15" hidden="false" customHeight="false" outlineLevel="0" collapsed="false">
      <c r="A663" s="31"/>
    </row>
    <row r="664" customFormat="false" ht="15" hidden="false" customHeight="false" outlineLevel="0" collapsed="false">
      <c r="A664" s="31"/>
    </row>
    <row r="665" customFormat="false" ht="15" hidden="false" customHeight="false" outlineLevel="0" collapsed="false">
      <c r="A665" s="31"/>
    </row>
    <row r="666" customFormat="false" ht="15" hidden="false" customHeight="false" outlineLevel="0" collapsed="false">
      <c r="A666" s="31"/>
    </row>
    <row r="667" customFormat="false" ht="15" hidden="false" customHeight="false" outlineLevel="0" collapsed="false">
      <c r="A667" s="31"/>
    </row>
    <row r="668" customFormat="false" ht="15" hidden="false" customHeight="false" outlineLevel="0" collapsed="false">
      <c r="A668" s="31"/>
    </row>
    <row r="669" customFormat="false" ht="15" hidden="false" customHeight="false" outlineLevel="0" collapsed="false">
      <c r="A669" s="31"/>
    </row>
    <row r="670" customFormat="false" ht="15" hidden="false" customHeight="false" outlineLevel="0" collapsed="false">
      <c r="A670" s="31"/>
    </row>
    <row r="671" customFormat="false" ht="15" hidden="false" customHeight="false" outlineLevel="0" collapsed="false">
      <c r="A671" s="31"/>
    </row>
    <row r="672" customFormat="false" ht="15" hidden="false" customHeight="false" outlineLevel="0" collapsed="false">
      <c r="A672" s="31"/>
    </row>
    <row r="673" customFormat="false" ht="15" hidden="false" customHeight="false" outlineLevel="0" collapsed="false">
      <c r="A673" s="31"/>
    </row>
    <row r="674" customFormat="false" ht="15" hidden="false" customHeight="false" outlineLevel="0" collapsed="false">
      <c r="A674" s="31"/>
    </row>
    <row r="675" customFormat="false" ht="15" hidden="false" customHeight="false" outlineLevel="0" collapsed="false">
      <c r="A675" s="31"/>
    </row>
    <row r="676" customFormat="false" ht="15" hidden="false" customHeight="false" outlineLevel="0" collapsed="false">
      <c r="A676" s="31"/>
    </row>
    <row r="677" customFormat="false" ht="15" hidden="false" customHeight="false" outlineLevel="0" collapsed="false">
      <c r="A677" s="31"/>
    </row>
    <row r="678" customFormat="false" ht="15" hidden="false" customHeight="false" outlineLevel="0" collapsed="false">
      <c r="A678" s="31"/>
    </row>
    <row r="679" customFormat="false" ht="15" hidden="false" customHeight="false" outlineLevel="0" collapsed="false">
      <c r="A679" s="31"/>
    </row>
    <row r="680" customFormat="false" ht="15" hidden="false" customHeight="false" outlineLevel="0" collapsed="false">
      <c r="A680" s="31"/>
    </row>
    <row r="681" customFormat="false" ht="15" hidden="false" customHeight="false" outlineLevel="0" collapsed="false">
      <c r="A681" s="31"/>
    </row>
    <row r="682" customFormat="false" ht="15" hidden="false" customHeight="false" outlineLevel="0" collapsed="false">
      <c r="A682" s="31"/>
    </row>
    <row r="683" customFormat="false" ht="15" hidden="false" customHeight="false" outlineLevel="0" collapsed="false">
      <c r="A683" s="31"/>
    </row>
    <row r="684" customFormat="false" ht="15" hidden="false" customHeight="false" outlineLevel="0" collapsed="false">
      <c r="A684" s="31"/>
    </row>
    <row r="685" customFormat="false" ht="15" hidden="false" customHeight="false" outlineLevel="0" collapsed="false">
      <c r="A685" s="31"/>
    </row>
    <row r="686" customFormat="false" ht="15" hidden="false" customHeight="false" outlineLevel="0" collapsed="false">
      <c r="A686" s="31"/>
    </row>
    <row r="687" customFormat="false" ht="15" hidden="false" customHeight="false" outlineLevel="0" collapsed="false">
      <c r="A687" s="31"/>
    </row>
    <row r="688" customFormat="false" ht="15" hidden="false" customHeight="false" outlineLevel="0" collapsed="false">
      <c r="A688" s="31"/>
    </row>
    <row r="689" customFormat="false" ht="15" hidden="false" customHeight="false" outlineLevel="0" collapsed="false">
      <c r="A689" s="31"/>
    </row>
    <row r="690" customFormat="false" ht="15" hidden="false" customHeight="false" outlineLevel="0" collapsed="false">
      <c r="A690" s="31"/>
    </row>
    <row r="691" customFormat="false" ht="15" hidden="false" customHeight="false" outlineLevel="0" collapsed="false">
      <c r="A691" s="31"/>
    </row>
    <row r="692" customFormat="false" ht="15" hidden="false" customHeight="false" outlineLevel="0" collapsed="false">
      <c r="A692" s="31"/>
    </row>
    <row r="693" customFormat="false" ht="15" hidden="false" customHeight="false" outlineLevel="0" collapsed="false">
      <c r="A693" s="31"/>
    </row>
    <row r="694" customFormat="false" ht="15" hidden="false" customHeight="false" outlineLevel="0" collapsed="false">
      <c r="A694" s="31"/>
    </row>
    <row r="695" customFormat="false" ht="15" hidden="false" customHeight="false" outlineLevel="0" collapsed="false">
      <c r="A695" s="31"/>
    </row>
    <row r="696" customFormat="false" ht="15" hidden="false" customHeight="false" outlineLevel="0" collapsed="false">
      <c r="A696" s="31"/>
    </row>
    <row r="697" customFormat="false" ht="15" hidden="false" customHeight="false" outlineLevel="0" collapsed="false">
      <c r="A697" s="31"/>
    </row>
    <row r="698" customFormat="false" ht="15" hidden="false" customHeight="false" outlineLevel="0" collapsed="false">
      <c r="A698" s="31"/>
    </row>
    <row r="699" customFormat="false" ht="15" hidden="false" customHeight="false" outlineLevel="0" collapsed="false">
      <c r="A699" s="31"/>
    </row>
    <row r="700" customFormat="false" ht="15" hidden="false" customHeight="false" outlineLevel="0" collapsed="false">
      <c r="A700" s="31"/>
    </row>
    <row r="701" customFormat="false" ht="15" hidden="false" customHeight="false" outlineLevel="0" collapsed="false">
      <c r="A701" s="31"/>
    </row>
    <row r="702" customFormat="false" ht="15" hidden="false" customHeight="false" outlineLevel="0" collapsed="false">
      <c r="A702" s="31"/>
    </row>
    <row r="703" customFormat="false" ht="15" hidden="false" customHeight="false" outlineLevel="0" collapsed="false">
      <c r="A703" s="31"/>
    </row>
    <row r="704" customFormat="false" ht="15" hidden="false" customHeight="false" outlineLevel="0" collapsed="false">
      <c r="A704" s="31"/>
    </row>
    <row r="705" customFormat="false" ht="15" hidden="false" customHeight="false" outlineLevel="0" collapsed="false">
      <c r="A705" s="31"/>
    </row>
    <row r="706" customFormat="false" ht="15" hidden="false" customHeight="false" outlineLevel="0" collapsed="false">
      <c r="A706" s="31"/>
    </row>
    <row r="707" customFormat="false" ht="15" hidden="false" customHeight="false" outlineLevel="0" collapsed="false">
      <c r="A707" s="31"/>
    </row>
    <row r="708" customFormat="false" ht="15" hidden="false" customHeight="false" outlineLevel="0" collapsed="false">
      <c r="A708" s="31"/>
    </row>
    <row r="709" customFormat="false" ht="15" hidden="false" customHeight="false" outlineLevel="0" collapsed="false">
      <c r="A709" s="31"/>
    </row>
    <row r="710" customFormat="false" ht="15" hidden="false" customHeight="false" outlineLevel="0" collapsed="false">
      <c r="A710" s="31"/>
    </row>
    <row r="711" customFormat="false" ht="15" hidden="false" customHeight="false" outlineLevel="0" collapsed="false">
      <c r="A711" s="31"/>
    </row>
    <row r="712" customFormat="false" ht="15" hidden="false" customHeight="false" outlineLevel="0" collapsed="false">
      <c r="A712" s="31"/>
    </row>
    <row r="713" customFormat="false" ht="15" hidden="false" customHeight="false" outlineLevel="0" collapsed="false">
      <c r="A713" s="31"/>
    </row>
    <row r="714" customFormat="false" ht="15" hidden="false" customHeight="false" outlineLevel="0" collapsed="false">
      <c r="A714" s="31"/>
    </row>
    <row r="715" customFormat="false" ht="15" hidden="false" customHeight="false" outlineLevel="0" collapsed="false">
      <c r="A715" s="31"/>
    </row>
    <row r="716" customFormat="false" ht="15" hidden="false" customHeight="false" outlineLevel="0" collapsed="false">
      <c r="A716" s="31"/>
    </row>
    <row r="717" customFormat="false" ht="15" hidden="false" customHeight="false" outlineLevel="0" collapsed="false">
      <c r="A717" s="31"/>
    </row>
    <row r="718" customFormat="false" ht="15" hidden="false" customHeight="false" outlineLevel="0" collapsed="false">
      <c r="A718" s="31"/>
    </row>
    <row r="719" customFormat="false" ht="15" hidden="false" customHeight="false" outlineLevel="0" collapsed="false">
      <c r="A719" s="31"/>
    </row>
    <row r="720" customFormat="false" ht="15" hidden="false" customHeight="false" outlineLevel="0" collapsed="false">
      <c r="A720" s="31"/>
    </row>
    <row r="721" customFormat="false" ht="15" hidden="false" customHeight="false" outlineLevel="0" collapsed="false">
      <c r="A721" s="31"/>
    </row>
    <row r="722" customFormat="false" ht="15" hidden="false" customHeight="false" outlineLevel="0" collapsed="false">
      <c r="A722" s="31"/>
    </row>
    <row r="723" customFormat="false" ht="15" hidden="false" customHeight="false" outlineLevel="0" collapsed="false">
      <c r="A723" s="31"/>
    </row>
    <row r="724" customFormat="false" ht="15" hidden="false" customHeight="false" outlineLevel="0" collapsed="false">
      <c r="A724" s="31"/>
    </row>
    <row r="725" customFormat="false" ht="15" hidden="false" customHeight="false" outlineLevel="0" collapsed="false">
      <c r="A725" s="31"/>
    </row>
    <row r="726" customFormat="false" ht="15" hidden="false" customHeight="false" outlineLevel="0" collapsed="false">
      <c r="A726" s="31"/>
    </row>
    <row r="727" customFormat="false" ht="15" hidden="false" customHeight="false" outlineLevel="0" collapsed="false">
      <c r="A727" s="31"/>
    </row>
    <row r="728" customFormat="false" ht="15" hidden="false" customHeight="false" outlineLevel="0" collapsed="false">
      <c r="A728" s="31"/>
    </row>
    <row r="729" customFormat="false" ht="15" hidden="false" customHeight="false" outlineLevel="0" collapsed="false">
      <c r="A729" s="31"/>
    </row>
    <row r="730" customFormat="false" ht="15" hidden="false" customHeight="false" outlineLevel="0" collapsed="false">
      <c r="A730" s="31"/>
    </row>
    <row r="731" customFormat="false" ht="15" hidden="false" customHeight="false" outlineLevel="0" collapsed="false">
      <c r="A731" s="31"/>
    </row>
    <row r="732" customFormat="false" ht="15" hidden="false" customHeight="false" outlineLevel="0" collapsed="false">
      <c r="A732" s="31"/>
    </row>
    <row r="733" customFormat="false" ht="15" hidden="false" customHeight="false" outlineLevel="0" collapsed="false">
      <c r="A733" s="31"/>
    </row>
    <row r="734" customFormat="false" ht="15" hidden="false" customHeight="false" outlineLevel="0" collapsed="false">
      <c r="A734" s="31"/>
    </row>
    <row r="735" customFormat="false" ht="15" hidden="false" customHeight="false" outlineLevel="0" collapsed="false">
      <c r="A735" s="31"/>
    </row>
    <row r="736" customFormat="false" ht="15" hidden="false" customHeight="false" outlineLevel="0" collapsed="false">
      <c r="A736" s="31"/>
    </row>
    <row r="737" customFormat="false" ht="15" hidden="false" customHeight="false" outlineLevel="0" collapsed="false">
      <c r="A737" s="31"/>
    </row>
    <row r="738" customFormat="false" ht="15" hidden="false" customHeight="false" outlineLevel="0" collapsed="false">
      <c r="A738" s="31"/>
    </row>
    <row r="739" customFormat="false" ht="15" hidden="false" customHeight="false" outlineLevel="0" collapsed="false">
      <c r="A739" s="31"/>
    </row>
    <row r="740" customFormat="false" ht="15" hidden="false" customHeight="false" outlineLevel="0" collapsed="false">
      <c r="A740" s="31"/>
    </row>
    <row r="741" customFormat="false" ht="15" hidden="false" customHeight="false" outlineLevel="0" collapsed="false">
      <c r="A741" s="31"/>
    </row>
    <row r="742" customFormat="false" ht="15" hidden="false" customHeight="false" outlineLevel="0" collapsed="false">
      <c r="A742" s="31"/>
    </row>
    <row r="743" customFormat="false" ht="15" hidden="false" customHeight="false" outlineLevel="0" collapsed="false">
      <c r="A743" s="31"/>
    </row>
    <row r="744" customFormat="false" ht="15" hidden="false" customHeight="false" outlineLevel="0" collapsed="false">
      <c r="A744" s="31"/>
    </row>
    <row r="745" customFormat="false" ht="15" hidden="false" customHeight="false" outlineLevel="0" collapsed="false">
      <c r="A745" s="31"/>
    </row>
    <row r="746" customFormat="false" ht="15" hidden="false" customHeight="false" outlineLevel="0" collapsed="false">
      <c r="A746" s="31"/>
    </row>
    <row r="747" customFormat="false" ht="15" hidden="false" customHeight="false" outlineLevel="0" collapsed="false">
      <c r="A747" s="31"/>
    </row>
    <row r="748" customFormat="false" ht="15" hidden="false" customHeight="false" outlineLevel="0" collapsed="false">
      <c r="A748" s="31"/>
    </row>
    <row r="749" customFormat="false" ht="15" hidden="false" customHeight="false" outlineLevel="0" collapsed="false">
      <c r="A749" s="31"/>
    </row>
    <row r="750" customFormat="false" ht="15" hidden="false" customHeight="false" outlineLevel="0" collapsed="false">
      <c r="A750" s="31"/>
    </row>
    <row r="751" customFormat="false" ht="15" hidden="false" customHeight="false" outlineLevel="0" collapsed="false">
      <c r="A751" s="31"/>
    </row>
    <row r="752" customFormat="false" ht="15" hidden="false" customHeight="false" outlineLevel="0" collapsed="false">
      <c r="A752" s="31"/>
    </row>
    <row r="753" customFormat="false" ht="15" hidden="false" customHeight="false" outlineLevel="0" collapsed="false">
      <c r="A753" s="31"/>
    </row>
    <row r="754" customFormat="false" ht="15" hidden="false" customHeight="false" outlineLevel="0" collapsed="false">
      <c r="A754" s="31"/>
    </row>
    <row r="755" customFormat="false" ht="15" hidden="false" customHeight="false" outlineLevel="0" collapsed="false">
      <c r="A755" s="31"/>
    </row>
    <row r="756" customFormat="false" ht="15" hidden="false" customHeight="false" outlineLevel="0" collapsed="false">
      <c r="A756" s="31"/>
    </row>
    <row r="757" customFormat="false" ht="15" hidden="false" customHeight="false" outlineLevel="0" collapsed="false">
      <c r="A757" s="31"/>
    </row>
    <row r="758" customFormat="false" ht="15" hidden="false" customHeight="false" outlineLevel="0" collapsed="false">
      <c r="A758" s="31"/>
    </row>
    <row r="759" customFormat="false" ht="15" hidden="false" customHeight="false" outlineLevel="0" collapsed="false">
      <c r="A759" s="31"/>
    </row>
    <row r="760" customFormat="false" ht="15" hidden="false" customHeight="false" outlineLevel="0" collapsed="false">
      <c r="A760" s="31"/>
    </row>
    <row r="761" customFormat="false" ht="15" hidden="false" customHeight="false" outlineLevel="0" collapsed="false">
      <c r="A761" s="31"/>
    </row>
    <row r="762" customFormat="false" ht="15" hidden="false" customHeight="false" outlineLevel="0" collapsed="false">
      <c r="A762" s="31"/>
    </row>
    <row r="763" customFormat="false" ht="15" hidden="false" customHeight="false" outlineLevel="0" collapsed="false">
      <c r="A763" s="31"/>
    </row>
    <row r="764" customFormat="false" ht="15" hidden="false" customHeight="false" outlineLevel="0" collapsed="false">
      <c r="A764" s="31"/>
    </row>
    <row r="765" customFormat="false" ht="15" hidden="false" customHeight="false" outlineLevel="0" collapsed="false">
      <c r="A765" s="31"/>
    </row>
    <row r="766" customFormat="false" ht="15" hidden="false" customHeight="false" outlineLevel="0" collapsed="false">
      <c r="A766" s="31"/>
    </row>
    <row r="767" customFormat="false" ht="15" hidden="false" customHeight="false" outlineLevel="0" collapsed="false">
      <c r="A767" s="31"/>
    </row>
    <row r="768" customFormat="false" ht="15" hidden="false" customHeight="false" outlineLevel="0" collapsed="false">
      <c r="A768" s="31"/>
    </row>
    <row r="769" customFormat="false" ht="15" hidden="false" customHeight="false" outlineLevel="0" collapsed="false">
      <c r="A769" s="31"/>
    </row>
    <row r="770" customFormat="false" ht="15" hidden="false" customHeight="false" outlineLevel="0" collapsed="false">
      <c r="A770" s="31"/>
    </row>
    <row r="771" customFormat="false" ht="15" hidden="false" customHeight="false" outlineLevel="0" collapsed="false">
      <c r="A771" s="31"/>
    </row>
    <row r="772" customFormat="false" ht="15" hidden="false" customHeight="false" outlineLevel="0" collapsed="false">
      <c r="A772" s="31"/>
    </row>
    <row r="773" customFormat="false" ht="15" hidden="false" customHeight="false" outlineLevel="0" collapsed="false">
      <c r="A773" s="31"/>
    </row>
    <row r="774" customFormat="false" ht="15" hidden="false" customHeight="false" outlineLevel="0" collapsed="false">
      <c r="A774" s="31"/>
    </row>
    <row r="775" customFormat="false" ht="15" hidden="false" customHeight="false" outlineLevel="0" collapsed="false">
      <c r="A775" s="31"/>
    </row>
    <row r="776" customFormat="false" ht="15" hidden="false" customHeight="false" outlineLevel="0" collapsed="false">
      <c r="A776" s="31"/>
    </row>
    <row r="777" customFormat="false" ht="15" hidden="false" customHeight="false" outlineLevel="0" collapsed="false">
      <c r="A777" s="31"/>
    </row>
    <row r="778" customFormat="false" ht="15" hidden="false" customHeight="false" outlineLevel="0" collapsed="false">
      <c r="A778" s="31"/>
    </row>
    <row r="779" customFormat="false" ht="15" hidden="false" customHeight="false" outlineLevel="0" collapsed="false">
      <c r="A779" s="31"/>
    </row>
    <row r="780" customFormat="false" ht="15" hidden="false" customHeight="false" outlineLevel="0" collapsed="false">
      <c r="A780" s="31"/>
    </row>
    <row r="781" customFormat="false" ht="15" hidden="false" customHeight="false" outlineLevel="0" collapsed="false">
      <c r="A781" s="31"/>
    </row>
    <row r="782" customFormat="false" ht="15" hidden="false" customHeight="false" outlineLevel="0" collapsed="false">
      <c r="A782" s="31"/>
    </row>
    <row r="783" customFormat="false" ht="15" hidden="false" customHeight="false" outlineLevel="0" collapsed="false">
      <c r="A783" s="31"/>
    </row>
    <row r="784" customFormat="false" ht="15" hidden="false" customHeight="false" outlineLevel="0" collapsed="false">
      <c r="A784" s="31"/>
    </row>
    <row r="785" customFormat="false" ht="15" hidden="false" customHeight="false" outlineLevel="0" collapsed="false">
      <c r="A785" s="31"/>
    </row>
    <row r="786" customFormat="false" ht="15" hidden="false" customHeight="false" outlineLevel="0" collapsed="false">
      <c r="A786" s="31"/>
    </row>
    <row r="787" customFormat="false" ht="15" hidden="false" customHeight="false" outlineLevel="0" collapsed="false">
      <c r="A787" s="31"/>
    </row>
    <row r="788" customFormat="false" ht="15" hidden="false" customHeight="false" outlineLevel="0" collapsed="false">
      <c r="A788" s="31"/>
    </row>
    <row r="789" customFormat="false" ht="15" hidden="false" customHeight="false" outlineLevel="0" collapsed="false">
      <c r="A789" s="31"/>
    </row>
    <row r="790" customFormat="false" ht="15" hidden="false" customHeight="false" outlineLevel="0" collapsed="false">
      <c r="A790" s="31"/>
    </row>
    <row r="791" customFormat="false" ht="15" hidden="false" customHeight="false" outlineLevel="0" collapsed="false">
      <c r="A791" s="31"/>
    </row>
    <row r="792" customFormat="false" ht="15" hidden="false" customHeight="false" outlineLevel="0" collapsed="false">
      <c r="A792" s="31"/>
    </row>
    <row r="793" customFormat="false" ht="15" hidden="false" customHeight="false" outlineLevel="0" collapsed="false">
      <c r="A793" s="31"/>
    </row>
    <row r="794" customFormat="false" ht="15" hidden="false" customHeight="false" outlineLevel="0" collapsed="false">
      <c r="A794" s="31"/>
    </row>
    <row r="795" customFormat="false" ht="15" hidden="false" customHeight="false" outlineLevel="0" collapsed="false">
      <c r="A795" s="31"/>
    </row>
    <row r="796" customFormat="false" ht="15" hidden="false" customHeight="false" outlineLevel="0" collapsed="false">
      <c r="A796" s="31"/>
    </row>
    <row r="797" customFormat="false" ht="15" hidden="false" customHeight="false" outlineLevel="0" collapsed="false">
      <c r="A797" s="31"/>
    </row>
    <row r="798" customFormat="false" ht="15" hidden="false" customHeight="false" outlineLevel="0" collapsed="false">
      <c r="A798" s="31"/>
    </row>
    <row r="799" customFormat="false" ht="15" hidden="false" customHeight="false" outlineLevel="0" collapsed="false">
      <c r="A799" s="31"/>
    </row>
    <row r="800" customFormat="false" ht="15" hidden="false" customHeight="false" outlineLevel="0" collapsed="false">
      <c r="A800" s="31"/>
    </row>
    <row r="801" customFormat="false" ht="15" hidden="false" customHeight="false" outlineLevel="0" collapsed="false">
      <c r="A801" s="31"/>
    </row>
    <row r="802" customFormat="false" ht="15" hidden="false" customHeight="false" outlineLevel="0" collapsed="false">
      <c r="A802" s="31"/>
    </row>
    <row r="803" customFormat="false" ht="15" hidden="false" customHeight="false" outlineLevel="0" collapsed="false">
      <c r="A803" s="31"/>
    </row>
    <row r="804" customFormat="false" ht="15" hidden="false" customHeight="false" outlineLevel="0" collapsed="false">
      <c r="A804" s="31"/>
    </row>
    <row r="805" customFormat="false" ht="15" hidden="false" customHeight="false" outlineLevel="0" collapsed="false">
      <c r="A805" s="31"/>
    </row>
    <row r="806" customFormat="false" ht="15" hidden="false" customHeight="false" outlineLevel="0" collapsed="false">
      <c r="A806" s="31"/>
    </row>
    <row r="807" customFormat="false" ht="15" hidden="false" customHeight="false" outlineLevel="0" collapsed="false">
      <c r="A807" s="31"/>
    </row>
    <row r="808" customFormat="false" ht="15" hidden="false" customHeight="false" outlineLevel="0" collapsed="false">
      <c r="A808" s="31"/>
    </row>
    <row r="809" customFormat="false" ht="15" hidden="false" customHeight="false" outlineLevel="0" collapsed="false">
      <c r="A809" s="31"/>
    </row>
    <row r="810" customFormat="false" ht="15" hidden="false" customHeight="false" outlineLevel="0" collapsed="false">
      <c r="A810" s="31"/>
    </row>
    <row r="811" customFormat="false" ht="15" hidden="false" customHeight="false" outlineLevel="0" collapsed="false">
      <c r="A811" s="31"/>
    </row>
    <row r="812" customFormat="false" ht="15" hidden="false" customHeight="false" outlineLevel="0" collapsed="false">
      <c r="A812" s="31"/>
    </row>
    <row r="813" customFormat="false" ht="15" hidden="false" customHeight="false" outlineLevel="0" collapsed="false">
      <c r="A813" s="31"/>
    </row>
    <row r="814" customFormat="false" ht="15" hidden="false" customHeight="false" outlineLevel="0" collapsed="false">
      <c r="A814" s="31"/>
    </row>
    <row r="815" customFormat="false" ht="15" hidden="false" customHeight="false" outlineLevel="0" collapsed="false">
      <c r="A815" s="31"/>
    </row>
    <row r="816" customFormat="false" ht="15" hidden="false" customHeight="false" outlineLevel="0" collapsed="false">
      <c r="A816" s="31"/>
    </row>
    <row r="817" customFormat="false" ht="15" hidden="false" customHeight="false" outlineLevel="0" collapsed="false">
      <c r="A817" s="31"/>
    </row>
    <row r="818" customFormat="false" ht="15" hidden="false" customHeight="false" outlineLevel="0" collapsed="false">
      <c r="A818" s="31"/>
    </row>
    <row r="819" customFormat="false" ht="15" hidden="false" customHeight="false" outlineLevel="0" collapsed="false">
      <c r="A819" s="31"/>
    </row>
    <row r="820" customFormat="false" ht="15" hidden="false" customHeight="false" outlineLevel="0" collapsed="false">
      <c r="A820" s="31"/>
    </row>
    <row r="821" customFormat="false" ht="15" hidden="false" customHeight="false" outlineLevel="0" collapsed="false">
      <c r="A821" s="31"/>
    </row>
    <row r="822" customFormat="false" ht="15" hidden="false" customHeight="false" outlineLevel="0" collapsed="false">
      <c r="A822" s="31"/>
    </row>
    <row r="823" customFormat="false" ht="15" hidden="false" customHeight="false" outlineLevel="0" collapsed="false">
      <c r="A823" s="31"/>
    </row>
    <row r="824" customFormat="false" ht="15" hidden="false" customHeight="false" outlineLevel="0" collapsed="false">
      <c r="A824" s="31"/>
    </row>
    <row r="825" customFormat="false" ht="15" hidden="false" customHeight="false" outlineLevel="0" collapsed="false">
      <c r="A825" s="31"/>
    </row>
    <row r="826" customFormat="false" ht="15" hidden="false" customHeight="false" outlineLevel="0" collapsed="false">
      <c r="A826" s="31"/>
    </row>
    <row r="827" customFormat="false" ht="15" hidden="false" customHeight="false" outlineLevel="0" collapsed="false">
      <c r="A827" s="31"/>
    </row>
    <row r="828" customFormat="false" ht="15" hidden="false" customHeight="false" outlineLevel="0" collapsed="false">
      <c r="A828" s="31"/>
    </row>
    <row r="829" customFormat="false" ht="15" hidden="false" customHeight="false" outlineLevel="0" collapsed="false">
      <c r="A829" s="31"/>
    </row>
    <row r="830" customFormat="false" ht="15" hidden="false" customHeight="false" outlineLevel="0" collapsed="false">
      <c r="A830" s="31"/>
    </row>
    <row r="831" customFormat="false" ht="15" hidden="false" customHeight="false" outlineLevel="0" collapsed="false">
      <c r="A831" s="31"/>
    </row>
    <row r="832" customFormat="false" ht="15" hidden="false" customHeight="false" outlineLevel="0" collapsed="false">
      <c r="A832" s="31"/>
    </row>
    <row r="833" customFormat="false" ht="15" hidden="false" customHeight="false" outlineLevel="0" collapsed="false">
      <c r="A833" s="31"/>
    </row>
    <row r="834" customFormat="false" ht="15" hidden="false" customHeight="false" outlineLevel="0" collapsed="false">
      <c r="A834" s="31"/>
    </row>
    <row r="835" customFormat="false" ht="15" hidden="false" customHeight="false" outlineLevel="0" collapsed="false">
      <c r="A835" s="31"/>
    </row>
    <row r="836" customFormat="false" ht="15" hidden="false" customHeight="false" outlineLevel="0" collapsed="false">
      <c r="A836" s="31"/>
    </row>
    <row r="837" customFormat="false" ht="15" hidden="false" customHeight="false" outlineLevel="0" collapsed="false">
      <c r="A837" s="31"/>
    </row>
    <row r="838" customFormat="false" ht="15" hidden="false" customHeight="false" outlineLevel="0" collapsed="false">
      <c r="A838" s="31"/>
    </row>
    <row r="839" customFormat="false" ht="15" hidden="false" customHeight="false" outlineLevel="0" collapsed="false">
      <c r="A839" s="31"/>
    </row>
    <row r="840" customFormat="false" ht="15" hidden="false" customHeight="false" outlineLevel="0" collapsed="false">
      <c r="A840" s="31"/>
    </row>
    <row r="841" customFormat="false" ht="15" hidden="false" customHeight="false" outlineLevel="0" collapsed="false">
      <c r="A841" s="31"/>
    </row>
    <row r="842" customFormat="false" ht="15" hidden="false" customHeight="false" outlineLevel="0" collapsed="false">
      <c r="A842" s="31"/>
    </row>
    <row r="843" customFormat="false" ht="15" hidden="false" customHeight="false" outlineLevel="0" collapsed="false">
      <c r="A843" s="31"/>
    </row>
    <row r="844" customFormat="false" ht="15" hidden="false" customHeight="false" outlineLevel="0" collapsed="false">
      <c r="A844" s="31"/>
    </row>
    <row r="845" customFormat="false" ht="15" hidden="false" customHeight="false" outlineLevel="0" collapsed="false">
      <c r="A845" s="31"/>
    </row>
    <row r="846" customFormat="false" ht="15" hidden="false" customHeight="false" outlineLevel="0" collapsed="false">
      <c r="A846" s="31"/>
    </row>
    <row r="847" customFormat="false" ht="15" hidden="false" customHeight="false" outlineLevel="0" collapsed="false">
      <c r="A847" s="31"/>
    </row>
    <row r="848" customFormat="false" ht="15" hidden="false" customHeight="false" outlineLevel="0" collapsed="false">
      <c r="A848" s="31"/>
    </row>
    <row r="849" customFormat="false" ht="15" hidden="false" customHeight="false" outlineLevel="0" collapsed="false">
      <c r="A849" s="31"/>
    </row>
    <row r="850" customFormat="false" ht="15" hidden="false" customHeight="false" outlineLevel="0" collapsed="false">
      <c r="A850" s="31"/>
    </row>
    <row r="851" customFormat="false" ht="15" hidden="false" customHeight="false" outlineLevel="0" collapsed="false">
      <c r="A851" s="31"/>
    </row>
    <row r="852" customFormat="false" ht="15" hidden="false" customHeight="false" outlineLevel="0" collapsed="false">
      <c r="A852" s="31"/>
    </row>
    <row r="853" customFormat="false" ht="15" hidden="false" customHeight="false" outlineLevel="0" collapsed="false">
      <c r="A853" s="31"/>
    </row>
    <row r="854" customFormat="false" ht="15" hidden="false" customHeight="false" outlineLevel="0" collapsed="false">
      <c r="A854" s="31"/>
    </row>
    <row r="855" customFormat="false" ht="15" hidden="false" customHeight="false" outlineLevel="0" collapsed="false">
      <c r="A855" s="31"/>
    </row>
    <row r="856" customFormat="false" ht="15" hidden="false" customHeight="false" outlineLevel="0" collapsed="false">
      <c r="A856" s="31"/>
    </row>
    <row r="857" customFormat="false" ht="15" hidden="false" customHeight="false" outlineLevel="0" collapsed="false">
      <c r="A857" s="31"/>
    </row>
    <row r="858" customFormat="false" ht="15" hidden="false" customHeight="false" outlineLevel="0" collapsed="false">
      <c r="A858" s="31"/>
    </row>
    <row r="859" customFormat="false" ht="15" hidden="false" customHeight="false" outlineLevel="0" collapsed="false">
      <c r="A859" s="31"/>
    </row>
    <row r="860" customFormat="false" ht="15" hidden="false" customHeight="false" outlineLevel="0" collapsed="false">
      <c r="A860" s="31"/>
    </row>
    <row r="861" customFormat="false" ht="15" hidden="false" customHeight="false" outlineLevel="0" collapsed="false">
      <c r="A861" s="31"/>
    </row>
    <row r="862" customFormat="false" ht="15" hidden="false" customHeight="false" outlineLevel="0" collapsed="false">
      <c r="A862" s="31"/>
    </row>
    <row r="863" customFormat="false" ht="15" hidden="false" customHeight="false" outlineLevel="0" collapsed="false">
      <c r="A863" s="31"/>
    </row>
    <row r="864" customFormat="false" ht="15" hidden="false" customHeight="false" outlineLevel="0" collapsed="false">
      <c r="A864" s="31"/>
    </row>
    <row r="865" customFormat="false" ht="15" hidden="false" customHeight="false" outlineLevel="0" collapsed="false">
      <c r="A865" s="31"/>
    </row>
    <row r="866" customFormat="false" ht="15" hidden="false" customHeight="false" outlineLevel="0" collapsed="false">
      <c r="A866" s="31"/>
    </row>
    <row r="867" customFormat="false" ht="15" hidden="false" customHeight="false" outlineLevel="0" collapsed="false">
      <c r="A867" s="31"/>
    </row>
    <row r="868" customFormat="false" ht="15" hidden="false" customHeight="false" outlineLevel="0" collapsed="false">
      <c r="A868" s="31"/>
    </row>
    <row r="869" customFormat="false" ht="15" hidden="false" customHeight="false" outlineLevel="0" collapsed="false">
      <c r="A869" s="31"/>
    </row>
    <row r="870" customFormat="false" ht="15" hidden="false" customHeight="false" outlineLevel="0" collapsed="false">
      <c r="A870" s="31"/>
    </row>
    <row r="871" customFormat="false" ht="15" hidden="false" customHeight="false" outlineLevel="0" collapsed="false">
      <c r="A871" s="31"/>
    </row>
    <row r="872" customFormat="false" ht="15" hidden="false" customHeight="false" outlineLevel="0" collapsed="false">
      <c r="A872" s="31"/>
    </row>
    <row r="873" customFormat="false" ht="15" hidden="false" customHeight="false" outlineLevel="0" collapsed="false">
      <c r="A873" s="31"/>
    </row>
    <row r="874" customFormat="false" ht="15" hidden="false" customHeight="false" outlineLevel="0" collapsed="false">
      <c r="A874" s="31"/>
    </row>
    <row r="875" customFormat="false" ht="15" hidden="false" customHeight="false" outlineLevel="0" collapsed="false">
      <c r="A875" s="31"/>
    </row>
    <row r="876" customFormat="false" ht="15" hidden="false" customHeight="false" outlineLevel="0" collapsed="false">
      <c r="A876" s="31"/>
    </row>
    <row r="877" customFormat="false" ht="15" hidden="false" customHeight="false" outlineLevel="0" collapsed="false">
      <c r="A877" s="31"/>
    </row>
    <row r="878" customFormat="false" ht="15" hidden="false" customHeight="false" outlineLevel="0" collapsed="false">
      <c r="A878" s="31"/>
    </row>
    <row r="879" customFormat="false" ht="15" hidden="false" customHeight="false" outlineLevel="0" collapsed="false">
      <c r="A879" s="31"/>
    </row>
    <row r="880" customFormat="false" ht="15" hidden="false" customHeight="false" outlineLevel="0" collapsed="false">
      <c r="A880" s="31"/>
    </row>
    <row r="881" customFormat="false" ht="15" hidden="false" customHeight="false" outlineLevel="0" collapsed="false">
      <c r="A881" s="31"/>
    </row>
    <row r="882" customFormat="false" ht="15" hidden="false" customHeight="false" outlineLevel="0" collapsed="false">
      <c r="A882" s="31"/>
    </row>
    <row r="883" customFormat="false" ht="15" hidden="false" customHeight="false" outlineLevel="0" collapsed="false">
      <c r="A883" s="31"/>
    </row>
    <row r="884" customFormat="false" ht="15" hidden="false" customHeight="false" outlineLevel="0" collapsed="false">
      <c r="A884" s="31"/>
    </row>
    <row r="885" customFormat="false" ht="15" hidden="false" customHeight="false" outlineLevel="0" collapsed="false">
      <c r="A885" s="31"/>
    </row>
    <row r="886" customFormat="false" ht="15" hidden="false" customHeight="false" outlineLevel="0" collapsed="false">
      <c r="A886" s="31"/>
    </row>
    <row r="887" customFormat="false" ht="15" hidden="false" customHeight="false" outlineLevel="0" collapsed="false">
      <c r="A887" s="31"/>
    </row>
    <row r="888" customFormat="false" ht="15" hidden="false" customHeight="false" outlineLevel="0" collapsed="false">
      <c r="A888" s="31"/>
    </row>
    <row r="889" customFormat="false" ht="15" hidden="false" customHeight="false" outlineLevel="0" collapsed="false">
      <c r="A889" s="31"/>
    </row>
    <row r="890" customFormat="false" ht="15" hidden="false" customHeight="false" outlineLevel="0" collapsed="false">
      <c r="A890" s="31"/>
    </row>
    <row r="891" customFormat="false" ht="15" hidden="false" customHeight="false" outlineLevel="0" collapsed="false">
      <c r="A891" s="31"/>
    </row>
    <row r="892" customFormat="false" ht="15" hidden="false" customHeight="false" outlineLevel="0" collapsed="false">
      <c r="A892" s="31"/>
    </row>
    <row r="893" customFormat="false" ht="15" hidden="false" customHeight="false" outlineLevel="0" collapsed="false">
      <c r="A893" s="31"/>
    </row>
    <row r="894" customFormat="false" ht="15" hidden="false" customHeight="false" outlineLevel="0" collapsed="false">
      <c r="A894" s="31"/>
    </row>
    <row r="895" customFormat="false" ht="15" hidden="false" customHeight="false" outlineLevel="0" collapsed="false">
      <c r="A895" s="31"/>
    </row>
    <row r="896" customFormat="false" ht="15" hidden="false" customHeight="false" outlineLevel="0" collapsed="false">
      <c r="A896" s="31"/>
    </row>
    <row r="897" customFormat="false" ht="15" hidden="false" customHeight="false" outlineLevel="0" collapsed="false">
      <c r="A897" s="31"/>
    </row>
    <row r="898" customFormat="false" ht="15" hidden="false" customHeight="false" outlineLevel="0" collapsed="false">
      <c r="A898" s="31"/>
    </row>
    <row r="899" customFormat="false" ht="15" hidden="false" customHeight="false" outlineLevel="0" collapsed="false">
      <c r="A899" s="31"/>
    </row>
    <row r="900" customFormat="false" ht="15" hidden="false" customHeight="false" outlineLevel="0" collapsed="false">
      <c r="A900" s="31"/>
    </row>
    <row r="901" customFormat="false" ht="15" hidden="false" customHeight="false" outlineLevel="0" collapsed="false">
      <c r="A901" s="31"/>
    </row>
    <row r="902" customFormat="false" ht="15" hidden="false" customHeight="false" outlineLevel="0" collapsed="false">
      <c r="A902" s="31"/>
    </row>
    <row r="903" customFormat="false" ht="15" hidden="false" customHeight="false" outlineLevel="0" collapsed="false">
      <c r="A903" s="31"/>
    </row>
    <row r="904" customFormat="false" ht="15" hidden="false" customHeight="false" outlineLevel="0" collapsed="false">
      <c r="A904" s="31"/>
    </row>
    <row r="905" customFormat="false" ht="15" hidden="false" customHeight="false" outlineLevel="0" collapsed="false">
      <c r="A905" s="31"/>
    </row>
    <row r="906" customFormat="false" ht="15" hidden="false" customHeight="false" outlineLevel="0" collapsed="false">
      <c r="A906" s="31"/>
    </row>
    <row r="907" customFormat="false" ht="15" hidden="false" customHeight="false" outlineLevel="0" collapsed="false">
      <c r="A907" s="31"/>
    </row>
    <row r="908" customFormat="false" ht="15" hidden="false" customHeight="false" outlineLevel="0" collapsed="false">
      <c r="A908" s="31"/>
    </row>
    <row r="909" customFormat="false" ht="15" hidden="false" customHeight="false" outlineLevel="0" collapsed="false">
      <c r="A909" s="31"/>
    </row>
    <row r="910" customFormat="false" ht="15" hidden="false" customHeight="false" outlineLevel="0" collapsed="false">
      <c r="A910" s="31"/>
    </row>
    <row r="911" customFormat="false" ht="15" hidden="false" customHeight="false" outlineLevel="0" collapsed="false">
      <c r="A911" s="31"/>
    </row>
    <row r="912" customFormat="false" ht="15" hidden="false" customHeight="false" outlineLevel="0" collapsed="false">
      <c r="A912" s="31"/>
    </row>
    <row r="913" customFormat="false" ht="15" hidden="false" customHeight="false" outlineLevel="0" collapsed="false">
      <c r="A913" s="31"/>
    </row>
    <row r="914" customFormat="false" ht="15" hidden="false" customHeight="false" outlineLevel="0" collapsed="false">
      <c r="A914" s="31"/>
    </row>
    <row r="915" customFormat="false" ht="15" hidden="false" customHeight="false" outlineLevel="0" collapsed="false">
      <c r="A915" s="31"/>
    </row>
    <row r="916" customFormat="false" ht="15" hidden="false" customHeight="false" outlineLevel="0" collapsed="false">
      <c r="A916" s="31"/>
    </row>
    <row r="917" customFormat="false" ht="15" hidden="false" customHeight="false" outlineLevel="0" collapsed="false">
      <c r="A917" s="31"/>
    </row>
    <row r="918" customFormat="false" ht="15" hidden="false" customHeight="false" outlineLevel="0" collapsed="false">
      <c r="A918" s="31"/>
    </row>
    <row r="919" customFormat="false" ht="15" hidden="false" customHeight="false" outlineLevel="0" collapsed="false">
      <c r="A919" s="31"/>
    </row>
    <row r="920" customFormat="false" ht="15" hidden="false" customHeight="false" outlineLevel="0" collapsed="false">
      <c r="A920" s="31"/>
    </row>
    <row r="921" customFormat="false" ht="15" hidden="false" customHeight="false" outlineLevel="0" collapsed="false">
      <c r="A921" s="31"/>
    </row>
    <row r="922" customFormat="false" ht="15" hidden="false" customHeight="false" outlineLevel="0" collapsed="false">
      <c r="A922" s="31"/>
    </row>
    <row r="923" customFormat="false" ht="15" hidden="false" customHeight="false" outlineLevel="0" collapsed="false">
      <c r="A923" s="31"/>
    </row>
    <row r="924" customFormat="false" ht="15" hidden="false" customHeight="false" outlineLevel="0" collapsed="false">
      <c r="A924" s="31"/>
    </row>
    <row r="925" customFormat="false" ht="15" hidden="false" customHeight="false" outlineLevel="0" collapsed="false">
      <c r="A925" s="31"/>
    </row>
    <row r="926" customFormat="false" ht="15" hidden="false" customHeight="false" outlineLevel="0" collapsed="false">
      <c r="A926" s="31"/>
    </row>
    <row r="927" customFormat="false" ht="15" hidden="false" customHeight="false" outlineLevel="0" collapsed="false">
      <c r="A927" s="31"/>
    </row>
    <row r="928" customFormat="false" ht="15" hidden="false" customHeight="false" outlineLevel="0" collapsed="false">
      <c r="A928" s="31"/>
    </row>
    <row r="929" customFormat="false" ht="15" hidden="false" customHeight="false" outlineLevel="0" collapsed="false">
      <c r="A929" s="31"/>
    </row>
    <row r="930" customFormat="false" ht="15" hidden="false" customHeight="false" outlineLevel="0" collapsed="false">
      <c r="A930" s="31"/>
    </row>
    <row r="931" customFormat="false" ht="15" hidden="false" customHeight="false" outlineLevel="0" collapsed="false">
      <c r="A931" s="31"/>
    </row>
    <row r="932" customFormat="false" ht="15" hidden="false" customHeight="false" outlineLevel="0" collapsed="false">
      <c r="A932" s="31"/>
    </row>
    <row r="933" customFormat="false" ht="15" hidden="false" customHeight="false" outlineLevel="0" collapsed="false">
      <c r="A933" s="31"/>
    </row>
    <row r="934" customFormat="false" ht="15" hidden="false" customHeight="false" outlineLevel="0" collapsed="false">
      <c r="A934" s="31"/>
    </row>
    <row r="935" customFormat="false" ht="15" hidden="false" customHeight="false" outlineLevel="0" collapsed="false">
      <c r="A935" s="31"/>
    </row>
    <row r="936" customFormat="false" ht="15" hidden="false" customHeight="false" outlineLevel="0" collapsed="false">
      <c r="A936" s="31"/>
    </row>
    <row r="937" customFormat="false" ht="15" hidden="false" customHeight="false" outlineLevel="0" collapsed="false">
      <c r="A937" s="31"/>
    </row>
    <row r="938" customFormat="false" ht="15" hidden="false" customHeight="false" outlineLevel="0" collapsed="false">
      <c r="A938" s="31"/>
    </row>
    <row r="939" customFormat="false" ht="15" hidden="false" customHeight="false" outlineLevel="0" collapsed="false">
      <c r="A939" s="31"/>
    </row>
    <row r="940" customFormat="false" ht="15" hidden="false" customHeight="false" outlineLevel="0" collapsed="false">
      <c r="A940" s="31"/>
    </row>
    <row r="941" customFormat="false" ht="15" hidden="false" customHeight="false" outlineLevel="0" collapsed="false">
      <c r="A941" s="31"/>
    </row>
    <row r="942" customFormat="false" ht="15" hidden="false" customHeight="false" outlineLevel="0" collapsed="false">
      <c r="A942" s="31"/>
    </row>
    <row r="943" customFormat="false" ht="15" hidden="false" customHeight="false" outlineLevel="0" collapsed="false">
      <c r="A943" s="31"/>
    </row>
    <row r="944" customFormat="false" ht="15" hidden="false" customHeight="false" outlineLevel="0" collapsed="false">
      <c r="A944" s="31"/>
    </row>
    <row r="945" customFormat="false" ht="15" hidden="false" customHeight="false" outlineLevel="0" collapsed="false">
      <c r="A945" s="31"/>
    </row>
    <row r="946" customFormat="false" ht="15" hidden="false" customHeight="false" outlineLevel="0" collapsed="false">
      <c r="A946" s="31"/>
    </row>
    <row r="947" customFormat="false" ht="15" hidden="false" customHeight="false" outlineLevel="0" collapsed="false">
      <c r="A947" s="31"/>
    </row>
    <row r="948" customFormat="false" ht="15" hidden="false" customHeight="false" outlineLevel="0" collapsed="false">
      <c r="A948" s="31"/>
    </row>
    <row r="949" customFormat="false" ht="15" hidden="false" customHeight="false" outlineLevel="0" collapsed="false">
      <c r="A949" s="31"/>
    </row>
    <row r="950" customFormat="false" ht="15" hidden="false" customHeight="false" outlineLevel="0" collapsed="false">
      <c r="A950" s="31"/>
    </row>
    <row r="951" customFormat="false" ht="15" hidden="false" customHeight="false" outlineLevel="0" collapsed="false">
      <c r="A951" s="31"/>
    </row>
    <row r="952" customFormat="false" ht="15" hidden="false" customHeight="false" outlineLevel="0" collapsed="false">
      <c r="A952" s="31"/>
    </row>
    <row r="953" customFormat="false" ht="15" hidden="false" customHeight="false" outlineLevel="0" collapsed="false">
      <c r="A953" s="31"/>
    </row>
    <row r="954" customFormat="false" ht="15" hidden="false" customHeight="false" outlineLevel="0" collapsed="false">
      <c r="A954" s="31"/>
    </row>
    <row r="955" customFormat="false" ht="15" hidden="false" customHeight="false" outlineLevel="0" collapsed="false">
      <c r="A955" s="31"/>
    </row>
    <row r="956" customFormat="false" ht="15" hidden="false" customHeight="false" outlineLevel="0" collapsed="false">
      <c r="A956" s="31"/>
    </row>
    <row r="957" customFormat="false" ht="15" hidden="false" customHeight="false" outlineLevel="0" collapsed="false">
      <c r="A957" s="31"/>
    </row>
    <row r="958" customFormat="false" ht="15" hidden="false" customHeight="false" outlineLevel="0" collapsed="false">
      <c r="A958" s="31"/>
    </row>
    <row r="959" customFormat="false" ht="15" hidden="false" customHeight="false" outlineLevel="0" collapsed="false">
      <c r="A959" s="31"/>
    </row>
    <row r="960" customFormat="false" ht="15" hidden="false" customHeight="false" outlineLevel="0" collapsed="false">
      <c r="A960" s="31"/>
    </row>
    <row r="961" customFormat="false" ht="15" hidden="false" customHeight="false" outlineLevel="0" collapsed="false">
      <c r="A961" s="31"/>
    </row>
    <row r="962" customFormat="false" ht="15" hidden="false" customHeight="false" outlineLevel="0" collapsed="false">
      <c r="A962" s="31"/>
    </row>
    <row r="963" customFormat="false" ht="15" hidden="false" customHeight="false" outlineLevel="0" collapsed="false">
      <c r="A963" s="31"/>
    </row>
    <row r="964" customFormat="false" ht="15" hidden="false" customHeight="false" outlineLevel="0" collapsed="false">
      <c r="A964" s="31"/>
    </row>
    <row r="965" customFormat="false" ht="15" hidden="false" customHeight="false" outlineLevel="0" collapsed="false">
      <c r="A965" s="31"/>
    </row>
    <row r="966" customFormat="false" ht="15" hidden="false" customHeight="false" outlineLevel="0" collapsed="false">
      <c r="A966" s="31"/>
    </row>
    <row r="967" customFormat="false" ht="15" hidden="false" customHeight="false" outlineLevel="0" collapsed="false">
      <c r="A967" s="31"/>
    </row>
    <row r="968" customFormat="false" ht="15" hidden="false" customHeight="false" outlineLevel="0" collapsed="false">
      <c r="A968" s="31"/>
    </row>
    <row r="969" customFormat="false" ht="15" hidden="false" customHeight="false" outlineLevel="0" collapsed="false">
      <c r="A969" s="31"/>
    </row>
    <row r="970" customFormat="false" ht="15" hidden="false" customHeight="false" outlineLevel="0" collapsed="false">
      <c r="A970" s="31"/>
    </row>
    <row r="971" customFormat="false" ht="15" hidden="false" customHeight="false" outlineLevel="0" collapsed="false">
      <c r="A971" s="31"/>
    </row>
    <row r="972" customFormat="false" ht="15" hidden="false" customHeight="false" outlineLevel="0" collapsed="false">
      <c r="A972" s="31"/>
    </row>
    <row r="973" customFormat="false" ht="15" hidden="false" customHeight="false" outlineLevel="0" collapsed="false">
      <c r="A973" s="31"/>
    </row>
    <row r="974" customFormat="false" ht="15" hidden="false" customHeight="false" outlineLevel="0" collapsed="false">
      <c r="A974" s="31"/>
    </row>
    <row r="975" customFormat="false" ht="15" hidden="false" customHeight="false" outlineLevel="0" collapsed="false">
      <c r="A975" s="31"/>
    </row>
    <row r="976" customFormat="false" ht="15" hidden="false" customHeight="false" outlineLevel="0" collapsed="false">
      <c r="A976" s="31"/>
    </row>
    <row r="977" customFormat="false" ht="15" hidden="false" customHeight="false" outlineLevel="0" collapsed="false">
      <c r="A977" s="31"/>
    </row>
    <row r="978" customFormat="false" ht="15" hidden="false" customHeight="false" outlineLevel="0" collapsed="false">
      <c r="A978" s="31"/>
    </row>
    <row r="979" customFormat="false" ht="15" hidden="false" customHeight="false" outlineLevel="0" collapsed="false">
      <c r="A979" s="31"/>
    </row>
    <row r="980" customFormat="false" ht="15" hidden="false" customHeight="false" outlineLevel="0" collapsed="false">
      <c r="A980" s="31"/>
    </row>
    <row r="981" customFormat="false" ht="15" hidden="false" customHeight="false" outlineLevel="0" collapsed="false">
      <c r="A981" s="31"/>
    </row>
    <row r="982" customFormat="false" ht="15" hidden="false" customHeight="false" outlineLevel="0" collapsed="false">
      <c r="A982" s="31"/>
    </row>
    <row r="983" customFormat="false" ht="15" hidden="false" customHeight="false" outlineLevel="0" collapsed="false">
      <c r="A983" s="31"/>
    </row>
    <row r="984" customFormat="false" ht="15" hidden="false" customHeight="false" outlineLevel="0" collapsed="false">
      <c r="A984" s="31"/>
    </row>
    <row r="985" customFormat="false" ht="15" hidden="false" customHeight="false" outlineLevel="0" collapsed="false">
      <c r="A985" s="31"/>
    </row>
    <row r="986" customFormat="false" ht="15" hidden="false" customHeight="false" outlineLevel="0" collapsed="false">
      <c r="A986" s="31"/>
    </row>
    <row r="987" customFormat="false" ht="15" hidden="false" customHeight="false" outlineLevel="0" collapsed="false">
      <c r="A987" s="31"/>
    </row>
    <row r="988" customFormat="false" ht="15" hidden="false" customHeight="false" outlineLevel="0" collapsed="false">
      <c r="A988" s="31"/>
    </row>
    <row r="989" customFormat="false" ht="15" hidden="false" customHeight="false" outlineLevel="0" collapsed="false">
      <c r="A989" s="31"/>
    </row>
    <row r="990" customFormat="false" ht="15" hidden="false" customHeight="false" outlineLevel="0" collapsed="false">
      <c r="A990" s="31"/>
    </row>
    <row r="991" customFormat="false" ht="15" hidden="false" customHeight="false" outlineLevel="0" collapsed="false">
      <c r="A991" s="31"/>
    </row>
    <row r="992" customFormat="false" ht="15" hidden="false" customHeight="false" outlineLevel="0" collapsed="false">
      <c r="A992" s="31"/>
    </row>
    <row r="993" customFormat="false" ht="15" hidden="false" customHeight="false" outlineLevel="0" collapsed="false">
      <c r="A993" s="31"/>
    </row>
    <row r="994" customFormat="false" ht="15" hidden="false" customHeight="false" outlineLevel="0" collapsed="false">
      <c r="A994" s="31"/>
    </row>
    <row r="995" customFormat="false" ht="15" hidden="false" customHeight="false" outlineLevel="0" collapsed="false">
      <c r="A995" s="31"/>
    </row>
    <row r="996" customFormat="false" ht="15" hidden="false" customHeight="false" outlineLevel="0" collapsed="false">
      <c r="A996" s="31"/>
    </row>
    <row r="997" customFormat="false" ht="15" hidden="false" customHeight="false" outlineLevel="0" collapsed="false">
      <c r="A997" s="31"/>
    </row>
    <row r="998" customFormat="false" ht="15" hidden="false" customHeight="false" outlineLevel="0" collapsed="false">
      <c r="A998" s="31"/>
    </row>
    <row r="999" customFormat="false" ht="15" hidden="false" customHeight="false" outlineLevel="0" collapsed="false">
      <c r="A999" s="31"/>
    </row>
    <row r="1000" customFormat="false" ht="15" hidden="false" customHeight="false" outlineLevel="0" collapsed="false">
      <c r="A1000" s="31"/>
    </row>
    <row r="1001" customFormat="false" ht="15" hidden="false" customHeight="false" outlineLevel="0" collapsed="false">
      <c r="A1001" s="31"/>
    </row>
    <row r="1002" customFormat="false" ht="15" hidden="false" customHeight="false" outlineLevel="0" collapsed="false">
      <c r="A1002" s="31"/>
    </row>
    <row r="1003" customFormat="false" ht="15" hidden="false" customHeight="false" outlineLevel="0" collapsed="false">
      <c r="A1003" s="31"/>
    </row>
    <row r="1004" customFormat="false" ht="15" hidden="false" customHeight="false" outlineLevel="0" collapsed="false">
      <c r="A1004" s="31"/>
    </row>
    <row r="1005" customFormat="false" ht="15" hidden="false" customHeight="false" outlineLevel="0" collapsed="false">
      <c r="A1005" s="31"/>
    </row>
    <row r="1006" customFormat="false" ht="15" hidden="false" customHeight="false" outlineLevel="0" collapsed="false">
      <c r="A1006" s="31"/>
    </row>
    <row r="1007" customFormat="false" ht="15" hidden="false" customHeight="false" outlineLevel="0" collapsed="false">
      <c r="A1007" s="31"/>
    </row>
    <row r="1008" customFormat="false" ht="15" hidden="false" customHeight="false" outlineLevel="0" collapsed="false">
      <c r="A1008" s="31"/>
    </row>
    <row r="1009" customFormat="false" ht="15" hidden="false" customHeight="false" outlineLevel="0" collapsed="false">
      <c r="A1009" s="31"/>
    </row>
    <row r="1010" customFormat="false" ht="15" hidden="false" customHeight="false" outlineLevel="0" collapsed="false">
      <c r="A1010" s="31"/>
    </row>
    <row r="1011" customFormat="false" ht="15" hidden="false" customHeight="false" outlineLevel="0" collapsed="false">
      <c r="A1011" s="31"/>
    </row>
    <row r="1012" customFormat="false" ht="15" hidden="false" customHeight="false" outlineLevel="0" collapsed="false">
      <c r="A1012" s="31"/>
    </row>
    <row r="1013" customFormat="false" ht="15" hidden="false" customHeight="false" outlineLevel="0" collapsed="false">
      <c r="A1013" s="31"/>
    </row>
    <row r="1014" customFormat="false" ht="15" hidden="false" customHeight="false" outlineLevel="0" collapsed="false">
      <c r="A1014" s="31"/>
    </row>
    <row r="1015" customFormat="false" ht="15" hidden="false" customHeight="false" outlineLevel="0" collapsed="false">
      <c r="A1015" s="31"/>
    </row>
    <row r="1016" customFormat="false" ht="15" hidden="false" customHeight="false" outlineLevel="0" collapsed="false">
      <c r="A1016" s="31"/>
    </row>
    <row r="1017" customFormat="false" ht="15" hidden="false" customHeight="false" outlineLevel="0" collapsed="false">
      <c r="A1017" s="31"/>
    </row>
    <row r="1018" customFormat="false" ht="15" hidden="false" customHeight="false" outlineLevel="0" collapsed="false">
      <c r="A1018" s="31"/>
    </row>
    <row r="1019" customFormat="false" ht="15" hidden="false" customHeight="false" outlineLevel="0" collapsed="false">
      <c r="A1019" s="31"/>
    </row>
    <row r="1020" customFormat="false" ht="15" hidden="false" customHeight="false" outlineLevel="0" collapsed="false">
      <c r="A1020" s="31"/>
    </row>
    <row r="1021" customFormat="false" ht="15" hidden="false" customHeight="false" outlineLevel="0" collapsed="false">
      <c r="A1021" s="31"/>
    </row>
    <row r="1022" customFormat="false" ht="15" hidden="false" customHeight="false" outlineLevel="0" collapsed="false">
      <c r="A1022" s="31"/>
    </row>
    <row r="1023" customFormat="false" ht="15" hidden="false" customHeight="false" outlineLevel="0" collapsed="false">
      <c r="A1023" s="31"/>
    </row>
    <row r="1024" customFormat="false" ht="15" hidden="false" customHeight="false" outlineLevel="0" collapsed="false">
      <c r="A1024" s="31"/>
    </row>
    <row r="1025" customFormat="false" ht="15" hidden="false" customHeight="false" outlineLevel="0" collapsed="false">
      <c r="A1025" s="31"/>
    </row>
    <row r="1026" customFormat="false" ht="15" hidden="false" customHeight="false" outlineLevel="0" collapsed="false">
      <c r="A1026" s="31"/>
    </row>
    <row r="1027" customFormat="false" ht="15" hidden="false" customHeight="false" outlineLevel="0" collapsed="false">
      <c r="A1027" s="31"/>
    </row>
    <row r="1028" customFormat="false" ht="15" hidden="false" customHeight="false" outlineLevel="0" collapsed="false">
      <c r="A1028" s="31"/>
    </row>
    <row r="1029" customFormat="false" ht="15" hidden="false" customHeight="false" outlineLevel="0" collapsed="false">
      <c r="A1029" s="31"/>
    </row>
    <row r="1030" customFormat="false" ht="15" hidden="false" customHeight="false" outlineLevel="0" collapsed="false">
      <c r="A1030" s="31"/>
    </row>
    <row r="1031" customFormat="false" ht="15" hidden="false" customHeight="false" outlineLevel="0" collapsed="false">
      <c r="A1031" s="31"/>
    </row>
    <row r="1032" customFormat="false" ht="15" hidden="false" customHeight="false" outlineLevel="0" collapsed="false">
      <c r="A1032" s="31"/>
    </row>
    <row r="1033" customFormat="false" ht="15" hidden="false" customHeight="false" outlineLevel="0" collapsed="false">
      <c r="A1033" s="31"/>
    </row>
    <row r="1034" customFormat="false" ht="15" hidden="false" customHeight="false" outlineLevel="0" collapsed="false">
      <c r="A1034" s="31"/>
    </row>
    <row r="1035" customFormat="false" ht="15" hidden="false" customHeight="false" outlineLevel="0" collapsed="false">
      <c r="A1035" s="31"/>
    </row>
    <row r="1036" customFormat="false" ht="15" hidden="false" customHeight="false" outlineLevel="0" collapsed="false">
      <c r="A1036" s="31"/>
    </row>
    <row r="1037" customFormat="false" ht="15" hidden="false" customHeight="false" outlineLevel="0" collapsed="false">
      <c r="A1037" s="31"/>
    </row>
    <row r="1038" customFormat="false" ht="15" hidden="false" customHeight="false" outlineLevel="0" collapsed="false">
      <c r="A1038" s="31"/>
    </row>
    <row r="1039" customFormat="false" ht="15" hidden="false" customHeight="false" outlineLevel="0" collapsed="false">
      <c r="A1039" s="31"/>
    </row>
    <row r="1040" customFormat="false" ht="15" hidden="false" customHeight="false" outlineLevel="0" collapsed="false">
      <c r="A1040" s="31"/>
    </row>
    <row r="1041" customFormat="false" ht="15" hidden="false" customHeight="false" outlineLevel="0" collapsed="false">
      <c r="A1041" s="31"/>
    </row>
    <row r="1042" customFormat="false" ht="15" hidden="false" customHeight="false" outlineLevel="0" collapsed="false">
      <c r="A1042" s="31"/>
    </row>
    <row r="1043" customFormat="false" ht="15" hidden="false" customHeight="false" outlineLevel="0" collapsed="false">
      <c r="A1043" s="31"/>
    </row>
    <row r="1044" customFormat="false" ht="15" hidden="false" customHeight="false" outlineLevel="0" collapsed="false">
      <c r="A1044" s="31"/>
    </row>
    <row r="1045" customFormat="false" ht="15" hidden="false" customHeight="false" outlineLevel="0" collapsed="false">
      <c r="A1045" s="31"/>
    </row>
    <row r="1046" customFormat="false" ht="15" hidden="false" customHeight="false" outlineLevel="0" collapsed="false">
      <c r="A1046" s="31"/>
    </row>
    <row r="1047" customFormat="false" ht="15" hidden="false" customHeight="false" outlineLevel="0" collapsed="false">
      <c r="A1047" s="31"/>
    </row>
    <row r="1048" customFormat="false" ht="15" hidden="false" customHeight="false" outlineLevel="0" collapsed="false">
      <c r="A1048" s="31"/>
    </row>
    <row r="1049" customFormat="false" ht="15" hidden="false" customHeight="false" outlineLevel="0" collapsed="false">
      <c r="A1049" s="31"/>
    </row>
    <row r="1050" customFormat="false" ht="15" hidden="false" customHeight="false" outlineLevel="0" collapsed="false">
      <c r="A1050" s="31"/>
    </row>
    <row r="1051" customFormat="false" ht="15" hidden="false" customHeight="false" outlineLevel="0" collapsed="false">
      <c r="A1051" s="31"/>
    </row>
    <row r="1052" customFormat="false" ht="15" hidden="false" customHeight="false" outlineLevel="0" collapsed="false">
      <c r="A1052" s="31"/>
    </row>
    <row r="1053" customFormat="false" ht="15" hidden="false" customHeight="false" outlineLevel="0" collapsed="false">
      <c r="A1053" s="31"/>
    </row>
    <row r="1054" customFormat="false" ht="15" hidden="false" customHeight="false" outlineLevel="0" collapsed="false">
      <c r="A1054" s="31"/>
    </row>
    <row r="1055" customFormat="false" ht="15" hidden="false" customHeight="false" outlineLevel="0" collapsed="false">
      <c r="A1055" s="31"/>
    </row>
    <row r="1056" customFormat="false" ht="15" hidden="false" customHeight="false" outlineLevel="0" collapsed="false">
      <c r="A1056" s="31"/>
    </row>
    <row r="1057" customFormat="false" ht="15" hidden="false" customHeight="false" outlineLevel="0" collapsed="false">
      <c r="A1057" s="31"/>
    </row>
    <row r="1058" customFormat="false" ht="15" hidden="false" customHeight="false" outlineLevel="0" collapsed="false">
      <c r="A1058" s="31"/>
    </row>
    <row r="1059" customFormat="false" ht="15" hidden="false" customHeight="false" outlineLevel="0" collapsed="false">
      <c r="A1059" s="31"/>
    </row>
    <row r="1060" customFormat="false" ht="15" hidden="false" customHeight="false" outlineLevel="0" collapsed="false">
      <c r="A1060" s="31"/>
    </row>
    <row r="1061" customFormat="false" ht="15" hidden="false" customHeight="false" outlineLevel="0" collapsed="false">
      <c r="A1061" s="31"/>
    </row>
    <row r="1062" customFormat="false" ht="15" hidden="false" customHeight="false" outlineLevel="0" collapsed="false">
      <c r="A1062" s="31"/>
    </row>
    <row r="1063" customFormat="false" ht="15" hidden="false" customHeight="false" outlineLevel="0" collapsed="false">
      <c r="A1063" s="31"/>
    </row>
    <row r="1064" customFormat="false" ht="15" hidden="false" customHeight="false" outlineLevel="0" collapsed="false">
      <c r="A1064" s="31"/>
    </row>
    <row r="1065" customFormat="false" ht="15" hidden="false" customHeight="false" outlineLevel="0" collapsed="false">
      <c r="A1065" s="31"/>
    </row>
    <row r="1066" customFormat="false" ht="15" hidden="false" customHeight="false" outlineLevel="0" collapsed="false">
      <c r="A1066" s="31"/>
    </row>
    <row r="1067" customFormat="false" ht="15" hidden="false" customHeight="false" outlineLevel="0" collapsed="false">
      <c r="A1067" s="31"/>
    </row>
    <row r="1068" customFormat="false" ht="15" hidden="false" customHeight="false" outlineLevel="0" collapsed="false">
      <c r="A1068" s="31"/>
    </row>
    <row r="1069" customFormat="false" ht="15" hidden="false" customHeight="false" outlineLevel="0" collapsed="false">
      <c r="A1069" s="31"/>
    </row>
    <row r="1070" customFormat="false" ht="15" hidden="false" customHeight="false" outlineLevel="0" collapsed="false">
      <c r="A1070" s="31"/>
    </row>
    <row r="1071" customFormat="false" ht="15" hidden="false" customHeight="false" outlineLevel="0" collapsed="false">
      <c r="A1071" s="31"/>
    </row>
    <row r="1072" customFormat="false" ht="15" hidden="false" customHeight="false" outlineLevel="0" collapsed="false">
      <c r="A1072" s="31"/>
    </row>
    <row r="1073" customFormat="false" ht="15" hidden="false" customHeight="false" outlineLevel="0" collapsed="false">
      <c r="A1073" s="31"/>
    </row>
    <row r="1074" customFormat="false" ht="15" hidden="false" customHeight="false" outlineLevel="0" collapsed="false">
      <c r="A1074" s="31"/>
    </row>
    <row r="1075" customFormat="false" ht="15" hidden="false" customHeight="false" outlineLevel="0" collapsed="false">
      <c r="A1075" s="31"/>
    </row>
    <row r="1076" customFormat="false" ht="15" hidden="false" customHeight="false" outlineLevel="0" collapsed="false">
      <c r="A1076" s="31"/>
    </row>
    <row r="1077" customFormat="false" ht="15" hidden="false" customHeight="false" outlineLevel="0" collapsed="false">
      <c r="A1077" s="31"/>
    </row>
    <row r="1078" customFormat="false" ht="15" hidden="false" customHeight="false" outlineLevel="0" collapsed="false">
      <c r="A1078" s="31"/>
    </row>
    <row r="1079" customFormat="false" ht="15" hidden="false" customHeight="false" outlineLevel="0" collapsed="false">
      <c r="A1079" s="31"/>
    </row>
    <row r="1080" customFormat="false" ht="15" hidden="false" customHeight="false" outlineLevel="0" collapsed="false">
      <c r="A1080" s="31"/>
    </row>
    <row r="1081" customFormat="false" ht="15" hidden="false" customHeight="false" outlineLevel="0" collapsed="false">
      <c r="A1081" s="31"/>
    </row>
    <row r="1082" customFormat="false" ht="15" hidden="false" customHeight="false" outlineLevel="0" collapsed="false">
      <c r="A1082" s="31"/>
    </row>
    <row r="1083" customFormat="false" ht="15" hidden="false" customHeight="false" outlineLevel="0" collapsed="false">
      <c r="A1083" s="31"/>
    </row>
    <row r="1084" customFormat="false" ht="15" hidden="false" customHeight="false" outlineLevel="0" collapsed="false">
      <c r="A1084" s="31"/>
    </row>
    <row r="1085" customFormat="false" ht="15" hidden="false" customHeight="false" outlineLevel="0" collapsed="false">
      <c r="A1085" s="31"/>
    </row>
    <row r="1086" customFormat="false" ht="15" hidden="false" customHeight="false" outlineLevel="0" collapsed="false">
      <c r="A1086" s="31"/>
    </row>
    <row r="1087" customFormat="false" ht="15" hidden="false" customHeight="false" outlineLevel="0" collapsed="false">
      <c r="A1087" s="31"/>
    </row>
    <row r="1088" customFormat="false" ht="15" hidden="false" customHeight="false" outlineLevel="0" collapsed="false">
      <c r="A1088" s="31"/>
    </row>
    <row r="1089" customFormat="false" ht="15" hidden="false" customHeight="false" outlineLevel="0" collapsed="false">
      <c r="A1089" s="31"/>
    </row>
    <row r="1090" customFormat="false" ht="15" hidden="false" customHeight="false" outlineLevel="0" collapsed="false">
      <c r="A1090" s="31"/>
    </row>
    <row r="1091" customFormat="false" ht="15" hidden="false" customHeight="false" outlineLevel="0" collapsed="false">
      <c r="A1091" s="31"/>
    </row>
    <row r="1092" customFormat="false" ht="15" hidden="false" customHeight="false" outlineLevel="0" collapsed="false">
      <c r="A1092" s="31"/>
    </row>
    <row r="1093" customFormat="false" ht="15" hidden="false" customHeight="false" outlineLevel="0" collapsed="false">
      <c r="A1093" s="31"/>
    </row>
    <row r="1094" customFormat="false" ht="15" hidden="false" customHeight="false" outlineLevel="0" collapsed="false">
      <c r="A1094" s="31"/>
    </row>
    <row r="1095" customFormat="false" ht="15" hidden="false" customHeight="false" outlineLevel="0" collapsed="false">
      <c r="A1095" s="31"/>
    </row>
    <row r="1096" customFormat="false" ht="15" hidden="false" customHeight="false" outlineLevel="0" collapsed="false">
      <c r="A1096" s="31"/>
    </row>
    <row r="1097" customFormat="false" ht="15" hidden="false" customHeight="false" outlineLevel="0" collapsed="false">
      <c r="A1097" s="31"/>
    </row>
    <row r="1098" customFormat="false" ht="15" hidden="false" customHeight="false" outlineLevel="0" collapsed="false">
      <c r="A1098" s="31"/>
    </row>
    <row r="1099" customFormat="false" ht="15" hidden="false" customHeight="false" outlineLevel="0" collapsed="false">
      <c r="A1099" s="31"/>
    </row>
  </sheetData>
  <mergeCells count="8">
    <mergeCell ref="A1:A2"/>
    <mergeCell ref="B1:B2"/>
    <mergeCell ref="C1:C2"/>
    <mergeCell ref="D1:D2"/>
    <mergeCell ref="E1:E2"/>
    <mergeCell ref="F1:H1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283"/>
  <sheetViews>
    <sheetView showFormulas="false" showGridLines="true" showRowColHeaders="true" showZeros="true" rightToLeft="false" tabSelected="true" showOutlineSymbols="true" defaultGridColor="true" view="normal" topLeftCell="AD1" colorId="64" zoomScale="100" zoomScaleNormal="100" zoomScalePageLayoutView="100" workbookViewId="0">
      <selection pane="topLeft" activeCell="AN15" activeCellId="0" sqref="AN15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13.14"/>
    <col collapsed="false" customWidth="true" hidden="false" outlineLevel="0" max="3" min="3" style="0" width="14.71"/>
    <col collapsed="false" customWidth="true" hidden="false" outlineLevel="0" max="4" min="4" style="0" width="12.43"/>
    <col collapsed="false" customWidth="true" hidden="false" outlineLevel="0" max="5" min="5" style="0" width="11.14"/>
    <col collapsed="false" customWidth="true" hidden="true" outlineLevel="0" max="8" min="6" style="0" width="11.14"/>
    <col collapsed="false" customWidth="true" hidden="true" outlineLevel="0" max="9" min="9" style="0" width="14.85"/>
    <col collapsed="false" customWidth="true" hidden="false" outlineLevel="0" max="10" min="10" style="0" width="17.85"/>
    <col collapsed="false" customWidth="true" hidden="true" outlineLevel="0" max="11" min="11" style="0" width="15.57"/>
    <col collapsed="false" customWidth="true" hidden="false" outlineLevel="0" max="12" min="12" style="0" width="10.57"/>
    <col collapsed="false" customWidth="true" hidden="false" outlineLevel="0" max="13" min="13" style="0" width="25.28"/>
    <col collapsed="false" customWidth="true" hidden="false" outlineLevel="0" max="15" min="14" style="0" width="12.14"/>
    <col collapsed="false" customWidth="true" hidden="false" outlineLevel="0" max="16" min="16" style="0" width="18.14"/>
    <col collapsed="false" customWidth="true" hidden="false" outlineLevel="0" max="17" min="17" style="0" width="19.71"/>
    <col collapsed="false" customWidth="true" hidden="false" outlineLevel="0" max="18" min="18" style="0" width="12.14"/>
    <col collapsed="false" customWidth="true" hidden="false" outlineLevel="0" max="19" min="19" style="0" width="14.85"/>
    <col collapsed="false" customWidth="true" hidden="false" outlineLevel="0" max="20" min="20" style="0" width="15.43"/>
    <col collapsed="false" customWidth="true" hidden="false" outlineLevel="0" max="23" min="21" style="0" width="12.28"/>
    <col collapsed="false" customWidth="true" hidden="false" outlineLevel="0" max="28" min="24" style="0" width="12.14"/>
    <col collapsed="false" customWidth="true" hidden="false" outlineLevel="0" max="29" min="29" style="37" width="12.14"/>
    <col collapsed="false" customWidth="true" hidden="false" outlineLevel="0" max="31" min="30" style="0" width="12.28"/>
    <col collapsed="false" customWidth="true" hidden="false" outlineLevel="0" max="34" min="32" style="0" width="12.14"/>
    <col collapsed="false" customWidth="true" hidden="false" outlineLevel="0" max="35" min="35" style="0" width="13.71"/>
    <col collapsed="false" customWidth="true" hidden="false" outlineLevel="0" max="36" min="36" style="0" width="12.14"/>
    <col collapsed="false" customWidth="true" hidden="false" outlineLevel="0" max="37" min="37" style="0" width="12.57"/>
    <col collapsed="false" customWidth="true" hidden="false" outlineLevel="0" max="38" min="38" style="0" width="12.14"/>
    <col collapsed="false" customWidth="true" hidden="false" outlineLevel="0" max="39" min="39" style="0" width="12.57"/>
    <col collapsed="false" customWidth="true" hidden="false" outlineLevel="0" max="44" min="40" style="0" width="12.14"/>
    <col collapsed="false" customWidth="true" hidden="false" outlineLevel="0" max="45" min="45" style="0" width="12.57"/>
    <col collapsed="false" customWidth="true" hidden="false" outlineLevel="0" max="46" min="46" style="0" width="14.71"/>
    <col collapsed="false" customWidth="true" hidden="false" outlineLevel="0" max="47" min="47" style="0" width="12.28"/>
    <col collapsed="false" customWidth="true" hidden="false" outlineLevel="0" max="48" min="48" style="0" width="12.14"/>
  </cols>
  <sheetData>
    <row r="1" customFormat="false" ht="15" hidden="false" customHeight="false" outlineLevel="0" collapsed="false">
      <c r="A1" s="4" t="s">
        <v>2798</v>
      </c>
      <c r="B1" s="4" t="s">
        <v>2799</v>
      </c>
      <c r="C1" s="4" t="s">
        <v>2800</v>
      </c>
      <c r="D1" s="4" t="s">
        <v>2801</v>
      </c>
      <c r="E1" s="4" t="s">
        <v>2802</v>
      </c>
      <c r="F1" s="4" t="s">
        <v>2803</v>
      </c>
      <c r="G1" s="4" t="s">
        <v>2804</v>
      </c>
      <c r="H1" s="4" t="s">
        <v>2805</v>
      </c>
      <c r="I1" s="4" t="s">
        <v>2806</v>
      </c>
      <c r="J1" s="4" t="s">
        <v>2807</v>
      </c>
      <c r="K1" s="4" t="s">
        <v>2808</v>
      </c>
      <c r="L1" s="4" t="s">
        <v>2809</v>
      </c>
      <c r="M1" s="4" t="s">
        <v>2810</v>
      </c>
      <c r="N1" s="4" t="s">
        <v>8</v>
      </c>
      <c r="O1" s="4" t="s">
        <v>9</v>
      </c>
      <c r="P1" s="4" t="s">
        <v>2811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2812</v>
      </c>
      <c r="Z1" s="4" t="s">
        <v>2813</v>
      </c>
      <c r="AA1" s="4" t="s">
        <v>2814</v>
      </c>
      <c r="AB1" s="4" t="s">
        <v>2815</v>
      </c>
      <c r="AC1" s="38" t="s">
        <v>2816</v>
      </c>
      <c r="AD1" s="38" t="s">
        <v>2817</v>
      </c>
      <c r="AE1" s="4" t="s">
        <v>2818</v>
      </c>
      <c r="AF1" s="4" t="s">
        <v>2819</v>
      </c>
      <c r="AG1" s="4" t="s">
        <v>2820</v>
      </c>
      <c r="AH1" s="4" t="s">
        <v>2821</v>
      </c>
      <c r="AI1" s="4" t="s">
        <v>2822</v>
      </c>
      <c r="AJ1" s="4" t="s">
        <v>2823</v>
      </c>
      <c r="AK1" s="4" t="s">
        <v>2824</v>
      </c>
      <c r="AL1" s="4" t="s">
        <v>2825</v>
      </c>
      <c r="AM1" s="4" t="s">
        <v>2826</v>
      </c>
      <c r="AN1" s="4" t="s">
        <v>2827</v>
      </c>
      <c r="AO1" s="4" t="s">
        <v>2828</v>
      </c>
      <c r="AP1" s="4" t="s">
        <v>2829</v>
      </c>
      <c r="AQ1" s="4" t="s">
        <v>2830</v>
      </c>
      <c r="AR1" s="4" t="s">
        <v>2831</v>
      </c>
      <c r="AS1" s="4" t="s">
        <v>2832</v>
      </c>
      <c r="AT1" s="4" t="s">
        <v>2833</v>
      </c>
      <c r="AU1" s="4" t="s">
        <v>2834</v>
      </c>
      <c r="AV1" s="4" t="s">
        <v>2835</v>
      </c>
      <c r="AW1" s="4" t="s">
        <v>2836</v>
      </c>
      <c r="AX1" s="4" t="s">
        <v>2837</v>
      </c>
      <c r="AY1" s="4" t="s">
        <v>2838</v>
      </c>
      <c r="AZ1" s="4" t="s">
        <v>2839</v>
      </c>
      <c r="BA1" s="4" t="s">
        <v>2840</v>
      </c>
    </row>
    <row r="2" s="28" customFormat="true" ht="13.8" hidden="false" customHeight="false" outlineLevel="0" collapsed="false">
      <c r="A2" s="39" t="n">
        <v>41320.1392708333</v>
      </c>
      <c r="B2" s="28" t="s">
        <v>27</v>
      </c>
      <c r="C2" s="28" t="s">
        <v>28</v>
      </c>
      <c r="D2" s="28" t="n">
        <v>23.3</v>
      </c>
      <c r="E2" s="28" t="n">
        <v>18.6</v>
      </c>
      <c r="F2" s="28" t="n">
        <v>12.8</v>
      </c>
      <c r="G2" s="28" t="n">
        <v>-13.3</v>
      </c>
      <c r="H2" s="28" t="n">
        <v>-2.4</v>
      </c>
      <c r="I2" s="40" t="n">
        <v>375000000000000</v>
      </c>
      <c r="J2" s="28" t="n">
        <v>440</v>
      </c>
      <c r="L2" s="28" t="n">
        <f aca="false">nov_2021_out_good[[#This Row],[Calculated Total Impact Energy(kt)]]*4180000000000*2/(nov_2021_out_good[[#This Row],[Vel(km/s)]]*1000)^2</f>
        <v>10632443.0570008</v>
      </c>
      <c r="M2" s="28" t="n">
        <f aca="false">2*(nov_2021_out_good[[#This Row],[Mass (kg)]]/4/1500)^0.3333</f>
        <v>24.1963013444279</v>
      </c>
      <c r="N2" s="28" t="s">
        <v>2518</v>
      </c>
      <c r="O2" s="28" t="s">
        <v>2519</v>
      </c>
      <c r="P2" s="28" t="n">
        <v>54.8</v>
      </c>
      <c r="Q2" s="28" t="n">
        <v>61.1</v>
      </c>
      <c r="R2" s="28" t="n">
        <v>18.61424186</v>
      </c>
      <c r="S2" s="28" t="n">
        <v>74.07574403</v>
      </c>
      <c r="T2" s="28" t="n">
        <v>99.8959271</v>
      </c>
      <c r="U2" s="28" t="n">
        <v>3.076264493</v>
      </c>
      <c r="V2" s="28" t="n">
        <v>-17.63360164</v>
      </c>
      <c r="W2" s="28" t="n">
        <v>5.107121485</v>
      </c>
      <c r="Z2" s="28" t="n">
        <v>1</v>
      </c>
      <c r="AA2" s="28" t="n">
        <v>0.7525696</v>
      </c>
      <c r="AB2" s="28" t="n">
        <v>0.0162563</v>
      </c>
      <c r="AC2" s="28" t="n">
        <v>2.672748</v>
      </c>
      <c r="AD2" s="28" t="n">
        <v>1.7126588</v>
      </c>
      <c r="AE2" s="28" t="n">
        <v>0.1480827</v>
      </c>
      <c r="AF2" s="28" t="n">
        <v>0.560584</v>
      </c>
      <c r="AG2" s="28" t="n">
        <v>0.044715</v>
      </c>
      <c r="AH2" s="28" t="n">
        <v>4.1016383</v>
      </c>
      <c r="AI2" s="28" t="n">
        <v>1.0004695</v>
      </c>
      <c r="AJ2" s="28" t="n">
        <v>109.7097707</v>
      </c>
      <c r="AK2" s="28" t="n">
        <v>1.810218</v>
      </c>
      <c r="AL2" s="28" t="n">
        <v>326.4126028</v>
      </c>
      <c r="AM2" s="28" t="n">
        <v>0.0028607</v>
      </c>
      <c r="AN2" s="28" t="n">
        <v>14.568478</v>
      </c>
      <c r="AO2" s="28" t="n">
        <v>1.1728801</v>
      </c>
      <c r="AP2" s="28" t="n">
        <v>35.7517059</v>
      </c>
      <c r="AQ2" s="28" t="n">
        <v>0.6263566</v>
      </c>
      <c r="AR2" s="28" t="n">
        <v>334.5602323</v>
      </c>
      <c r="AS2" s="28" t="n">
        <v>1.3126442</v>
      </c>
      <c r="AT2" s="28" t="n">
        <v>-0.6468065</v>
      </c>
      <c r="AU2" s="28" t="n">
        <v>1.5457313</v>
      </c>
      <c r="AV2" s="28" t="n">
        <f aca="false">(5.2/nov_2021_out_good[[#This Row],[a]]+2*COS(nov_2021_out_good[[#This Row],[incl]]*3.1415/180)*((nov_2021_out_good[[#This Row],[a]]/5.2*(1-nov_2021_out_good[[#This Row],[e]]^2))^0.5))</f>
        <v>3.98426548256401</v>
      </c>
    </row>
    <row r="3" s="28" customFormat="true" ht="13.8" hidden="false" customHeight="false" outlineLevel="0" collapsed="false">
      <c r="A3" s="39" t="n">
        <v>43452.9918981481</v>
      </c>
      <c r="B3" s="28" t="s">
        <v>32</v>
      </c>
      <c r="C3" s="28" t="s">
        <v>33</v>
      </c>
      <c r="D3" s="28" t="n">
        <v>26</v>
      </c>
      <c r="E3" s="28" t="n">
        <v>25</v>
      </c>
      <c r="F3" s="28" t="n">
        <v>6.3</v>
      </c>
      <c r="G3" s="28" t="n">
        <v>-3</v>
      </c>
      <c r="H3" s="28" t="n">
        <v>-31.2</v>
      </c>
      <c r="I3" s="40" t="n">
        <v>31300000000000</v>
      </c>
      <c r="J3" s="28" t="n">
        <v>49</v>
      </c>
      <c r="L3" s="28" t="n">
        <f aca="false">nov_2021_out_good[[#This Row],[Calculated Total Impact Energy(kt)]]*4180000000000*2/(nov_2021_out_good[[#This Row],[Vel(km/s)]]*1000)^2</f>
        <v>655424</v>
      </c>
      <c r="M3" s="28" t="n">
        <f aca="false">2*(nov_2021_out_good[[#This Row],[Mass (kg)]]/4/1500)^0.3333</f>
        <v>9.55914567189421</v>
      </c>
      <c r="N3" s="28" t="s">
        <v>2518</v>
      </c>
      <c r="O3" s="28" t="s">
        <v>2519</v>
      </c>
      <c r="P3" s="28" t="n">
        <v>56.9</v>
      </c>
      <c r="Q3" s="28" t="n">
        <v>172.4</v>
      </c>
      <c r="R3" s="28" t="n">
        <v>25</v>
      </c>
      <c r="S3" s="28" t="n">
        <v>21.4139892</v>
      </c>
      <c r="T3" s="28" t="n">
        <v>349.4338055</v>
      </c>
      <c r="U3" s="28" t="n">
        <v>-11.47473342</v>
      </c>
      <c r="V3" s="28" t="n">
        <v>2.140431362</v>
      </c>
      <c r="W3" s="28" t="n">
        <v>29.76372031</v>
      </c>
      <c r="Z3" s="28" t="n">
        <v>1</v>
      </c>
      <c r="AA3" s="28" t="n">
        <v>0.9500375</v>
      </c>
      <c r="AB3" s="28" t="n">
        <v>0.0054469</v>
      </c>
      <c r="AC3" s="28" t="n">
        <v>6.9311244</v>
      </c>
      <c r="AD3" s="28" t="n">
        <v>3.9405809</v>
      </c>
      <c r="AE3" s="28" t="n">
        <v>1.6540324</v>
      </c>
      <c r="AF3" s="28" t="n">
        <v>0.7589093</v>
      </c>
      <c r="AG3" s="28" t="n">
        <v>0.1008577</v>
      </c>
      <c r="AH3" s="28" t="n">
        <v>47.7185353</v>
      </c>
      <c r="AI3" s="28" t="n">
        <v>1.9471634</v>
      </c>
      <c r="AJ3" s="28" t="n">
        <v>203.0398217</v>
      </c>
      <c r="AK3" s="28" t="n">
        <v>2.2575879</v>
      </c>
      <c r="AL3" s="28" t="n">
        <v>266.7488527</v>
      </c>
      <c r="AM3" s="28" t="n">
        <v>0.0001499</v>
      </c>
      <c r="AN3" s="28" t="n">
        <v>29.9752048</v>
      </c>
      <c r="AO3" s="28" t="n">
        <v>1.7059319</v>
      </c>
      <c r="AP3" s="28" t="n">
        <v>39.726318</v>
      </c>
      <c r="AQ3" s="28" t="n">
        <v>1.1893192</v>
      </c>
      <c r="AR3" s="28" t="n">
        <v>235.6006427</v>
      </c>
      <c r="AS3" s="28" t="n">
        <v>4.9304448</v>
      </c>
      <c r="AT3" s="28" t="n">
        <v>77.9154973</v>
      </c>
      <c r="AU3" s="28" t="n">
        <v>1.034555</v>
      </c>
      <c r="AV3" s="28" t="n">
        <f aca="false">(5.2/nov_2021_out_good[[#This Row],[a]]+2*COS(nov_2021_out_good[[#This Row],[incl]]*3.1415/180)*((nov_2021_out_good[[#This Row],[a]]/5.2*(1-nov_2021_out_good[[#This Row],[e]]^2))^0.5))</f>
        <v>2.08238506579845</v>
      </c>
    </row>
    <row r="4" s="28" customFormat="true" ht="13.8" hidden="false" customHeight="false" outlineLevel="0" collapsed="false">
      <c r="A4" s="39" t="n">
        <v>40537.975</v>
      </c>
      <c r="B4" s="28" t="s">
        <v>40</v>
      </c>
      <c r="C4" s="28" t="s">
        <v>41</v>
      </c>
      <c r="D4" s="28" t="n">
        <v>26</v>
      </c>
      <c r="E4" s="28" t="n">
        <v>18.1</v>
      </c>
      <c r="F4" s="28" t="n">
        <v>18</v>
      </c>
      <c r="G4" s="28" t="n">
        <v>-2</v>
      </c>
      <c r="H4" s="28" t="n">
        <v>-4</v>
      </c>
      <c r="I4" s="40" t="n">
        <v>20000000000000</v>
      </c>
      <c r="J4" s="28" t="n">
        <v>33</v>
      </c>
      <c r="L4" s="28" t="n">
        <f aca="false">nov_2021_out_good[[#This Row],[Calculated Total Impact Energy(kt)]]*4180000000000*2/(nov_2021_out_good[[#This Row],[Vel(km/s)]]*1000)^2</f>
        <v>842098.837031837</v>
      </c>
      <c r="M4" s="28" t="n">
        <f aca="false">2*(nov_2021_out_good[[#This Row],[Mass (kg)]]/4/1500)^0.3333</f>
        <v>10.391917597158</v>
      </c>
      <c r="N4" s="28" t="s">
        <v>2518</v>
      </c>
      <c r="O4" s="28" t="s">
        <v>2519</v>
      </c>
      <c r="P4" s="28" t="n">
        <v>38</v>
      </c>
      <c r="Q4" s="28" t="n">
        <v>158</v>
      </c>
      <c r="R4" s="28" t="n">
        <v>18.54723699</v>
      </c>
      <c r="S4" s="28" t="n">
        <v>29.11061416</v>
      </c>
      <c r="T4" s="28" t="n">
        <v>147.1953125</v>
      </c>
      <c r="U4" s="28" t="n">
        <v>7.584183517</v>
      </c>
      <c r="V4" s="28" t="n">
        <v>-4.888550974</v>
      </c>
      <c r="W4" s="28" t="n">
        <v>16.20438921</v>
      </c>
      <c r="Z4" s="28" t="n">
        <v>1</v>
      </c>
      <c r="AA4" s="28" t="n">
        <v>0.6084117</v>
      </c>
      <c r="AB4" s="28" t="n">
        <v>0.0211547</v>
      </c>
      <c r="AC4" s="28" t="n">
        <v>1.38754</v>
      </c>
      <c r="AD4" s="28" t="n">
        <v>0.9979759</v>
      </c>
      <c r="AE4" s="28" t="n">
        <v>0.025074</v>
      </c>
      <c r="AF4" s="28" t="n">
        <v>0.3903543</v>
      </c>
      <c r="AG4" s="28" t="n">
        <v>0.0269081</v>
      </c>
      <c r="AH4" s="28" t="n">
        <v>16.4631195</v>
      </c>
      <c r="AI4" s="28" t="n">
        <v>1.6472227</v>
      </c>
      <c r="AJ4" s="28" t="n">
        <v>69.0014237</v>
      </c>
      <c r="AK4" s="28" t="n">
        <v>2.6843819</v>
      </c>
      <c r="AL4" s="28" t="n">
        <v>273.9050795</v>
      </c>
      <c r="AM4" s="28" t="n">
        <v>0.0004846</v>
      </c>
      <c r="AN4" s="28" t="n">
        <v>14.6936222</v>
      </c>
      <c r="AO4" s="28" t="n">
        <v>1.164701</v>
      </c>
      <c r="AP4" s="28" t="n">
        <v>30.2501451</v>
      </c>
      <c r="AQ4" s="28" t="n">
        <v>0.3691571</v>
      </c>
      <c r="AR4" s="28" t="n">
        <v>259.0804685</v>
      </c>
      <c r="AS4" s="28" t="n">
        <v>1.1448399</v>
      </c>
      <c r="AT4" s="28" t="n">
        <v>9.5401143</v>
      </c>
      <c r="AU4" s="28" t="n">
        <v>1.1860615</v>
      </c>
      <c r="AV4" s="28" t="n">
        <f aca="false">(5.2/nov_2021_out_good[[#This Row],[a]]+2*COS(nov_2021_out_good[[#This Row],[incl]]*3.1415/180)*((nov_2021_out_good[[#This Row],[a]]/5.2*(1-nov_2021_out_good[[#This Row],[e]]^2))^0.5))</f>
        <v>5.98413624635263</v>
      </c>
    </row>
    <row r="5" s="28" customFormat="true" ht="13.8" hidden="false" customHeight="false" outlineLevel="0" collapsed="false">
      <c r="A5" s="39" t="n">
        <v>40094.1229166667</v>
      </c>
      <c r="B5" s="28" t="s">
        <v>36</v>
      </c>
      <c r="C5" s="28" t="s">
        <v>37</v>
      </c>
      <c r="D5" s="28" t="n">
        <v>19.1</v>
      </c>
      <c r="E5" s="28" t="n">
        <v>19.2</v>
      </c>
      <c r="F5" s="28" t="n">
        <v>14</v>
      </c>
      <c r="G5" s="28" t="n">
        <v>-16</v>
      </c>
      <c r="H5" s="28" t="n">
        <v>-6</v>
      </c>
      <c r="I5" s="40" t="n">
        <v>20000000000000</v>
      </c>
      <c r="J5" s="28" t="n">
        <v>33</v>
      </c>
      <c r="L5" s="28" t="n">
        <f aca="false">nov_2021_out_good[[#This Row],[Calculated Total Impact Energy(kt)]]*4180000000000*2/(nov_2021_out_good[[#This Row],[Vel(km/s)]]*1000)^2</f>
        <v>748372.395833333</v>
      </c>
      <c r="M5" s="28" t="n">
        <f aca="false">2*(nov_2021_out_good[[#This Row],[Mass (kg)]]/4/1500)^0.3333</f>
        <v>9.99115354470908</v>
      </c>
      <c r="N5" s="28" t="s">
        <v>2524</v>
      </c>
      <c r="O5" s="28" t="s">
        <v>2519</v>
      </c>
      <c r="P5" s="28" t="n">
        <v>-4.2</v>
      </c>
      <c r="Q5" s="28" t="n">
        <v>120.6</v>
      </c>
      <c r="R5" s="28" t="n">
        <v>22.09072203</v>
      </c>
      <c r="S5" s="28" t="n">
        <v>22.54243122</v>
      </c>
      <c r="T5" s="28" t="n">
        <v>27.46369193</v>
      </c>
      <c r="U5" s="28" t="n">
        <v>-7.514451829</v>
      </c>
      <c r="V5" s="28" t="n">
        <v>-3.905725727</v>
      </c>
      <c r="W5" s="28" t="n">
        <v>20.4028998</v>
      </c>
      <c r="Z5" s="28" t="n">
        <v>1</v>
      </c>
      <c r="AA5" s="28" t="n">
        <v>0.5367081</v>
      </c>
      <c r="AB5" s="28" t="n">
        <v>0.0225191</v>
      </c>
      <c r="AC5" s="28" t="n">
        <v>1.8230335</v>
      </c>
      <c r="AD5" s="28" t="n">
        <v>1.1798708</v>
      </c>
      <c r="AE5" s="28" t="n">
        <v>0.0612259</v>
      </c>
      <c r="AF5" s="28" t="n">
        <v>0.5451128</v>
      </c>
      <c r="AG5" s="28" t="n">
        <v>0.0351854</v>
      </c>
      <c r="AH5" s="28" t="n">
        <v>14.1778537</v>
      </c>
      <c r="AI5" s="28" t="n">
        <v>1.1547549</v>
      </c>
      <c r="AJ5" s="28" t="n">
        <v>71.8264306</v>
      </c>
      <c r="AK5" s="28" t="n">
        <v>2.4392099</v>
      </c>
      <c r="AL5" s="28" t="n">
        <v>194.833356</v>
      </c>
      <c r="AM5" s="28" t="n">
        <v>0.0001424</v>
      </c>
      <c r="AN5" s="28" t="n">
        <v>18.972949</v>
      </c>
      <c r="AO5" s="28" t="n">
        <v>1.2815832</v>
      </c>
      <c r="AP5" s="28" t="n">
        <v>31.9976299</v>
      </c>
      <c r="AQ5" s="28" t="n">
        <v>0.6096834</v>
      </c>
      <c r="AR5" s="28" t="n">
        <v>191.641856</v>
      </c>
      <c r="AS5" s="28" t="n">
        <v>1.1335532</v>
      </c>
      <c r="AT5" s="28" t="n">
        <v>17.3634169</v>
      </c>
      <c r="AU5" s="28" t="n">
        <v>1.0936013</v>
      </c>
      <c r="AV5" s="28" t="n">
        <f aca="false">(5.2/nov_2021_out_good[[#This Row],[a]]+2*COS(nov_2021_out_good[[#This Row],[incl]]*3.1415/180)*((nov_2021_out_good[[#This Row],[a]]/5.2*(1-nov_2021_out_good[[#This Row],[e]]^2))^0.5))</f>
        <v>5.18162430015584</v>
      </c>
    </row>
    <row r="6" s="28" customFormat="true" ht="13.8" hidden="false" customHeight="false" outlineLevel="0" collapsed="false">
      <c r="A6" s="28" t="s">
        <v>42</v>
      </c>
      <c r="B6" s="28" t="s">
        <v>43</v>
      </c>
      <c r="C6" s="28" t="s">
        <v>44</v>
      </c>
      <c r="D6" s="28" t="n">
        <v>21</v>
      </c>
      <c r="E6" s="28" t="n">
        <v>24</v>
      </c>
      <c r="I6" s="40" t="n">
        <v>18000000000000</v>
      </c>
      <c r="J6" s="41" t="n">
        <v>30</v>
      </c>
      <c r="L6" s="28" t="n">
        <f aca="false">nov_2021_out_good[[#This Row],[Calculated Total Impact Energy(kt)]]*4180000000000*2/(nov_2021_out_good[[#This Row],[Vel(km/s)]]*1000)^2</f>
        <v>435416.666666667</v>
      </c>
      <c r="M6" s="28" t="n">
        <f aca="false">2*(nov_2021_out_good[[#This Row],[Mass (kg)]]/4/1500)^0.3333</f>
        <v>8.34102142339274</v>
      </c>
      <c r="N6" s="28" t="s">
        <v>2518</v>
      </c>
      <c r="O6" s="28" t="s">
        <v>2519</v>
      </c>
      <c r="P6" s="28" t="n">
        <v>2.7</v>
      </c>
      <c r="Q6" s="28" t="n">
        <v>164.1</v>
      </c>
      <c r="R6" s="28" t="n">
        <f aca="false">24</f>
        <v>24</v>
      </c>
      <c r="S6" s="28" t="n">
        <f aca="false">90-45.5</f>
        <v>44.5</v>
      </c>
      <c r="T6" s="28" t="n">
        <f aca="false">119.6</f>
        <v>119.6</v>
      </c>
      <c r="AC6" s="42"/>
      <c r="AV6" s="28" t="e">
        <f aca="false">(5.2/nov_2021_out_good[[#This Row],[a]]+2*COS(nov_2021_out_good[[#This Row],[incl]]*3.1415/180)*((nov_2021_out_good[[#This Row],[a]]/5.2*(1-nov_2021_out_good[[#This Row],[e]]^2))^0.5))</f>
        <v>#DIV/0!</v>
      </c>
    </row>
    <row r="7" s="28" customFormat="true" ht="13.8" hidden="false" customHeight="false" outlineLevel="0" collapsed="false">
      <c r="A7" s="39" t="n">
        <v>41394.3615509259</v>
      </c>
      <c r="B7" s="28" t="s">
        <v>75</v>
      </c>
      <c r="C7" s="28" t="s">
        <v>76</v>
      </c>
      <c r="D7" s="28" t="n">
        <v>21.2</v>
      </c>
      <c r="E7" s="28" t="n">
        <v>12.1</v>
      </c>
      <c r="F7" s="28" t="n">
        <v>1</v>
      </c>
      <c r="G7" s="28" t="n">
        <v>9</v>
      </c>
      <c r="H7" s="28" t="n">
        <v>-8</v>
      </c>
      <c r="I7" s="40" t="n">
        <v>5110000000000</v>
      </c>
      <c r="J7" s="28" t="n">
        <v>10</v>
      </c>
      <c r="L7" s="28" t="n">
        <f aca="false">nov_2021_out_good[[#This Row],[Calculated Total Impact Energy(kt)]]*4180000000000*2/(nov_2021_out_good[[#This Row],[Vel(km/s)]]*1000)^2</f>
        <v>570999.248685199</v>
      </c>
      <c r="M7" s="28" t="n">
        <f aca="false">2*(nov_2021_out_good[[#This Row],[Mass (kg)]]/4/1500)^0.3333</f>
        <v>9.12974837962072</v>
      </c>
      <c r="N7" s="28" t="s">
        <v>2518</v>
      </c>
      <c r="O7" s="28" t="s">
        <v>2525</v>
      </c>
      <c r="P7" s="28" t="n">
        <v>35.5</v>
      </c>
      <c r="Q7" s="28" t="n">
        <v>-30.7</v>
      </c>
      <c r="R7" s="28" t="n">
        <v>12.08304597</v>
      </c>
      <c r="S7" s="28" t="n">
        <v>50.49624884</v>
      </c>
      <c r="T7" s="28" t="n">
        <v>297.7709815</v>
      </c>
      <c r="U7" s="28" t="n">
        <v>-4.34397887</v>
      </c>
      <c r="V7" s="28" t="n">
        <v>8.249213362</v>
      </c>
      <c r="W7" s="28" t="n">
        <v>7.686372778</v>
      </c>
      <c r="Z7" s="28" t="n">
        <v>1</v>
      </c>
      <c r="AA7" s="28" t="n">
        <v>0.9411995</v>
      </c>
      <c r="AB7" s="28" t="n">
        <v>0.0203983</v>
      </c>
      <c r="AC7" s="28" t="n">
        <v>1.1921949</v>
      </c>
      <c r="AD7" s="28" t="n">
        <v>1.0666972</v>
      </c>
      <c r="AE7" s="28" t="n">
        <v>0.011251</v>
      </c>
      <c r="AF7" s="28" t="n">
        <v>0.1176507</v>
      </c>
      <c r="AG7" s="28" t="n">
        <v>0.0244777</v>
      </c>
      <c r="AH7" s="28" t="n">
        <v>7.172499</v>
      </c>
      <c r="AI7" s="28" t="n">
        <v>2.4364727</v>
      </c>
      <c r="AJ7" s="28" t="n">
        <v>247.8982141</v>
      </c>
      <c r="AK7" s="28" t="n">
        <v>5.7287479</v>
      </c>
      <c r="AL7" s="28" t="n">
        <v>39.991095</v>
      </c>
      <c r="AM7" s="28" t="n">
        <v>0.0034065</v>
      </c>
      <c r="AN7" s="28" t="n">
        <v>5.2641976</v>
      </c>
      <c r="AO7" s="28" t="n">
        <v>1.4169876</v>
      </c>
      <c r="AP7" s="28" t="n">
        <v>30.4899219</v>
      </c>
      <c r="AQ7" s="28" t="n">
        <v>0.1438501</v>
      </c>
      <c r="AR7" s="28" t="n">
        <v>226.3610718</v>
      </c>
      <c r="AS7" s="28" t="n">
        <v>5.1526731</v>
      </c>
      <c r="AT7" s="28" t="n">
        <v>31.0089352</v>
      </c>
      <c r="AU7" s="28" t="n">
        <v>2.8883441</v>
      </c>
      <c r="AV7" s="28" t="n">
        <f aca="false">(5.2/nov_2021_out_good[[#This Row],[a]]+2*COS(nov_2021_out_good[[#This Row],[incl]]*3.1415/180)*((nov_2021_out_good[[#This Row],[a]]/5.2*(1-nov_2021_out_good[[#This Row],[e]]^2))^0.5))</f>
        <v>5.76736532046778</v>
      </c>
    </row>
    <row r="8" s="28" customFormat="true" ht="13.8" hidden="false" customHeight="false" outlineLevel="0" collapsed="false">
      <c r="A8" s="39" t="n">
        <v>40365.9963310185</v>
      </c>
      <c r="B8" s="28" t="s">
        <v>63</v>
      </c>
      <c r="C8" s="28" t="s">
        <v>64</v>
      </c>
      <c r="D8" s="28" t="n">
        <v>26</v>
      </c>
      <c r="E8" s="28" t="n">
        <v>15.7</v>
      </c>
      <c r="F8" s="28" t="n">
        <v>12.1</v>
      </c>
      <c r="G8" s="28" t="n">
        <v>10</v>
      </c>
      <c r="H8" s="28" t="n">
        <v>0.2</v>
      </c>
      <c r="I8" s="40" t="n">
        <v>7560000000000</v>
      </c>
      <c r="J8" s="28" t="n">
        <v>14</v>
      </c>
      <c r="L8" s="28" t="n">
        <f aca="false">nov_2021_out_good[[#This Row],[Calculated Total Impact Energy(kt)]]*4180000000000*2/(nov_2021_out_good[[#This Row],[Vel(km/s)]]*1000)^2</f>
        <v>474826.56497221</v>
      </c>
      <c r="M8" s="28" t="n">
        <f aca="false">2*(nov_2021_out_good[[#This Row],[Mass (kg)]]/4/1500)^0.3333</f>
        <v>8.58541518457331</v>
      </c>
      <c r="N8" s="28" t="s">
        <v>2524</v>
      </c>
      <c r="O8" s="28" t="s">
        <v>2525</v>
      </c>
      <c r="P8" s="28" t="n">
        <v>-34.1</v>
      </c>
      <c r="Q8" s="28" t="n">
        <v>-174.5</v>
      </c>
      <c r="R8" s="28" t="n">
        <v>15.69872606</v>
      </c>
      <c r="S8" s="28" t="n">
        <v>46.13207803</v>
      </c>
      <c r="T8" s="28" t="n">
        <v>50.98893786</v>
      </c>
      <c r="U8" s="28" t="n">
        <v>-7.124237475</v>
      </c>
      <c r="V8" s="28" t="n">
        <v>-8.794228377</v>
      </c>
      <c r="W8" s="28" t="n">
        <v>10.87919058</v>
      </c>
      <c r="Z8" s="28" t="n">
        <v>1</v>
      </c>
      <c r="AA8" s="28" t="n">
        <v>0.9583426</v>
      </c>
      <c r="AB8" s="28" t="n">
        <v>0.0066935</v>
      </c>
      <c r="AC8" s="28" t="n">
        <v>4.1342772</v>
      </c>
      <c r="AD8" s="28" t="n">
        <v>2.5463099</v>
      </c>
      <c r="AE8" s="28" t="n">
        <v>0.4758613</v>
      </c>
      <c r="AF8" s="28" t="n">
        <v>0.6236347</v>
      </c>
      <c r="AG8" s="28" t="n">
        <v>0.0724709</v>
      </c>
      <c r="AH8" s="28" t="n">
        <v>2.0019214</v>
      </c>
      <c r="AI8" s="28" t="n">
        <v>0.6301188</v>
      </c>
      <c r="AJ8" s="28" t="n">
        <v>328.3073121</v>
      </c>
      <c r="AK8" s="28" t="n">
        <v>1.1372037</v>
      </c>
      <c r="AL8" s="28" t="n">
        <v>284.6128628</v>
      </c>
      <c r="AM8" s="28" t="n">
        <v>0.0116184</v>
      </c>
      <c r="AN8" s="28" t="n">
        <v>10.7331047</v>
      </c>
      <c r="AO8" s="28" t="n">
        <v>1.1325513</v>
      </c>
      <c r="AP8" s="28" t="n">
        <v>37.372436</v>
      </c>
      <c r="AQ8" s="28" t="n">
        <v>0.8710852</v>
      </c>
      <c r="AR8" s="28" t="n">
        <v>147.1645526</v>
      </c>
      <c r="AS8" s="28" t="n">
        <v>1.4436817</v>
      </c>
      <c r="AT8" s="28" t="n">
        <v>5.9771647</v>
      </c>
      <c r="AU8" s="28" t="n">
        <v>1.5425791</v>
      </c>
      <c r="AV8" s="28" t="n">
        <f aca="false">(5.2/nov_2021_out_good[[#This Row],[a]]+2*COS(nov_2021_out_good[[#This Row],[incl]]*3.1415/180)*((nov_2021_out_good[[#This Row],[a]]/5.2*(1-nov_2021_out_good[[#This Row],[e]]^2))^0.5))</f>
        <v>3.13554245711107</v>
      </c>
    </row>
    <row r="9" s="28" customFormat="true" ht="13.8" hidden="false" customHeight="false" outlineLevel="0" collapsed="false">
      <c r="A9" s="39" t="n">
        <v>39060.2716666667</v>
      </c>
      <c r="B9" s="28" t="s">
        <v>59</v>
      </c>
      <c r="C9" s="28" t="s">
        <v>60</v>
      </c>
      <c r="D9" s="28" t="n">
        <v>26.5</v>
      </c>
      <c r="E9" s="28" t="n">
        <v>15.9</v>
      </c>
      <c r="F9" s="28" t="n">
        <v>4.9</v>
      </c>
      <c r="G9" s="28" t="n">
        <v>-15</v>
      </c>
      <c r="H9" s="28" t="n">
        <v>1.6</v>
      </c>
      <c r="I9" s="40" t="n">
        <v>7410000000000</v>
      </c>
      <c r="J9" s="28" t="n">
        <v>14</v>
      </c>
      <c r="L9" s="28" t="n">
        <f aca="false">nov_2021_out_good[[#This Row],[Calculated Total Impact Energy(kt)]]*4180000000000*2/(nov_2021_out_good[[#This Row],[Vel(km/s)]]*1000)^2</f>
        <v>462956.370396741</v>
      </c>
      <c r="M9" s="28" t="n">
        <f aca="false">2*(nov_2021_out_good[[#This Row],[Mass (kg)]]/4/1500)^0.3333</f>
        <v>8.51327548982773</v>
      </c>
      <c r="N9" s="28" t="s">
        <v>2518</v>
      </c>
      <c r="O9" s="28" t="s">
        <v>2519</v>
      </c>
      <c r="P9" s="28" t="n">
        <v>26.2</v>
      </c>
      <c r="Q9" s="28" t="n">
        <v>26</v>
      </c>
      <c r="R9" s="28" t="n">
        <v>15.86095836</v>
      </c>
      <c r="S9" s="28" t="n">
        <v>85.50895179</v>
      </c>
      <c r="T9" s="28" t="n">
        <v>98.70937591</v>
      </c>
      <c r="U9" s="28" t="n">
        <v>2.39433292</v>
      </c>
      <c r="V9" s="28" t="n">
        <v>-15.62992931</v>
      </c>
      <c r="W9" s="28" t="n">
        <v>1.241965987</v>
      </c>
      <c r="Z9" s="28" t="n">
        <v>1</v>
      </c>
      <c r="AA9" s="28" t="n">
        <v>0.9359752</v>
      </c>
      <c r="AB9" s="28" t="n">
        <v>0.0102356</v>
      </c>
      <c r="AC9" s="28" t="n">
        <v>4.3207235</v>
      </c>
      <c r="AD9" s="28" t="n">
        <v>2.6283494</v>
      </c>
      <c r="AE9" s="28" t="n">
        <v>0.4079027</v>
      </c>
      <c r="AF9" s="28" t="n">
        <v>0.6438924</v>
      </c>
      <c r="AG9" s="28" t="n">
        <v>0.0587339</v>
      </c>
      <c r="AH9" s="28" t="n">
        <v>1.7218838</v>
      </c>
      <c r="AI9" s="28" t="n">
        <v>0.7030092</v>
      </c>
      <c r="AJ9" s="28" t="n">
        <v>150.8572257</v>
      </c>
      <c r="AK9" s="28" t="n">
        <v>2.4141463</v>
      </c>
      <c r="AL9" s="28" t="n">
        <v>256.9132512</v>
      </c>
      <c r="AM9" s="28" t="n">
        <v>0.0114242</v>
      </c>
      <c r="AN9" s="28" t="n">
        <v>10.6805913</v>
      </c>
      <c r="AO9" s="28" t="n">
        <v>1.1470321</v>
      </c>
      <c r="AP9" s="28" t="n">
        <v>38.2613419</v>
      </c>
      <c r="AQ9" s="28" t="n">
        <v>0.6845187</v>
      </c>
      <c r="AR9" s="28" t="n">
        <v>300.975711</v>
      </c>
      <c r="AS9" s="28" t="n">
        <v>2.9601671</v>
      </c>
      <c r="AT9" s="28" t="n">
        <v>-14.2014455</v>
      </c>
      <c r="AU9" s="28" t="n">
        <v>1.548399</v>
      </c>
      <c r="AV9" s="28" t="n">
        <f aca="false">(5.2/nov_2021_out_good[[#This Row],[a]]+2*COS(nov_2021_out_good[[#This Row],[incl]]*3.1415/180)*((nov_2021_out_good[[#This Row],[a]]/5.2*(1-nov_2021_out_good[[#This Row],[e]]^2))^0.5))</f>
        <v>3.06585733615138</v>
      </c>
    </row>
    <row r="10" s="28" customFormat="true" ht="13.8" hidden="false" customHeight="false" outlineLevel="0" collapsed="false">
      <c r="A10" s="28" t="s">
        <v>54</v>
      </c>
      <c r="B10" s="28" t="s">
        <v>55</v>
      </c>
      <c r="C10" s="28" t="s">
        <v>56</v>
      </c>
      <c r="J10" s="41" t="n">
        <v>14</v>
      </c>
      <c r="M10" s="28" t="n">
        <f aca="false">2*(nov_2021_out_good[[#This Row],[Mass (kg)]]/4/1500)^0.3333</f>
        <v>0</v>
      </c>
      <c r="N10" s="28" t="s">
        <v>2524</v>
      </c>
      <c r="O10" s="28" t="s">
        <v>2519</v>
      </c>
      <c r="P10" s="28" t="n">
        <v>-4.1</v>
      </c>
      <c r="Q10" s="28" t="n">
        <v>124.3</v>
      </c>
      <c r="AC10" s="42"/>
      <c r="AV10" s="28" t="e">
        <f aca="false">(5.2/nov_2021_out_good[[#This Row],[a]]+2*COS(nov_2021_out_good[[#This Row],[incl]]*3.1415/180)*((nov_2021_out_good[[#This Row],[a]]/5.2*(1-nov_2021_out_good[[#This Row],[e]]^2))^0.5))</f>
        <v>#DIV/0!</v>
      </c>
    </row>
    <row r="11" s="28" customFormat="true" ht="13.8" hidden="false" customHeight="false" outlineLevel="0" collapsed="false">
      <c r="A11" s="28" t="s">
        <v>66</v>
      </c>
      <c r="B11" s="28" t="s">
        <v>67</v>
      </c>
      <c r="C11" s="28" t="s">
        <v>68</v>
      </c>
      <c r="D11" s="28" t="n">
        <v>31.5</v>
      </c>
      <c r="E11" s="28" t="n">
        <f aca="false">13</f>
        <v>13</v>
      </c>
      <c r="J11" s="41" t="n">
        <v>13</v>
      </c>
      <c r="L11" s="28" t="n">
        <f aca="false">nov_2021_out_good[[#This Row],[Calculated Total Impact Energy(kt)]]*4180000000000*2/(nov_2021_out_good[[#This Row],[Vel(km/s)]]*1000)^2</f>
        <v>643076.923076923</v>
      </c>
      <c r="M11" s="28" t="n">
        <f aca="false">2*(nov_2021_out_good[[#This Row],[Mass (kg)]]/4/1500)^0.3333</f>
        <v>9.49874473634982</v>
      </c>
      <c r="N11" s="28" t="s">
        <v>2519</v>
      </c>
      <c r="O11" s="28" t="s">
        <v>2524</v>
      </c>
      <c r="P11" s="28" t="n">
        <v>-67.7</v>
      </c>
      <c r="Q11" s="28" t="n">
        <v>18.2</v>
      </c>
      <c r="R11" s="28" t="n">
        <f aca="false">13</f>
        <v>13</v>
      </c>
      <c r="S11" s="28" t="n">
        <f aca="false">90-41.86</f>
        <v>48.14</v>
      </c>
      <c r="T11" s="28" t="n">
        <f aca="false">180+82.05</f>
        <v>262.05</v>
      </c>
      <c r="AC11" s="42"/>
      <c r="AV11" s="28" t="e">
        <f aca="false">(5.2/nov_2021_out_good[[#This Row],[a]]+2*COS(nov_2021_out_good[[#This Row],[incl]]*3.1415/180)*((nov_2021_out_good[[#This Row],[a]]/5.2*(1-nov_2021_out_good[[#This Row],[e]]^2))^0.5))</f>
        <v>#DIV/0!</v>
      </c>
    </row>
    <row r="12" s="28" customFormat="true" ht="13.8" hidden="false" customHeight="false" outlineLevel="0" collapsed="false">
      <c r="A12" s="39" t="n">
        <v>42406.5799652778</v>
      </c>
      <c r="B12" s="28" t="s">
        <v>71</v>
      </c>
      <c r="C12" s="28" t="s">
        <v>72</v>
      </c>
      <c r="D12" s="28" t="n">
        <v>31</v>
      </c>
      <c r="E12" s="28" t="n">
        <v>15.6</v>
      </c>
      <c r="F12" s="28" t="n">
        <v>2.7</v>
      </c>
      <c r="G12" s="28" t="n">
        <v>14.5</v>
      </c>
      <c r="H12" s="28" t="n">
        <v>5</v>
      </c>
      <c r="I12" s="40" t="n">
        <v>6853000000000</v>
      </c>
      <c r="J12" s="28" t="n">
        <v>13</v>
      </c>
      <c r="L12" s="28" t="n">
        <f aca="false">nov_2021_out_good[[#This Row],[Calculated Total Impact Energy(kt)]]*4180000000000*2/(nov_2021_out_good[[#This Row],[Vel(km/s)]]*1000)^2</f>
        <v>446581.196581197</v>
      </c>
      <c r="M12" s="28" t="n">
        <f aca="false">2*(nov_2021_out_good[[#This Row],[Mass (kg)]]/4/1500)^0.3333</f>
        <v>8.41170431718069</v>
      </c>
      <c r="N12" s="28" t="s">
        <v>2524</v>
      </c>
      <c r="O12" s="28" t="s">
        <v>2525</v>
      </c>
      <c r="P12" s="28" t="n">
        <v>-30.4</v>
      </c>
      <c r="Q12" s="28" t="n">
        <v>-25.5</v>
      </c>
      <c r="R12" s="28" t="n">
        <v>15.57369577</v>
      </c>
      <c r="S12" s="28" t="n">
        <v>68.08569894</v>
      </c>
      <c r="T12" s="28" t="n">
        <v>260.4910743</v>
      </c>
      <c r="U12" s="28" t="n">
        <v>2.386891957</v>
      </c>
      <c r="V12" s="28" t="n">
        <v>14.24986658</v>
      </c>
      <c r="W12" s="28" t="n">
        <v>5.812404761</v>
      </c>
      <c r="Z12" s="28" t="n">
        <v>1</v>
      </c>
      <c r="AA12" s="28" t="n">
        <v>0.2471786</v>
      </c>
      <c r="AB12" s="28" t="n">
        <v>0.0342802</v>
      </c>
      <c r="AC12" s="28" t="n">
        <v>0.987835</v>
      </c>
      <c r="AD12" s="28" t="n">
        <v>0.6175068</v>
      </c>
      <c r="AE12" s="28" t="n">
        <v>0.016654</v>
      </c>
      <c r="AF12" s="28" t="n">
        <v>0.5997152</v>
      </c>
      <c r="AG12" s="28" t="n">
        <v>0.0447207</v>
      </c>
      <c r="AH12" s="28" t="n">
        <v>3.8781033</v>
      </c>
      <c r="AI12" s="28" t="n">
        <v>0.6950672</v>
      </c>
      <c r="AJ12" s="28" t="n">
        <v>2.8061693</v>
      </c>
      <c r="AK12" s="28" t="n">
        <v>0.7179027</v>
      </c>
      <c r="AL12" s="28" t="n">
        <v>316.9646126</v>
      </c>
      <c r="AM12" s="28" t="n">
        <v>0.0035025</v>
      </c>
      <c r="AN12" s="28" t="n">
        <v>11.389037</v>
      </c>
      <c r="AO12" s="28" t="n">
        <v>1.0900928</v>
      </c>
      <c r="AP12" s="28" t="n">
        <v>19.0436055</v>
      </c>
      <c r="AQ12" s="28" t="n">
        <v>1.0172812</v>
      </c>
      <c r="AR12" s="28" t="n">
        <v>231.8348234</v>
      </c>
      <c r="AS12" s="28" t="n">
        <v>1.9723547</v>
      </c>
      <c r="AT12" s="28" t="n">
        <v>-12.1358231</v>
      </c>
      <c r="AU12" s="28" t="n">
        <v>1.3808847</v>
      </c>
      <c r="AV12" s="28" t="n">
        <f aca="false">(5.2/nov_2021_out_good[[#This Row],[a]]+2*COS(nov_2021_out_good[[#This Row],[incl]]*3.1415/180)*((nov_2021_out_good[[#This Row],[a]]/5.2*(1-nov_2021_out_good[[#This Row],[e]]^2))^0.5))</f>
        <v>8.97120926611808</v>
      </c>
    </row>
    <row r="13" s="28" customFormat="true" ht="13.8" hidden="false" customHeight="false" outlineLevel="0" collapsed="false">
      <c r="A13" s="39" t="n">
        <v>44187.9746875</v>
      </c>
      <c r="B13" s="28" t="s">
        <v>83</v>
      </c>
      <c r="C13" s="28" t="s">
        <v>84</v>
      </c>
      <c r="D13" s="28" t="n">
        <v>35.5</v>
      </c>
      <c r="E13" s="28" t="n">
        <v>13.6</v>
      </c>
      <c r="F13" s="28" t="n">
        <v>-2.6</v>
      </c>
      <c r="G13" s="28" t="n">
        <v>5.9</v>
      </c>
      <c r="H13" s="28" t="n">
        <v>-12.1</v>
      </c>
      <c r="I13" s="40" t="n">
        <v>4898000000000</v>
      </c>
      <c r="J13" s="28" t="n">
        <v>9.5</v>
      </c>
      <c r="L13" s="28" t="n">
        <f aca="false">nov_2021_out_good[[#This Row],[Calculated Total Impact Energy(kt)]]*4180000000000*2/(nov_2021_out_good[[#This Row],[Vel(km/s)]]*1000)^2</f>
        <v>429390.138408304</v>
      </c>
      <c r="M13" s="28" t="n">
        <f aca="false">2*(nov_2021_out_good[[#This Row],[Mass (kg)]]/4/1500)^0.3333</f>
        <v>8.30236413955987</v>
      </c>
      <c r="N13" s="28" t="s">
        <v>2518</v>
      </c>
      <c r="O13" s="28" t="s">
        <v>2519</v>
      </c>
      <c r="P13" s="28" t="n">
        <v>31.9</v>
      </c>
      <c r="Q13" s="28" t="n">
        <v>96.2</v>
      </c>
      <c r="R13" s="28" t="n">
        <v>13.71057986</v>
      </c>
      <c r="S13" s="28" t="n">
        <v>85.0791837</v>
      </c>
      <c r="T13" s="28" t="n">
        <v>351.8030571</v>
      </c>
      <c r="U13" s="28" t="n">
        <v>-13.52049215</v>
      </c>
      <c r="V13" s="28" t="n">
        <v>1.947596308</v>
      </c>
      <c r="W13" s="28" t="n">
        <v>1.176078495</v>
      </c>
      <c r="Z13" s="28" t="n">
        <v>1</v>
      </c>
      <c r="AA13" s="28" t="n">
        <v>0.9751341</v>
      </c>
      <c r="AB13" s="28" t="n">
        <v>0.0030047</v>
      </c>
      <c r="AC13" s="28" t="n">
        <v>3.2171525</v>
      </c>
      <c r="AD13" s="28" t="n">
        <v>2.0961433</v>
      </c>
      <c r="AE13" s="28" t="n">
        <v>0.2737572</v>
      </c>
      <c r="AF13" s="28" t="n">
        <v>0.5347961</v>
      </c>
      <c r="AG13" s="28" t="n">
        <v>0.0620754</v>
      </c>
      <c r="AH13" s="28" t="n">
        <v>5.8807159</v>
      </c>
      <c r="AI13" s="28" t="n">
        <v>1.4519239</v>
      </c>
      <c r="AJ13" s="28" t="n">
        <v>192.7928003</v>
      </c>
      <c r="AK13" s="28" t="n">
        <v>1.8295671</v>
      </c>
      <c r="AL13" s="28" t="n">
        <v>271.2763685</v>
      </c>
      <c r="AM13" s="28" t="n">
        <v>0.0064183</v>
      </c>
      <c r="AN13" s="28" t="n">
        <v>8.0799648</v>
      </c>
      <c r="AO13" s="28" t="n">
        <v>1.1685851</v>
      </c>
      <c r="AP13" s="28" t="n">
        <v>37.1565074</v>
      </c>
      <c r="AQ13" s="28" t="n">
        <v>0.743781</v>
      </c>
      <c r="AR13" s="28" t="n">
        <v>10.1326943</v>
      </c>
      <c r="AS13" s="28" t="n">
        <v>1.5141655</v>
      </c>
      <c r="AT13" s="28" t="n">
        <v>35.0600459</v>
      </c>
      <c r="AU13" s="28" t="n">
        <v>4.5689638</v>
      </c>
      <c r="AV13" s="28" t="n">
        <f aca="false">(5.2/nov_2021_out_good[[#This Row],[a]]+2*COS(nov_2021_out_good[[#This Row],[incl]]*3.1415/180)*((nov_2021_out_good[[#This Row],[a]]/5.2*(1-nov_2021_out_good[[#This Row],[e]]^2))^0.5))</f>
        <v>3.54806579117335</v>
      </c>
    </row>
    <row r="14" s="28" customFormat="true" ht="13.8" hidden="false" customHeight="false" outlineLevel="0" collapsed="false">
      <c r="A14" s="39" t="n">
        <v>38267.5518865741</v>
      </c>
      <c r="B14" s="28" t="s">
        <v>47</v>
      </c>
      <c r="C14" s="28" t="s">
        <v>48</v>
      </c>
      <c r="D14" s="28" t="n">
        <v>35</v>
      </c>
      <c r="E14" s="28" t="n">
        <v>19.2</v>
      </c>
      <c r="F14" s="28" t="n">
        <v>-15.3</v>
      </c>
      <c r="G14" s="28" t="n">
        <v>1</v>
      </c>
      <c r="H14" s="28" t="n">
        <v>11.6</v>
      </c>
      <c r="I14" s="40" t="n">
        <v>10400000000000</v>
      </c>
      <c r="J14" s="28" t="n">
        <v>18</v>
      </c>
      <c r="L14" s="28" t="n">
        <f aca="false">nov_2021_out_good[[#This Row],[Calculated Total Impact Energy(kt)]]*4180000000000*2/(nov_2021_out_good[[#This Row],[Vel(km/s)]]*1000)^2</f>
        <v>408203.125</v>
      </c>
      <c r="M14" s="28" t="n">
        <f aca="false">2*(nov_2021_out_good[[#This Row],[Mass (kg)]]/4/1500)^0.3333</f>
        <v>8.1635162782075</v>
      </c>
      <c r="N14" s="28" t="s">
        <v>2524</v>
      </c>
      <c r="O14" s="28" t="s">
        <v>2519</v>
      </c>
      <c r="P14" s="28" t="n">
        <v>-27.3</v>
      </c>
      <c r="Q14" s="28" t="n">
        <v>71.5</v>
      </c>
      <c r="R14" s="28" t="n">
        <v>19.22628409</v>
      </c>
      <c r="S14" s="28" t="n">
        <v>62.78871466</v>
      </c>
      <c r="T14" s="28" t="n">
        <v>240.1273981</v>
      </c>
      <c r="U14" s="28" t="n">
        <v>8.516274039</v>
      </c>
      <c r="V14" s="28" t="n">
        <v>14.82665658</v>
      </c>
      <c r="W14" s="28" t="n">
        <v>8.791662591</v>
      </c>
      <c r="Z14" s="28" t="n">
        <v>1</v>
      </c>
      <c r="AA14" s="28" t="n">
        <v>0.8408153</v>
      </c>
      <c r="AB14" s="28" t="n">
        <v>0.0078752</v>
      </c>
      <c r="AC14" s="28" t="n">
        <v>4.2993023</v>
      </c>
      <c r="AD14" s="28" t="n">
        <v>2.5700588</v>
      </c>
      <c r="AE14" s="28" t="n">
        <v>0.5481448</v>
      </c>
      <c r="AF14" s="28" t="n">
        <v>0.672842</v>
      </c>
      <c r="AG14" s="28" t="n">
        <v>0.0706581</v>
      </c>
      <c r="AH14" s="28" t="n">
        <v>10.1480403</v>
      </c>
      <c r="AI14" s="28" t="n">
        <v>0.6977697</v>
      </c>
      <c r="AJ14" s="28" t="n">
        <v>307.2892277</v>
      </c>
      <c r="AK14" s="28" t="n">
        <v>1.9025037</v>
      </c>
      <c r="AL14" s="28" t="n">
        <v>14.5484312</v>
      </c>
      <c r="AM14" s="28" t="n">
        <v>7.76E-005</v>
      </c>
      <c r="AN14" s="28" t="n">
        <v>16.0551497</v>
      </c>
      <c r="AO14" s="28" t="n">
        <v>1.1705169</v>
      </c>
      <c r="AP14" s="28" t="n">
        <v>37.8213767</v>
      </c>
      <c r="AQ14" s="28" t="n">
        <v>0.9732535</v>
      </c>
      <c r="AR14" s="28" t="n">
        <v>202.8994836</v>
      </c>
      <c r="AS14" s="28" t="n">
        <v>1.634785</v>
      </c>
      <c r="AT14" s="28" t="n">
        <v>-34.219259</v>
      </c>
      <c r="AU14" s="28" t="n">
        <v>1.0821622</v>
      </c>
      <c r="AV14" s="28" t="n">
        <f aca="false">(5.2/nov_2021_out_good[[#This Row],[a]]+2*COS(nov_2021_out_good[[#This Row],[incl]]*3.1415/180)*((nov_2021_out_good[[#This Row],[a]]/5.2*(1-nov_2021_out_good[[#This Row],[e]]^2))^0.5))</f>
        <v>3.04720249553741</v>
      </c>
    </row>
    <row r="15" s="28" customFormat="true" ht="13.8" hidden="false" customHeight="false" outlineLevel="0" collapsed="false">
      <c r="A15" s="28" t="s">
        <v>78</v>
      </c>
      <c r="B15" s="28" t="s">
        <v>343</v>
      </c>
      <c r="C15" s="28" t="s">
        <v>2841</v>
      </c>
      <c r="D15" s="28" t="n">
        <f aca="false">32</f>
        <v>32</v>
      </c>
      <c r="E15" s="28" t="n">
        <v>15.2</v>
      </c>
      <c r="J15" s="28" t="n">
        <v>9.8</v>
      </c>
      <c r="L15" s="28" t="n">
        <f aca="false">430000</f>
        <v>430000</v>
      </c>
      <c r="M15" s="28" t="n">
        <f aca="false">2*(nov_2021_out_good[[#This Row],[Mass (kg)]]/4/1500)^0.3333</f>
        <v>8.30629249523586</v>
      </c>
      <c r="N15" s="28" t="s">
        <v>2524</v>
      </c>
      <c r="O15" s="28" t="s">
        <v>2525</v>
      </c>
      <c r="P15" s="28" t="n">
        <v>-44.8</v>
      </c>
      <c r="Q15" s="28" t="n">
        <v>-129.6</v>
      </c>
      <c r="R15" s="28" t="n">
        <f aca="false">15.2</f>
        <v>15.2</v>
      </c>
      <c r="S15" s="28" t="n">
        <f aca="false">90 - 54.6</f>
        <v>35.4</v>
      </c>
      <c r="T15" s="28" t="n">
        <f aca="false">180 + 57.6</f>
        <v>237.6</v>
      </c>
      <c r="AC15" s="42"/>
      <c r="AV15" s="28" t="e">
        <f aca="false">(5.2/nov_2021_out_good[[#This Row],[a]]+2*COS(nov_2021_out_good[[#This Row],[incl]]*3.1415/180)*((nov_2021_out_good[[#This Row],[a]]/5.2*(1-nov_2021_out_good[[#This Row],[e]]^2))^0.5))</f>
        <v>#DIV/0!</v>
      </c>
    </row>
    <row r="16" s="28" customFormat="true" ht="13.8" hidden="false" customHeight="false" outlineLevel="0" collapsed="false">
      <c r="A16" s="39" t="n">
        <v>44599.8378009259</v>
      </c>
      <c r="B16" s="28" t="s">
        <v>103</v>
      </c>
      <c r="C16" s="28" t="s">
        <v>104</v>
      </c>
      <c r="D16" s="28" t="n">
        <v>26.5</v>
      </c>
      <c r="E16" s="28" t="n">
        <v>13.1</v>
      </c>
      <c r="F16" s="28" t="n">
        <v>-8.9</v>
      </c>
      <c r="G16" s="28" t="n">
        <v>-7.3</v>
      </c>
      <c r="H16" s="28" t="n">
        <v>-6.3</v>
      </c>
      <c r="I16" s="40" t="n">
        <v>3480000000000</v>
      </c>
      <c r="J16" s="28" t="n">
        <v>7</v>
      </c>
      <c r="L16" s="28" t="n">
        <f aca="false">nov_2021_out_good[[#This Row],[Calculated Total Impact Energy(kt)]]*4180000000000*2/(nov_2021_out_good[[#This Row],[Vel(km/s)]]*1000)^2</f>
        <v>341005.768894587</v>
      </c>
      <c r="M16" s="28" t="n">
        <f aca="false">2*(nov_2021_out_good[[#This Row],[Mass (kg)]]/4/1500)^0.3333</f>
        <v>7.68850085921107</v>
      </c>
      <c r="N16" s="28" t="s">
        <v>2524</v>
      </c>
      <c r="O16" s="28" t="s">
        <v>2519</v>
      </c>
      <c r="P16" s="28" t="n">
        <v>-28.7</v>
      </c>
      <c r="Q16" s="28" t="n">
        <v>11.4</v>
      </c>
      <c r="R16" s="28" t="n">
        <v>13.12211873</v>
      </c>
      <c r="S16" s="28" t="n">
        <v>63.31567084</v>
      </c>
      <c r="T16" s="28" t="n">
        <v>27.406603</v>
      </c>
      <c r="U16" s="28" t="n">
        <v>-10.40860298</v>
      </c>
      <c r="V16" s="28" t="n">
        <v>-5.396829245</v>
      </c>
      <c r="W16" s="28" t="n">
        <v>5.892810716</v>
      </c>
      <c r="Z16" s="28" t="n">
        <v>1</v>
      </c>
      <c r="AA16" s="28" t="n">
        <v>0.9176773</v>
      </c>
      <c r="AB16" s="28" t="n">
        <v>0.0137341</v>
      </c>
      <c r="AC16" s="28" t="n">
        <v>1.4969056</v>
      </c>
      <c r="AD16" s="28" t="n">
        <v>1.2072915</v>
      </c>
      <c r="AE16" s="28" t="n">
        <v>0.0857363</v>
      </c>
      <c r="AF16" s="28" t="n">
        <v>0.2398875</v>
      </c>
      <c r="AG16" s="28" t="n">
        <v>0.0646295</v>
      </c>
      <c r="AH16" s="28" t="n">
        <v>5.774178</v>
      </c>
      <c r="AI16" s="28" t="n">
        <v>0.3842907</v>
      </c>
      <c r="AJ16" s="28" t="n">
        <v>230.2059199</v>
      </c>
      <c r="AK16" s="28" t="n">
        <v>1.8787513</v>
      </c>
      <c r="AL16" s="28" t="n">
        <v>318.7067114</v>
      </c>
      <c r="AM16" s="28" t="n">
        <v>0.0011457</v>
      </c>
      <c r="AN16" s="28" t="n">
        <v>6.5841677</v>
      </c>
      <c r="AO16" s="28" t="n">
        <v>1.2914029</v>
      </c>
      <c r="AP16" s="28" t="n">
        <v>32.6196948</v>
      </c>
      <c r="AQ16" s="28" t="n">
        <v>0.799865</v>
      </c>
      <c r="AR16" s="28" t="n">
        <v>131.1121011</v>
      </c>
      <c r="AS16" s="28" t="n">
        <v>4.2628409</v>
      </c>
      <c r="AT16" s="28" t="n">
        <v>48.7614799</v>
      </c>
      <c r="AU16" s="28" t="n">
        <v>3.831647</v>
      </c>
      <c r="AV16" s="28" t="n">
        <f aca="false">(5.2/nov_2021_out_good[[#This Row],[a]]+2*COS(nov_2021_out_good[[#This Row],[incl]]*3.1415/180)*((nov_2021_out_good[[#This Row],[a]]/5.2*(1-nov_2021_out_good[[#This Row],[e]]^2))^0.5))</f>
        <v>5.2379599598694</v>
      </c>
    </row>
    <row r="17" s="28" customFormat="true" ht="13.8" hidden="false" customHeight="false" outlineLevel="0" collapsed="false">
      <c r="A17" s="28" t="s">
        <v>86</v>
      </c>
      <c r="B17" s="28" t="s">
        <v>87</v>
      </c>
      <c r="C17" s="28" t="s">
        <v>88</v>
      </c>
      <c r="D17" s="41" t="n">
        <v>29</v>
      </c>
      <c r="J17" s="41" t="n">
        <v>9</v>
      </c>
      <c r="M17" s="28" t="n">
        <f aca="false">2*(nov_2021_out_good[[#This Row],[Mass (kg)]]/4/1500)^0.3333</f>
        <v>0</v>
      </c>
      <c r="AC17" s="42"/>
      <c r="AV17" s="28" t="e">
        <f aca="false">(5.2/nov_2021_out_good[[#This Row],[a]]+2*COS(nov_2021_out_good[[#This Row],[incl]]*3.1415/180)*((nov_2021_out_good[[#This Row],[a]]/5.2*(1-nov_2021_out_good[[#This Row],[e]]^2))^0.5))</f>
        <v>#DIV/0!</v>
      </c>
    </row>
    <row r="18" s="28" customFormat="true" ht="13.8" hidden="false" customHeight="false" outlineLevel="0" collapsed="false">
      <c r="A18" s="28" t="s">
        <v>90</v>
      </c>
      <c r="B18" s="28" t="s">
        <v>91</v>
      </c>
      <c r="C18" s="28" t="s">
        <v>92</v>
      </c>
      <c r="J18" s="28" t="n">
        <v>8.8</v>
      </c>
      <c r="M18" s="28" t="n">
        <f aca="false">2*(nov_2021_out_good[[#This Row],[Mass (kg)]]/4/1500)^0.3333</f>
        <v>0</v>
      </c>
      <c r="AC18" s="42"/>
      <c r="AV18" s="28" t="e">
        <f aca="false">(5.2/nov_2021_out_good[[#This Row],[a]]+2*COS(nov_2021_out_good[[#This Row],[incl]]*3.1415/180)*((nov_2021_out_good[[#This Row],[a]]/5.2*(1-nov_2021_out_good[[#This Row],[e]]^2))^0.5))</f>
        <v>#DIV/0!</v>
      </c>
    </row>
    <row r="19" s="28" customFormat="true" ht="13.8" hidden="false" customHeight="false" outlineLevel="0" collapsed="false">
      <c r="A19" s="28" t="s">
        <v>98</v>
      </c>
      <c r="B19" s="28" t="s">
        <v>99</v>
      </c>
      <c r="C19" s="28" t="s">
        <v>100</v>
      </c>
      <c r="J19" s="28" t="n">
        <v>7.3</v>
      </c>
      <c r="M19" s="28" t="n">
        <f aca="false">2*(nov_2021_out_good[[#This Row],[Mass (kg)]]/4/1500)^0.3333</f>
        <v>0</v>
      </c>
      <c r="AC19" s="42"/>
      <c r="AV19" s="28" t="e">
        <f aca="false">(5.2/nov_2021_out_good[[#This Row],[a]]+2*COS(nov_2021_out_good[[#This Row],[incl]]*3.1415/180)*((nov_2021_out_good[[#This Row],[a]]/5.2*(1-nov_2021_out_good[[#This Row],[e]]^2))^0.5))</f>
        <v>#DIV/0!</v>
      </c>
    </row>
    <row r="20" customFormat="false" ht="13.8" hidden="false" customHeight="false" outlineLevel="0" collapsed="false">
      <c r="M20" s="0" t="n">
        <f aca="false">2*(nov_2021_out_good[[#This Row],[Mass (kg)]]/4/1500)^0.3333</f>
        <v>0</v>
      </c>
      <c r="AV20" s="28" t="e">
        <f aca="false">(5.2/nov_2021_out_good[[#This Row],[a]]+2*COS(nov_2021_out_good[[#This Row],[incl]]*3.1415/180)*((nov_2021_out_good[[#This Row],[a]]/5.2*(1-nov_2021_out_good[[#This Row],[e]]^2))^0.5))</f>
        <v>#DIV/0!</v>
      </c>
    </row>
    <row r="21" customFormat="false" ht="13.8" hidden="false" customHeight="false" outlineLevel="0" collapsed="false">
      <c r="M21" s="0" t="n">
        <f aca="false">2*(nov_2021_out_good[[#This Row],[Mass (kg)]]/4/1500)^0.3333</f>
        <v>0</v>
      </c>
      <c r="AV21" s="28" t="e">
        <f aca="false">(5.2/nov_2021_out_good[[#This Row],[a]]+2*COS(nov_2021_out_good[[#This Row],[incl]]*3.1415/180)*((nov_2021_out_good[[#This Row],[a]]/5.2*(1-nov_2021_out_good[[#This Row],[e]]^2))^0.5))</f>
        <v>#DIV/0!</v>
      </c>
    </row>
    <row r="22" customFormat="false" ht="13.8" hidden="false" customHeight="false" outlineLevel="0" collapsed="false">
      <c r="A22" s="31" t="n">
        <v>40688.2361342593</v>
      </c>
      <c r="B22" s="0" t="s">
        <v>131</v>
      </c>
      <c r="C22" s="0" t="s">
        <v>132</v>
      </c>
      <c r="D22" s="0" t="n">
        <v>59</v>
      </c>
      <c r="E22" s="0" t="n">
        <v>11.6</v>
      </c>
      <c r="F22" s="0" t="n">
        <v>-3.4</v>
      </c>
      <c r="G22" s="0" t="n">
        <v>-10.8</v>
      </c>
      <c r="H22" s="0" t="n">
        <v>2.4</v>
      </c>
      <c r="I22" s="43" t="n">
        <v>2280000000000</v>
      </c>
      <c r="J22" s="0" t="n">
        <v>4.8</v>
      </c>
      <c r="L22" s="0" t="n">
        <f aca="false">nov_2021_out_good[[#This Row],[Calculated Total Impact Energy(kt)]]*4180000000000*2/(nov_2021_out_good[[#This Row],[Vel(km/s)]]*1000)^2</f>
        <v>298216.409036861</v>
      </c>
      <c r="M22" s="0" t="n">
        <f aca="false">2*(nov_2021_out_good[[#This Row],[Mass (kg)]]/4/1500)^0.3333</f>
        <v>7.35247480519672</v>
      </c>
      <c r="N22" s="0" t="s">
        <v>2518</v>
      </c>
      <c r="O22" s="0" t="s">
        <v>2519</v>
      </c>
      <c r="P22" s="0" t="n">
        <v>4.1</v>
      </c>
      <c r="Q22" s="0" t="n">
        <v>14</v>
      </c>
      <c r="R22" s="0" t="n">
        <v>11.57410904</v>
      </c>
      <c r="S22" s="0" t="n">
        <v>60.35386435</v>
      </c>
      <c r="T22" s="0" t="n">
        <v>106.260249</v>
      </c>
      <c r="U22" s="0" t="n">
        <v>2.816533749</v>
      </c>
      <c r="V22" s="0" t="n">
        <v>-9.656659399</v>
      </c>
      <c r="W22" s="0" t="n">
        <v>5.725038593</v>
      </c>
      <c r="Z22" s="0" t="n">
        <v>1</v>
      </c>
      <c r="AA22" s="0" t="n">
        <v>0.9870408</v>
      </c>
      <c r="AB22" s="0" t="n">
        <v>0.0772119</v>
      </c>
      <c r="AC22" s="37" t="n">
        <v>1.0687881</v>
      </c>
      <c r="AD22" s="0" t="n">
        <v>1.0279145</v>
      </c>
      <c r="AE22" s="0" t="n">
        <v>0.0957722</v>
      </c>
      <c r="AF22" s="0" t="n">
        <v>0.0397637</v>
      </c>
      <c r="AG22" s="0" t="n">
        <v>0.1645598</v>
      </c>
      <c r="AH22" s="0" t="n">
        <v>1.4353787</v>
      </c>
      <c r="AI22" s="0" t="n">
        <v>7.1698322</v>
      </c>
      <c r="AJ22" s="0" t="n">
        <v>289.6594491</v>
      </c>
      <c r="AK22" s="0" t="n">
        <v>40.4027221</v>
      </c>
      <c r="AL22" s="0" t="n">
        <v>243.4831439</v>
      </c>
      <c r="AM22" s="0" t="n">
        <v>0.2834011</v>
      </c>
      <c r="AN22" s="0" t="n">
        <v>1.1386936</v>
      </c>
      <c r="AO22" s="0" t="n">
        <v>5.7067467</v>
      </c>
      <c r="AP22" s="0" t="n">
        <v>29.813326</v>
      </c>
      <c r="AQ22" s="0" t="n">
        <v>1.3490142</v>
      </c>
      <c r="AR22" s="0" t="n">
        <v>89.6945693</v>
      </c>
      <c r="AS22" s="0" t="n">
        <v>46.7453983</v>
      </c>
      <c r="AT22" s="0" t="n">
        <v>-17.4935972</v>
      </c>
      <c r="AU22" s="0" t="n">
        <v>1.7512651</v>
      </c>
      <c r="AV22" s="28" t="n">
        <f aca="false">(5.2/nov_2021_out_good[[#This Row],[a]]+2*COS(nov_2021_out_good[[#This Row],[incl]]*3.1415/180)*((nov_2021_out_good[[#This Row],[a]]/5.2*(1-nov_2021_out_good[[#This Row],[e]]^2))^0.5))</f>
        <v>5.94701952864622</v>
      </c>
    </row>
    <row r="23" customFormat="false" ht="13.8" hidden="false" customHeight="false" outlineLevel="0" collapsed="false">
      <c r="A23" s="31" t="n">
        <v>41874.2706134259</v>
      </c>
      <c r="B23" s="0" t="s">
        <v>95</v>
      </c>
      <c r="C23" s="0" t="s">
        <v>96</v>
      </c>
      <c r="D23" s="0" t="n">
        <v>22.2</v>
      </c>
      <c r="E23" s="0" t="n">
        <v>16.2</v>
      </c>
      <c r="F23" s="0" t="n">
        <v>-2.3</v>
      </c>
      <c r="G23" s="0" t="n">
        <v>5.7</v>
      </c>
      <c r="H23" s="0" t="n">
        <v>16.5</v>
      </c>
      <c r="I23" s="43" t="n">
        <v>3819000000000</v>
      </c>
      <c r="J23" s="0" t="n">
        <v>7.6</v>
      </c>
      <c r="L23" s="0" t="n">
        <f aca="false">nov_2021_out_good[[#This Row],[Calculated Total Impact Energy(kt)]]*4180000000000*2/(nov_2021_out_good[[#This Row],[Vel(km/s)]]*1000)^2</f>
        <v>242097.241274196</v>
      </c>
      <c r="M23" s="0" t="n">
        <f aca="false">2*(nov_2021_out_good[[#This Row],[Mass (kg)]]/4/1500)^0.3333</f>
        <v>6.85892411197424</v>
      </c>
      <c r="N23" s="0" t="s">
        <v>2524</v>
      </c>
      <c r="O23" s="0" t="s">
        <v>2519</v>
      </c>
      <c r="P23" s="0" t="n">
        <v>-61.7</v>
      </c>
      <c r="Q23" s="0" t="n">
        <v>132.6</v>
      </c>
      <c r="R23" s="0" t="n">
        <v>17.60766878</v>
      </c>
      <c r="S23" s="0" t="n">
        <v>47.91753233</v>
      </c>
      <c r="T23" s="0" t="n">
        <v>170.4630347</v>
      </c>
      <c r="U23" s="0" t="n">
        <v>12.88746141</v>
      </c>
      <c r="V23" s="0" t="n">
        <v>-2.165169726</v>
      </c>
      <c r="W23" s="0" t="n">
        <v>11.80065161</v>
      </c>
      <c r="Z23" s="0" t="n">
        <v>1</v>
      </c>
      <c r="AA23" s="0" t="n">
        <v>0.8941488</v>
      </c>
      <c r="AB23" s="0" t="n">
        <v>0.0091173</v>
      </c>
      <c r="AC23" s="37" t="n">
        <v>1.8025521</v>
      </c>
      <c r="AD23" s="0" t="n">
        <v>1.3483504</v>
      </c>
      <c r="AE23" s="0" t="n">
        <v>0.0954195</v>
      </c>
      <c r="AF23" s="0" t="n">
        <v>0.3368572</v>
      </c>
      <c r="AG23" s="0" t="n">
        <v>0.043676</v>
      </c>
      <c r="AH23" s="0" t="n">
        <v>20.6982598</v>
      </c>
      <c r="AI23" s="0" t="n">
        <v>1.590251</v>
      </c>
      <c r="AJ23" s="0" t="n">
        <v>57.2958569</v>
      </c>
      <c r="AK23" s="0" t="n">
        <v>4.6246602</v>
      </c>
      <c r="AL23" s="0" t="n">
        <v>329.8656734</v>
      </c>
      <c r="AM23" s="0" t="n">
        <v>0.0001775</v>
      </c>
      <c r="AN23" s="0" t="n">
        <v>13.5733243</v>
      </c>
      <c r="AO23" s="0" t="n">
        <v>1.1403818</v>
      </c>
      <c r="AP23" s="0" t="n">
        <v>33.113875</v>
      </c>
      <c r="AQ23" s="0" t="n">
        <v>0.7030357</v>
      </c>
      <c r="AR23" s="0" t="n">
        <v>5.7627362</v>
      </c>
      <c r="AS23" s="0" t="n">
        <v>2.4780225</v>
      </c>
      <c r="AT23" s="0" t="n">
        <v>-63.4473029</v>
      </c>
      <c r="AU23" s="0" t="n">
        <v>1.426953</v>
      </c>
      <c r="AV23" s="28" t="n">
        <f aca="false">(5.2/nov_2021_out_good[[#This Row],[a]]+2*COS(nov_2021_out_good[[#This Row],[incl]]*3.1415/180)*((nov_2021_out_good[[#This Row],[a]]/5.2*(1-nov_2021_out_good[[#This Row],[e]]^2))^0.5))</f>
        <v>4.75358048974105</v>
      </c>
    </row>
    <row r="24" customFormat="false" ht="13.8" hidden="false" customHeight="false" outlineLevel="0" collapsed="false">
      <c r="A24" s="31" t="n">
        <v>43638.8929166667</v>
      </c>
      <c r="B24" s="0" t="s">
        <v>115</v>
      </c>
      <c r="C24" s="0" t="s">
        <v>116</v>
      </c>
      <c r="D24" s="0" t="n">
        <v>25</v>
      </c>
      <c r="E24" s="0" t="n">
        <v>14.9</v>
      </c>
      <c r="F24" s="0" t="n">
        <v>-13.4</v>
      </c>
      <c r="G24" s="0" t="n">
        <v>6</v>
      </c>
      <c r="H24" s="0" t="n">
        <v>2.5</v>
      </c>
      <c r="I24" s="43" t="n">
        <v>2947000000000</v>
      </c>
      <c r="J24" s="0" t="n">
        <v>6</v>
      </c>
      <c r="L24" s="0" t="n">
        <f aca="false">nov_2021_out_good[[#This Row],[Calculated Total Impact Energy(kt)]]*4180000000000*2/(nov_2021_out_good[[#This Row],[Vel(km/s)]]*1000)^2</f>
        <v>225935.768659069</v>
      </c>
      <c r="M24" s="0" t="n">
        <f aca="false">2*(nov_2021_out_good[[#This Row],[Mass (kg)]]/4/1500)^0.3333</f>
        <v>6.70278642482049</v>
      </c>
      <c r="N24" s="0" t="s">
        <v>2518</v>
      </c>
      <c r="O24" s="0" t="s">
        <v>2525</v>
      </c>
      <c r="P24" s="0" t="n">
        <v>14.9</v>
      </c>
      <c r="Q24" s="0" t="n">
        <v>-66.2</v>
      </c>
      <c r="R24" s="0" t="n">
        <v>14.89328708</v>
      </c>
      <c r="S24" s="0" t="n">
        <v>48.40010012</v>
      </c>
      <c r="T24" s="0" t="n">
        <v>117.9382031</v>
      </c>
      <c r="U24" s="0" t="n">
        <v>5.21798438</v>
      </c>
      <c r="V24" s="0" t="n">
        <v>-9.839187771</v>
      </c>
      <c r="W24" s="0" t="n">
        <v>9.888024222</v>
      </c>
      <c r="Z24" s="0" t="n">
        <v>1</v>
      </c>
      <c r="AA24" s="0" t="n">
        <v>0.9848524</v>
      </c>
      <c r="AB24" s="0" t="n">
        <v>0.0023109</v>
      </c>
      <c r="AC24" s="37" t="n">
        <v>3.8901529</v>
      </c>
      <c r="AD24" s="0" t="n">
        <v>2.4375026</v>
      </c>
      <c r="AE24" s="0" t="n">
        <v>0.5719965</v>
      </c>
      <c r="AF24" s="0" t="n">
        <v>0.5959584</v>
      </c>
      <c r="AG24" s="0" t="n">
        <v>0.0948682</v>
      </c>
      <c r="AH24" s="0" t="n">
        <v>0.2164973</v>
      </c>
      <c r="AI24" s="0" t="n">
        <v>0.3084564</v>
      </c>
      <c r="AJ24" s="0" t="n">
        <v>24.1643287</v>
      </c>
      <c r="AK24" s="0" t="n">
        <v>1.5970649</v>
      </c>
      <c r="AL24" s="0" t="n">
        <v>270.2419728</v>
      </c>
      <c r="AM24" s="0" t="n">
        <v>0.9568157</v>
      </c>
      <c r="AN24" s="0" t="n">
        <v>9.4138172</v>
      </c>
      <c r="AO24" s="0" t="n">
        <v>1.1549107</v>
      </c>
      <c r="AP24" s="0" t="n">
        <v>37.1728598</v>
      </c>
      <c r="AQ24" s="0" t="n">
        <v>1.1487618</v>
      </c>
      <c r="AR24" s="0" t="n">
        <v>215.9709207</v>
      </c>
      <c r="AS24" s="0" t="n">
        <v>2.0260537</v>
      </c>
      <c r="AT24" s="0" t="n">
        <v>-15.1789327</v>
      </c>
      <c r="AU24" s="0" t="n">
        <v>1.4571369</v>
      </c>
      <c r="AV24" s="28" t="n">
        <f aca="false">(5.2/nov_2021_out_good[[#This Row],[a]]+2*COS(nov_2021_out_good[[#This Row],[incl]]*3.1415/180)*((nov_2021_out_good[[#This Row],[a]]/5.2*(1-nov_2021_out_good[[#This Row],[e]]^2))^0.5))</f>
        <v>3.23289779100208</v>
      </c>
    </row>
    <row r="25" customFormat="false" ht="13.8" hidden="false" customHeight="false" outlineLevel="0" collapsed="false">
      <c r="A25" s="31" t="n">
        <v>40424.5034490741</v>
      </c>
      <c r="B25" s="0" t="s">
        <v>155</v>
      </c>
      <c r="C25" s="0" t="s">
        <v>156</v>
      </c>
      <c r="D25" s="0" t="n">
        <v>33.3</v>
      </c>
      <c r="E25" s="0" t="n">
        <v>12.3</v>
      </c>
      <c r="F25" s="0" t="n">
        <v>9.8</v>
      </c>
      <c r="G25" s="0" t="n">
        <v>-3.5</v>
      </c>
      <c r="H25" s="0" t="n">
        <v>6.5</v>
      </c>
      <c r="I25" s="43" t="n">
        <v>1750000000000</v>
      </c>
      <c r="J25" s="0" t="n">
        <v>3.8</v>
      </c>
      <c r="L25" s="0" t="n">
        <f aca="false">nov_2021_out_good[[#This Row],[Calculated Total Impact Energy(kt)]]*4180000000000*2/(nov_2021_out_good[[#This Row],[Vel(km/s)]]*1000)^2</f>
        <v>209980.831515632</v>
      </c>
      <c r="M25" s="0" t="n">
        <f aca="false">2*(nov_2021_out_good[[#This Row],[Mass (kg)]]/4/1500)^0.3333</f>
        <v>6.54115833312467</v>
      </c>
      <c r="N25" s="0" t="s">
        <v>2524</v>
      </c>
      <c r="O25" s="0" t="s">
        <v>2519</v>
      </c>
      <c r="P25" s="0" t="n">
        <v>-61</v>
      </c>
      <c r="Q25" s="0" t="n">
        <v>146.7</v>
      </c>
      <c r="R25" s="0" t="n">
        <v>12.26947432</v>
      </c>
      <c r="S25" s="0" t="n">
        <v>30.35316013</v>
      </c>
      <c r="T25" s="0" t="n">
        <v>23.3268705</v>
      </c>
      <c r="U25" s="0" t="n">
        <v>-5.693322263</v>
      </c>
      <c r="V25" s="0" t="n">
        <v>-2.455097852</v>
      </c>
      <c r="W25" s="0" t="n">
        <v>10.5876615</v>
      </c>
      <c r="Z25" s="0" t="n">
        <v>1</v>
      </c>
      <c r="AA25" s="0" t="n">
        <v>0.9228424</v>
      </c>
      <c r="AB25" s="0" t="n">
        <v>0.0144361</v>
      </c>
      <c r="AC25" s="37" t="n">
        <v>1.4114459</v>
      </c>
      <c r="AD25" s="0" t="n">
        <v>1.1671442</v>
      </c>
      <c r="AE25" s="0" t="n">
        <v>0.0818987</v>
      </c>
      <c r="AF25" s="0" t="n">
        <v>0.2093158</v>
      </c>
      <c r="AG25" s="0" t="n">
        <v>0.0669844</v>
      </c>
      <c r="AH25" s="0" t="n">
        <v>0.8751283</v>
      </c>
      <c r="AI25" s="0" t="n">
        <v>0.7140405</v>
      </c>
      <c r="AJ25" s="0" t="n">
        <v>59.4774752</v>
      </c>
      <c r="AK25" s="0" t="n">
        <v>3.9459823</v>
      </c>
      <c r="AL25" s="0" t="n">
        <v>340.7206412</v>
      </c>
      <c r="AM25" s="0" t="n">
        <v>0.0178002</v>
      </c>
      <c r="AN25" s="0" t="n">
        <v>4.9817213</v>
      </c>
      <c r="AO25" s="0" t="n">
        <v>1.5056374</v>
      </c>
      <c r="AP25" s="0" t="n">
        <v>31.604707</v>
      </c>
      <c r="AQ25" s="0" t="n">
        <v>0.8437877</v>
      </c>
      <c r="AR25" s="0" t="n">
        <v>325.4277808</v>
      </c>
      <c r="AS25" s="0" t="n">
        <v>1.5887608</v>
      </c>
      <c r="AT25" s="0" t="n">
        <v>-19.6386256</v>
      </c>
      <c r="AU25" s="0" t="n">
        <v>3.3942374</v>
      </c>
      <c r="AV25" s="28" t="n">
        <f aca="false">(5.2/nov_2021_out_good[[#This Row],[a]]+2*COS(nov_2021_out_good[[#This Row],[incl]]*3.1415/180)*((nov_2021_out_good[[#This Row],[a]]/5.2*(1-nov_2021_out_good[[#This Row],[e]]^2))^0.5))</f>
        <v>5.38174647555571</v>
      </c>
    </row>
    <row r="26" customFormat="false" ht="13.8" hidden="false" customHeight="false" outlineLevel="0" collapsed="false">
      <c r="A26" s="31" t="n">
        <v>41559.6713541667</v>
      </c>
      <c r="B26" s="0" t="s">
        <v>163</v>
      </c>
      <c r="C26" s="0" t="s">
        <v>164</v>
      </c>
      <c r="D26" s="0" t="n">
        <v>22.2</v>
      </c>
      <c r="E26" s="0" t="n">
        <v>12.8</v>
      </c>
      <c r="F26" s="0" t="n">
        <v>-8</v>
      </c>
      <c r="G26" s="0" t="n">
        <v>8.4</v>
      </c>
      <c r="H26" s="0" t="n">
        <v>-5.5</v>
      </c>
      <c r="I26" s="43" t="n">
        <v>1610000000000</v>
      </c>
      <c r="J26" s="0" t="n">
        <v>3.5</v>
      </c>
      <c r="L26" s="0" t="n">
        <f aca="false">nov_2021_out_good[[#This Row],[Calculated Total Impact Energy(kt)]]*4180000000000*2/(nov_2021_out_good[[#This Row],[Vel(km/s)]]*1000)^2</f>
        <v>178588.8671875</v>
      </c>
      <c r="M26" s="0" t="n">
        <f aca="false">2*(nov_2021_out_good[[#This Row],[Mass (kg)]]/4/1500)^0.3333</f>
        <v>6.19748165068975</v>
      </c>
      <c r="N26" s="0" t="s">
        <v>2524</v>
      </c>
      <c r="O26" s="0" t="s">
        <v>2525</v>
      </c>
      <c r="P26" s="0" t="n">
        <v>-19.1</v>
      </c>
      <c r="Q26" s="0" t="n">
        <v>-25</v>
      </c>
      <c r="R26" s="0" t="n">
        <v>12.83783471</v>
      </c>
      <c r="S26" s="0" t="n">
        <v>49.09571267</v>
      </c>
      <c r="T26" s="0" t="n">
        <v>334.1407029</v>
      </c>
      <c r="U26" s="0" t="n">
        <v>-8.731321437</v>
      </c>
      <c r="V26" s="0" t="n">
        <v>4.232039317</v>
      </c>
      <c r="W26" s="0" t="n">
        <v>8.406180415</v>
      </c>
      <c r="Z26" s="0" t="n">
        <v>1</v>
      </c>
      <c r="AA26" s="0" t="n">
        <v>0.8168687</v>
      </c>
      <c r="AB26" s="0" t="n">
        <v>0.0144976</v>
      </c>
      <c r="AC26" s="37" t="n">
        <v>1.0926556</v>
      </c>
      <c r="AD26" s="0" t="n">
        <v>0.9547622</v>
      </c>
      <c r="AE26" s="0" t="n">
        <v>0.0206078</v>
      </c>
      <c r="AF26" s="0" t="n">
        <v>0.144427</v>
      </c>
      <c r="AG26" s="0" t="n">
        <v>0.0270253</v>
      </c>
      <c r="AH26" s="0" t="n">
        <v>9.3508414</v>
      </c>
      <c r="AI26" s="0" t="n">
        <v>1.5256917</v>
      </c>
      <c r="AJ26" s="0" t="n">
        <v>64.0670716</v>
      </c>
      <c r="AK26" s="0" t="n">
        <v>10.5874737</v>
      </c>
      <c r="AL26" s="0" t="n">
        <v>199.3008059</v>
      </c>
      <c r="AM26" s="0" t="n">
        <v>0.0007364</v>
      </c>
      <c r="AN26" s="0" t="n">
        <v>6.6452801</v>
      </c>
      <c r="AO26" s="0" t="n">
        <v>1.2549191</v>
      </c>
      <c r="AP26" s="0" t="n">
        <v>29.1351566</v>
      </c>
      <c r="AQ26" s="0" t="n">
        <v>0.3441746</v>
      </c>
      <c r="AR26" s="0" t="n">
        <v>203.5281502</v>
      </c>
      <c r="AS26" s="0" t="n">
        <v>2.9201655</v>
      </c>
      <c r="AT26" s="0" t="n">
        <v>39.4415495</v>
      </c>
      <c r="AU26" s="0" t="n">
        <v>2.9423383</v>
      </c>
      <c r="AV26" s="28" t="n">
        <f aca="false">(5.2/nov_2021_out_good[[#This Row],[a]]+2*COS(nov_2021_out_good[[#This Row],[incl]]*3.1415/180)*((nov_2021_out_good[[#This Row],[a]]/5.2*(1-nov_2021_out_good[[#This Row],[e]]^2))^0.5))</f>
        <v>6.28311986502262</v>
      </c>
    </row>
    <row r="27" customFormat="false" ht="13.8" hidden="false" customHeight="false" outlineLevel="0" collapsed="false">
      <c r="A27" s="31" t="n">
        <v>40138.8701388889</v>
      </c>
      <c r="B27" s="0" t="s">
        <v>51</v>
      </c>
      <c r="C27" s="0" t="s">
        <v>52</v>
      </c>
      <c r="D27" s="0" t="n">
        <v>38</v>
      </c>
      <c r="E27" s="0" t="n">
        <v>32.1</v>
      </c>
      <c r="F27" s="0" t="n">
        <v>3</v>
      </c>
      <c r="G27" s="0" t="n">
        <v>-17</v>
      </c>
      <c r="H27" s="0" t="n">
        <v>27</v>
      </c>
      <c r="I27" s="43" t="n">
        <v>10000000000000</v>
      </c>
      <c r="J27" s="0" t="n">
        <v>18</v>
      </c>
      <c r="L27" s="0" t="n">
        <f aca="false">nov_2021_out_good[[#This Row],[Calculated Total Impact Energy(kt)]]*4180000000000*2/(nov_2021_out_good[[#This Row],[Vel(km/s)]]*1000)^2</f>
        <v>146038.955367281</v>
      </c>
      <c r="M27" s="0" t="n">
        <f aca="false">2*(nov_2021_out_good[[#This Row],[Mass (kg)]]/4/1500)^0.3333</f>
        <v>5.79548261685137</v>
      </c>
      <c r="N27" s="0" t="s">
        <v>2524</v>
      </c>
      <c r="O27" s="0" t="s">
        <v>2519</v>
      </c>
      <c r="P27" s="0" t="n">
        <v>-22</v>
      </c>
      <c r="Q27" s="0" t="n">
        <v>29.2</v>
      </c>
      <c r="R27" s="0" t="n">
        <v>32.04684072</v>
      </c>
      <c r="S27" s="0" t="n">
        <v>61.32779955</v>
      </c>
      <c r="T27" s="0" t="n">
        <v>144.561307</v>
      </c>
      <c r="U27" s="0" t="n">
        <v>22.90812861</v>
      </c>
      <c r="V27" s="0" t="n">
        <v>-16.30325429</v>
      </c>
      <c r="W27" s="0" t="n">
        <v>15.37600544</v>
      </c>
      <c r="Z27" s="0" t="n">
        <v>1</v>
      </c>
      <c r="AA27" s="0" t="n">
        <v>0.9865263</v>
      </c>
      <c r="AB27" s="0" t="n">
        <v>0.0013375</v>
      </c>
      <c r="AC27" s="37" t="n">
        <v>2.8376773</v>
      </c>
      <c r="AD27" s="0" t="n">
        <v>1.9121018</v>
      </c>
      <c r="AE27" s="0" t="n">
        <v>0.3520442</v>
      </c>
      <c r="AF27" s="0" t="n">
        <v>0.4840618</v>
      </c>
      <c r="AG27" s="0" t="n">
        <v>0.0948335</v>
      </c>
      <c r="AH27" s="0" t="n">
        <v>52.032192</v>
      </c>
      <c r="AI27" s="0" t="n">
        <v>2.1421597</v>
      </c>
      <c r="AJ27" s="0" t="n">
        <v>354.9135256</v>
      </c>
      <c r="AK27" s="0" t="n">
        <v>2.7772503</v>
      </c>
      <c r="AL27" s="0" t="n">
        <v>59.5482718</v>
      </c>
      <c r="AM27" s="0" t="n">
        <v>6.74E-005</v>
      </c>
      <c r="AN27" s="0" t="n">
        <v>29.8116536</v>
      </c>
      <c r="AO27" s="0" t="n">
        <v>1.7107476</v>
      </c>
      <c r="AP27" s="0" t="n">
        <v>36.499657</v>
      </c>
      <c r="AQ27" s="0" t="n">
        <v>1.17015</v>
      </c>
      <c r="AR27" s="0" t="n">
        <v>117.8778435</v>
      </c>
      <c r="AS27" s="0" t="n">
        <v>2.0428869</v>
      </c>
      <c r="AT27" s="0" t="n">
        <v>-58.1307249</v>
      </c>
      <c r="AU27" s="0" t="n">
        <v>1.0282904</v>
      </c>
      <c r="AV27" s="28" t="n">
        <f aca="false">(5.2/nov_2021_out_good[[#This Row],[a]]+2*COS(nov_2021_out_good[[#This Row],[incl]]*3.1415/180)*((nov_2021_out_good[[#This Row],[a]]/5.2*(1-nov_2021_out_good[[#This Row],[e]]^2))^0.5))</f>
        <v>3.37243006635773</v>
      </c>
    </row>
    <row r="28" customFormat="false" ht="13.8" hidden="false" customHeight="false" outlineLevel="0" collapsed="false">
      <c r="A28" s="31" t="n">
        <v>39851.8274537037</v>
      </c>
      <c r="B28" s="0" t="s">
        <v>159</v>
      </c>
      <c r="C28" s="0" t="s">
        <v>160</v>
      </c>
      <c r="D28" s="0" t="n">
        <v>40</v>
      </c>
      <c r="E28" s="0" t="n">
        <v>15.4</v>
      </c>
      <c r="F28" s="0" t="n">
        <v>-2.4</v>
      </c>
      <c r="G28" s="0" t="n">
        <v>-1.9</v>
      </c>
      <c r="H28" s="0" t="n">
        <v>-15.1</v>
      </c>
      <c r="I28" s="43" t="n">
        <v>1600000000000</v>
      </c>
      <c r="J28" s="0" t="n">
        <v>3.5</v>
      </c>
      <c r="L28" s="0" t="n">
        <f aca="false">nov_2021_out_good[[#This Row],[Calculated Total Impact Energy(kt)]]*4180000000000*2/(nov_2021_out_good[[#This Row],[Vel(km/s)]]*1000)^2</f>
        <v>123376.623376623</v>
      </c>
      <c r="M28" s="0" t="n">
        <f aca="false">2*(nov_2021_out_good[[#This Row],[Mass (kg)]]/4/1500)^0.3333</f>
        <v>5.4787325807355</v>
      </c>
      <c r="N28" s="0" t="s">
        <v>2518</v>
      </c>
      <c r="O28" s="0" t="s">
        <v>2519</v>
      </c>
      <c r="P28" s="0" t="n">
        <v>56.6</v>
      </c>
      <c r="Q28" s="0" t="n">
        <v>69.8</v>
      </c>
      <c r="R28" s="0" t="n">
        <v>15.4071412</v>
      </c>
      <c r="S28" s="0" t="n">
        <v>24.2832022</v>
      </c>
      <c r="T28" s="0" t="n">
        <v>345.4077628</v>
      </c>
      <c r="U28" s="0" t="n">
        <v>-6.131759763</v>
      </c>
      <c r="V28" s="0" t="n">
        <v>1.596316676</v>
      </c>
      <c r="W28" s="0" t="n">
        <v>14.04397719</v>
      </c>
      <c r="Z28" s="0" t="n">
        <v>1</v>
      </c>
      <c r="AA28" s="0" t="n">
        <v>0.9710889</v>
      </c>
      <c r="AB28" s="0" t="n">
        <v>0.003181</v>
      </c>
      <c r="AC28" s="37" t="n">
        <v>2.5222455</v>
      </c>
      <c r="AD28" s="0" t="n">
        <v>1.7466672</v>
      </c>
      <c r="AE28" s="0" t="n">
        <v>0.1722674</v>
      </c>
      <c r="AF28" s="0" t="n">
        <v>0.4440332</v>
      </c>
      <c r="AG28" s="0" t="n">
        <v>0.0561442</v>
      </c>
      <c r="AH28" s="0" t="n">
        <v>14.4528142</v>
      </c>
      <c r="AI28" s="0" t="n">
        <v>1.2695432</v>
      </c>
      <c r="AJ28" s="0" t="n">
        <v>198.2559021</v>
      </c>
      <c r="AK28" s="0" t="n">
        <v>1.4419479</v>
      </c>
      <c r="AL28" s="0" t="n">
        <v>319.0526599</v>
      </c>
      <c r="AM28" s="0" t="n">
        <v>0.000258</v>
      </c>
      <c r="AN28" s="0" t="n">
        <v>10.6667498</v>
      </c>
      <c r="AO28" s="0" t="n">
        <v>1.1148376</v>
      </c>
      <c r="AP28" s="0" t="n">
        <v>35.9292633</v>
      </c>
      <c r="AQ28" s="0" t="n">
        <v>0.6970919</v>
      </c>
      <c r="AR28" s="0" t="n">
        <v>88.2953172</v>
      </c>
      <c r="AS28" s="0" t="n">
        <v>7.9095055</v>
      </c>
      <c r="AT28" s="0" t="n">
        <v>80.232668</v>
      </c>
      <c r="AU28" s="0" t="n">
        <v>1.189975</v>
      </c>
      <c r="AV28" s="28" t="n">
        <f aca="false">(5.2/nov_2021_out_good[[#This Row],[a]]+2*COS(nov_2021_out_good[[#This Row],[incl]]*3.1415/180)*((nov_2021_out_good[[#This Row],[a]]/5.2*(1-nov_2021_out_good[[#This Row],[e]]^2))^0.5))</f>
        <v>3.9828278278782</v>
      </c>
    </row>
    <row r="29" customFormat="false" ht="13.8" hidden="false" customHeight="false" outlineLevel="0" collapsed="false">
      <c r="A29" s="31" t="n">
        <v>37891.5409953704</v>
      </c>
      <c r="B29" s="0" t="s">
        <v>135</v>
      </c>
      <c r="C29" s="0" t="s">
        <v>136</v>
      </c>
      <c r="D29" s="0" t="n">
        <v>26</v>
      </c>
      <c r="E29" s="0" t="n">
        <v>18.2</v>
      </c>
      <c r="F29" s="0" t="n">
        <v>-1</v>
      </c>
      <c r="G29" s="0" t="n">
        <v>-5.4</v>
      </c>
      <c r="H29" s="0" t="n">
        <v>-17.3</v>
      </c>
      <c r="I29" s="43" t="n">
        <v>2150000000000</v>
      </c>
      <c r="J29" s="0" t="n">
        <v>4.6</v>
      </c>
      <c r="L29" s="0" t="n">
        <f aca="false">nov_2021_out_good[[#This Row],[Calculated Total Impact Energy(kt)]]*4180000000000*2/(nov_2021_out_good[[#This Row],[Vel(km/s)]]*1000)^2</f>
        <v>116097.089723463</v>
      </c>
      <c r="M29" s="0" t="n">
        <f aca="false">2*(nov_2021_out_good[[#This Row],[Mass (kg)]]/4/1500)^0.3333</f>
        <v>5.36879886814824</v>
      </c>
      <c r="N29" s="0" t="s">
        <v>2518</v>
      </c>
      <c r="O29" s="0" t="s">
        <v>2519</v>
      </c>
      <c r="P29" s="0" t="n">
        <v>21</v>
      </c>
      <c r="Q29" s="0" t="n">
        <v>86.6</v>
      </c>
      <c r="R29" s="0" t="n">
        <v>18.15075756</v>
      </c>
      <c r="S29" s="0" t="n">
        <v>51.54644612</v>
      </c>
      <c r="T29" s="0" t="n">
        <v>357.2660607</v>
      </c>
      <c r="U29" s="0" t="n">
        <v>-14.19790721</v>
      </c>
      <c r="V29" s="0" t="n">
        <v>0.67798541</v>
      </c>
      <c r="W29" s="0" t="n">
        <v>11.28759348</v>
      </c>
      <c r="Z29" s="0" t="n">
        <v>1</v>
      </c>
      <c r="AA29" s="0" t="n">
        <v>0.9970911</v>
      </c>
      <c r="AB29" s="0" t="n">
        <v>0.0064141</v>
      </c>
      <c r="AC29" s="37" t="n">
        <v>1.076615</v>
      </c>
      <c r="AD29" s="0" t="n">
        <v>1.036853</v>
      </c>
      <c r="AE29" s="0" t="n">
        <v>0.0422275</v>
      </c>
      <c r="AF29" s="0" t="n">
        <v>0.0383487</v>
      </c>
      <c r="AG29" s="0" t="n">
        <v>0.035196</v>
      </c>
      <c r="AH29" s="0" t="n">
        <v>27.6627985</v>
      </c>
      <c r="AI29" s="0" t="n">
        <v>1.9983695</v>
      </c>
      <c r="AJ29" s="0" t="n">
        <v>210.9602485</v>
      </c>
      <c r="AK29" s="0" t="n">
        <v>29.8078661</v>
      </c>
      <c r="AL29" s="0" t="n">
        <v>183.966969</v>
      </c>
      <c r="AM29" s="0" t="n">
        <v>1.17E-005</v>
      </c>
      <c r="AN29" s="0" t="n">
        <v>14.3424784</v>
      </c>
      <c r="AO29" s="0" t="n">
        <v>1.149934</v>
      </c>
      <c r="AP29" s="0" t="n">
        <v>30.2402418</v>
      </c>
      <c r="AQ29" s="0" t="n">
        <v>0.5761448</v>
      </c>
      <c r="AR29" s="0" t="n">
        <v>267.5929146</v>
      </c>
      <c r="AS29" s="0" t="n">
        <v>5.6281489</v>
      </c>
      <c r="AT29" s="0" t="n">
        <v>78.3922615</v>
      </c>
      <c r="AU29" s="0" t="n">
        <v>1.3721998</v>
      </c>
      <c r="AV29" s="28" t="n">
        <f aca="false">(5.2/nov_2021_out_good[[#This Row],[a]]+2*COS(nov_2021_out_good[[#This Row],[incl]]*3.1415/180)*((nov_2021_out_good[[#This Row],[a]]/5.2*(1-nov_2021_out_good[[#This Row],[e]]^2))^0.5))</f>
        <v>5.80559023359087</v>
      </c>
    </row>
    <row r="30" customFormat="false" ht="13.8" hidden="false" customHeight="false" outlineLevel="0" collapsed="false">
      <c r="A30" s="31" t="n">
        <v>38962.1848958333</v>
      </c>
      <c r="B30" s="0" t="s">
        <v>190</v>
      </c>
      <c r="C30" s="0" t="s">
        <v>191</v>
      </c>
      <c r="D30" s="0" t="n">
        <v>44.1</v>
      </c>
      <c r="E30" s="0" t="n">
        <v>14.2</v>
      </c>
      <c r="F30" s="0" t="n">
        <v>10</v>
      </c>
      <c r="G30" s="0" t="n">
        <v>-9.9</v>
      </c>
      <c r="H30" s="0" t="n">
        <v>1.5</v>
      </c>
      <c r="I30" s="43" t="n">
        <v>1230000000000</v>
      </c>
      <c r="J30" s="0" t="n">
        <v>2.8</v>
      </c>
      <c r="L30" s="0" t="n">
        <f aca="false">nov_2021_out_good[[#This Row],[Calculated Total Impact Energy(kt)]]*4180000000000*2/(nov_2021_out_good[[#This Row],[Vel(km/s)]]*1000)^2</f>
        <v>116088.077762349</v>
      </c>
      <c r="M30" s="0" t="n">
        <f aca="false">2*(nov_2021_out_good[[#This Row],[Mass (kg)]]/4/1500)^0.3333</f>
        <v>5.36865996193819</v>
      </c>
      <c r="N30" s="0" t="s">
        <v>2524</v>
      </c>
      <c r="O30" s="0" t="s">
        <v>2519</v>
      </c>
      <c r="P30" s="0" t="n">
        <v>-14</v>
      </c>
      <c r="Q30" s="0" t="n">
        <v>109.1</v>
      </c>
      <c r="R30" s="0" t="n">
        <v>14.15132503</v>
      </c>
      <c r="S30" s="0" t="n">
        <v>26.94597571</v>
      </c>
      <c r="T30" s="0" t="n">
        <v>75.55776037</v>
      </c>
      <c r="U30" s="0" t="n">
        <v>-1.599346092</v>
      </c>
      <c r="V30" s="0" t="n">
        <v>-6.210031922</v>
      </c>
      <c r="W30" s="0" t="n">
        <v>12.61497505</v>
      </c>
      <c r="Z30" s="0" t="n">
        <v>1</v>
      </c>
      <c r="AA30" s="0" t="n">
        <v>0.9319676</v>
      </c>
      <c r="AB30" s="0" t="n">
        <v>0.0130193</v>
      </c>
      <c r="AC30" s="37" t="n">
        <v>2.0998416</v>
      </c>
      <c r="AD30" s="0" t="n">
        <v>1.5159046</v>
      </c>
      <c r="AE30" s="0" t="n">
        <v>0.1218631</v>
      </c>
      <c r="AF30" s="0" t="n">
        <v>0.3852069</v>
      </c>
      <c r="AG30" s="0" t="n">
        <v>0.0570434</v>
      </c>
      <c r="AH30" s="0" t="n">
        <v>0.2006876</v>
      </c>
      <c r="AI30" s="0" t="n">
        <v>0.380697</v>
      </c>
      <c r="AJ30" s="0" t="n">
        <v>316.5634312</v>
      </c>
      <c r="AK30" s="0" t="n">
        <v>2.0069002</v>
      </c>
      <c r="AL30" s="0" t="n">
        <v>339.4285456</v>
      </c>
      <c r="AM30" s="0" t="n">
        <v>0.1213109</v>
      </c>
      <c r="AN30" s="0" t="n">
        <v>8.4062531</v>
      </c>
      <c r="AO30" s="0" t="n">
        <v>1.1749235</v>
      </c>
      <c r="AP30" s="0" t="n">
        <v>34.2515213</v>
      </c>
      <c r="AQ30" s="0" t="n">
        <v>0.6867593</v>
      </c>
      <c r="AR30" s="0" t="n">
        <v>187.1478586</v>
      </c>
      <c r="AS30" s="0" t="n">
        <v>1.6384698</v>
      </c>
      <c r="AT30" s="0" t="n">
        <v>-3.9627626</v>
      </c>
      <c r="AU30" s="0" t="n">
        <v>1.3048663</v>
      </c>
      <c r="AV30" s="28" t="n">
        <f aca="false">(5.2/nov_2021_out_good[[#This Row],[a]]+2*COS(nov_2021_out_good[[#This Row],[incl]]*3.1415/180)*((nov_2021_out_good[[#This Row],[a]]/5.2*(1-nov_2021_out_good[[#This Row],[e]]^2))^0.5))</f>
        <v>4.42680903424497</v>
      </c>
    </row>
    <row r="31" customFormat="false" ht="13.8" hidden="false" customHeight="false" outlineLevel="0" collapsed="false">
      <c r="A31" s="31" t="n">
        <v>44631.8908101852</v>
      </c>
      <c r="B31" s="0" t="s">
        <v>143</v>
      </c>
      <c r="C31" s="0" t="s">
        <v>144</v>
      </c>
      <c r="D31" s="0" t="n">
        <v>33.3</v>
      </c>
      <c r="E31" s="0" t="n">
        <v>17.2</v>
      </c>
      <c r="F31" s="0" t="n">
        <v>-11.5</v>
      </c>
      <c r="G31" s="0" t="n">
        <v>-5.3</v>
      </c>
      <c r="H31" s="0" t="n">
        <v>-11.7</v>
      </c>
      <c r="I31" s="43" t="n">
        <v>1851000000000</v>
      </c>
      <c r="J31" s="0" t="n">
        <v>4</v>
      </c>
      <c r="L31" s="0" t="n">
        <f aca="false">nov_2021_out_good[[#This Row],[Calculated Total Impact Energy(kt)]]*4180000000000*2/(nov_2021_out_good[[#This Row],[Vel(km/s)]]*1000)^2</f>
        <v>113034.072471606</v>
      </c>
      <c r="M31" s="0" t="n">
        <f aca="false">2*(nov_2021_out_good[[#This Row],[Mass (kg)]]/4/1500)^0.3333</f>
        <v>5.32116674889307</v>
      </c>
      <c r="N31" s="0" t="s">
        <v>2518</v>
      </c>
      <c r="O31" s="0" t="s">
        <v>2525</v>
      </c>
      <c r="P31" s="0" t="n">
        <v>70</v>
      </c>
      <c r="Q31" s="0" t="n">
        <v>-9.1</v>
      </c>
      <c r="R31" s="0" t="n">
        <v>17.24035963</v>
      </c>
      <c r="S31" s="0" t="n">
        <v>32.18276904</v>
      </c>
      <c r="T31" s="0" t="n">
        <v>129.826529</v>
      </c>
      <c r="U31" s="0" t="n">
        <v>5.881131369</v>
      </c>
      <c r="V31" s="0" t="n">
        <v>-7.052110949</v>
      </c>
      <c r="W31" s="0" t="n">
        <v>14.5914367</v>
      </c>
      <c r="Z31" s="0" t="n">
        <v>1</v>
      </c>
      <c r="AA31" s="0" t="n">
        <v>0.9004664</v>
      </c>
      <c r="AB31" s="0" t="n">
        <v>0.006651</v>
      </c>
      <c r="AC31" s="37" t="n">
        <v>3.575544</v>
      </c>
      <c r="AD31" s="0" t="n">
        <v>2.2380052</v>
      </c>
      <c r="AE31" s="0" t="n">
        <v>0.354912</v>
      </c>
      <c r="AF31" s="0" t="n">
        <v>0.5976478</v>
      </c>
      <c r="AG31" s="0" t="n">
        <v>0.0654616</v>
      </c>
      <c r="AH31" s="0" t="n">
        <v>9.4009614</v>
      </c>
      <c r="AI31" s="0" t="n">
        <v>0.8847175</v>
      </c>
      <c r="AJ31" s="0" t="n">
        <v>221.425875</v>
      </c>
      <c r="AK31" s="0" t="n">
        <v>1.4042281</v>
      </c>
      <c r="AL31" s="0" t="n">
        <v>350.9767587</v>
      </c>
      <c r="AM31" s="0" t="n">
        <v>0.0001139</v>
      </c>
      <c r="AN31" s="0" t="n">
        <v>13.0493384</v>
      </c>
      <c r="AO31" s="0" t="n">
        <v>1.1345946</v>
      </c>
      <c r="AP31" s="0" t="n">
        <v>37.2771313</v>
      </c>
      <c r="AQ31" s="0" t="n">
        <v>0.8431617</v>
      </c>
      <c r="AR31" s="0" t="n">
        <v>156.0167521</v>
      </c>
      <c r="AS31" s="0" t="n">
        <v>1.4745326</v>
      </c>
      <c r="AT31" s="0" t="n">
        <v>38.8950389</v>
      </c>
      <c r="AU31" s="0" t="n">
        <v>1.2754589</v>
      </c>
      <c r="AV31" s="28" t="n">
        <f aca="false">(5.2/nov_2021_out_good[[#This Row],[a]]+2*COS(nov_2021_out_good[[#This Row],[incl]]*3.1415/180)*((nov_2021_out_good[[#This Row],[a]]/5.2*(1-nov_2021_out_good[[#This Row],[e]]^2))^0.5))</f>
        <v>3.36133814874071</v>
      </c>
    </row>
    <row r="32" customFormat="false" ht="13.8" hidden="false" customHeight="false" outlineLevel="0" collapsed="false">
      <c r="A32" s="31" t="n">
        <v>43272.0530092593</v>
      </c>
      <c r="B32" s="0" t="s">
        <v>194</v>
      </c>
      <c r="C32" s="0" t="s">
        <v>195</v>
      </c>
      <c r="D32" s="0" t="n">
        <v>27.2</v>
      </c>
      <c r="E32" s="0" t="n">
        <v>14.4</v>
      </c>
      <c r="F32" s="0" t="n">
        <v>-8.9</v>
      </c>
      <c r="G32" s="0" t="n">
        <v>-4.3</v>
      </c>
      <c r="H32" s="0" t="n">
        <v>-10.5</v>
      </c>
      <c r="I32" s="43" t="n">
        <v>1224000000000</v>
      </c>
      <c r="J32" s="0" t="n">
        <v>2.8</v>
      </c>
      <c r="L32" s="0" t="n">
        <f aca="false">nov_2021_out_good[[#This Row],[Calculated Total Impact Energy(kt)]]*4180000000000*2/(nov_2021_out_good[[#This Row],[Vel(km/s)]]*1000)^2</f>
        <v>112885.802469136</v>
      </c>
      <c r="M32" s="0" t="n">
        <f aca="false">2*(nov_2021_out_good[[#This Row],[Mass (kg)]]/4/1500)^0.3333</f>
        <v>5.31883932171896</v>
      </c>
      <c r="N32" s="0" t="s">
        <v>2518</v>
      </c>
      <c r="O32" s="0" t="s">
        <v>2519</v>
      </c>
      <c r="P32" s="0" t="n">
        <v>52.8</v>
      </c>
      <c r="Q32" s="0" t="n">
        <v>38.1</v>
      </c>
      <c r="R32" s="0" t="n">
        <v>14.42047156</v>
      </c>
      <c r="S32" s="0" t="n">
        <v>9.982341979</v>
      </c>
      <c r="T32" s="0" t="n">
        <v>237.4813704</v>
      </c>
      <c r="U32" s="0" t="n">
        <v>1.343779562</v>
      </c>
      <c r="V32" s="0" t="n">
        <v>2.107798694</v>
      </c>
      <c r="W32" s="0" t="n">
        <v>14.20216326</v>
      </c>
      <c r="Z32" s="0" t="n">
        <v>1</v>
      </c>
      <c r="AA32" s="0" t="n">
        <v>0.6680476</v>
      </c>
      <c r="AB32" s="0" t="n">
        <v>0.0239647</v>
      </c>
      <c r="AC32" s="37" t="n">
        <v>1.0261791</v>
      </c>
      <c r="AD32" s="0" t="n">
        <v>0.8471134</v>
      </c>
      <c r="AE32" s="0" t="n">
        <v>0.0117026</v>
      </c>
      <c r="AF32" s="0" t="n">
        <v>0.2113834</v>
      </c>
      <c r="AG32" s="0" t="n">
        <v>0.0174907</v>
      </c>
      <c r="AH32" s="0" t="n">
        <v>17.550761</v>
      </c>
      <c r="AI32" s="0" t="n">
        <v>2.3957989</v>
      </c>
      <c r="AJ32" s="0" t="n">
        <v>344.4386639</v>
      </c>
      <c r="AK32" s="0" t="n">
        <v>1.872723</v>
      </c>
      <c r="AL32" s="0" t="n">
        <v>89.4061889</v>
      </c>
      <c r="AM32" s="0" t="n">
        <v>0.001107</v>
      </c>
      <c r="AN32" s="0" t="n">
        <v>9.1920856</v>
      </c>
      <c r="AO32" s="0" t="n">
        <v>1.1346076</v>
      </c>
      <c r="AP32" s="0" t="n">
        <v>26.4334404</v>
      </c>
      <c r="AQ32" s="0" t="n">
        <v>0.2736533</v>
      </c>
      <c r="AR32" s="0" t="n">
        <v>309.5314921</v>
      </c>
      <c r="AS32" s="0" t="n">
        <v>1.7683091</v>
      </c>
      <c r="AT32" s="0" t="n">
        <v>44.9041745</v>
      </c>
      <c r="AU32" s="0" t="n">
        <v>1.2430862</v>
      </c>
      <c r="AV32" s="28" t="n">
        <f aca="false">(5.2/nov_2021_out_good[[#This Row],[a]]+2*COS(nov_2021_out_good[[#This Row],[incl]]*3.1415/180)*((nov_2021_out_good[[#This Row],[a]]/5.2*(1-nov_2021_out_good[[#This Row],[e]]^2))^0.5))</f>
        <v>6.89076054730174</v>
      </c>
    </row>
    <row r="33" customFormat="false" ht="13.8" hidden="false" customHeight="false" outlineLevel="0" collapsed="false">
      <c r="A33" s="31" t="n">
        <v>43606.5566550926</v>
      </c>
      <c r="B33" s="0" t="s">
        <v>294</v>
      </c>
      <c r="C33" s="0" t="s">
        <v>295</v>
      </c>
      <c r="D33" s="0" t="n">
        <v>31.5</v>
      </c>
      <c r="E33" s="0" t="n">
        <v>11.5</v>
      </c>
      <c r="F33" s="0" t="n">
        <v>4.4</v>
      </c>
      <c r="G33" s="0" t="n">
        <v>-8.5</v>
      </c>
      <c r="H33" s="0" t="n">
        <v>6.4</v>
      </c>
      <c r="I33" s="43" t="n">
        <v>656000000000</v>
      </c>
      <c r="J33" s="0" t="n">
        <v>1.6</v>
      </c>
      <c r="L33" s="0" t="n">
        <f aca="false">nov_2021_out_good[[#This Row],[Calculated Total Impact Energy(kt)]]*4180000000000*2/(nov_2021_out_good[[#This Row],[Vel(km/s)]]*1000)^2</f>
        <v>101141.776937618</v>
      </c>
      <c r="M33" s="0" t="n">
        <f aca="false">2*(nov_2021_out_good[[#This Row],[Mass (kg)]]/4/1500)^0.3333</f>
        <v>5.12761661394794</v>
      </c>
      <c r="N33" s="0" t="s">
        <v>2524</v>
      </c>
      <c r="O33" s="0" t="s">
        <v>2519</v>
      </c>
      <c r="P33" s="0" t="n">
        <v>-38.8</v>
      </c>
      <c r="Q33" s="0" t="n">
        <v>137.5</v>
      </c>
      <c r="R33" s="0" t="n">
        <v>11.51390464</v>
      </c>
      <c r="S33" s="0" t="n">
        <v>16.94865783</v>
      </c>
      <c r="T33" s="0" t="n">
        <v>281.0485276</v>
      </c>
      <c r="U33" s="0" t="n">
        <v>-0.643235389</v>
      </c>
      <c r="V33" s="0" t="n">
        <v>3.294260449</v>
      </c>
      <c r="W33" s="0" t="n">
        <v>11.01381389</v>
      </c>
      <c r="Z33" s="0" t="n">
        <v>1</v>
      </c>
      <c r="AA33" s="0" t="n">
        <v>0.9998674</v>
      </c>
      <c r="AB33" s="0" t="n">
        <v>0.0122984</v>
      </c>
      <c r="AC33" s="37" t="n">
        <v>1.3481654</v>
      </c>
      <c r="AD33" s="0" t="n">
        <v>1.1740164</v>
      </c>
      <c r="AE33" s="0" t="n">
        <v>0.1261252</v>
      </c>
      <c r="AF33" s="0" t="n">
        <v>0.1483361</v>
      </c>
      <c r="AG33" s="0" t="n">
        <v>0.1018749</v>
      </c>
      <c r="AH33" s="0" t="n">
        <v>2.4984184</v>
      </c>
      <c r="AI33" s="0" t="n">
        <v>1.5039481</v>
      </c>
      <c r="AJ33" s="0" t="n">
        <v>24.9870231</v>
      </c>
      <c r="AK33" s="0" t="n">
        <v>5.3319164</v>
      </c>
      <c r="AL33" s="0" t="n">
        <v>239.9015925</v>
      </c>
      <c r="AM33" s="0" t="n">
        <v>0.0319354</v>
      </c>
      <c r="AN33" s="0" t="n">
        <v>3.2559576</v>
      </c>
      <c r="AO33" s="0" t="n">
        <v>2.0556066</v>
      </c>
      <c r="AP33" s="0" t="n">
        <v>31.5830873</v>
      </c>
      <c r="AQ33" s="0" t="n">
        <v>1.2851785</v>
      </c>
      <c r="AR33" s="0" t="n">
        <v>182.9603045</v>
      </c>
      <c r="AS33" s="0" t="n">
        <v>4.1388554</v>
      </c>
      <c r="AT33" s="0" t="n">
        <v>-28.6600337</v>
      </c>
      <c r="AU33" s="0" t="n">
        <v>2.3390833</v>
      </c>
      <c r="AV33" s="28" t="n">
        <f aca="false">(5.2/nov_2021_out_good[[#This Row],[a]]+2*COS(nov_2021_out_good[[#This Row],[incl]]*3.1415/180)*((nov_2021_out_good[[#This Row],[a]]/5.2*(1-nov_2021_out_good[[#This Row],[e]]^2))^0.5))</f>
        <v>5.36814332128862</v>
      </c>
    </row>
    <row r="34" customFormat="false" ht="13.8" hidden="false" customHeight="false" outlineLevel="0" collapsed="false">
      <c r="A34" s="31" t="n">
        <v>41385.2661111111</v>
      </c>
      <c r="B34" s="0" t="s">
        <v>202</v>
      </c>
      <c r="C34" s="0" t="s">
        <v>108</v>
      </c>
      <c r="D34" s="0" t="n">
        <v>40.7</v>
      </c>
      <c r="E34" s="0" t="n">
        <v>14.9</v>
      </c>
      <c r="F34" s="0" t="n">
        <v>5</v>
      </c>
      <c r="G34" s="0" t="n">
        <v>14</v>
      </c>
      <c r="H34" s="0" t="n">
        <v>1</v>
      </c>
      <c r="I34" s="43" t="n">
        <v>1066000000000</v>
      </c>
      <c r="J34" s="0" t="n">
        <v>2.5</v>
      </c>
      <c r="L34" s="0" t="n">
        <f aca="false">nov_2021_out_good[[#This Row],[Calculated Total Impact Energy(kt)]]*4180000000000*2/(nov_2021_out_good[[#This Row],[Vel(km/s)]]*1000)^2</f>
        <v>94139.9036079456</v>
      </c>
      <c r="M34" s="0" t="n">
        <f aca="false">2*(nov_2021_out_good[[#This Row],[Mass (kg)]]/4/1500)^0.3333</f>
        <v>5.00646258114232</v>
      </c>
      <c r="N34" s="0" t="s">
        <v>2524</v>
      </c>
      <c r="O34" s="0" t="s">
        <v>2525</v>
      </c>
      <c r="P34" s="0" t="n">
        <v>-28.1</v>
      </c>
      <c r="Q34" s="0" t="n">
        <v>-64.6</v>
      </c>
      <c r="R34" s="0" t="n">
        <v>14.89966443</v>
      </c>
      <c r="S34" s="0" t="n">
        <v>49.20316591</v>
      </c>
      <c r="T34" s="0" t="n">
        <v>291.1210229</v>
      </c>
      <c r="U34" s="0" t="n">
        <v>-4.064448592</v>
      </c>
      <c r="V34" s="0" t="n">
        <v>10.52176833</v>
      </c>
      <c r="W34" s="0" t="n">
        <v>9.735124488</v>
      </c>
      <c r="Z34" s="0" t="n">
        <v>1</v>
      </c>
      <c r="AA34" s="0" t="n">
        <v>0.9068047</v>
      </c>
      <c r="AB34" s="0" t="n">
        <v>0.0155361</v>
      </c>
      <c r="AC34" s="37" t="n">
        <v>2.5289924</v>
      </c>
      <c r="AD34" s="0" t="n">
        <v>1.7178986</v>
      </c>
      <c r="AE34" s="0" t="n">
        <v>0.1291499</v>
      </c>
      <c r="AF34" s="0" t="n">
        <v>0.472143</v>
      </c>
      <c r="AG34" s="0" t="n">
        <v>0.0473956</v>
      </c>
      <c r="AH34" s="0" t="n">
        <v>1.24967</v>
      </c>
      <c r="AI34" s="0" t="n">
        <v>0.3370262</v>
      </c>
      <c r="AJ34" s="0" t="n">
        <v>225.8870446</v>
      </c>
      <c r="AK34" s="0" t="n">
        <v>2.5170038</v>
      </c>
      <c r="AL34" s="0" t="n">
        <v>31.1781599</v>
      </c>
      <c r="AM34" s="0" t="n">
        <v>0.0128721</v>
      </c>
      <c r="AN34" s="0" t="n">
        <v>10.3238873</v>
      </c>
      <c r="AO34" s="0" t="n">
        <v>1.0964545</v>
      </c>
      <c r="AP34" s="0" t="n">
        <v>35.3426769</v>
      </c>
      <c r="AQ34" s="0" t="n">
        <v>0.5492314</v>
      </c>
      <c r="AR34" s="0" t="n">
        <v>185.8123985</v>
      </c>
      <c r="AS34" s="0" t="n">
        <v>1.687194</v>
      </c>
      <c r="AT34" s="0" t="n">
        <v>2.0092559</v>
      </c>
      <c r="AU34" s="0" t="n">
        <v>1.4026712</v>
      </c>
      <c r="AV34" s="28" t="n">
        <f aca="false">(5.2/nov_2021_out_good[[#This Row],[a]]+2*COS(nov_2021_out_good[[#This Row],[incl]]*3.1415/180)*((nov_2021_out_good[[#This Row],[a]]/5.2*(1-nov_2021_out_good[[#This Row],[e]]^2))^0.5))</f>
        <v>4.04006473403073</v>
      </c>
    </row>
    <row r="35" customFormat="false" ht="13.8" hidden="false" customHeight="false" outlineLevel="0" collapsed="false">
      <c r="A35" s="31" t="n">
        <v>43209.5691898148</v>
      </c>
      <c r="B35" s="0" t="s">
        <v>339</v>
      </c>
      <c r="C35" s="0" t="s">
        <v>340</v>
      </c>
      <c r="D35" s="0" t="n">
        <v>31.5</v>
      </c>
      <c r="E35" s="0" t="n">
        <v>10.9</v>
      </c>
      <c r="F35" s="0" t="n">
        <v>-5.9</v>
      </c>
      <c r="G35" s="0" t="n">
        <v>-9.1</v>
      </c>
      <c r="H35" s="0" t="n">
        <v>1.4</v>
      </c>
      <c r="I35" s="43" t="n">
        <v>512000000000</v>
      </c>
      <c r="J35" s="0" t="n">
        <v>1.3</v>
      </c>
      <c r="L35" s="0" t="n">
        <f aca="false">nov_2021_out_good[[#This Row],[Calculated Total Impact Energy(kt)]]*4180000000000*2/(nov_2021_out_good[[#This Row],[Vel(km/s)]]*1000)^2</f>
        <v>91473.7816682097</v>
      </c>
      <c r="M35" s="0" t="n">
        <f aca="false">2*(nov_2021_out_good[[#This Row],[Mass (kg)]]/4/1500)^0.3333</f>
        <v>4.95875158133956</v>
      </c>
      <c r="N35" s="0" t="s">
        <v>2524</v>
      </c>
      <c r="O35" s="0" t="s">
        <v>2519</v>
      </c>
      <c r="P35" s="0" t="n">
        <v>-22.2</v>
      </c>
      <c r="Q35" s="0" t="n">
        <v>72.6</v>
      </c>
      <c r="R35" s="0" t="n">
        <v>10.93526406</v>
      </c>
      <c r="S35" s="0" t="n">
        <v>21.09544776</v>
      </c>
      <c r="T35" s="0" t="n">
        <v>312.3503741</v>
      </c>
      <c r="U35" s="0" t="n">
        <v>-2.65143439</v>
      </c>
      <c r="V35" s="0" t="n">
        <v>2.908746728</v>
      </c>
      <c r="W35" s="0" t="n">
        <v>10.202406</v>
      </c>
      <c r="Z35" s="0" t="n">
        <v>1</v>
      </c>
      <c r="AA35" s="0" t="s">
        <v>2842</v>
      </c>
      <c r="AB35" s="0" t="s">
        <v>2842</v>
      </c>
      <c r="AC35" s="37" t="s">
        <v>2842</v>
      </c>
      <c r="AD35" s="0" t="s">
        <v>2842</v>
      </c>
      <c r="AE35" s="0" t="s">
        <v>2842</v>
      </c>
      <c r="AF35" s="0" t="s">
        <v>2842</v>
      </c>
      <c r="AG35" s="0" t="s">
        <v>2842</v>
      </c>
      <c r="AH35" s="0" t="n">
        <v>1833.462951</v>
      </c>
      <c r="AI35" s="0" t="n">
        <v>0</v>
      </c>
      <c r="AJ35" s="0" t="s">
        <v>2842</v>
      </c>
      <c r="AK35" s="0" t="s">
        <v>2842</v>
      </c>
      <c r="AL35" s="0" t="n">
        <v>29.2040784</v>
      </c>
      <c r="AM35" s="0" t="n">
        <v>0</v>
      </c>
      <c r="AN35" s="0" t="s">
        <v>2842</v>
      </c>
      <c r="AO35" s="0" t="s">
        <v>2842</v>
      </c>
      <c r="AP35" s="0" t="s">
        <v>2842</v>
      </c>
      <c r="AQ35" s="0" t="s">
        <v>2842</v>
      </c>
      <c r="AR35" s="0" t="s">
        <v>2842</v>
      </c>
      <c r="AS35" s="0" t="s">
        <v>2842</v>
      </c>
      <c r="AT35" s="0" t="s">
        <v>2842</v>
      </c>
      <c r="AU35" s="0" t="s">
        <v>2842</v>
      </c>
      <c r="AV35" s="28" t="e">
        <f aca="false">(5.2/nov_2021_out_good[[#This Row],[a]]+2*COS(nov_2021_out_good[[#This Row],[incl]]*3.1415/180)*((nov_2021_out_good[[#This Row],[a]]/5.2*(1-nov_2021_out_good[[#This Row],[e]]^2))^0.5))</f>
        <v>#VALUE!</v>
      </c>
    </row>
    <row r="36" customFormat="false" ht="13.8" hidden="false" customHeight="false" outlineLevel="0" collapsed="false">
      <c r="A36" s="31" t="n">
        <v>38143.8570601852</v>
      </c>
      <c r="B36" s="0" t="s">
        <v>147</v>
      </c>
      <c r="C36" s="0" t="s">
        <v>148</v>
      </c>
      <c r="D36" s="0" t="n">
        <v>43</v>
      </c>
      <c r="E36" s="0" t="n">
        <v>19.5</v>
      </c>
      <c r="F36" s="0" t="n">
        <v>9.4</v>
      </c>
      <c r="G36" s="0" t="n">
        <v>17</v>
      </c>
      <c r="H36" s="0" t="n">
        <v>-1.5</v>
      </c>
      <c r="I36" s="43" t="n">
        <v>1810000000000</v>
      </c>
      <c r="J36" s="0" t="n">
        <v>3.9</v>
      </c>
      <c r="L36" s="0" t="n">
        <f aca="false">nov_2021_out_good[[#This Row],[Calculated Total Impact Energy(kt)]]*4180000000000*2/(nov_2021_out_good[[#This Row],[Vel(km/s)]]*1000)^2</f>
        <v>85743.5897435897</v>
      </c>
      <c r="M36" s="0" t="n">
        <f aca="false">2*(nov_2021_out_good[[#This Row],[Mass (kg)]]/4/1500)^0.3333</f>
        <v>4.85297772327929</v>
      </c>
      <c r="N36" s="0" t="s">
        <v>2518</v>
      </c>
      <c r="O36" s="0" t="s">
        <v>2525</v>
      </c>
      <c r="P36" s="0" t="n">
        <v>1.3</v>
      </c>
      <c r="Q36" s="0" t="n">
        <v>-174.4</v>
      </c>
      <c r="R36" s="0" t="n">
        <v>19.48358283</v>
      </c>
      <c r="S36" s="0" t="n">
        <v>55.46566559</v>
      </c>
      <c r="T36" s="0" t="n">
        <v>85.53422674</v>
      </c>
      <c r="U36" s="0" t="n">
        <v>-1.249734559</v>
      </c>
      <c r="V36" s="0" t="n">
        <v>-16.00158654</v>
      </c>
      <c r="W36" s="0" t="n">
        <v>11.04524294</v>
      </c>
      <c r="Z36" s="0" t="n">
        <v>1</v>
      </c>
      <c r="AA36" s="0" t="n">
        <v>0.796832</v>
      </c>
      <c r="AB36" s="0" t="n">
        <v>0.0185992</v>
      </c>
      <c r="AC36" s="37" t="n">
        <v>3.3115497</v>
      </c>
      <c r="AD36" s="0" t="n">
        <v>2.0541908</v>
      </c>
      <c r="AE36" s="0" t="n">
        <v>0.2167368</v>
      </c>
      <c r="AF36" s="0" t="n">
        <v>0.6120945</v>
      </c>
      <c r="AG36" s="0" t="n">
        <v>0.047201</v>
      </c>
      <c r="AH36" s="0" t="n">
        <v>8.6366425</v>
      </c>
      <c r="AI36" s="0" t="n">
        <v>0.8091308</v>
      </c>
      <c r="AJ36" s="0" t="n">
        <v>295.7490816</v>
      </c>
      <c r="AK36" s="0" t="n">
        <v>2.1309818</v>
      </c>
      <c r="AL36" s="0" t="n">
        <v>255.4341228</v>
      </c>
      <c r="AM36" s="0" t="n">
        <v>0.000363</v>
      </c>
      <c r="AN36" s="0" t="n">
        <v>15.5142166</v>
      </c>
      <c r="AO36" s="0" t="n">
        <v>1.1994109</v>
      </c>
      <c r="AP36" s="0" t="n">
        <v>36.2846329</v>
      </c>
      <c r="AQ36" s="0" t="n">
        <v>0.6278902</v>
      </c>
      <c r="AR36" s="0" t="n">
        <v>89.4640378</v>
      </c>
      <c r="AS36" s="0" t="n">
        <v>1.3956633</v>
      </c>
      <c r="AT36" s="0" t="n">
        <v>4.6541229</v>
      </c>
      <c r="AU36" s="0" t="n">
        <v>1.092719</v>
      </c>
      <c r="AV36" s="28" t="n">
        <f aca="false">(5.2/nov_2021_out_good[[#This Row],[a]]+2*COS(nov_2021_out_good[[#This Row],[incl]]*3.1415/180)*((nov_2021_out_good[[#This Row],[a]]/5.2*(1-nov_2021_out_good[[#This Row],[e]]^2))^0.5))</f>
        <v>3.51418616193757</v>
      </c>
    </row>
    <row r="37" customFormat="false" ht="13.8" hidden="false" customHeight="false" outlineLevel="0" collapsed="false">
      <c r="A37" s="31" t="n">
        <v>43514.4171643519</v>
      </c>
      <c r="B37" s="0" t="s">
        <v>139</v>
      </c>
      <c r="C37" s="0" t="s">
        <v>140</v>
      </c>
      <c r="D37" s="0" t="n">
        <v>26</v>
      </c>
      <c r="E37" s="0" t="n">
        <v>20.8</v>
      </c>
      <c r="F37" s="0" t="n">
        <v>-16.6</v>
      </c>
      <c r="G37" s="0" t="n">
        <v>-12.6</v>
      </c>
      <c r="H37" s="0" t="n">
        <v>0.6</v>
      </c>
      <c r="I37" s="43" t="n">
        <v>1958000000000</v>
      </c>
      <c r="J37" s="0" t="n">
        <v>4.2</v>
      </c>
      <c r="L37" s="0" t="n">
        <f aca="false">nov_2021_out_good[[#This Row],[Calculated Total Impact Energy(kt)]]*4180000000000*2/(nov_2021_out_good[[#This Row],[Vel(km/s)]]*1000)^2</f>
        <v>81157.5443786982</v>
      </c>
      <c r="M37" s="0" t="n">
        <f aca="false">2*(nov_2021_out_good[[#This Row],[Mass (kg)]]/4/1500)^0.3333</f>
        <v>4.76487492961638</v>
      </c>
      <c r="N37" s="0" t="s">
        <v>2524</v>
      </c>
      <c r="O37" s="0" t="s">
        <v>2519</v>
      </c>
      <c r="P37" s="0" t="n">
        <v>-15.5</v>
      </c>
      <c r="Q37" s="0" t="n">
        <v>25.3</v>
      </c>
      <c r="R37" s="0" t="n">
        <v>20.84898079</v>
      </c>
      <c r="S37" s="0" t="n">
        <v>18.15411938</v>
      </c>
      <c r="T37" s="0" t="n">
        <v>41.4166516</v>
      </c>
      <c r="U37" s="0" t="n">
        <v>-4.871474808</v>
      </c>
      <c r="V37" s="0" t="n">
        <v>-4.297299594</v>
      </c>
      <c r="W37" s="0" t="n">
        <v>19.81115719</v>
      </c>
      <c r="Z37" s="0" t="n">
        <v>1</v>
      </c>
      <c r="AA37" s="0" t="n">
        <v>0.6995782</v>
      </c>
      <c r="AB37" s="0" t="n">
        <v>0.0175893</v>
      </c>
      <c r="AC37" s="37" t="n">
        <v>3.3571343</v>
      </c>
      <c r="AD37" s="0" t="n">
        <v>2.0283562</v>
      </c>
      <c r="AE37" s="0" t="n">
        <v>0.2523554</v>
      </c>
      <c r="AF37" s="0" t="n">
        <v>0.6551009</v>
      </c>
      <c r="AG37" s="0" t="n">
        <v>0.0484381</v>
      </c>
      <c r="AH37" s="0" t="n">
        <v>4.9576685</v>
      </c>
      <c r="AI37" s="0" t="n">
        <v>0.6469603</v>
      </c>
      <c r="AJ37" s="0" t="n">
        <v>105.20042</v>
      </c>
      <c r="AK37" s="0" t="n">
        <v>1.9342214</v>
      </c>
      <c r="AL37" s="0" t="n">
        <v>329.1805959</v>
      </c>
      <c r="AM37" s="0" t="n">
        <v>0.0016637</v>
      </c>
      <c r="AN37" s="0" t="n">
        <v>17.5081066</v>
      </c>
      <c r="AO37" s="0" t="n">
        <v>1.2362022</v>
      </c>
      <c r="AP37" s="0" t="n">
        <v>36.8505838</v>
      </c>
      <c r="AQ37" s="0" t="n">
        <v>0.7383037</v>
      </c>
      <c r="AR37" s="0" t="n">
        <v>334.8271321</v>
      </c>
      <c r="AS37" s="0" t="n">
        <v>1.0970242</v>
      </c>
      <c r="AT37" s="0" t="n">
        <v>-0.5635129</v>
      </c>
      <c r="AU37" s="0" t="n">
        <v>1.0993453</v>
      </c>
      <c r="AV37" s="28" t="n">
        <f aca="false">(5.2/nov_2021_out_good[[#This Row],[a]]+2*COS(nov_2021_out_good[[#This Row],[incl]]*3.1415/180)*((nov_2021_out_good[[#This Row],[a]]/5.2*(1-nov_2021_out_good[[#This Row],[e]]^2))^0.5))</f>
        <v>3.50387551519197</v>
      </c>
    </row>
    <row r="38" customFormat="false" ht="13.8" hidden="false" customHeight="false" outlineLevel="0" collapsed="false">
      <c r="A38" s="31" t="n">
        <v>41971.4911805556</v>
      </c>
      <c r="B38" s="0" t="s">
        <v>271</v>
      </c>
      <c r="C38" s="0" t="s">
        <v>272</v>
      </c>
      <c r="D38" s="0" t="n">
        <v>26.1</v>
      </c>
      <c r="E38" s="0" t="n">
        <v>13.4</v>
      </c>
      <c r="F38" s="0" t="n">
        <v>0.4</v>
      </c>
      <c r="G38" s="0" t="n">
        <v>-1.4</v>
      </c>
      <c r="H38" s="0" t="n">
        <v>13.3</v>
      </c>
      <c r="I38" s="43" t="n">
        <v>700000000000</v>
      </c>
      <c r="J38" s="0" t="n">
        <v>1.7</v>
      </c>
      <c r="L38" s="0" t="n">
        <f aca="false">nov_2021_out_good[[#This Row],[Calculated Total Impact Energy(kt)]]*4180000000000*2/(nov_2021_out_good[[#This Row],[Vel(km/s)]]*1000)^2</f>
        <v>79149.0309645801</v>
      </c>
      <c r="M38" s="0" t="n">
        <f aca="false">2*(nov_2021_out_good[[#This Row],[Mass (kg)]]/4/1500)^0.3333</f>
        <v>4.72524251769034</v>
      </c>
      <c r="N38" s="0" t="s">
        <v>2524</v>
      </c>
      <c r="O38" s="0" t="s">
        <v>2525</v>
      </c>
      <c r="P38" s="0" t="n">
        <v>-45.8</v>
      </c>
      <c r="Q38" s="0" t="n">
        <v>-172.7</v>
      </c>
      <c r="R38" s="0" t="n">
        <v>13.37946187</v>
      </c>
      <c r="S38" s="0" t="n">
        <v>43.60951293</v>
      </c>
      <c r="T38" s="0" t="n">
        <v>188.9738921</v>
      </c>
      <c r="U38" s="0" t="n">
        <v>9.115387561</v>
      </c>
      <c r="V38" s="0" t="n">
        <v>1.439478063</v>
      </c>
      <c r="W38" s="0" t="n">
        <v>9.687497743</v>
      </c>
      <c r="Z38" s="0" t="n">
        <v>1</v>
      </c>
      <c r="AA38" s="0" t="n">
        <v>0.9577011</v>
      </c>
      <c r="AB38" s="0" t="n">
        <v>0.0029001</v>
      </c>
      <c r="AC38" s="37" t="n">
        <v>1.6238237</v>
      </c>
      <c r="AD38" s="0" t="n">
        <v>1.2907624</v>
      </c>
      <c r="AE38" s="0" t="n">
        <v>0.0757313</v>
      </c>
      <c r="AF38" s="0" t="n">
        <v>0.2580346</v>
      </c>
      <c r="AG38" s="0" t="n">
        <v>0.044204</v>
      </c>
      <c r="AH38" s="0" t="n">
        <v>10.1510775</v>
      </c>
      <c r="AI38" s="0" t="n">
        <v>1.8190671</v>
      </c>
      <c r="AJ38" s="0" t="n">
        <v>328.9915305</v>
      </c>
      <c r="AK38" s="0" t="n">
        <v>2.2375421</v>
      </c>
      <c r="AL38" s="0" t="n">
        <v>65.9660264</v>
      </c>
      <c r="AM38" s="0" t="n">
        <v>0.0018304</v>
      </c>
      <c r="AN38" s="0" t="n">
        <v>7.4409849</v>
      </c>
      <c r="AO38" s="0" t="n">
        <v>1.2064392</v>
      </c>
      <c r="AP38" s="0" t="n">
        <v>33.3325755</v>
      </c>
      <c r="AQ38" s="0" t="n">
        <v>0.6048814</v>
      </c>
      <c r="AR38" s="0" t="n">
        <v>288.4395313</v>
      </c>
      <c r="AS38" s="0" t="n">
        <v>6.4964683</v>
      </c>
      <c r="AT38" s="0" t="n">
        <v>-74.6532745</v>
      </c>
      <c r="AU38" s="0" t="n">
        <v>2.4064845</v>
      </c>
      <c r="AV38" s="28" t="n">
        <f aca="false">(5.2/nov_2021_out_good[[#This Row],[a]]+2*COS(nov_2021_out_good[[#This Row],[incl]]*3.1415/180)*((nov_2021_out_good[[#This Row],[a]]/5.2*(1-nov_2021_out_good[[#This Row],[e]]^2))^0.5))</f>
        <v>4.97625501930827</v>
      </c>
    </row>
    <row r="39" customFormat="false" ht="13.8" hidden="false" customHeight="false" outlineLevel="0" collapsed="false">
      <c r="A39" s="31" t="n">
        <v>42254.0703587963</v>
      </c>
      <c r="B39" s="0" t="s">
        <v>151</v>
      </c>
      <c r="C39" s="0" t="s">
        <v>152</v>
      </c>
      <c r="D39" s="0" t="n">
        <v>29.3</v>
      </c>
      <c r="E39" s="0" t="n">
        <v>21</v>
      </c>
      <c r="F39" s="0" t="n">
        <v>16.8</v>
      </c>
      <c r="G39" s="0" t="n">
        <v>-12</v>
      </c>
      <c r="H39" s="0" t="n">
        <v>-3.8</v>
      </c>
      <c r="I39" s="43" t="n">
        <v>1798000000000</v>
      </c>
      <c r="J39" s="0" t="n">
        <v>3.9</v>
      </c>
      <c r="L39" s="0" t="n">
        <f aca="false">nov_2021_out_good[[#This Row],[Calculated Total Impact Energy(kt)]]*4180000000000*2/(nov_2021_out_good[[#This Row],[Vel(km/s)]]*1000)^2</f>
        <v>73931.9727891157</v>
      </c>
      <c r="M39" s="0" t="n">
        <f aca="false">2*(nov_2021_out_good[[#This Row],[Mass (kg)]]/4/1500)^0.3333</f>
        <v>4.61906408642509</v>
      </c>
      <c r="N39" s="0" t="s">
        <v>2518</v>
      </c>
      <c r="O39" s="0" t="s">
        <v>2519</v>
      </c>
      <c r="P39" s="0" t="n">
        <v>14.5</v>
      </c>
      <c r="Q39" s="0" t="n">
        <v>98.9</v>
      </c>
      <c r="R39" s="0" t="n">
        <v>20.99237957</v>
      </c>
      <c r="S39" s="0" t="n">
        <v>44.60559303</v>
      </c>
      <c r="T39" s="0" t="n">
        <v>89.76755255</v>
      </c>
      <c r="U39" s="0" t="n">
        <v>-0.059804987</v>
      </c>
      <c r="V39" s="0" t="n">
        <v>-14.74120111</v>
      </c>
      <c r="W39" s="0" t="n">
        <v>14.94568209</v>
      </c>
      <c r="Z39" s="0" t="n">
        <v>1</v>
      </c>
      <c r="AA39" s="0" t="n">
        <v>0.5509246</v>
      </c>
      <c r="AB39" s="0" t="n">
        <v>0.0284078</v>
      </c>
      <c r="AC39" s="37" t="n">
        <v>1.8656278</v>
      </c>
      <c r="AD39" s="0" t="n">
        <v>1.2082762</v>
      </c>
      <c r="AE39" s="0" t="n">
        <v>0.0515659</v>
      </c>
      <c r="AF39" s="0" t="n">
        <v>0.5440408</v>
      </c>
      <c r="AG39" s="0" t="n">
        <v>0.0359661</v>
      </c>
      <c r="AH39" s="0" t="n">
        <v>0.5501042</v>
      </c>
      <c r="AI39" s="0" t="n">
        <v>0.6948653</v>
      </c>
      <c r="AJ39" s="0" t="n">
        <v>73.2957166</v>
      </c>
      <c r="AK39" s="0" t="n">
        <v>2.5281244</v>
      </c>
      <c r="AL39" s="0" t="n">
        <v>163.9638284</v>
      </c>
      <c r="AM39" s="0" t="n">
        <v>0.0509836</v>
      </c>
      <c r="AN39" s="0" t="n">
        <v>17.4092953</v>
      </c>
      <c r="AO39" s="0" t="n">
        <v>1.2466436</v>
      </c>
      <c r="AP39" s="0" t="n">
        <v>32.0336342</v>
      </c>
      <c r="AQ39" s="0" t="n">
        <v>0.4890799</v>
      </c>
      <c r="AR39" s="0" t="n">
        <v>158.4246782</v>
      </c>
      <c r="AS39" s="0" t="n">
        <v>1.2320863</v>
      </c>
      <c r="AT39" s="0" t="n">
        <v>9.9812799</v>
      </c>
      <c r="AU39" s="0" t="n">
        <v>1.0912796</v>
      </c>
      <c r="AV39" s="28" t="n">
        <f aca="false">(5.2/nov_2021_out_good[[#This Row],[a]]+2*COS(nov_2021_out_good[[#This Row],[incl]]*3.1415/180)*((nov_2021_out_good[[#This Row],[a]]/5.2*(1-nov_2021_out_good[[#This Row],[e]]^2))^0.5))</f>
        <v>5.11253120262048</v>
      </c>
    </row>
    <row r="40" customFormat="false" ht="13.8" hidden="false" customHeight="false" outlineLevel="0" collapsed="false">
      <c r="A40" s="31" t="n">
        <v>42506.4233912037</v>
      </c>
      <c r="B40" s="0" t="s">
        <v>335</v>
      </c>
      <c r="C40" s="0" t="s">
        <v>336</v>
      </c>
      <c r="D40" s="0" t="n">
        <v>41.7</v>
      </c>
      <c r="E40" s="0" t="n">
        <v>12.2</v>
      </c>
      <c r="F40" s="0" t="n">
        <v>-6.7</v>
      </c>
      <c r="G40" s="0" t="n">
        <v>-3.3</v>
      </c>
      <c r="H40" s="0" t="n">
        <v>-9.6</v>
      </c>
      <c r="I40" s="43" t="n">
        <v>519000000000</v>
      </c>
      <c r="J40" s="0" t="n">
        <v>1.3</v>
      </c>
      <c r="L40" s="0" t="n">
        <f aca="false">nov_2021_out_good[[#This Row],[Calculated Total Impact Energy(kt)]]*4180000000000*2/(nov_2021_out_good[[#This Row],[Vel(km/s)]]*1000)^2</f>
        <v>73018.0059123891</v>
      </c>
      <c r="M40" s="0" t="n">
        <f aca="false">2*(nov_2021_out_good[[#This Row],[Mass (kg)]]/4/1500)^0.3333</f>
        <v>4.59995297961481</v>
      </c>
      <c r="N40" s="0" t="s">
        <v>2518</v>
      </c>
      <c r="O40" s="0" t="s">
        <v>2519</v>
      </c>
      <c r="P40" s="0" t="n">
        <v>3.2</v>
      </c>
      <c r="Q40" s="0" t="n">
        <v>6.6</v>
      </c>
      <c r="R40" s="0" t="n">
        <v>12.16305883</v>
      </c>
      <c r="S40" s="0" t="n">
        <v>51.57143978</v>
      </c>
      <c r="T40" s="0" t="n">
        <v>15.26121738</v>
      </c>
      <c r="U40" s="0" t="n">
        <v>-9.192333182</v>
      </c>
      <c r="V40" s="0" t="n">
        <v>-2.508051218</v>
      </c>
      <c r="W40" s="0" t="n">
        <v>7.559807521</v>
      </c>
      <c r="Z40" s="0" t="n">
        <v>1</v>
      </c>
      <c r="AA40" s="0" t="n">
        <v>0.9721313</v>
      </c>
      <c r="AB40" s="0" t="n">
        <v>0.0209246</v>
      </c>
      <c r="AC40" s="37" t="n">
        <v>1.3075487</v>
      </c>
      <c r="AD40" s="0" t="n">
        <v>1.13984</v>
      </c>
      <c r="AE40" s="0" t="n">
        <v>0.0453055</v>
      </c>
      <c r="AF40" s="0" t="n">
        <v>0.1471335</v>
      </c>
      <c r="AG40" s="0" t="n">
        <v>0.0515706</v>
      </c>
      <c r="AH40" s="0" t="n">
        <v>6.5854389</v>
      </c>
      <c r="AI40" s="0" t="n">
        <v>1.8248493</v>
      </c>
      <c r="AJ40" s="0" t="n">
        <v>134.3083979</v>
      </c>
      <c r="AK40" s="0" t="n">
        <v>5.9474947</v>
      </c>
      <c r="AL40" s="0" t="n">
        <v>55.7649794</v>
      </c>
      <c r="AM40" s="0" t="n">
        <v>0.0045569</v>
      </c>
      <c r="AN40" s="0" t="n">
        <v>4.6549445</v>
      </c>
      <c r="AO40" s="0" t="n">
        <v>1.5779054</v>
      </c>
      <c r="AP40" s="0" t="n">
        <v>31.2458217</v>
      </c>
      <c r="AQ40" s="0" t="n">
        <v>0.495027</v>
      </c>
      <c r="AR40" s="0" t="n">
        <v>78.4659035</v>
      </c>
      <c r="AS40" s="0" t="n">
        <v>16.2596725</v>
      </c>
      <c r="AT40" s="0" t="n">
        <v>73.267229</v>
      </c>
      <c r="AU40" s="0" t="n">
        <v>4.3767006</v>
      </c>
      <c r="AV40" s="28" t="n">
        <f aca="false">(5.2/nov_2021_out_good[[#This Row],[a]]+2*COS(nov_2021_out_good[[#This Row],[incl]]*3.1415/180)*((nov_2021_out_good[[#This Row],[a]]/5.2*(1-nov_2021_out_good[[#This Row],[e]]^2))^0.5))</f>
        <v>5.48211821275315</v>
      </c>
    </row>
    <row r="41" customFormat="false" ht="13.8" hidden="false" customHeight="false" outlineLevel="0" collapsed="false">
      <c r="A41" s="31" t="n">
        <v>42906.5705092593</v>
      </c>
      <c r="B41" s="0" t="s">
        <v>290</v>
      </c>
      <c r="C41" s="0" t="s">
        <v>291</v>
      </c>
      <c r="D41" s="0" t="n">
        <v>33.3</v>
      </c>
      <c r="E41" s="0" t="n">
        <v>13.6</v>
      </c>
      <c r="F41" s="0" t="n">
        <v>8.7</v>
      </c>
      <c r="G41" s="0" t="n">
        <v>-5.7</v>
      </c>
      <c r="H41" s="0" t="n">
        <v>8.8</v>
      </c>
      <c r="I41" s="43" t="n">
        <v>636000000000</v>
      </c>
      <c r="J41" s="0" t="n">
        <v>1.6</v>
      </c>
      <c r="L41" s="0" t="n">
        <f aca="false">nov_2021_out_good[[#This Row],[Calculated Total Impact Energy(kt)]]*4180000000000*2/(nov_2021_out_good[[#This Row],[Vel(km/s)]]*1000)^2</f>
        <v>72318.339100346</v>
      </c>
      <c r="M41" s="0" t="n">
        <f aca="false">2*(nov_2021_out_good[[#This Row],[Mass (kg)]]/4/1500)^0.3333</f>
        <v>4.58521484795324</v>
      </c>
      <c r="N41" s="0" t="s">
        <v>2524</v>
      </c>
      <c r="O41" s="0" t="s">
        <v>2519</v>
      </c>
      <c r="P41" s="0" t="n">
        <v>-54.2</v>
      </c>
      <c r="Q41" s="0" t="n">
        <v>133</v>
      </c>
      <c r="R41" s="0" t="n">
        <v>13.6242431</v>
      </c>
      <c r="S41" s="0" t="n">
        <v>16.74301469</v>
      </c>
      <c r="T41" s="0" t="n">
        <v>39.10129555</v>
      </c>
      <c r="U41" s="0" t="n">
        <v>-3.045821751</v>
      </c>
      <c r="V41" s="0" t="n">
        <v>-2.475386552</v>
      </c>
      <c r="W41" s="0" t="n">
        <v>13.04666361</v>
      </c>
      <c r="Z41" s="0" t="n">
        <v>1</v>
      </c>
      <c r="AA41" s="0" t="n">
        <v>0.8420815</v>
      </c>
      <c r="AB41" s="0" t="n">
        <v>0.0196942</v>
      </c>
      <c r="AC41" s="37" t="n">
        <v>1.426276</v>
      </c>
      <c r="AD41" s="0" t="n">
        <v>1.1341788</v>
      </c>
      <c r="AE41" s="0" t="n">
        <v>0.0425978</v>
      </c>
      <c r="AF41" s="0" t="n">
        <v>0.2575407</v>
      </c>
      <c r="AG41" s="0" t="n">
        <v>0.0422587</v>
      </c>
      <c r="AH41" s="0" t="n">
        <v>3.3626635</v>
      </c>
      <c r="AI41" s="0" t="n">
        <v>0.7515859</v>
      </c>
      <c r="AJ41" s="0" t="n">
        <v>80.6436349</v>
      </c>
      <c r="AK41" s="0" t="n">
        <v>2.8689709</v>
      </c>
      <c r="AL41" s="0" t="n">
        <v>269.1399713</v>
      </c>
      <c r="AM41" s="0" t="n">
        <v>0.0086844</v>
      </c>
      <c r="AN41" s="0" t="n">
        <v>7.7289156</v>
      </c>
      <c r="AO41" s="0" t="n">
        <v>1.1967436</v>
      </c>
      <c r="AP41" s="0" t="n">
        <v>31.0442725</v>
      </c>
      <c r="AQ41" s="0" t="n">
        <v>0.47315</v>
      </c>
      <c r="AR41" s="0" t="n">
        <v>261.6644025</v>
      </c>
      <c r="AS41" s="0" t="n">
        <v>1.6409238</v>
      </c>
      <c r="AT41" s="0" t="n">
        <v>-36.47081</v>
      </c>
      <c r="AU41" s="0" t="n">
        <v>1.4591026</v>
      </c>
      <c r="AV41" s="28" t="n">
        <f aca="false">(5.2/nov_2021_out_good[[#This Row],[a]]+2*COS(nov_2021_out_good[[#This Row],[incl]]*3.1415/180)*((nov_2021_out_good[[#This Row],[a]]/5.2*(1-nov_2021_out_good[[#This Row],[e]]^2))^0.5))</f>
        <v>5.48580113227443</v>
      </c>
    </row>
    <row r="42" customFormat="false" ht="13.8" hidden="false" customHeight="false" outlineLevel="0" collapsed="false">
      <c r="A42" s="31" t="n">
        <v>44382.1572222222</v>
      </c>
      <c r="B42" s="0" t="s">
        <v>260</v>
      </c>
      <c r="C42" s="0" t="s">
        <v>261</v>
      </c>
      <c r="D42" s="0" t="n">
        <v>43.4</v>
      </c>
      <c r="E42" s="0" t="n">
        <v>15.7</v>
      </c>
      <c r="F42" s="0" t="n">
        <v>0.7</v>
      </c>
      <c r="G42" s="0" t="n">
        <v>15.7</v>
      </c>
      <c r="H42" s="0" t="n">
        <v>-0.5</v>
      </c>
      <c r="I42" s="43" t="n">
        <v>740000000000</v>
      </c>
      <c r="J42" s="0" t="n">
        <v>1.8</v>
      </c>
      <c r="L42" s="0" t="n">
        <f aca="false">nov_2021_out_good[[#This Row],[Calculated Total Impact Energy(kt)]]*4180000000000*2/(nov_2021_out_good[[#This Row],[Vel(km/s)]]*1000)^2</f>
        <v>61049.1297821413</v>
      </c>
      <c r="M42" s="0" t="n">
        <f aca="false">2*(nov_2021_out_good[[#This Row],[Mass (kg)]]/4/1500)^0.3333</f>
        <v>4.3335035216919</v>
      </c>
      <c r="N42" s="0" t="s">
        <v>2518</v>
      </c>
      <c r="O42" s="0" t="s">
        <v>2525</v>
      </c>
      <c r="P42" s="0" t="n">
        <v>44.3</v>
      </c>
      <c r="Q42" s="0" t="n">
        <v>-164.2</v>
      </c>
      <c r="R42" s="0" t="n">
        <v>15.72354922</v>
      </c>
      <c r="S42" s="0" t="n">
        <v>75.67365108</v>
      </c>
      <c r="T42" s="0" t="n">
        <v>101.7337218</v>
      </c>
      <c r="U42" s="0" t="n">
        <v>3.098158639</v>
      </c>
      <c r="V42" s="0" t="n">
        <v>-14.91622633</v>
      </c>
      <c r="W42" s="0" t="n">
        <v>3.890707553</v>
      </c>
      <c r="Z42" s="0" t="n">
        <v>1</v>
      </c>
      <c r="AA42" s="0" t="n">
        <v>0.9011603</v>
      </c>
      <c r="AB42" s="0" t="n">
        <v>0.0055678</v>
      </c>
      <c r="AC42" s="37" t="n">
        <v>2.5318482</v>
      </c>
      <c r="AD42" s="0" t="n">
        <v>1.7165042</v>
      </c>
      <c r="AE42" s="0" t="n">
        <v>0.2291566</v>
      </c>
      <c r="AF42" s="0" t="n">
        <v>0.4750026</v>
      </c>
      <c r="AG42" s="0" t="n">
        <v>0.069937</v>
      </c>
      <c r="AH42" s="0" t="n">
        <v>4.1804193</v>
      </c>
      <c r="AI42" s="0" t="n">
        <v>0.8891764</v>
      </c>
      <c r="AJ42" s="0" t="n">
        <v>229.6445092</v>
      </c>
      <c r="AK42" s="0" t="n">
        <v>2.9603111</v>
      </c>
      <c r="AL42" s="0" t="n">
        <v>103.103122</v>
      </c>
      <c r="AM42" s="0" t="n">
        <v>0.0077878</v>
      </c>
      <c r="AN42" s="0" t="n">
        <v>10.6287445</v>
      </c>
      <c r="AO42" s="0" t="n">
        <v>1.1394945</v>
      </c>
      <c r="AP42" s="0" t="n">
        <v>35.0463186</v>
      </c>
      <c r="AQ42" s="0" t="n">
        <v>0.9843634</v>
      </c>
      <c r="AR42" s="0" t="n">
        <v>258.130284</v>
      </c>
      <c r="AS42" s="0" t="n">
        <v>2.0888084</v>
      </c>
      <c r="AT42" s="0" t="n">
        <v>-9.5511231</v>
      </c>
      <c r="AU42" s="0" t="n">
        <v>2.0407602</v>
      </c>
      <c r="AV42" s="28" t="n">
        <f aca="false">(5.2/nov_2021_out_good[[#This Row],[a]]+2*COS(nov_2021_out_good[[#This Row],[incl]]*3.1415/180)*((nov_2021_out_good[[#This Row],[a]]/5.2*(1-nov_2021_out_good[[#This Row],[e]]^2))^0.5))</f>
        <v>4.03789641186433</v>
      </c>
    </row>
    <row r="43" customFormat="false" ht="13.8" hidden="false" customHeight="false" outlineLevel="0" collapsed="false">
      <c r="A43" s="31" t="n">
        <v>42470.6235300926</v>
      </c>
      <c r="B43" s="0" t="s">
        <v>286</v>
      </c>
      <c r="C43" s="0" t="s">
        <v>287</v>
      </c>
      <c r="D43" s="0" t="n">
        <v>35.2</v>
      </c>
      <c r="E43" s="0" t="n">
        <v>15.1</v>
      </c>
      <c r="F43" s="0" t="n">
        <v>4.7</v>
      </c>
      <c r="G43" s="0" t="n">
        <v>-12.9</v>
      </c>
      <c r="H43" s="0" t="n">
        <v>-6.4</v>
      </c>
      <c r="I43" s="43" t="n">
        <v>655000000000</v>
      </c>
      <c r="J43" s="0" t="n">
        <v>1.6</v>
      </c>
      <c r="L43" s="0" t="n">
        <f aca="false">nov_2021_out_good[[#This Row],[Calculated Total Impact Energy(kt)]]*4180000000000*2/(nov_2021_out_good[[#This Row],[Vel(km/s)]]*1000)^2</f>
        <v>58664.0936801018</v>
      </c>
      <c r="M43" s="0" t="n">
        <f aca="false">2*(nov_2021_out_good[[#This Row],[Mass (kg)]]/4/1500)^0.3333</f>
        <v>4.27632489399695</v>
      </c>
      <c r="N43" s="0" t="s">
        <v>2518</v>
      </c>
      <c r="O43" s="0" t="s">
        <v>2519</v>
      </c>
      <c r="P43" s="0" t="n">
        <v>22</v>
      </c>
      <c r="Q43" s="0" t="n">
        <v>149</v>
      </c>
      <c r="R43" s="0" t="n">
        <v>15.14793715</v>
      </c>
      <c r="S43" s="0" t="n">
        <v>35.75424173</v>
      </c>
      <c r="T43" s="0" t="n">
        <v>282.6339398</v>
      </c>
      <c r="U43" s="0" t="n">
        <v>-1.935921316</v>
      </c>
      <c r="V43" s="0" t="n">
        <v>8.636779226</v>
      </c>
      <c r="W43" s="0" t="n">
        <v>12.29301644</v>
      </c>
      <c r="Z43" s="0" t="n">
        <v>1</v>
      </c>
      <c r="AA43" s="0" t="n">
        <v>0.9593947</v>
      </c>
      <c r="AB43" s="0" t="n">
        <v>0.0065336</v>
      </c>
      <c r="AC43" s="37" t="n">
        <v>4.0574377</v>
      </c>
      <c r="AD43" s="0" t="n">
        <v>2.5084162</v>
      </c>
      <c r="AE43" s="0" t="n">
        <v>0.4233846</v>
      </c>
      <c r="AF43" s="0" t="n">
        <v>0.6175297</v>
      </c>
      <c r="AG43" s="0" t="n">
        <v>0.0667665</v>
      </c>
      <c r="AH43" s="0" t="n">
        <v>4.4954732</v>
      </c>
      <c r="AI43" s="0" t="n">
        <v>0.6198967</v>
      </c>
      <c r="AJ43" s="0" t="n">
        <v>207.3099521</v>
      </c>
      <c r="AK43" s="0" t="n">
        <v>1.4224638</v>
      </c>
      <c r="AL43" s="0" t="n">
        <v>20.9588704</v>
      </c>
      <c r="AM43" s="0" t="n">
        <v>0.001668</v>
      </c>
      <c r="AN43" s="0" t="n">
        <v>10.6202531</v>
      </c>
      <c r="AO43" s="0" t="n">
        <v>1.0982999</v>
      </c>
      <c r="AP43" s="0" t="n">
        <v>37.6420515</v>
      </c>
      <c r="AQ43" s="0" t="n">
        <v>0.7928974</v>
      </c>
      <c r="AR43" s="0" t="n">
        <v>164.3556495</v>
      </c>
      <c r="AS43" s="0" t="n">
        <v>1.686938</v>
      </c>
      <c r="AT43" s="0" t="n">
        <v>23.8827143</v>
      </c>
      <c r="AU43" s="0" t="n">
        <v>1.1429292</v>
      </c>
      <c r="AV43" s="28" t="n">
        <f aca="false">(5.2/nov_2021_out_good[[#This Row],[a]]+2*COS(nov_2021_out_good[[#This Row],[incl]]*3.1415/180)*((nov_2021_out_good[[#This Row],[a]]/5.2*(1-nov_2021_out_good[[#This Row],[e]]^2))^0.5))</f>
        <v>3.16223978746485</v>
      </c>
    </row>
    <row r="44" customFormat="false" ht="13.8" hidden="false" customHeight="false" outlineLevel="0" collapsed="false">
      <c r="A44" s="31" t="n">
        <v>43368.5906597222</v>
      </c>
      <c r="B44" s="0" t="s">
        <v>244</v>
      </c>
      <c r="C44" s="0" t="s">
        <v>245</v>
      </c>
      <c r="D44" s="0" t="n">
        <v>33</v>
      </c>
      <c r="E44" s="0" t="n">
        <v>16.5</v>
      </c>
      <c r="F44" s="0" t="n">
        <v>-16.2</v>
      </c>
      <c r="G44" s="0" t="n">
        <v>2.8</v>
      </c>
      <c r="H44" s="0" t="n">
        <v>0.6</v>
      </c>
      <c r="I44" s="43" t="n">
        <v>806000000000</v>
      </c>
      <c r="J44" s="0" t="n">
        <v>1.9</v>
      </c>
      <c r="L44" s="0" t="n">
        <f aca="false">nov_2021_out_good[[#This Row],[Calculated Total Impact Energy(kt)]]*4180000000000*2/(nov_2021_out_good[[#This Row],[Vel(km/s)]]*1000)^2</f>
        <v>58343.4343434343</v>
      </c>
      <c r="M44" s="0" t="n">
        <f aca="false">2*(nov_2021_out_good[[#This Row],[Mass (kg)]]/4/1500)^0.3333</f>
        <v>4.26851993643018</v>
      </c>
      <c r="N44" s="0" t="s">
        <v>2524</v>
      </c>
      <c r="O44" s="0" t="s">
        <v>2519</v>
      </c>
      <c r="P44" s="0" t="n">
        <v>-23.5</v>
      </c>
      <c r="Q44" s="0" t="n">
        <v>56.8</v>
      </c>
      <c r="R44" s="0" t="n">
        <v>16.45113978</v>
      </c>
      <c r="S44" s="0" t="n">
        <v>67.76416722</v>
      </c>
      <c r="T44" s="0" t="n">
        <v>277.7468015</v>
      </c>
      <c r="U44" s="0" t="n">
        <v>-2.052632055</v>
      </c>
      <c r="V44" s="0" t="n">
        <v>15.0887589</v>
      </c>
      <c r="W44" s="0" t="n">
        <v>6.225436241</v>
      </c>
      <c r="Z44" s="0" t="n">
        <v>1</v>
      </c>
      <c r="AA44" s="0" t="n">
        <v>0.8068609</v>
      </c>
      <c r="AB44" s="0" t="n">
        <v>0.0088343</v>
      </c>
      <c r="AC44" s="37" t="n">
        <v>2.1984591</v>
      </c>
      <c r="AD44" s="0" t="n">
        <v>1.50266</v>
      </c>
      <c r="AE44" s="0" t="n">
        <v>0.1530691</v>
      </c>
      <c r="AF44" s="0" t="n">
        <v>0.4630449</v>
      </c>
      <c r="AG44" s="0" t="n">
        <v>0.0559561</v>
      </c>
      <c r="AH44" s="0" t="n">
        <v>3.4424747</v>
      </c>
      <c r="AI44" s="0" t="n">
        <v>0.4592111</v>
      </c>
      <c r="AJ44" s="0" t="n">
        <v>112.4976432</v>
      </c>
      <c r="AK44" s="0" t="n">
        <v>3.1771963</v>
      </c>
      <c r="AL44" s="0" t="n">
        <v>182.2008046</v>
      </c>
      <c r="AM44" s="0" t="n">
        <v>0.00069</v>
      </c>
      <c r="AN44" s="0" t="n">
        <v>12.6241706</v>
      </c>
      <c r="AO44" s="0" t="n">
        <v>1.0976389</v>
      </c>
      <c r="AP44" s="0" t="n">
        <v>34.3348018</v>
      </c>
      <c r="AQ44" s="0" t="n">
        <v>0.8757643</v>
      </c>
      <c r="AR44" s="0" t="n">
        <v>196.2032465</v>
      </c>
      <c r="AS44" s="0" t="n">
        <v>1.7468412</v>
      </c>
      <c r="AT44" s="0" t="n">
        <v>2.6561316</v>
      </c>
      <c r="AU44" s="0" t="n">
        <v>1.2126552</v>
      </c>
      <c r="AV44" s="28" t="n">
        <f aca="false">(5.2/nov_2021_out_good[[#This Row],[a]]+2*COS(nov_2021_out_good[[#This Row],[incl]]*3.1415/180)*((nov_2021_out_good[[#This Row],[a]]/5.2*(1-nov_2021_out_good[[#This Row],[e]]^2))^0.5))</f>
        <v>4.41173076167074</v>
      </c>
    </row>
    <row r="45" customFormat="false" ht="13.8" hidden="false" customHeight="false" outlineLevel="0" collapsed="false">
      <c r="A45" s="31" t="n">
        <v>41767.8212615741</v>
      </c>
      <c r="B45" s="0" t="s">
        <v>212</v>
      </c>
      <c r="C45" s="0" t="s">
        <v>213</v>
      </c>
      <c r="D45" s="0" t="n">
        <v>35.4</v>
      </c>
      <c r="E45" s="0" t="n">
        <v>19</v>
      </c>
      <c r="F45" s="0" t="n">
        <v>-2</v>
      </c>
      <c r="G45" s="0" t="n">
        <v>-16.1</v>
      </c>
      <c r="H45" s="0" t="n">
        <v>9.9</v>
      </c>
      <c r="I45" s="43" t="n">
        <v>1050000000000</v>
      </c>
      <c r="J45" s="0" t="n">
        <v>2.4</v>
      </c>
      <c r="L45" s="0" t="n">
        <f aca="false">nov_2021_out_good[[#This Row],[Calculated Total Impact Energy(kt)]]*4180000000000*2/(nov_2021_out_good[[#This Row],[Vel(km/s)]]*1000)^2</f>
        <v>55578.9473684211</v>
      </c>
      <c r="M45" s="0" t="n">
        <f aca="false">2*(nov_2021_out_good[[#This Row],[Mass (kg)]]/4/1500)^0.3333</f>
        <v>4.20001452807992</v>
      </c>
      <c r="N45" s="0" t="s">
        <v>2524</v>
      </c>
      <c r="O45" s="0" t="s">
        <v>2519</v>
      </c>
      <c r="P45" s="0" t="n">
        <v>-36.9</v>
      </c>
      <c r="Q45" s="0" t="n">
        <v>87.3</v>
      </c>
      <c r="R45" s="0" t="n">
        <v>19.00578859</v>
      </c>
      <c r="S45" s="0" t="n">
        <v>6.592171522</v>
      </c>
      <c r="T45" s="0" t="n">
        <v>325.3874802</v>
      </c>
      <c r="U45" s="0" t="n">
        <v>-1.795723521</v>
      </c>
      <c r="V45" s="0" t="n">
        <v>1.239365893</v>
      </c>
      <c r="W45" s="0" t="n">
        <v>18.88013107</v>
      </c>
      <c r="Z45" s="0" t="n">
        <v>1</v>
      </c>
      <c r="AA45" s="0" t="n">
        <v>0.4699238</v>
      </c>
      <c r="AB45" s="0" t="n">
        <v>0.0267772</v>
      </c>
      <c r="AC45" s="37" t="n">
        <v>1.4003552</v>
      </c>
      <c r="AD45" s="0" t="n">
        <v>0.9351395</v>
      </c>
      <c r="AE45" s="0" t="n">
        <v>0.0204681</v>
      </c>
      <c r="AF45" s="0" t="n">
        <v>0.4974827</v>
      </c>
      <c r="AG45" s="0" t="n">
        <v>0.0324674</v>
      </c>
      <c r="AH45" s="0" t="n">
        <v>5.8747205</v>
      </c>
      <c r="AI45" s="0" t="n">
        <v>0.8839725</v>
      </c>
      <c r="AJ45" s="0" t="n">
        <v>127.5114553</v>
      </c>
      <c r="AK45" s="0" t="n">
        <v>1.9577734</v>
      </c>
      <c r="AL45" s="0" t="n">
        <v>227.9228227</v>
      </c>
      <c r="AM45" s="0" t="n">
        <v>0.0022301</v>
      </c>
      <c r="AN45" s="0" t="n">
        <v>15.422728</v>
      </c>
      <c r="AO45" s="0" t="n">
        <v>1.1728688</v>
      </c>
      <c r="AP45" s="0" t="n">
        <v>28.4453545</v>
      </c>
      <c r="AQ45" s="0" t="n">
        <v>0.3649798</v>
      </c>
      <c r="AR45" s="0" t="n">
        <v>242.9293625</v>
      </c>
      <c r="AS45" s="0" t="n">
        <v>1.2866954</v>
      </c>
      <c r="AT45" s="0" t="n">
        <v>-30.7213544</v>
      </c>
      <c r="AU45" s="0" t="n">
        <v>1.1054285</v>
      </c>
      <c r="AV45" s="28" t="n">
        <f aca="false">(5.2/nov_2021_out_good[[#This Row],[a]]+2*COS(nov_2021_out_good[[#This Row],[incl]]*3.1415/180)*((nov_2021_out_good[[#This Row],[a]]/5.2*(1-nov_2021_out_good[[#This Row],[e]]^2))^0.5))</f>
        <v>6.29254145615845</v>
      </c>
    </row>
    <row r="46" customFormat="false" ht="13.8" hidden="false" customHeight="false" outlineLevel="0" collapsed="false">
      <c r="A46" s="31" t="n">
        <v>43084.5518171296</v>
      </c>
      <c r="B46" s="0" t="s">
        <v>111</v>
      </c>
      <c r="C46" s="0" t="s">
        <v>112</v>
      </c>
      <c r="D46" s="0" t="n">
        <v>20</v>
      </c>
      <c r="E46" s="0" t="n">
        <v>31.4</v>
      </c>
      <c r="F46" s="0" t="n">
        <v>27.8</v>
      </c>
      <c r="G46" s="0" t="n">
        <v>-4.7</v>
      </c>
      <c r="H46" s="0" t="n">
        <v>-13.9</v>
      </c>
      <c r="I46" s="43" t="n">
        <v>3114000000000</v>
      </c>
      <c r="J46" s="0" t="n">
        <v>6.4</v>
      </c>
      <c r="L46" s="0" t="n">
        <f aca="false">nov_2021_out_good[[#This Row],[Calculated Total Impact Energy(kt)]]*4180000000000*2/(nov_2021_out_good[[#This Row],[Vel(km/s)]]*1000)^2</f>
        <v>54265.8931396811</v>
      </c>
      <c r="M46" s="0" t="n">
        <f aca="false">2*(nov_2021_out_good[[#This Row],[Mass (kg)]]/4/1500)^0.3333</f>
        <v>4.16667875349415</v>
      </c>
      <c r="N46" s="0" t="s">
        <v>2518</v>
      </c>
      <c r="O46" s="0" t="s">
        <v>2519</v>
      </c>
      <c r="P46" s="0" t="n">
        <v>60.2</v>
      </c>
      <c r="Q46" s="0" t="n">
        <v>170</v>
      </c>
      <c r="R46" s="0" t="n">
        <v>31.43469421</v>
      </c>
      <c r="S46" s="0" t="n">
        <v>33.95765974</v>
      </c>
      <c r="T46" s="0" t="n">
        <v>179.3512108</v>
      </c>
      <c r="U46" s="0" t="n">
        <v>17.55766929</v>
      </c>
      <c r="V46" s="0" t="n">
        <v>-0.198822902</v>
      </c>
      <c r="W46" s="0" t="n">
        <v>26.07352524</v>
      </c>
      <c r="Z46" s="0" t="n">
        <v>1</v>
      </c>
      <c r="AA46" s="0" t="n">
        <v>0.3858258</v>
      </c>
      <c r="AB46" s="0" t="n">
        <v>0.0212479</v>
      </c>
      <c r="AC46" s="37" t="n">
        <v>5.7434338</v>
      </c>
      <c r="AD46" s="0" t="n">
        <v>3.0646298</v>
      </c>
      <c r="AE46" s="0" t="n">
        <v>0.9477471</v>
      </c>
      <c r="AF46" s="0" t="n">
        <v>0.8741036</v>
      </c>
      <c r="AG46" s="0" t="n">
        <v>0.0427252</v>
      </c>
      <c r="AH46" s="0" t="n">
        <v>1.8963022</v>
      </c>
      <c r="AI46" s="0" t="n">
        <v>1.2138055</v>
      </c>
      <c r="AJ46" s="0" t="n">
        <v>287.7414139</v>
      </c>
      <c r="AK46" s="0" t="n">
        <v>2.2483704</v>
      </c>
      <c r="AL46" s="0" t="n">
        <v>263.4426171</v>
      </c>
      <c r="AM46" s="0" t="n">
        <v>0.0442431</v>
      </c>
      <c r="AN46" s="0" t="n">
        <v>29.380466</v>
      </c>
      <c r="AO46" s="0" t="n">
        <v>1.6816148</v>
      </c>
      <c r="AP46" s="0" t="n">
        <v>38.8994364</v>
      </c>
      <c r="AQ46" s="0" t="n">
        <v>1.1506573</v>
      </c>
      <c r="AR46" s="0" t="n">
        <v>92.6745945</v>
      </c>
      <c r="AS46" s="0" t="n">
        <v>1.1379493</v>
      </c>
      <c r="AT46" s="0" t="n">
        <v>25.0752503</v>
      </c>
      <c r="AU46" s="0" t="n">
        <v>1.0445088</v>
      </c>
      <c r="AV46" s="28" t="n">
        <f aca="false">(5.2/nov_2021_out_good[[#This Row],[a]]+2*COS(nov_2021_out_good[[#This Row],[incl]]*3.1415/180)*((nov_2021_out_good[[#This Row],[a]]/5.2*(1-nov_2021_out_good[[#This Row],[e]]^2))^0.5))</f>
        <v>2.44216802474012</v>
      </c>
    </row>
    <row r="47" customFormat="false" ht="13.8" hidden="false" customHeight="false" outlineLevel="0" collapsed="false">
      <c r="A47" s="31" t="n">
        <v>40193.8040972222</v>
      </c>
      <c r="B47" s="0" t="s">
        <v>359</v>
      </c>
      <c r="C47" s="0" t="s">
        <v>360</v>
      </c>
      <c r="D47" s="0" t="n">
        <v>25</v>
      </c>
      <c r="E47" s="0" t="n">
        <v>14</v>
      </c>
      <c r="F47" s="0" t="n">
        <v>-9.1</v>
      </c>
      <c r="G47" s="0" t="n">
        <v>6</v>
      </c>
      <c r="H47" s="0" t="n">
        <v>8.8</v>
      </c>
      <c r="I47" s="43" t="n">
        <v>492000000000</v>
      </c>
      <c r="J47" s="0" t="n">
        <v>1.2</v>
      </c>
      <c r="L47" s="0" t="n">
        <f aca="false">nov_2021_out_good[[#This Row],[Calculated Total Impact Energy(kt)]]*4180000000000*2/(nov_2021_out_good[[#This Row],[Vel(km/s)]]*1000)^2</f>
        <v>51183.6734693878</v>
      </c>
      <c r="M47" s="0" t="n">
        <f aca="false">2*(nov_2021_out_good[[#This Row],[Mass (kg)]]/4/1500)^0.3333</f>
        <v>4.08625718201521</v>
      </c>
      <c r="N47" s="0" t="s">
        <v>2524</v>
      </c>
      <c r="O47" s="0" t="s">
        <v>2519</v>
      </c>
      <c r="P47" s="0" t="n">
        <v>-8.3</v>
      </c>
      <c r="Q47" s="0" t="n">
        <v>27</v>
      </c>
      <c r="R47" s="0" t="n">
        <v>14.00892573</v>
      </c>
      <c r="S47" s="0" t="n">
        <v>61.90099655</v>
      </c>
      <c r="T47" s="0" t="n">
        <v>230.0776446</v>
      </c>
      <c r="U47" s="0" t="n">
        <v>7.930581923</v>
      </c>
      <c r="V47" s="0" t="n">
        <v>9.477352693</v>
      </c>
      <c r="W47" s="0" t="n">
        <v>6.598155523</v>
      </c>
      <c r="Z47" s="0" t="n">
        <v>1</v>
      </c>
      <c r="AA47" s="0" t="n">
        <v>0.9369961</v>
      </c>
      <c r="AB47" s="0" t="n">
        <v>0.0030612</v>
      </c>
      <c r="AC47" s="37" t="n">
        <v>2.481971</v>
      </c>
      <c r="AD47" s="0" t="n">
        <v>1.7094836</v>
      </c>
      <c r="AE47" s="0" t="n">
        <v>0.2264444</v>
      </c>
      <c r="AF47" s="0" t="n">
        <v>0.4518835</v>
      </c>
      <c r="AG47" s="0" t="n">
        <v>0.0720067</v>
      </c>
      <c r="AH47" s="0" t="n">
        <v>7.6762796</v>
      </c>
      <c r="AI47" s="0" t="n">
        <v>1.0523245</v>
      </c>
      <c r="AJ47" s="0" t="n">
        <v>327.9209628</v>
      </c>
      <c r="AK47" s="0" t="n">
        <v>2.3866244</v>
      </c>
      <c r="AL47" s="0" t="n">
        <v>115.4061808</v>
      </c>
      <c r="AM47" s="0" t="n">
        <v>0.0012154</v>
      </c>
      <c r="AN47" s="0" t="n">
        <v>8.9845992</v>
      </c>
      <c r="AO47" s="0" t="n">
        <v>1.1169083</v>
      </c>
      <c r="AP47" s="0" t="n">
        <v>35.8423823</v>
      </c>
      <c r="AQ47" s="0" t="n">
        <v>0.9589372</v>
      </c>
      <c r="AR47" s="0" t="n">
        <v>349.5548054</v>
      </c>
      <c r="AS47" s="0" t="n">
        <v>3.5577038</v>
      </c>
      <c r="AT47" s="0" t="n">
        <v>-39.2748247</v>
      </c>
      <c r="AU47" s="0" t="n">
        <v>1.0805125</v>
      </c>
      <c r="AV47" s="28" t="n">
        <f aca="false">(5.2/nov_2021_out_good[[#This Row],[a]]+2*COS(nov_2021_out_good[[#This Row],[incl]]*3.1415/180)*((nov_2021_out_good[[#This Row],[a]]/5.2*(1-nov_2021_out_good[[#This Row],[e]]^2))^0.5))</f>
        <v>4.05565806788658</v>
      </c>
    </row>
    <row r="48" customFormat="false" ht="13.8" hidden="false" customHeight="false" outlineLevel="0" collapsed="false">
      <c r="A48" s="31" t="n">
        <v>40284.1936574074</v>
      </c>
      <c r="B48" s="0" t="s">
        <v>236</v>
      </c>
      <c r="C48" s="0" t="s">
        <v>237</v>
      </c>
      <c r="D48" s="0" t="n">
        <v>22.2</v>
      </c>
      <c r="E48" s="0" t="n">
        <v>18.8</v>
      </c>
      <c r="F48" s="0" t="n">
        <v>12.4</v>
      </c>
      <c r="G48" s="0" t="n">
        <v>-13.2</v>
      </c>
      <c r="H48" s="0" t="n">
        <v>-5.2</v>
      </c>
      <c r="I48" s="43" t="n">
        <v>844000000000</v>
      </c>
      <c r="J48" s="0" t="n">
        <v>2</v>
      </c>
      <c r="L48" s="0" t="n">
        <f aca="false">nov_2021_out_good[[#This Row],[Calculated Total Impact Energy(kt)]]*4180000000000*2/(nov_2021_out_good[[#This Row],[Vel(km/s)]]*1000)^2</f>
        <v>47306.4735174287</v>
      </c>
      <c r="M48" s="0" t="n">
        <f aca="false">2*(nov_2021_out_good[[#This Row],[Mass (kg)]]/4/1500)^0.3333</f>
        <v>3.98036786553031</v>
      </c>
      <c r="N48" s="0" t="s">
        <v>2518</v>
      </c>
      <c r="O48" s="0" t="s">
        <v>2525</v>
      </c>
      <c r="P48" s="0" t="n">
        <v>1.8</v>
      </c>
      <c r="Q48" s="0" t="n">
        <v>-176.9</v>
      </c>
      <c r="R48" s="0" t="n">
        <v>18.84250514</v>
      </c>
      <c r="S48" s="0" t="n">
        <v>51.12658088</v>
      </c>
      <c r="T48" s="0" t="n">
        <v>289.2273444</v>
      </c>
      <c r="U48" s="0" t="n">
        <v>-4.830932925</v>
      </c>
      <c r="V48" s="0" t="n">
        <v>13.85126133</v>
      </c>
      <c r="W48" s="0" t="n">
        <v>11.82559287</v>
      </c>
      <c r="Z48" s="0" t="n">
        <v>1</v>
      </c>
      <c r="AA48" s="0" t="n">
        <v>0.7918408</v>
      </c>
      <c r="AB48" s="0" t="n">
        <v>0.0098193</v>
      </c>
      <c r="AC48" s="37" t="n">
        <v>4.1538675</v>
      </c>
      <c r="AD48" s="0" t="n">
        <v>2.4728541</v>
      </c>
      <c r="AE48" s="0" t="n">
        <v>0.4744624</v>
      </c>
      <c r="AF48" s="0" t="n">
        <v>0.6797867</v>
      </c>
      <c r="AG48" s="0" t="n">
        <v>0.063249</v>
      </c>
      <c r="AH48" s="0" t="n">
        <v>0.4333541</v>
      </c>
      <c r="AI48" s="0" t="n">
        <v>0.4981653</v>
      </c>
      <c r="AJ48" s="0" t="n">
        <v>118.5147182</v>
      </c>
      <c r="AK48" s="0" t="n">
        <v>1.7715937</v>
      </c>
      <c r="AL48" s="0" t="n">
        <v>26.0450016</v>
      </c>
      <c r="AM48" s="0" t="n">
        <v>0.1073895</v>
      </c>
      <c r="AN48" s="0" t="n">
        <v>15.6087351</v>
      </c>
      <c r="AO48" s="0" t="n">
        <v>1.158212</v>
      </c>
      <c r="AP48" s="0" t="n">
        <v>37.5410687</v>
      </c>
      <c r="AQ48" s="0" t="n">
        <v>0.9167535</v>
      </c>
      <c r="AR48" s="0" t="n">
        <v>40.1185648</v>
      </c>
      <c r="AS48" s="0" t="n">
        <v>1.3540495</v>
      </c>
      <c r="AT48" s="0" t="n">
        <v>16.6080619</v>
      </c>
      <c r="AU48" s="0" t="n">
        <v>1.0593142</v>
      </c>
      <c r="AV48" s="28" t="n">
        <f aca="false">(5.2/nov_2021_out_good[[#This Row],[a]]+2*COS(nov_2021_out_good[[#This Row],[incl]]*3.1415/180)*((nov_2021_out_good[[#This Row],[a]]/5.2*(1-nov_2021_out_good[[#This Row],[e]]^2))^0.5))</f>
        <v>3.11432403832488</v>
      </c>
    </row>
    <row r="49" customFormat="false" ht="13.8" hidden="false" customHeight="false" outlineLevel="0" collapsed="false">
      <c r="A49" s="31" t="n">
        <v>39728.1151041667</v>
      </c>
      <c r="B49" s="0" t="s">
        <v>401</v>
      </c>
      <c r="C49" s="0" t="s">
        <v>402</v>
      </c>
      <c r="D49" s="0" t="n">
        <v>38.9</v>
      </c>
      <c r="E49" s="0" t="n">
        <v>13.3</v>
      </c>
      <c r="F49" s="0" t="n">
        <v>-9</v>
      </c>
      <c r="G49" s="0" t="n">
        <v>9</v>
      </c>
      <c r="H49" s="0" t="n">
        <v>3.8</v>
      </c>
      <c r="I49" s="43" t="n">
        <v>395000000000</v>
      </c>
      <c r="J49" s="0" t="n">
        <v>1</v>
      </c>
      <c r="L49" s="0" t="n">
        <f aca="false">nov_2021_out_good[[#This Row],[Calculated Total Impact Energy(kt)]]*4180000000000*2/(nov_2021_out_good[[#This Row],[Vel(km/s)]]*1000)^2</f>
        <v>47261.0096670247</v>
      </c>
      <c r="M49" s="0" t="n">
        <f aca="false">2*(nov_2021_out_good[[#This Row],[Mass (kg)]]/4/1500)^0.3333</f>
        <v>3.9790924745255</v>
      </c>
      <c r="N49" s="0" t="s">
        <v>2518</v>
      </c>
      <c r="O49" s="0" t="s">
        <v>2519</v>
      </c>
      <c r="P49" s="0" t="n">
        <v>20.9</v>
      </c>
      <c r="Q49" s="0" t="n">
        <v>31.4</v>
      </c>
      <c r="R49" s="0" t="n">
        <v>13.28307193</v>
      </c>
      <c r="S49" s="0" t="n">
        <v>83.77489761</v>
      </c>
      <c r="T49" s="0" t="n">
        <v>249.531279</v>
      </c>
      <c r="U49" s="0" t="n">
        <v>4.617647633</v>
      </c>
      <c r="V49" s="0" t="n">
        <v>12.37104386</v>
      </c>
      <c r="W49" s="0" t="n">
        <v>1.440348605</v>
      </c>
      <c r="Z49" s="0" t="n">
        <v>1</v>
      </c>
      <c r="AA49" s="0" t="n">
        <v>0.9412898</v>
      </c>
      <c r="AB49" s="0" t="n">
        <v>0.0164143</v>
      </c>
      <c r="AC49" s="37" t="n">
        <v>2.3473663</v>
      </c>
      <c r="AD49" s="0" t="n">
        <v>1.6443281</v>
      </c>
      <c r="AE49" s="0" t="n">
        <v>0.0973665</v>
      </c>
      <c r="AF49" s="0" t="n">
        <v>0.4275535</v>
      </c>
      <c r="AG49" s="0" t="n">
        <v>0.0429362</v>
      </c>
      <c r="AH49" s="0" t="n">
        <v>3.8603393</v>
      </c>
      <c r="AI49" s="0" t="n">
        <v>0.7236605</v>
      </c>
      <c r="AJ49" s="0" t="n">
        <v>36.3049268</v>
      </c>
      <c r="AK49" s="0" t="n">
        <v>4.1126221</v>
      </c>
      <c r="AL49" s="0" t="n">
        <v>14.0961975</v>
      </c>
      <c r="AM49" s="0" t="n">
        <v>0.0010182</v>
      </c>
      <c r="AN49" s="0" t="n">
        <v>7.9482492</v>
      </c>
      <c r="AO49" s="0" t="n">
        <v>1.1440623</v>
      </c>
      <c r="AP49" s="0" t="n">
        <v>35.1538209</v>
      </c>
      <c r="AQ49" s="0" t="n">
        <v>0.4543774</v>
      </c>
      <c r="AR49" s="0" t="n">
        <v>344.7914464</v>
      </c>
      <c r="AS49" s="0" t="n">
        <v>4.8759556</v>
      </c>
      <c r="AT49" s="0" t="n">
        <v>-24.9689506</v>
      </c>
      <c r="AU49" s="0" t="n">
        <v>1.4107548</v>
      </c>
      <c r="AV49" s="28" t="n">
        <f aca="false">(5.2/nov_2021_out_good[[#This Row],[a]]+2*COS(nov_2021_out_good[[#This Row],[incl]]*3.1415/180)*((nov_2021_out_good[[#This Row],[a]]/5.2*(1-nov_2021_out_good[[#This Row],[e]]^2))^0.5))</f>
        <v>4.17676382440401</v>
      </c>
    </row>
    <row r="50" customFormat="false" ht="13.8" hidden="false" customHeight="false" outlineLevel="0" collapsed="false">
      <c r="A50" s="31" t="n">
        <v>38099.1818171296</v>
      </c>
      <c r="B50" s="0" t="s">
        <v>297</v>
      </c>
      <c r="C50" s="0" t="s">
        <v>298</v>
      </c>
      <c r="D50" s="0" t="n">
        <v>29.6</v>
      </c>
      <c r="E50" s="0" t="n">
        <v>16.3</v>
      </c>
      <c r="F50" s="0" t="n">
        <v>8.5</v>
      </c>
      <c r="G50" s="0" t="n">
        <v>-12.1</v>
      </c>
      <c r="H50" s="0" t="n">
        <v>-6.8</v>
      </c>
      <c r="I50" s="43" t="n">
        <v>624000000000</v>
      </c>
      <c r="J50" s="0" t="n">
        <v>1.5</v>
      </c>
      <c r="L50" s="0" t="n">
        <f aca="false">nov_2021_out_good[[#This Row],[Calculated Total Impact Energy(kt)]]*4180000000000*2/(nov_2021_out_good[[#This Row],[Vel(km/s)]]*1000)^2</f>
        <v>47197.8621701984</v>
      </c>
      <c r="M50" s="0" t="n">
        <f aca="false">2*(nov_2021_out_good[[#This Row],[Mass (kg)]]/4/1500)^0.3333</f>
        <v>3.97731964887374</v>
      </c>
      <c r="N50" s="0" t="s">
        <v>2524</v>
      </c>
      <c r="O50" s="0" t="s">
        <v>2519</v>
      </c>
      <c r="P50" s="0" t="n">
        <v>-44.3</v>
      </c>
      <c r="Q50" s="0" t="n">
        <v>83.3</v>
      </c>
      <c r="R50" s="0" t="n">
        <v>16.27574883</v>
      </c>
      <c r="S50" s="0" t="n">
        <v>78.87013599</v>
      </c>
      <c r="T50" s="0" t="n">
        <v>38.09921204</v>
      </c>
      <c r="U50" s="0" t="n">
        <v>-12.56720257</v>
      </c>
      <c r="V50" s="0" t="n">
        <v>-9.85366644</v>
      </c>
      <c r="W50" s="0" t="n">
        <v>3.141763378</v>
      </c>
      <c r="Z50" s="0" t="n">
        <v>1</v>
      </c>
      <c r="AA50" s="0" t="n">
        <v>0.8813813</v>
      </c>
      <c r="AB50" s="0" t="n">
        <v>0.0179563</v>
      </c>
      <c r="AC50" s="37" t="n">
        <v>2.8660379</v>
      </c>
      <c r="AD50" s="0" t="n">
        <v>1.8737096</v>
      </c>
      <c r="AE50" s="0" t="n">
        <v>0.159976</v>
      </c>
      <c r="AF50" s="0" t="n">
        <v>0.5296062</v>
      </c>
      <c r="AG50" s="0" t="n">
        <v>0.0482344</v>
      </c>
      <c r="AH50" s="0" t="n">
        <v>6.3545323</v>
      </c>
      <c r="AI50" s="0" t="n">
        <v>0.3904638</v>
      </c>
      <c r="AJ50" s="0" t="n">
        <v>130.0802644</v>
      </c>
      <c r="AK50" s="0" t="n">
        <v>2.5993768</v>
      </c>
      <c r="AL50" s="0" t="n">
        <v>32.3318455</v>
      </c>
      <c r="AM50" s="0" t="n">
        <v>0.0001988</v>
      </c>
      <c r="AN50" s="0" t="n">
        <v>11.567823</v>
      </c>
      <c r="AO50" s="0" t="n">
        <v>1.1309203</v>
      </c>
      <c r="AP50" s="0" t="n">
        <v>35.935827</v>
      </c>
      <c r="AQ50" s="0" t="n">
        <v>0.5624429</v>
      </c>
      <c r="AR50" s="0" t="n">
        <v>49.1583303</v>
      </c>
      <c r="AS50" s="0" t="n">
        <v>2.0506201</v>
      </c>
      <c r="AT50" s="0" t="n">
        <v>38.0899158</v>
      </c>
      <c r="AU50" s="0" t="n">
        <v>2.1395734</v>
      </c>
      <c r="AV50" s="28" t="n">
        <f aca="false">(5.2/nov_2021_out_good[[#This Row],[a]]+2*COS(nov_2021_out_good[[#This Row],[incl]]*3.1415/180)*((nov_2021_out_good[[#This Row],[a]]/5.2*(1-nov_2021_out_good[[#This Row],[e]]^2))^0.5))</f>
        <v>3.78734399653649</v>
      </c>
    </row>
    <row r="51" customFormat="false" ht="13.8" hidden="false" customHeight="false" outlineLevel="0" collapsed="false">
      <c r="A51" s="31" t="n">
        <v>44572.1480671296</v>
      </c>
      <c r="B51" s="0" t="s">
        <v>182</v>
      </c>
      <c r="C51" s="0" t="s">
        <v>183</v>
      </c>
      <c r="D51" s="0" t="n">
        <v>40.8</v>
      </c>
      <c r="E51" s="0" t="n">
        <v>22.8</v>
      </c>
      <c r="F51" s="0" t="n">
        <v>-2.5</v>
      </c>
      <c r="G51" s="0" t="n">
        <v>5.3</v>
      </c>
      <c r="H51" s="0" t="n">
        <v>22</v>
      </c>
      <c r="I51" s="43" t="n">
        <v>1264000000000</v>
      </c>
      <c r="J51" s="0" t="n">
        <v>2.9</v>
      </c>
      <c r="L51" s="0" t="n">
        <f aca="false">nov_2021_out_good[[#This Row],[Calculated Total Impact Energy(kt)]]*4180000000000*2/(nov_2021_out_good[[#This Row],[Vel(km/s)]]*1000)^2</f>
        <v>46637.4269005848</v>
      </c>
      <c r="M51" s="0" t="n">
        <f aca="false">2*(nov_2021_out_good[[#This Row],[Mass (kg)]]/4/1500)^0.3333</f>
        <v>3.96151605063408</v>
      </c>
      <c r="N51" s="0" t="s">
        <v>2524</v>
      </c>
      <c r="O51" s="0" t="s">
        <v>2525</v>
      </c>
      <c r="P51" s="0" t="n">
        <v>-58.4</v>
      </c>
      <c r="Q51" s="0" t="n">
        <v>-160.2</v>
      </c>
      <c r="R51" s="0" t="n">
        <v>22.7670815</v>
      </c>
      <c r="S51" s="0" t="n">
        <v>35.8832349</v>
      </c>
      <c r="T51" s="0" t="n">
        <v>154.0781762</v>
      </c>
      <c r="U51" s="0" t="n">
        <v>12.00200895</v>
      </c>
      <c r="V51" s="0" t="n">
        <v>-5.833512876</v>
      </c>
      <c r="W51" s="0" t="n">
        <v>18.44618954</v>
      </c>
      <c r="Z51" s="0" t="n">
        <v>1</v>
      </c>
      <c r="AA51" s="0" t="n">
        <v>0.9739358</v>
      </c>
      <c r="AB51" s="0" t="n">
        <v>0.0031999</v>
      </c>
      <c r="AC51" s="37" t="n">
        <v>1.7468263</v>
      </c>
      <c r="AD51" s="0" t="n">
        <v>1.360381</v>
      </c>
      <c r="AE51" s="0" t="n">
        <v>0.1068977</v>
      </c>
      <c r="AF51" s="0" t="n">
        <v>0.2840714</v>
      </c>
      <c r="AG51" s="0" t="n">
        <v>0.0561119</v>
      </c>
      <c r="AH51" s="0" t="n">
        <v>35.1259558</v>
      </c>
      <c r="AI51" s="0" t="n">
        <v>1.899269</v>
      </c>
      <c r="AJ51" s="0" t="n">
        <v>342.9984107</v>
      </c>
      <c r="AK51" s="0" t="n">
        <v>3.2179838</v>
      </c>
      <c r="AL51" s="0" t="n">
        <v>110.5790832</v>
      </c>
      <c r="AM51" s="0" t="n">
        <v>0.0002649</v>
      </c>
      <c r="AN51" s="0" t="n">
        <v>19.7748151</v>
      </c>
      <c r="AO51" s="0" t="n">
        <v>1.3070592</v>
      </c>
      <c r="AP51" s="0" t="n">
        <v>33.9413757</v>
      </c>
      <c r="AQ51" s="0" t="n">
        <v>0.7548729</v>
      </c>
      <c r="AR51" s="0" t="n">
        <v>108.0895874</v>
      </c>
      <c r="AS51" s="0" t="n">
        <v>4.0841412</v>
      </c>
      <c r="AT51" s="0" t="n">
        <v>-74.367524</v>
      </c>
      <c r="AU51" s="0" t="n">
        <v>1.0833099</v>
      </c>
      <c r="AV51" s="28" t="n">
        <f aca="false">(5.2/nov_2021_out_good[[#This Row],[a]]+2*COS(nov_2021_out_good[[#This Row],[incl]]*3.1415/180)*((nov_2021_out_good[[#This Row],[a]]/5.2*(1-nov_2021_out_good[[#This Row],[e]]^2))^0.5))</f>
        <v>4.62466845712903</v>
      </c>
    </row>
    <row r="52" customFormat="false" ht="13.8" hidden="false" customHeight="false" outlineLevel="0" collapsed="false">
      <c r="A52" s="31" t="n">
        <v>43497.7619212963</v>
      </c>
      <c r="B52" s="0" t="s">
        <v>317</v>
      </c>
      <c r="C52" s="0" t="s">
        <v>318</v>
      </c>
      <c r="D52" s="0" t="n">
        <v>23.7</v>
      </c>
      <c r="E52" s="0" t="n">
        <v>16.3</v>
      </c>
      <c r="F52" s="0" t="n">
        <v>-2.4</v>
      </c>
      <c r="G52" s="0" t="n">
        <v>13.6</v>
      </c>
      <c r="H52" s="0" t="n">
        <v>8.7</v>
      </c>
      <c r="I52" s="43" t="n">
        <v>579000000000</v>
      </c>
      <c r="J52" s="0" t="n">
        <v>1.4</v>
      </c>
      <c r="L52" s="0" t="n">
        <f aca="false">nov_2021_out_good[[#This Row],[Calculated Total Impact Energy(kt)]]*4180000000000*2/(nov_2021_out_good[[#This Row],[Vel(km/s)]]*1000)^2</f>
        <v>44051.3380255185</v>
      </c>
      <c r="M52" s="0" t="n">
        <f aca="false">2*(nov_2021_out_good[[#This Row],[Mass (kg)]]/4/1500)^0.3333</f>
        <v>3.88690345367779</v>
      </c>
      <c r="N52" s="0" t="s">
        <v>2518</v>
      </c>
      <c r="O52" s="0" t="s">
        <v>2525</v>
      </c>
      <c r="P52" s="0" t="n">
        <v>22.5</v>
      </c>
      <c r="Q52" s="0" t="n">
        <v>-83.8</v>
      </c>
      <c r="R52" s="0" t="n">
        <v>16.32207095</v>
      </c>
      <c r="S52" s="0" t="n">
        <v>54.83082531</v>
      </c>
      <c r="T52" s="0" t="n">
        <v>176.0583638</v>
      </c>
      <c r="U52" s="0" t="n">
        <v>13.31099629</v>
      </c>
      <c r="V52" s="0" t="n">
        <v>-0.917171075</v>
      </c>
      <c r="W52" s="0" t="n">
        <v>9.401392183</v>
      </c>
      <c r="Z52" s="0" t="n">
        <v>1</v>
      </c>
      <c r="AA52" s="0" t="n">
        <v>0.7488468</v>
      </c>
      <c r="AB52" s="0" t="n">
        <v>0.018239</v>
      </c>
      <c r="AC52" s="37" t="n">
        <v>1.651225</v>
      </c>
      <c r="AD52" s="0" t="n">
        <v>1.2000359</v>
      </c>
      <c r="AE52" s="0" t="n">
        <v>0.0569693</v>
      </c>
      <c r="AF52" s="0" t="n">
        <v>0.3759796</v>
      </c>
      <c r="AG52" s="0" t="n">
        <v>0.040721</v>
      </c>
      <c r="AH52" s="0" t="n">
        <v>9.7074113</v>
      </c>
      <c r="AI52" s="0" t="n">
        <v>0.6199686</v>
      </c>
      <c r="AJ52" s="0" t="n">
        <v>276.9681457</v>
      </c>
      <c r="AK52" s="0" t="n">
        <v>2.3898523</v>
      </c>
      <c r="AL52" s="0" t="n">
        <v>132.343551</v>
      </c>
      <c r="AM52" s="0" t="n">
        <v>0.0006547</v>
      </c>
      <c r="AN52" s="0" t="n">
        <v>11.8838462</v>
      </c>
      <c r="AO52" s="0" t="n">
        <v>1.119666</v>
      </c>
      <c r="AP52" s="0" t="n">
        <v>32.5778723</v>
      </c>
      <c r="AQ52" s="0" t="n">
        <v>0.538624</v>
      </c>
      <c r="AR52" s="0" t="n">
        <v>324.2473192</v>
      </c>
      <c r="AS52" s="0" t="n">
        <v>1.4815972</v>
      </c>
      <c r="AT52" s="0" t="n">
        <v>-41.5927938</v>
      </c>
      <c r="AU52" s="0" t="n">
        <v>1.743051</v>
      </c>
      <c r="AV52" s="28" t="n">
        <f aca="false">(5.2/nov_2021_out_good[[#This Row],[a]]+2*COS(nov_2021_out_good[[#This Row],[incl]]*3.1415/180)*((nov_2021_out_good[[#This Row],[a]]/5.2*(1-nov_2021_out_good[[#This Row],[e]]^2))^0.5))</f>
        <v>5.21074564399722</v>
      </c>
    </row>
    <row r="53" customFormat="false" ht="13.8" hidden="false" customHeight="false" outlineLevel="0" collapsed="false">
      <c r="A53" s="31" t="n">
        <v>38745.1484722222</v>
      </c>
      <c r="B53" s="0" t="s">
        <v>248</v>
      </c>
      <c r="C53" s="0" t="s">
        <v>249</v>
      </c>
      <c r="D53" s="0" t="n">
        <v>37</v>
      </c>
      <c r="E53" s="0" t="n">
        <v>18.7</v>
      </c>
      <c r="F53" s="0" t="n">
        <v>8.4</v>
      </c>
      <c r="G53" s="0" t="n">
        <v>-16.4</v>
      </c>
      <c r="H53" s="0" t="n">
        <v>3.2</v>
      </c>
      <c r="I53" s="43" t="n">
        <v>740000000000</v>
      </c>
      <c r="J53" s="0" t="n">
        <v>1.8</v>
      </c>
      <c r="L53" s="0" t="n">
        <f aca="false">nov_2021_out_good[[#This Row],[Calculated Total Impact Energy(kt)]]*4180000000000*2/(nov_2021_out_good[[#This Row],[Vel(km/s)]]*1000)^2</f>
        <v>43032.4001258257</v>
      </c>
      <c r="M53" s="0" t="n">
        <f aca="false">2*(nov_2021_out_good[[#This Row],[Mass (kg)]]/4/1500)^0.3333</f>
        <v>3.85670345778859</v>
      </c>
      <c r="N53" s="0" t="s">
        <v>2524</v>
      </c>
      <c r="O53" s="0" t="s">
        <v>2519</v>
      </c>
      <c r="P53" s="0" t="n">
        <v>-51.7</v>
      </c>
      <c r="Q53" s="0" t="n">
        <v>56.4</v>
      </c>
      <c r="R53" s="0" t="n">
        <v>18.70187156</v>
      </c>
      <c r="S53" s="0" t="n">
        <v>64.34712577</v>
      </c>
      <c r="T53" s="0" t="n">
        <v>72.43153163</v>
      </c>
      <c r="U53" s="0" t="n">
        <v>-5.088656056</v>
      </c>
      <c r="V53" s="0" t="n">
        <v>-16.07215983</v>
      </c>
      <c r="W53" s="0" t="n">
        <v>8.096373135</v>
      </c>
      <c r="Z53" s="0" t="n">
        <v>1</v>
      </c>
      <c r="AA53" s="0" t="n">
        <v>0.6460715</v>
      </c>
      <c r="AB53" s="0" t="n">
        <v>0.0292791</v>
      </c>
      <c r="AC53" s="37" t="n">
        <v>1.7851442</v>
      </c>
      <c r="AD53" s="0" t="n">
        <v>1.2156079</v>
      </c>
      <c r="AE53" s="0" t="n">
        <v>0.0412984</v>
      </c>
      <c r="AF53" s="0" t="n">
        <v>0.4685198</v>
      </c>
      <c r="AG53" s="0" t="n">
        <v>0.0351378</v>
      </c>
      <c r="AH53" s="0" t="n">
        <v>8.0214401</v>
      </c>
      <c r="AI53" s="0" t="n">
        <v>0.6577574</v>
      </c>
      <c r="AJ53" s="0" t="n">
        <v>85.5166383</v>
      </c>
      <c r="AK53" s="0" t="n">
        <v>2.9802883</v>
      </c>
      <c r="AL53" s="0" t="n">
        <v>307.9815882</v>
      </c>
      <c r="AM53" s="0" t="n">
        <v>0.0003651</v>
      </c>
      <c r="AN53" s="0" t="n">
        <v>14.6965248</v>
      </c>
      <c r="AO53" s="0" t="n">
        <v>1.1741034</v>
      </c>
      <c r="AP53" s="0" t="n">
        <v>32.7371828</v>
      </c>
      <c r="AQ53" s="0" t="n">
        <v>0.37867</v>
      </c>
      <c r="AR53" s="0" t="n">
        <v>302.147573</v>
      </c>
      <c r="AS53" s="0" t="n">
        <v>1.2700682</v>
      </c>
      <c r="AT53" s="0" t="n">
        <v>-3.5258694</v>
      </c>
      <c r="AU53" s="0" t="n">
        <v>1.4068678</v>
      </c>
      <c r="AV53" s="28" t="n">
        <f aca="false">(5.2/nov_2021_out_good[[#This Row],[a]]+2*COS(nov_2021_out_good[[#This Row],[incl]]*3.1415/180)*((nov_2021_out_good[[#This Row],[a]]/5.2*(1-nov_2021_out_good[[#This Row],[e]]^2))^0.5))</f>
        <v>5.12363343136042</v>
      </c>
    </row>
    <row r="54" customFormat="false" ht="13.8" hidden="false" customHeight="false" outlineLevel="0" collapsed="false">
      <c r="A54" s="31" t="n">
        <v>41184.6934953704</v>
      </c>
      <c r="B54" s="0" t="s">
        <v>363</v>
      </c>
      <c r="C54" s="0" t="s">
        <v>364</v>
      </c>
      <c r="D54" s="0" t="n">
        <v>35</v>
      </c>
      <c r="E54" s="0" t="n">
        <v>15.4</v>
      </c>
      <c r="F54" s="0" t="n">
        <v>1.4</v>
      </c>
      <c r="G54" s="0" t="n">
        <v>15.3</v>
      </c>
      <c r="H54" s="0" t="n">
        <v>1</v>
      </c>
      <c r="I54" s="43" t="n">
        <v>470000000000</v>
      </c>
      <c r="J54" s="0" t="n">
        <v>1.2</v>
      </c>
      <c r="L54" s="0" t="n">
        <f aca="false">nov_2021_out_good[[#This Row],[Calculated Total Impact Energy(kt)]]*4180000000000*2/(nov_2021_out_good[[#This Row],[Vel(km/s)]]*1000)^2</f>
        <v>42300.5565862709</v>
      </c>
      <c r="M54" s="0" t="n">
        <f aca="false">2*(nov_2021_out_good[[#This Row],[Mass (kg)]]/4/1500)^0.3333</f>
        <v>3.83471712542942</v>
      </c>
      <c r="N54" s="0" t="s">
        <v>2524</v>
      </c>
      <c r="O54" s="0" t="s">
        <v>2525</v>
      </c>
      <c r="P54" s="0" t="n">
        <v>-8.1</v>
      </c>
      <c r="Q54" s="0" t="n">
        <v>-111.9</v>
      </c>
      <c r="R54" s="0" t="n">
        <v>15.39642816</v>
      </c>
      <c r="S54" s="0" t="n">
        <v>17.14616239</v>
      </c>
      <c r="T54" s="0" t="n">
        <v>76.18619377</v>
      </c>
      <c r="U54" s="0" t="n">
        <v>-1.083771605</v>
      </c>
      <c r="V54" s="0" t="n">
        <v>-4.407742317</v>
      </c>
      <c r="W54" s="0" t="n">
        <v>14.71214623</v>
      </c>
      <c r="Z54" s="0" t="n">
        <v>1</v>
      </c>
      <c r="AA54" s="0" t="n">
        <v>0.5706342</v>
      </c>
      <c r="AB54" s="0" t="n">
        <v>0.035846</v>
      </c>
      <c r="AC54" s="37" t="n">
        <v>1.1966546</v>
      </c>
      <c r="AD54" s="0" t="n">
        <v>0.8836444</v>
      </c>
      <c r="AE54" s="0" t="n">
        <v>0.0112629</v>
      </c>
      <c r="AF54" s="0" t="n">
        <v>0.3542264</v>
      </c>
      <c r="AG54" s="0" t="n">
        <v>0.036342</v>
      </c>
      <c r="AH54" s="0" t="n">
        <v>3.0719688</v>
      </c>
      <c r="AI54" s="0" t="n">
        <v>0.683735</v>
      </c>
      <c r="AJ54" s="0" t="n">
        <v>229.98538</v>
      </c>
      <c r="AK54" s="0" t="n">
        <v>2.0248962</v>
      </c>
      <c r="AL54" s="0" t="n">
        <v>9.7165639</v>
      </c>
      <c r="AM54" s="0" t="n">
        <v>0.0017375</v>
      </c>
      <c r="AN54" s="0" t="n">
        <v>10.4356907</v>
      </c>
      <c r="AO54" s="0" t="n">
        <v>1.126608</v>
      </c>
      <c r="AP54" s="0" t="n">
        <v>27.7341428</v>
      </c>
      <c r="AQ54" s="0" t="n">
        <v>0.2306934</v>
      </c>
      <c r="AR54" s="0" t="n">
        <v>167.0563063</v>
      </c>
      <c r="AS54" s="0" t="n">
        <v>1.2788545</v>
      </c>
      <c r="AT54" s="0" t="n">
        <v>-2.839633</v>
      </c>
      <c r="AU54" s="0" t="n">
        <v>1.2010524</v>
      </c>
      <c r="AV54" s="28" t="n">
        <f aca="false">(5.2/nov_2021_out_good[[#This Row],[a]]+2*COS(nov_2021_out_good[[#This Row],[incl]]*3.1415/180)*((nov_2021_out_good[[#This Row],[a]]/5.2*(1-nov_2021_out_good[[#This Row],[e]]^2))^0.5))</f>
        <v>6.65460961403891</v>
      </c>
    </row>
    <row r="55" customFormat="false" ht="13.8" hidden="false" customHeight="false" outlineLevel="0" collapsed="false">
      <c r="A55" s="31" t="n">
        <v>40048.887025463</v>
      </c>
      <c r="B55" s="0" t="s">
        <v>67</v>
      </c>
      <c r="C55" s="0" t="s">
        <v>490</v>
      </c>
      <c r="D55" s="0" t="n">
        <v>34</v>
      </c>
      <c r="E55" s="0" t="n">
        <v>12.2</v>
      </c>
      <c r="F55" s="0" t="n">
        <v>-6.9</v>
      </c>
      <c r="G55" s="0" t="n">
        <v>5.3</v>
      </c>
      <c r="H55" s="0" t="n">
        <v>8.5</v>
      </c>
      <c r="I55" s="43" t="n">
        <v>280000000000</v>
      </c>
      <c r="J55" s="0" t="n">
        <v>0.75</v>
      </c>
      <c r="L55" s="0" t="n">
        <f aca="false">nov_2021_out_good[[#This Row],[Calculated Total Impact Energy(kt)]]*4180000000000*2/(nov_2021_out_good[[#This Row],[Vel(km/s)]]*1000)^2</f>
        <v>42125.772641763</v>
      </c>
      <c r="M55" s="0" t="n">
        <f aca="false">2*(nov_2021_out_good[[#This Row],[Mass (kg)]]/4/1500)^0.3333</f>
        <v>3.82942873809968</v>
      </c>
      <c r="N55" s="0" t="s">
        <v>2524</v>
      </c>
      <c r="O55" s="0" t="s">
        <v>2519</v>
      </c>
      <c r="P55" s="0" t="n">
        <v>-67.7</v>
      </c>
      <c r="Q55" s="0" t="n">
        <v>18.3</v>
      </c>
      <c r="R55" s="0" t="n">
        <v>12.1634699</v>
      </c>
      <c r="S55" s="0" t="n">
        <v>36.96508682</v>
      </c>
      <c r="T55" s="0" t="n">
        <v>280.2061098</v>
      </c>
      <c r="U55" s="0" t="n">
        <v>-1.296007607</v>
      </c>
      <c r="V55" s="0" t="n">
        <v>7.198502978</v>
      </c>
      <c r="W55" s="0" t="n">
        <v>9.718637722</v>
      </c>
      <c r="Z55" s="0" t="n">
        <v>1</v>
      </c>
      <c r="AA55" s="0" t="n">
        <v>1.0096622</v>
      </c>
      <c r="AB55" s="0" t="n">
        <v>0.0007235</v>
      </c>
      <c r="AC55" s="37" t="n">
        <v>2.1276038</v>
      </c>
      <c r="AD55" s="0" t="n">
        <v>1.568633</v>
      </c>
      <c r="AE55" s="0" t="n">
        <v>0.2681297</v>
      </c>
      <c r="AF55" s="0" t="n">
        <v>0.3563426</v>
      </c>
      <c r="AG55" s="0" t="n">
        <v>0.1104191</v>
      </c>
      <c r="AH55" s="0" t="n">
        <v>1.2141768</v>
      </c>
      <c r="AI55" s="0" t="n">
        <v>0.7769529</v>
      </c>
      <c r="AJ55" s="0" t="n">
        <v>5.9254142</v>
      </c>
      <c r="AK55" s="0" t="n">
        <v>0.9872963</v>
      </c>
      <c r="AL55" s="0" t="n">
        <v>330.7112341</v>
      </c>
      <c r="AM55" s="0" t="n">
        <v>0.0152788</v>
      </c>
      <c r="AN55" s="0" t="n">
        <v>5.0853301</v>
      </c>
      <c r="AO55" s="0" t="n">
        <v>1.4673836</v>
      </c>
      <c r="AP55" s="0" t="n">
        <v>34.486051</v>
      </c>
      <c r="AQ55" s="0" t="n">
        <v>1.4015757</v>
      </c>
      <c r="AR55" s="0" t="n">
        <v>243.6864153</v>
      </c>
      <c r="AS55" s="0" t="n">
        <v>2.4253436</v>
      </c>
      <c r="AT55" s="0" t="n">
        <v>-29.6355025</v>
      </c>
      <c r="AU55" s="0" t="n">
        <v>3.6956067</v>
      </c>
      <c r="AV55" s="28" t="n">
        <f aca="false">(5.2/nov_2021_out_good[[#This Row],[a]]+2*COS(nov_2021_out_good[[#This Row],[incl]]*3.1415/180)*((nov_2021_out_good[[#This Row],[a]]/5.2*(1-nov_2021_out_good[[#This Row],[e]]^2))^0.5))</f>
        <v>4.34112106166793</v>
      </c>
    </row>
    <row r="56" customFormat="false" ht="13.8" hidden="false" customHeight="false" outlineLevel="0" collapsed="false">
      <c r="A56" s="31" t="n">
        <v>41818.1111921296</v>
      </c>
      <c r="B56" s="0" t="s">
        <v>563</v>
      </c>
      <c r="C56" s="0" t="s">
        <v>564</v>
      </c>
      <c r="D56" s="0" t="n">
        <v>26.3</v>
      </c>
      <c r="E56" s="0" t="n">
        <v>12.4</v>
      </c>
      <c r="F56" s="0" t="n">
        <v>12</v>
      </c>
      <c r="G56" s="0" t="n">
        <v>3.5</v>
      </c>
      <c r="H56" s="0" t="n">
        <v>-10.5</v>
      </c>
      <c r="I56" s="43" t="n">
        <v>245000000000</v>
      </c>
      <c r="J56" s="0" t="n">
        <v>0.67</v>
      </c>
      <c r="L56" s="0" t="n">
        <f aca="false">nov_2021_out_good[[#This Row],[Calculated Total Impact Energy(kt)]]*4180000000000*2/(nov_2021_out_good[[#This Row],[Vel(km/s)]]*1000)^2</f>
        <v>36428.1997918835</v>
      </c>
      <c r="M56" s="0" t="n">
        <f aca="false">2*(nov_2021_out_good[[#This Row],[Mass (kg)]]/4/1500)^0.3333</f>
        <v>3.64837417229839</v>
      </c>
      <c r="N56" s="0" t="s">
        <v>2518</v>
      </c>
      <c r="O56" s="0" t="s">
        <v>2519</v>
      </c>
      <c r="P56" s="0" t="n">
        <v>18.9</v>
      </c>
      <c r="Q56" s="0" t="n">
        <v>141.2</v>
      </c>
      <c r="R56" s="0" t="n">
        <v>16.32482772</v>
      </c>
      <c r="S56" s="0" t="n">
        <v>51.44769374</v>
      </c>
      <c r="T56" s="0" t="n">
        <v>53.38216742</v>
      </c>
      <c r="U56" s="0" t="n">
        <v>-7.614990181</v>
      </c>
      <c r="V56" s="0" t="n">
        <v>-10.24692861</v>
      </c>
      <c r="W56" s="0" t="n">
        <v>10.17410333</v>
      </c>
      <c r="Z56" s="0" t="n">
        <v>1</v>
      </c>
      <c r="AA56" s="0" t="n">
        <v>0.9810491</v>
      </c>
      <c r="AB56" s="0" t="n">
        <v>0.0059709</v>
      </c>
      <c r="AC56" s="37" t="n">
        <v>4.7800936</v>
      </c>
      <c r="AD56" s="0" t="n">
        <v>2.8805713</v>
      </c>
      <c r="AE56" s="0" t="n">
        <v>0.6106203</v>
      </c>
      <c r="AF56" s="0" t="n">
        <v>0.6594255</v>
      </c>
      <c r="AG56" s="0" t="n">
        <v>0.0739181</v>
      </c>
      <c r="AH56" s="0" t="n">
        <v>9.295188</v>
      </c>
      <c r="AI56" s="0" t="n">
        <v>0.669973</v>
      </c>
      <c r="AJ56" s="0" t="n">
        <v>155.7791241</v>
      </c>
      <c r="AK56" s="0" t="n">
        <v>1.4443931</v>
      </c>
      <c r="AL56" s="0" t="n">
        <v>96.1659212</v>
      </c>
      <c r="AM56" s="0" t="n">
        <v>0.000832</v>
      </c>
      <c r="AN56" s="0" t="n">
        <v>11.5376377</v>
      </c>
      <c r="AO56" s="0" t="n">
        <v>1.1355914</v>
      </c>
      <c r="AP56" s="0" t="n">
        <v>37.9124535</v>
      </c>
      <c r="AQ56" s="0" t="n">
        <v>0.8609654</v>
      </c>
      <c r="AR56" s="0" t="n">
        <v>162.6977275</v>
      </c>
      <c r="AS56" s="0" t="n">
        <v>2.3494722</v>
      </c>
      <c r="AT56" s="0" t="n">
        <v>41.7979958</v>
      </c>
      <c r="AU56" s="0" t="n">
        <v>1.1360413</v>
      </c>
      <c r="AV56" s="28" t="n">
        <f aca="false">(5.2/nov_2021_out_good[[#This Row],[a]]+2*COS(nov_2021_out_good[[#This Row],[incl]]*3.1415/180)*((nov_2021_out_good[[#This Row],[a]]/5.2*(1-nov_2021_out_good[[#This Row],[e]]^2))^0.5))</f>
        <v>2.90956225948397</v>
      </c>
    </row>
    <row r="57" customFormat="false" ht="13.8" hidden="false" customHeight="false" outlineLevel="0" collapsed="false">
      <c r="A57" s="31" t="n">
        <v>41147.6220717593</v>
      </c>
      <c r="B57" s="0" t="s">
        <v>553</v>
      </c>
      <c r="C57" s="0" t="s">
        <v>554</v>
      </c>
      <c r="D57" s="0" t="n">
        <v>36</v>
      </c>
      <c r="E57" s="0" t="n">
        <v>12.7</v>
      </c>
      <c r="F57" s="0" t="n">
        <v>5</v>
      </c>
      <c r="G57" s="0" t="n">
        <v>-11.6</v>
      </c>
      <c r="H57" s="0" t="n">
        <v>-0.7</v>
      </c>
      <c r="I57" s="43" t="n">
        <v>249000000000</v>
      </c>
      <c r="J57" s="0" t="n">
        <v>0.68</v>
      </c>
      <c r="L57" s="0" t="n">
        <f aca="false">nov_2021_out_good[[#This Row],[Calculated Total Impact Energy(kt)]]*4180000000000*2/(nov_2021_out_good[[#This Row],[Vel(km/s)]]*1000)^2</f>
        <v>35245.830491661</v>
      </c>
      <c r="M57" s="0" t="n">
        <f aca="false">2*(nov_2021_out_good[[#This Row],[Mass (kg)]]/4/1500)^0.3333</f>
        <v>3.60847080906346</v>
      </c>
      <c r="N57" s="0" t="s">
        <v>2518</v>
      </c>
      <c r="O57" s="0" t="s">
        <v>2519</v>
      </c>
      <c r="P57" s="0" t="n">
        <v>11.8</v>
      </c>
      <c r="Q57" s="0" t="n">
        <v>117</v>
      </c>
      <c r="R57" s="0" t="n">
        <v>12.65108691</v>
      </c>
      <c r="S57" s="0" t="n">
        <v>9.367350277</v>
      </c>
      <c r="T57" s="0" t="n">
        <v>203.2023105</v>
      </c>
      <c r="U57" s="0" t="n">
        <v>1.892594021</v>
      </c>
      <c r="V57" s="0" t="n">
        <v>0.811257175</v>
      </c>
      <c r="W57" s="0" t="n">
        <v>12.48238558</v>
      </c>
      <c r="Z57" s="0" t="n">
        <v>1</v>
      </c>
      <c r="AA57" s="0" t="n">
        <v>0.9263819</v>
      </c>
      <c r="AB57" s="0" t="n">
        <v>0.0152133</v>
      </c>
      <c r="AC57" s="37" t="n">
        <v>1.5610172</v>
      </c>
      <c r="AD57" s="0" t="n">
        <v>1.2436995</v>
      </c>
      <c r="AE57" s="0" t="n">
        <v>0.0752614</v>
      </c>
      <c r="AF57" s="0" t="n">
        <v>0.2551401</v>
      </c>
      <c r="AG57" s="0" t="n">
        <v>0.0562894</v>
      </c>
      <c r="AH57" s="0" t="n">
        <v>3.4380752</v>
      </c>
      <c r="AI57" s="0" t="n">
        <v>0.8312381</v>
      </c>
      <c r="AJ57" s="0" t="n">
        <v>233.774938</v>
      </c>
      <c r="AK57" s="0" t="n">
        <v>1.8872944</v>
      </c>
      <c r="AL57" s="0" t="n">
        <v>153.6037695</v>
      </c>
      <c r="AM57" s="0" t="n">
        <v>0.0023883</v>
      </c>
      <c r="AN57" s="0" t="n">
        <v>6.0602888</v>
      </c>
      <c r="AO57" s="0" t="n">
        <v>1.3246298</v>
      </c>
      <c r="AP57" s="0" t="n">
        <v>32.2901097</v>
      </c>
      <c r="AQ57" s="0" t="n">
        <v>0.6683879</v>
      </c>
      <c r="AR57" s="0" t="n">
        <v>308.0230756</v>
      </c>
      <c r="AS57" s="0" t="n">
        <v>1.4179361</v>
      </c>
      <c r="AT57" s="0" t="n">
        <v>0.0662508</v>
      </c>
      <c r="AU57" s="0" t="n">
        <v>1.4912074</v>
      </c>
      <c r="AV57" s="28" t="n">
        <f aca="false">(5.2/nov_2021_out_good[[#This Row],[a]]+2*COS(nov_2021_out_good[[#This Row],[incl]]*3.1415/180)*((nov_2021_out_good[[#This Row],[a]]/5.2*(1-nov_2021_out_good[[#This Row],[e]]^2))^0.5))</f>
        <v>5.12510723137771</v>
      </c>
    </row>
    <row r="58" customFormat="false" ht="13.8" hidden="false" customHeight="false" outlineLevel="0" collapsed="false">
      <c r="A58" s="31" t="n">
        <v>42526.2589699074</v>
      </c>
      <c r="B58" s="0" t="s">
        <v>449</v>
      </c>
      <c r="C58" s="0" t="s">
        <v>450</v>
      </c>
      <c r="D58" s="0" t="n">
        <v>28.7</v>
      </c>
      <c r="E58" s="0" t="n">
        <v>14.5</v>
      </c>
      <c r="F58" s="0" t="n">
        <v>6</v>
      </c>
      <c r="G58" s="0" t="n">
        <v>-11.9</v>
      </c>
      <c r="H58" s="0" t="n">
        <v>5.7</v>
      </c>
      <c r="I58" s="43" t="n">
        <v>331000000000</v>
      </c>
      <c r="J58" s="0" t="n">
        <v>0.87</v>
      </c>
      <c r="L58" s="0" t="n">
        <f aca="false">nov_2021_out_good[[#This Row],[Calculated Total Impact Energy(kt)]]*4180000000000*2/(nov_2021_out_good[[#This Row],[Vel(km/s)]]*1000)^2</f>
        <v>34593.1034482759</v>
      </c>
      <c r="M58" s="0" t="n">
        <f aca="false">2*(nov_2021_out_good[[#This Row],[Mass (kg)]]/4/1500)^0.3333</f>
        <v>3.58605868812915</v>
      </c>
      <c r="N58" s="0" t="s">
        <v>2524</v>
      </c>
      <c r="O58" s="0" t="s">
        <v>2519</v>
      </c>
      <c r="P58" s="0" t="n">
        <v>-17.4</v>
      </c>
      <c r="Q58" s="0" t="n">
        <v>138.3</v>
      </c>
      <c r="R58" s="0" t="n">
        <v>14.49482666</v>
      </c>
      <c r="S58" s="0" t="n">
        <v>20.98591811</v>
      </c>
      <c r="T58" s="0" t="n">
        <v>250.5070727</v>
      </c>
      <c r="U58" s="0" t="n">
        <v>1.732239185</v>
      </c>
      <c r="V58" s="0" t="n">
        <v>4.89361224</v>
      </c>
      <c r="W58" s="0" t="n">
        <v>13.53336273</v>
      </c>
      <c r="Z58" s="0" t="n">
        <v>1</v>
      </c>
      <c r="AA58" s="0" t="n">
        <v>0.9410422</v>
      </c>
      <c r="AB58" s="0" t="n">
        <v>0.0057059</v>
      </c>
      <c r="AC58" s="37" t="n">
        <v>1.8471201</v>
      </c>
      <c r="AD58" s="0" t="n">
        <v>1.3940812</v>
      </c>
      <c r="AE58" s="0" t="n">
        <v>0.1056015</v>
      </c>
      <c r="AF58" s="0" t="n">
        <v>0.3249731</v>
      </c>
      <c r="AG58" s="0" t="n">
        <v>0.0526942</v>
      </c>
      <c r="AH58" s="0" t="n">
        <v>12.2051568</v>
      </c>
      <c r="AI58" s="0" t="n">
        <v>1.2321184</v>
      </c>
      <c r="AJ58" s="0" t="n">
        <v>314.7537745</v>
      </c>
      <c r="AK58" s="0" t="n">
        <v>2.7344542</v>
      </c>
      <c r="AL58" s="0" t="n">
        <v>254.783145</v>
      </c>
      <c r="AM58" s="0" t="n">
        <v>0.0010205</v>
      </c>
      <c r="AN58" s="0" t="n">
        <v>9.49841</v>
      </c>
      <c r="AO58" s="0" t="n">
        <v>1.1180203</v>
      </c>
      <c r="AP58" s="0" t="n">
        <v>33.3489685</v>
      </c>
      <c r="AQ58" s="0" t="n">
        <v>0.7227155</v>
      </c>
      <c r="AR58" s="0" t="n">
        <v>96.7664043</v>
      </c>
      <c r="AS58" s="0" t="n">
        <v>1.5430104</v>
      </c>
      <c r="AT58" s="0" t="n">
        <v>-23.619541</v>
      </c>
      <c r="AU58" s="0" t="n">
        <v>1.1922078</v>
      </c>
      <c r="AV58" s="28" t="n">
        <f aca="false">(5.2/nov_2021_out_good[[#This Row],[a]]+2*COS(nov_2021_out_good[[#This Row],[incl]]*3.1415/180)*((nov_2021_out_good[[#This Row],[a]]/5.2*(1-nov_2021_out_good[[#This Row],[e]]^2))^0.5))</f>
        <v>4.68726694659186</v>
      </c>
    </row>
    <row r="59" customFormat="false" ht="13.8" hidden="false" customHeight="false" outlineLevel="0" collapsed="false">
      <c r="A59" s="31" t="n">
        <v>40060.0995138889</v>
      </c>
      <c r="B59" s="0" t="s">
        <v>220</v>
      </c>
      <c r="C59" s="0" t="s">
        <v>221</v>
      </c>
      <c r="D59" s="0" t="n">
        <v>28.3</v>
      </c>
      <c r="E59" s="0" t="n">
        <v>24</v>
      </c>
      <c r="F59" s="0" t="n">
        <v>19.2</v>
      </c>
      <c r="G59" s="0" t="n">
        <v>-11.6</v>
      </c>
      <c r="H59" s="0" t="n">
        <v>-8.5</v>
      </c>
      <c r="I59" s="43" t="n">
        <v>965000000000</v>
      </c>
      <c r="J59" s="0" t="n">
        <v>2.3</v>
      </c>
      <c r="L59" s="0" t="n">
        <f aca="false">nov_2021_out_good[[#This Row],[Calculated Total Impact Energy(kt)]]*4180000000000*2/(nov_2021_out_good[[#This Row],[Vel(km/s)]]*1000)^2</f>
        <v>33381.9444444444</v>
      </c>
      <c r="M59" s="0" t="n">
        <f aca="false">2*(nov_2021_out_good[[#This Row],[Mass (kg)]]/4/1500)^0.3333</f>
        <v>3.54371355829183</v>
      </c>
      <c r="N59" s="0" t="s">
        <v>2518</v>
      </c>
      <c r="O59" s="0" t="s">
        <v>2519</v>
      </c>
      <c r="P59" s="0" t="n">
        <v>42.5</v>
      </c>
      <c r="Q59" s="0" t="n">
        <v>110</v>
      </c>
      <c r="R59" s="0" t="n">
        <v>23.98853893</v>
      </c>
      <c r="S59" s="0" t="n">
        <v>39.08301679</v>
      </c>
      <c r="T59" s="0" t="n">
        <v>111.4635818</v>
      </c>
      <c r="U59" s="0" t="n">
        <v>5.533826201</v>
      </c>
      <c r="V59" s="0" t="n">
        <v>-14.07466466</v>
      </c>
      <c r="W59" s="0" t="n">
        <v>18.62070306</v>
      </c>
      <c r="Z59" s="0" t="n">
        <v>1</v>
      </c>
      <c r="AA59" s="0" t="n">
        <v>0.6191945</v>
      </c>
      <c r="AB59" s="0" t="n">
        <v>0.021412</v>
      </c>
      <c r="AC59" s="37" t="n">
        <v>3.343054</v>
      </c>
      <c r="AD59" s="0" t="n">
        <v>1.9811242</v>
      </c>
      <c r="AE59" s="0" t="n">
        <v>0.2486177</v>
      </c>
      <c r="AF59" s="0" t="n">
        <v>0.687453</v>
      </c>
      <c r="AG59" s="0" t="n">
        <v>0.0455653</v>
      </c>
      <c r="AH59" s="0" t="n">
        <v>9.3078435</v>
      </c>
      <c r="AI59" s="0" t="n">
        <v>0.9920125</v>
      </c>
      <c r="AJ59" s="0" t="n">
        <v>93.009182</v>
      </c>
      <c r="AK59" s="0" t="n">
        <v>2.2391757</v>
      </c>
      <c r="AL59" s="0" t="n">
        <v>161.5720124</v>
      </c>
      <c r="AM59" s="0" t="n">
        <v>0.0001887</v>
      </c>
      <c r="AN59" s="0" t="n">
        <v>21.0051297</v>
      </c>
      <c r="AO59" s="0" t="n">
        <v>1.3583228</v>
      </c>
      <c r="AP59" s="0" t="n">
        <v>36.2160752</v>
      </c>
      <c r="AQ59" s="0" t="n">
        <v>0.7758229</v>
      </c>
      <c r="AR59" s="0" t="n">
        <v>169.1141386</v>
      </c>
      <c r="AS59" s="0" t="n">
        <v>1.1576333</v>
      </c>
      <c r="AT59" s="0" t="n">
        <v>19.3057752</v>
      </c>
      <c r="AU59" s="0" t="n">
        <v>1.0882718</v>
      </c>
      <c r="AV59" s="28" t="n">
        <f aca="false">(5.2/nov_2021_out_good[[#This Row],[a]]+2*COS(nov_2021_out_good[[#This Row],[incl]]*3.1415/180)*((nov_2021_out_good[[#This Row],[a]]/5.2*(1-nov_2021_out_good[[#This Row],[e]]^2))^0.5))</f>
        <v>3.50948439929697</v>
      </c>
    </row>
    <row r="60" customFormat="false" ht="13.8" hidden="false" customHeight="false" outlineLevel="0" collapsed="false">
      <c r="A60" s="31" t="n">
        <v>43424.7294907407</v>
      </c>
      <c r="B60" s="0" t="s">
        <v>383</v>
      </c>
      <c r="C60" s="0" t="s">
        <v>384</v>
      </c>
      <c r="D60" s="0" t="n">
        <v>27.4</v>
      </c>
      <c r="E60" s="0" t="n">
        <v>17.4</v>
      </c>
      <c r="F60" s="0" t="n">
        <v>-10.1</v>
      </c>
      <c r="G60" s="0" t="n">
        <v>13.9</v>
      </c>
      <c r="H60" s="0" t="n">
        <v>3</v>
      </c>
      <c r="I60" s="43" t="n">
        <v>422000000000</v>
      </c>
      <c r="J60" s="0" t="n">
        <v>1.1</v>
      </c>
      <c r="L60" s="0" t="n">
        <f aca="false">nov_2021_out_good[[#This Row],[Calculated Total Impact Energy(kt)]]*4180000000000*2/(nov_2021_out_good[[#This Row],[Vel(km/s)]]*1000)^2</f>
        <v>30373.8935130136</v>
      </c>
      <c r="M60" s="0" t="n">
        <f aca="false">2*(nov_2021_out_good[[#This Row],[Mass (kg)]]/4/1500)^0.3333</f>
        <v>3.43391538278127</v>
      </c>
      <c r="N60" s="0" t="s">
        <v>2518</v>
      </c>
      <c r="O60" s="0" t="s">
        <v>2525</v>
      </c>
      <c r="P60" s="0" t="n">
        <v>25.3</v>
      </c>
      <c r="Q60" s="0" t="n">
        <v>-6.7</v>
      </c>
      <c r="R60" s="0" t="n">
        <v>17.44190357</v>
      </c>
      <c r="S60" s="0" t="n">
        <v>57.96059471</v>
      </c>
      <c r="T60" s="0" t="n">
        <v>238.6503711</v>
      </c>
      <c r="U60" s="0" t="n">
        <v>7.692140626</v>
      </c>
      <c r="V60" s="0" t="n">
        <v>12.62669758</v>
      </c>
      <c r="W60" s="0" t="n">
        <v>9.252971453</v>
      </c>
      <c r="Z60" s="0" t="n">
        <v>1</v>
      </c>
      <c r="AA60" s="0" t="n">
        <v>0.8497119</v>
      </c>
      <c r="AB60" s="0" t="n">
        <v>0.0075705</v>
      </c>
      <c r="AC60" s="37" t="n">
        <v>3.6998264</v>
      </c>
      <c r="AD60" s="0" t="n">
        <v>2.2747692</v>
      </c>
      <c r="AE60" s="0" t="n">
        <v>0.3930873</v>
      </c>
      <c r="AF60" s="0" t="n">
        <v>0.6264624</v>
      </c>
      <c r="AG60" s="0" t="n">
        <v>0.0662054</v>
      </c>
      <c r="AH60" s="0" t="n">
        <v>3.341035</v>
      </c>
      <c r="AI60" s="0" t="n">
        <v>0.6266127</v>
      </c>
      <c r="AJ60" s="0" t="n">
        <v>129.5794087</v>
      </c>
      <c r="AK60" s="0" t="n">
        <v>1.6040167</v>
      </c>
      <c r="AL60" s="0" t="n">
        <v>238.0462359</v>
      </c>
      <c r="AM60" s="0" t="n">
        <v>0.0069489</v>
      </c>
      <c r="AN60" s="0" t="n">
        <v>13.802709</v>
      </c>
      <c r="AO60" s="0" t="n">
        <v>1.1215042</v>
      </c>
      <c r="AP60" s="0" t="n">
        <v>37.4947124</v>
      </c>
      <c r="AQ60" s="0" t="n">
        <v>0.8986673</v>
      </c>
      <c r="AR60" s="0" t="n">
        <v>260.5063566</v>
      </c>
      <c r="AS60" s="0" t="n">
        <v>1.4214799</v>
      </c>
      <c r="AT60" s="0" t="n">
        <v>-14.5278548</v>
      </c>
      <c r="AU60" s="0" t="n">
        <v>1.239774</v>
      </c>
      <c r="AV60" s="28" t="n">
        <f aca="false">(5.2/nov_2021_out_good[[#This Row],[a]]+2*COS(nov_2021_out_good[[#This Row],[incl]]*3.1415/180)*((nov_2021_out_good[[#This Row],[a]]/5.2*(1-nov_2021_out_good[[#This Row],[e]]^2))^0.5))</f>
        <v>3.31525912847468</v>
      </c>
    </row>
    <row r="61" customFormat="false" ht="13.8" hidden="false" customHeight="false" outlineLevel="0" collapsed="false">
      <c r="A61" s="31" t="n">
        <v>43306.9134953704</v>
      </c>
      <c r="B61" s="0" t="s">
        <v>228</v>
      </c>
      <c r="C61" s="0" t="s">
        <v>229</v>
      </c>
      <c r="D61" s="0" t="n">
        <v>43.3</v>
      </c>
      <c r="E61" s="0" t="n">
        <v>24.4</v>
      </c>
      <c r="F61" s="0" t="n">
        <v>20.4</v>
      </c>
      <c r="G61" s="0" t="n">
        <v>12.9</v>
      </c>
      <c r="H61" s="0" t="n">
        <v>-3.8</v>
      </c>
      <c r="I61" s="43" t="n">
        <v>877000000000</v>
      </c>
      <c r="J61" s="0" t="n">
        <v>2.1</v>
      </c>
      <c r="L61" s="0" t="n">
        <f aca="false">nov_2021_out_good[[#This Row],[Calculated Total Impact Energy(kt)]]*4180000000000*2/(nov_2021_out_good[[#This Row],[Vel(km/s)]]*1000)^2</f>
        <v>29488.0408492341</v>
      </c>
      <c r="M61" s="0" t="n">
        <f aca="false">2*(nov_2021_out_good[[#This Row],[Mass (kg)]]/4/1500)^0.3333</f>
        <v>3.40020552631036</v>
      </c>
      <c r="N61" s="0" t="s">
        <v>2518</v>
      </c>
      <c r="O61" s="0" t="s">
        <v>2525</v>
      </c>
      <c r="P61" s="0" t="n">
        <v>76.9</v>
      </c>
      <c r="Q61" s="0" t="n">
        <v>-69</v>
      </c>
      <c r="R61" s="0" t="n">
        <v>24.43378808</v>
      </c>
      <c r="S61" s="0" t="n">
        <v>78.73341597</v>
      </c>
      <c r="T61" s="0" t="n">
        <v>261.0014</v>
      </c>
      <c r="U61" s="0" t="n">
        <v>3.748048113</v>
      </c>
      <c r="V61" s="0" t="n">
        <v>23.66798725</v>
      </c>
      <c r="W61" s="0" t="n">
        <v>4.773731757</v>
      </c>
      <c r="Z61" s="0" t="n">
        <v>1</v>
      </c>
      <c r="AA61" s="0" t="n">
        <v>0.6286733</v>
      </c>
      <c r="AB61" s="0" t="n">
        <v>0.0193974</v>
      </c>
      <c r="AC61" s="37" t="n">
        <v>4.0997669</v>
      </c>
      <c r="AD61" s="0" t="n">
        <v>2.3642201</v>
      </c>
      <c r="AE61" s="0" t="n">
        <v>0.4170501</v>
      </c>
      <c r="AF61" s="0" t="n">
        <v>0.7340885</v>
      </c>
      <c r="AG61" s="0" t="n">
        <v>0.0517718</v>
      </c>
      <c r="AH61" s="0" t="n">
        <v>11.2531739</v>
      </c>
      <c r="AI61" s="0" t="n">
        <v>0.7945094</v>
      </c>
      <c r="AJ61" s="0" t="n">
        <v>275.7446591</v>
      </c>
      <c r="AK61" s="0" t="n">
        <v>2.0335185</v>
      </c>
      <c r="AL61" s="0" t="n">
        <v>302.6400981</v>
      </c>
      <c r="AM61" s="0" t="n">
        <v>0.0006945</v>
      </c>
      <c r="AN61" s="0" t="n">
        <v>21.8520739</v>
      </c>
      <c r="AO61" s="0" t="n">
        <v>1.3717909</v>
      </c>
      <c r="AP61" s="0" t="n">
        <v>37.0357806</v>
      </c>
      <c r="AQ61" s="0" t="n">
        <v>0.8936053</v>
      </c>
      <c r="AR61" s="0" t="n">
        <v>123.1960149</v>
      </c>
      <c r="AS61" s="0" t="n">
        <v>1.0253537</v>
      </c>
      <c r="AT61" s="0" t="n">
        <v>3.6669464</v>
      </c>
      <c r="AU61" s="0" t="n">
        <v>1.2382356</v>
      </c>
      <c r="AV61" s="28" t="n">
        <f aca="false">(5.2/nov_2021_out_good[[#This Row],[a]]+2*COS(nov_2021_out_good[[#This Row],[incl]]*3.1415/180)*((nov_2021_out_good[[#This Row],[a]]/5.2*(1-nov_2021_out_good[[#This Row],[e]]^2))^0.5))</f>
        <v>3.09760111290243</v>
      </c>
    </row>
    <row r="62" customFormat="false" ht="13.8" hidden="false" customHeight="false" outlineLevel="0" collapsed="false">
      <c r="A62" s="31" t="n">
        <v>43253.6973611111</v>
      </c>
      <c r="B62" s="0" t="s">
        <v>422</v>
      </c>
      <c r="C62" s="0" t="s">
        <v>423</v>
      </c>
      <c r="D62" s="0" t="n">
        <v>28.7</v>
      </c>
      <c r="E62" s="0" t="n">
        <v>16.9</v>
      </c>
      <c r="F62" s="0" t="n">
        <v>0.9</v>
      </c>
      <c r="G62" s="0" t="n">
        <v>-16.4</v>
      </c>
      <c r="H62" s="0" t="n">
        <v>3.9</v>
      </c>
      <c r="I62" s="43" t="n">
        <v>375000000000</v>
      </c>
      <c r="J62" s="0" t="n">
        <v>0.98</v>
      </c>
      <c r="L62" s="0" t="n">
        <f aca="false">nov_2021_out_good[[#This Row],[Calculated Total Impact Energy(kt)]]*4180000000000*2/(nov_2021_out_good[[#This Row],[Vel(km/s)]]*1000)^2</f>
        <v>28685.2701235951</v>
      </c>
      <c r="M62" s="0" t="n">
        <f aca="false">2*(nov_2021_out_good[[#This Row],[Mass (kg)]]/4/1500)^0.3333</f>
        <v>3.36906903337374</v>
      </c>
      <c r="N62" s="0" t="s">
        <v>2524</v>
      </c>
      <c r="O62" s="0" t="s">
        <v>2519</v>
      </c>
      <c r="P62" s="0" t="n">
        <v>-21.2</v>
      </c>
      <c r="Q62" s="0" t="n">
        <v>23.3</v>
      </c>
      <c r="R62" s="0" t="n">
        <v>16.88135066</v>
      </c>
      <c r="S62" s="0" t="n">
        <v>66.66205245</v>
      </c>
      <c r="T62" s="0" t="n">
        <v>95.88453874</v>
      </c>
      <c r="U62" s="0" t="n">
        <v>1.589143179</v>
      </c>
      <c r="V62" s="0" t="n">
        <v>-15.41851161</v>
      </c>
      <c r="W62" s="0" t="n">
        <v>6.687609722</v>
      </c>
      <c r="Z62" s="0" t="n">
        <v>1</v>
      </c>
      <c r="AA62" s="0" t="n">
        <v>0.7769085</v>
      </c>
      <c r="AB62" s="0" t="n">
        <v>0.0113087</v>
      </c>
      <c r="AC62" s="37" t="n">
        <v>1.8821574</v>
      </c>
      <c r="AD62" s="0" t="n">
        <v>1.3295329</v>
      </c>
      <c r="AE62" s="0" t="n">
        <v>0.1075359</v>
      </c>
      <c r="AF62" s="0" t="n">
        <v>0.4156531</v>
      </c>
      <c r="AG62" s="0" t="n">
        <v>0.0503665</v>
      </c>
      <c r="AH62" s="0" t="n">
        <v>4.4135919</v>
      </c>
      <c r="AI62" s="0" t="n">
        <v>0.4468594</v>
      </c>
      <c r="AJ62" s="0" t="n">
        <v>258.2461771</v>
      </c>
      <c r="AK62" s="0" t="n">
        <v>3.6189393</v>
      </c>
      <c r="AL62" s="0" t="n">
        <v>71.8793979</v>
      </c>
      <c r="AM62" s="0" t="n">
        <v>0.0030985</v>
      </c>
      <c r="AN62" s="0" t="n">
        <v>12.1347084</v>
      </c>
      <c r="AO62" s="0" t="n">
        <v>1.1466219</v>
      </c>
      <c r="AP62" s="0" t="n">
        <v>32.8967949</v>
      </c>
      <c r="AQ62" s="0" t="n">
        <v>0.8202716</v>
      </c>
      <c r="AR62" s="0" t="n">
        <v>245.4221789</v>
      </c>
      <c r="AS62" s="0" t="n">
        <v>1.9514474</v>
      </c>
      <c r="AT62" s="0" t="n">
        <v>-10.0911505</v>
      </c>
      <c r="AU62" s="0" t="n">
        <v>1.2289704</v>
      </c>
      <c r="AV62" s="28" t="n">
        <f aca="false">(5.2/nov_2021_out_good[[#This Row],[a]]+2*COS(nov_2021_out_good[[#This Row],[incl]]*3.1415/180)*((nov_2021_out_good[[#This Row],[a]]/5.2*(1-nov_2021_out_good[[#This Row],[e]]^2))^0.5))</f>
        <v>4.82821687965042</v>
      </c>
    </row>
    <row r="63" customFormat="false" ht="13.8" hidden="false" customHeight="false" outlineLevel="0" collapsed="false">
      <c r="A63" s="31" t="n">
        <v>44769.1954861111</v>
      </c>
      <c r="B63" s="0" t="s">
        <v>343</v>
      </c>
      <c r="C63" s="0" t="s">
        <v>344</v>
      </c>
      <c r="D63" s="0" t="n">
        <v>38.1</v>
      </c>
      <c r="E63" s="0" t="n">
        <v>19.8</v>
      </c>
      <c r="F63" s="0" t="n">
        <v>-6.1</v>
      </c>
      <c r="G63" s="0" t="n">
        <v>17.7</v>
      </c>
      <c r="H63" s="0" t="n">
        <v>6.5</v>
      </c>
      <c r="I63" s="43" t="n">
        <v>524000000000</v>
      </c>
      <c r="J63" s="0" t="n">
        <v>1.3</v>
      </c>
      <c r="L63" s="0" t="n">
        <f aca="false">nov_2021_out_good[[#This Row],[Calculated Total Impact Energy(kt)]]*4180000000000*2/(nov_2021_out_good[[#This Row],[Vel(km/s)]]*1000)^2</f>
        <v>27721.6610549944</v>
      </c>
      <c r="M63" s="0" t="n">
        <f aca="false">2*(nov_2021_out_good[[#This Row],[Mass (kg)]]/4/1500)^0.3333</f>
        <v>3.33091721957159</v>
      </c>
      <c r="N63" s="0" t="s">
        <v>2524</v>
      </c>
      <c r="O63" s="0" t="s">
        <v>2525</v>
      </c>
      <c r="P63" s="0" t="n">
        <v>-44.8</v>
      </c>
      <c r="Q63" s="0" t="n">
        <v>-2.9</v>
      </c>
      <c r="R63" s="0" t="n">
        <v>19.81792118</v>
      </c>
      <c r="S63" s="0" t="n">
        <v>61.22961772</v>
      </c>
      <c r="T63" s="0" t="n">
        <v>271.027631</v>
      </c>
      <c r="U63" s="0" t="n">
        <v>-0.311550786</v>
      </c>
      <c r="V63" s="0" t="n">
        <v>17.36871569</v>
      </c>
      <c r="W63" s="0" t="n">
        <v>9.538377822</v>
      </c>
      <c r="AA63" s="0" t="n">
        <v>0.702</v>
      </c>
      <c r="AB63" s="0" t="n">
        <v>0.021</v>
      </c>
      <c r="AC63" s="37" t="n">
        <v>2.862</v>
      </c>
      <c r="AD63" s="0" t="n">
        <v>1.782</v>
      </c>
      <c r="AE63" s="0" t="n">
        <v>0.158</v>
      </c>
      <c r="AF63" s="0" t="n">
        <v>0.606</v>
      </c>
      <c r="AG63" s="0" t="n">
        <v>0.043</v>
      </c>
      <c r="AH63" s="0" t="n">
        <v>3.219</v>
      </c>
      <c r="AI63" s="0" t="n">
        <v>0.584</v>
      </c>
      <c r="AJ63" s="0" t="n">
        <v>259.506</v>
      </c>
      <c r="AK63" s="0" t="n">
        <v>2.108</v>
      </c>
      <c r="AL63" s="0" t="n">
        <v>123.896</v>
      </c>
      <c r="AM63" s="0" t="n">
        <v>0.007</v>
      </c>
      <c r="AN63" s="0" t="n">
        <v>16.732</v>
      </c>
      <c r="AO63" s="0" t="n">
        <v>1.191</v>
      </c>
      <c r="AP63" s="0" t="n">
        <v>35.343</v>
      </c>
      <c r="AQ63" s="0" t="n">
        <v>0.625</v>
      </c>
      <c r="AR63" s="0" t="n">
        <v>298.664</v>
      </c>
      <c r="AS63" s="0" t="n">
        <v>1.245</v>
      </c>
      <c r="AT63" s="0" t="n">
        <v>-14.718</v>
      </c>
      <c r="AU63" s="0" t="n">
        <v>1.181</v>
      </c>
      <c r="AV63" s="28" t="n">
        <f aca="false">(5.2/nov_2021_out_good[[#This Row],[a]]+2*COS(nov_2021_out_good[[#This Row],[incl]]*3.1415/180)*((nov_2021_out_good[[#This Row],[a]]/5.2*(1-nov_2021_out_good[[#This Row],[e]]^2))^0.5))</f>
        <v>3.84792906618352</v>
      </c>
    </row>
    <row r="64" customFormat="false" ht="13.8" hidden="false" customHeight="false" outlineLevel="0" collapsed="false">
      <c r="A64" s="31" t="n">
        <v>37935.5792361111</v>
      </c>
      <c r="B64" s="0" t="s">
        <v>327</v>
      </c>
      <c r="C64" s="0" t="s">
        <v>328</v>
      </c>
      <c r="D64" s="0" t="n">
        <v>23</v>
      </c>
      <c r="E64" s="0" t="n">
        <v>20.1</v>
      </c>
      <c r="F64" s="0" t="n">
        <v>14.8</v>
      </c>
      <c r="G64" s="0" t="n">
        <v>-8.7</v>
      </c>
      <c r="H64" s="0" t="n">
        <v>10.4</v>
      </c>
      <c r="I64" s="43" t="n">
        <v>518000000000</v>
      </c>
      <c r="J64" s="0" t="n">
        <v>1.3</v>
      </c>
      <c r="L64" s="0" t="n">
        <f aca="false">nov_2021_out_good[[#This Row],[Calculated Total Impact Energy(kt)]]*4180000000000*2/(nov_2021_out_good[[#This Row],[Vel(km/s)]]*1000)^2</f>
        <v>26900.3242493998</v>
      </c>
      <c r="M64" s="0" t="n">
        <f aca="false">2*(nov_2021_out_good[[#This Row],[Mass (kg)]]/4/1500)^0.3333</f>
        <v>3.29769407254712</v>
      </c>
      <c r="N64" s="0" t="s">
        <v>2524</v>
      </c>
      <c r="O64" s="0" t="s">
        <v>2519</v>
      </c>
      <c r="P64" s="0" t="n">
        <v>-64.5</v>
      </c>
      <c r="Q64" s="0" t="n">
        <v>136.2</v>
      </c>
      <c r="R64" s="0" t="n">
        <v>20.07211997</v>
      </c>
      <c r="S64" s="0" t="n">
        <v>34.31787787</v>
      </c>
      <c r="T64" s="0" t="n">
        <v>20.507247</v>
      </c>
      <c r="U64" s="0" t="n">
        <v>-10.59919569</v>
      </c>
      <c r="V64" s="0" t="n">
        <v>-3.96440499</v>
      </c>
      <c r="W64" s="0" t="n">
        <v>16.57801387</v>
      </c>
      <c r="Z64" s="0" t="n">
        <v>1</v>
      </c>
      <c r="AA64" s="0" t="n">
        <v>0.8433505</v>
      </c>
      <c r="AB64" s="0" t="n">
        <v>0.0082965</v>
      </c>
      <c r="AC64" s="37" t="n">
        <v>3.2496968</v>
      </c>
      <c r="AD64" s="0" t="n">
        <v>2.0465237</v>
      </c>
      <c r="AE64" s="0" t="n">
        <v>0.2772576</v>
      </c>
      <c r="AF64" s="0" t="n">
        <v>0.5879107</v>
      </c>
      <c r="AG64" s="0" t="n">
        <v>0.0565726</v>
      </c>
      <c r="AH64" s="0" t="n">
        <v>19.2381533</v>
      </c>
      <c r="AI64" s="0" t="n">
        <v>1.3388597</v>
      </c>
      <c r="AJ64" s="0" t="n">
        <v>53.1815069</v>
      </c>
      <c r="AK64" s="0" t="n">
        <v>2.1012987</v>
      </c>
      <c r="AL64" s="0" t="n">
        <v>47.7035653</v>
      </c>
      <c r="AM64" s="0" t="n">
        <v>7.84E-005</v>
      </c>
      <c r="AN64" s="0" t="n">
        <v>16.6268394</v>
      </c>
      <c r="AO64" s="0" t="n">
        <v>1.2092318</v>
      </c>
      <c r="AP64" s="0" t="n">
        <v>36.8537331</v>
      </c>
      <c r="AQ64" s="0" t="n">
        <v>0.7967528</v>
      </c>
      <c r="AR64" s="0" t="n">
        <v>47.2838777</v>
      </c>
      <c r="AS64" s="0" t="n">
        <v>1.2330462</v>
      </c>
      <c r="AT64" s="0" t="n">
        <v>-28.0841509</v>
      </c>
      <c r="AU64" s="0" t="n">
        <v>1.1694656</v>
      </c>
      <c r="AV64" s="28" t="n">
        <f aca="false">(5.2/nov_2021_out_good[[#This Row],[a]]+2*COS(nov_2021_out_good[[#This Row],[incl]]*3.1415/180)*((nov_2021_out_good[[#This Row],[a]]/5.2*(1-nov_2021_out_good[[#This Row],[e]]^2))^0.5))</f>
        <v>3.49917143511236</v>
      </c>
    </row>
    <row r="65" customFormat="false" ht="13.8" hidden="false" customHeight="false" outlineLevel="0" collapsed="false">
      <c r="A65" s="31" t="n">
        <v>41191.0381365741</v>
      </c>
      <c r="B65" s="0" t="s">
        <v>631</v>
      </c>
      <c r="C65" s="0" t="s">
        <v>632</v>
      </c>
      <c r="D65" s="0" t="n">
        <v>27.8</v>
      </c>
      <c r="E65" s="0" t="n">
        <v>13.5</v>
      </c>
      <c r="F65" s="0" t="n">
        <v>3.4</v>
      </c>
      <c r="G65" s="0" t="n">
        <v>12</v>
      </c>
      <c r="H65" s="0" t="n">
        <v>5.1</v>
      </c>
      <c r="I65" s="43" t="n">
        <v>210000000000</v>
      </c>
      <c r="J65" s="0" t="n">
        <v>0.58</v>
      </c>
      <c r="L65" s="0" t="n">
        <f aca="false">nov_2021_out_good[[#This Row],[Calculated Total Impact Energy(kt)]]*4180000000000*2/(nov_2021_out_good[[#This Row],[Vel(km/s)]]*1000)^2</f>
        <v>26605.2126200274</v>
      </c>
      <c r="M65" s="0" t="n">
        <f aca="false">2*(nov_2021_out_good[[#This Row],[Mass (kg)]]/4/1500)^0.3333</f>
        <v>3.28559172736289</v>
      </c>
      <c r="N65" s="0" t="s">
        <v>2518</v>
      </c>
      <c r="O65" s="0" t="s">
        <v>2525</v>
      </c>
      <c r="P65" s="0" t="n">
        <v>51.2</v>
      </c>
      <c r="Q65" s="0" t="n">
        <v>-84.6</v>
      </c>
      <c r="R65" s="0" t="n">
        <v>13.47479128</v>
      </c>
      <c r="S65" s="0" t="n">
        <v>75.77678642</v>
      </c>
      <c r="T65" s="0" t="n">
        <v>200.2187786</v>
      </c>
      <c r="U65" s="0" t="n">
        <v>12.25686685</v>
      </c>
      <c r="V65" s="0" t="n">
        <v>4.51421044</v>
      </c>
      <c r="W65" s="0" t="n">
        <v>3.310758102</v>
      </c>
      <c r="Z65" s="0" t="n">
        <v>1</v>
      </c>
      <c r="AA65" s="0" t="n">
        <v>0.997952</v>
      </c>
      <c r="AB65" s="0" t="n">
        <v>0.0002838</v>
      </c>
      <c r="AC65" s="37" t="n">
        <v>3.3317888</v>
      </c>
      <c r="AD65" s="0" t="n">
        <v>2.1648704</v>
      </c>
      <c r="AE65" s="0" t="n">
        <v>0.5080788</v>
      </c>
      <c r="AF65" s="0" t="n">
        <v>0.5390246</v>
      </c>
      <c r="AG65" s="0" t="n">
        <v>0.1081491</v>
      </c>
      <c r="AH65" s="0" t="n">
        <v>4.46101</v>
      </c>
      <c r="AI65" s="0" t="n">
        <v>0.3432881</v>
      </c>
      <c r="AJ65" s="0" t="n">
        <v>355.8978049</v>
      </c>
      <c r="AK65" s="0" t="n">
        <v>0.7706475</v>
      </c>
      <c r="AL65" s="0" t="n">
        <v>15.9707484</v>
      </c>
      <c r="AM65" s="0" t="n">
        <v>0.0005819</v>
      </c>
      <c r="AN65" s="0" t="n">
        <v>7.7212586</v>
      </c>
      <c r="AO65" s="0" t="n">
        <v>1.1846609</v>
      </c>
      <c r="AP65" s="0" t="n">
        <v>36.9665264</v>
      </c>
      <c r="AQ65" s="0" t="n">
        <v>1.3008034</v>
      </c>
      <c r="AR65" s="0" t="n">
        <v>276.0612594</v>
      </c>
      <c r="AS65" s="0" t="n">
        <v>2.4263675</v>
      </c>
      <c r="AT65" s="0" t="n">
        <v>-45.2044006</v>
      </c>
      <c r="AU65" s="0" t="n">
        <v>4.0967912</v>
      </c>
      <c r="AV65" s="28" t="n">
        <f aca="false">(5.2/nov_2021_out_good[[#This Row],[a]]+2*COS(nov_2021_out_good[[#This Row],[incl]]*3.1415/180)*((nov_2021_out_good[[#This Row],[a]]/5.2*(1-nov_2021_out_good[[#This Row],[e]]^2))^0.5))</f>
        <v>3.4856395622871</v>
      </c>
    </row>
    <row r="66" customFormat="false" ht="13.8" hidden="false" customHeight="false" outlineLevel="0" collapsed="false">
      <c r="A66" s="31" t="n">
        <v>44227.1247569444</v>
      </c>
      <c r="B66" s="0" t="s">
        <v>508</v>
      </c>
      <c r="C66" s="0" t="s">
        <v>509</v>
      </c>
      <c r="D66" s="0" t="n">
        <v>39.4</v>
      </c>
      <c r="E66" s="0" t="n">
        <v>15.2</v>
      </c>
      <c r="F66" s="0" t="n">
        <v>14</v>
      </c>
      <c r="G66" s="0" t="n">
        <v>-5.8</v>
      </c>
      <c r="H66" s="0" t="n">
        <v>1.7</v>
      </c>
      <c r="I66" s="43" t="n">
        <v>267000000000</v>
      </c>
      <c r="J66" s="0" t="n">
        <v>0.72</v>
      </c>
      <c r="L66" s="0" t="n">
        <f aca="false">nov_2021_out_good[[#This Row],[Calculated Total Impact Energy(kt)]]*4180000000000*2/(nov_2021_out_good[[#This Row],[Vel(km/s)]]*1000)^2</f>
        <v>26052.6315789474</v>
      </c>
      <c r="M66" s="0" t="n">
        <f aca="false">2*(nov_2021_out_good[[#This Row],[Mass (kg)]]/4/1500)^0.3333</f>
        <v>3.26268781880515</v>
      </c>
      <c r="N66" s="0" t="s">
        <v>2518</v>
      </c>
      <c r="O66" s="0" t="s">
        <v>2519</v>
      </c>
      <c r="P66" s="0" t="n">
        <v>5.3</v>
      </c>
      <c r="Q66" s="0" t="n">
        <v>115.2</v>
      </c>
      <c r="R66" s="0" t="n">
        <v>15.24893439</v>
      </c>
      <c r="S66" s="0" t="n">
        <v>43.8115011</v>
      </c>
      <c r="T66" s="0" t="n">
        <v>104.9766376</v>
      </c>
      <c r="U66" s="0" t="n">
        <v>2.72810531</v>
      </c>
      <c r="V66" s="0" t="n">
        <v>-10.19805884</v>
      </c>
      <c r="W66" s="0" t="n">
        <v>11.00395553</v>
      </c>
      <c r="Z66" s="0" t="n">
        <v>1</v>
      </c>
      <c r="AA66" s="0" t="n">
        <v>0.8865185</v>
      </c>
      <c r="AB66" s="0" t="n">
        <v>0.0138805</v>
      </c>
      <c r="AC66" s="37" t="n">
        <v>2.5807252</v>
      </c>
      <c r="AD66" s="0" t="n">
        <v>1.7336218</v>
      </c>
      <c r="AE66" s="0" t="n">
        <v>0.1553261</v>
      </c>
      <c r="AF66" s="0" t="n">
        <v>0.4886321</v>
      </c>
      <c r="AG66" s="0" t="n">
        <v>0.0527025</v>
      </c>
      <c r="AH66" s="0" t="n">
        <v>0.1212753</v>
      </c>
      <c r="AI66" s="0" t="n">
        <v>0.4087354</v>
      </c>
      <c r="AJ66" s="0" t="n">
        <v>313.0930898</v>
      </c>
      <c r="AK66" s="0" t="n">
        <v>4.4949936</v>
      </c>
      <c r="AL66" s="0" t="n">
        <v>132.0955229</v>
      </c>
      <c r="AM66" s="0" t="n">
        <v>3.2403942</v>
      </c>
      <c r="AN66" s="0" t="n">
        <v>9.9515693</v>
      </c>
      <c r="AO66" s="0" t="n">
        <v>1.1448454</v>
      </c>
      <c r="AP66" s="0" t="n">
        <v>35.9063241</v>
      </c>
      <c r="AQ66" s="0" t="n">
        <v>0.6384406</v>
      </c>
      <c r="AR66" s="0" t="n">
        <v>339.952652</v>
      </c>
      <c r="AS66" s="0" t="n">
        <v>1.8479953</v>
      </c>
      <c r="AT66" s="0" t="n">
        <v>-8.9012591</v>
      </c>
      <c r="AU66" s="0" t="n">
        <v>1.2321637</v>
      </c>
      <c r="AV66" s="28" t="n">
        <f aca="false">(5.2/nov_2021_out_good[[#This Row],[a]]+2*COS(nov_2021_out_good[[#This Row],[incl]]*3.1415/180)*((nov_2021_out_good[[#This Row],[a]]/5.2*(1-nov_2021_out_good[[#This Row],[e]]^2))^0.5))</f>
        <v>4.00704697335207</v>
      </c>
    </row>
    <row r="67" customFormat="false" ht="13.8" hidden="false" customHeight="false" outlineLevel="0" collapsed="false">
      <c r="A67" s="31" t="n">
        <v>41775.5297222222</v>
      </c>
      <c r="B67" s="0" t="s">
        <v>472</v>
      </c>
      <c r="C67" s="0" t="s">
        <v>473</v>
      </c>
      <c r="D67" s="0" t="n">
        <v>44</v>
      </c>
      <c r="E67" s="0" t="n">
        <v>16.5</v>
      </c>
      <c r="F67" s="0" t="n">
        <v>14.4</v>
      </c>
      <c r="G67" s="0" t="n">
        <v>4.6</v>
      </c>
      <c r="H67" s="0" t="n">
        <v>6.5</v>
      </c>
      <c r="I67" s="43" t="n">
        <v>309000000000</v>
      </c>
      <c r="J67" s="0" t="n">
        <v>0.82</v>
      </c>
      <c r="L67" s="0" t="n">
        <f aca="false">nov_2021_out_good[[#This Row],[Calculated Total Impact Energy(kt)]]*4180000000000*2/(nov_2021_out_good[[#This Row],[Vel(km/s)]]*1000)^2</f>
        <v>25179.797979798</v>
      </c>
      <c r="M67" s="0" t="n">
        <f aca="false">2*(nov_2021_out_good[[#This Row],[Mass (kg)]]/4/1500)^0.3333</f>
        <v>3.22584054343945</v>
      </c>
      <c r="N67" s="0" t="s">
        <v>2524</v>
      </c>
      <c r="O67" s="0" t="s">
        <v>2525</v>
      </c>
      <c r="P67" s="0" t="n">
        <v>-44.2</v>
      </c>
      <c r="Q67" s="0" t="n">
        <v>-176.2</v>
      </c>
      <c r="R67" s="0" t="n">
        <v>16.4550904</v>
      </c>
      <c r="S67" s="0" t="n">
        <v>23.84135976</v>
      </c>
      <c r="T67" s="0" t="n">
        <v>33.13380628</v>
      </c>
      <c r="U67" s="0" t="n">
        <v>-5.569724794</v>
      </c>
      <c r="V67" s="0" t="n">
        <v>-3.635542587</v>
      </c>
      <c r="W67" s="0" t="n">
        <v>15.05094668</v>
      </c>
      <c r="Z67" s="0" t="n">
        <v>1</v>
      </c>
      <c r="AA67" s="0" t="n">
        <v>0.4546831</v>
      </c>
      <c r="AB67" s="0" t="n">
        <v>0.0311388</v>
      </c>
      <c r="AC67" s="37" t="n">
        <v>1.1899853</v>
      </c>
      <c r="AD67" s="0" t="n">
        <v>0.8223342</v>
      </c>
      <c r="AE67" s="0" t="n">
        <v>0.0097667</v>
      </c>
      <c r="AF67" s="0" t="n">
        <v>0.4470824</v>
      </c>
      <c r="AG67" s="0" t="n">
        <v>0.0350091</v>
      </c>
      <c r="AH67" s="0" t="n">
        <v>1.6048453</v>
      </c>
      <c r="AI67" s="0" t="n">
        <v>0.5857903</v>
      </c>
      <c r="AJ67" s="0" t="n">
        <v>321.3073627</v>
      </c>
      <c r="AK67" s="0" t="n">
        <v>1.4922396</v>
      </c>
      <c r="AL67" s="0" t="n">
        <v>55.4370001</v>
      </c>
      <c r="AM67" s="0" t="n">
        <v>0.0214676</v>
      </c>
      <c r="AN67" s="0" t="n">
        <v>12.0050109</v>
      </c>
      <c r="AO67" s="0" t="n">
        <v>1.1229254</v>
      </c>
      <c r="AP67" s="0" t="n">
        <v>26.0007576</v>
      </c>
      <c r="AQ67" s="0" t="n">
        <v>0.2463894</v>
      </c>
      <c r="AR67" s="0" t="n">
        <v>262.5527065</v>
      </c>
      <c r="AS67" s="0" t="n">
        <v>1.2485531</v>
      </c>
      <c r="AT67" s="0" t="n">
        <v>-20.0590548</v>
      </c>
      <c r="AU67" s="0" t="n">
        <v>1.2495313</v>
      </c>
      <c r="AV67" s="28" t="n">
        <f aca="false">(5.2/nov_2021_out_good[[#This Row],[a]]+2*COS(nov_2021_out_good[[#This Row],[incl]]*3.1415/180)*((nov_2021_out_good[[#This Row],[a]]/5.2*(1-nov_2021_out_good[[#This Row],[e]]^2))^0.5))</f>
        <v>7.03460944990016</v>
      </c>
    </row>
    <row r="68" customFormat="false" ht="13.8" hidden="false" customHeight="false" outlineLevel="0" collapsed="false">
      <c r="A68" s="31" t="n">
        <v>40943.6130902778</v>
      </c>
      <c r="B68" s="0" t="s">
        <v>819</v>
      </c>
      <c r="C68" s="0" t="s">
        <v>820</v>
      </c>
      <c r="D68" s="0" t="n">
        <v>34.2</v>
      </c>
      <c r="E68" s="0" t="n">
        <v>12.2</v>
      </c>
      <c r="F68" s="0" t="n">
        <v>-3.9</v>
      </c>
      <c r="G68" s="0" t="n">
        <v>10.9</v>
      </c>
      <c r="H68" s="0" t="n">
        <v>4</v>
      </c>
      <c r="I68" s="43" t="n">
        <v>150000000000</v>
      </c>
      <c r="J68" s="0" t="n">
        <v>0.43</v>
      </c>
      <c r="L68" s="0" t="n">
        <f aca="false">nov_2021_out_good[[#This Row],[Calculated Total Impact Energy(kt)]]*4180000000000*2/(nov_2021_out_good[[#This Row],[Vel(km/s)]]*1000)^2</f>
        <v>24152.1096479441</v>
      </c>
      <c r="M68" s="0" t="n">
        <f aca="false">2*(nov_2021_out_good[[#This Row],[Mass (kg)]]/4/1500)^0.3333</f>
        <v>3.18134749575816</v>
      </c>
      <c r="N68" s="0" t="s">
        <v>2518</v>
      </c>
      <c r="O68" s="0" t="s">
        <v>2519</v>
      </c>
      <c r="P68" s="0" t="n">
        <v>32.4</v>
      </c>
      <c r="Q68" s="0" t="n">
        <v>0.1</v>
      </c>
      <c r="R68" s="0" t="n">
        <v>12.24826518</v>
      </c>
      <c r="S68" s="0" t="n">
        <v>84.69001817</v>
      </c>
      <c r="T68" s="0" t="n">
        <v>243.4204756</v>
      </c>
      <c r="U68" s="0" t="n">
        <v>5.456839408</v>
      </c>
      <c r="V68" s="0" t="n">
        <v>10.90679018</v>
      </c>
      <c r="W68" s="0" t="n">
        <v>1.133504153</v>
      </c>
      <c r="Z68" s="0" t="n">
        <v>1</v>
      </c>
      <c r="AA68" s="0" t="n">
        <v>0.5293009</v>
      </c>
      <c r="AB68" s="0" t="n">
        <v>0.0632616</v>
      </c>
      <c r="AC68" s="37" t="n">
        <v>0.9995438</v>
      </c>
      <c r="AD68" s="0" t="n">
        <v>0.7644224</v>
      </c>
      <c r="AE68" s="0" t="n">
        <v>0.0269558</v>
      </c>
      <c r="AF68" s="0" t="n">
        <v>0.3075805</v>
      </c>
      <c r="AG68" s="0" t="n">
        <v>0.0583624</v>
      </c>
      <c r="AH68" s="0" t="n">
        <v>3.3123103</v>
      </c>
      <c r="AI68" s="0" t="n">
        <v>0.2556575</v>
      </c>
      <c r="AJ68" s="0" t="n">
        <v>194.398783</v>
      </c>
      <c r="AK68" s="0" t="n">
        <v>3.1051823</v>
      </c>
      <c r="AL68" s="0" t="n">
        <v>135.0326185</v>
      </c>
      <c r="AM68" s="0" t="n">
        <v>0.0013982</v>
      </c>
      <c r="AN68" s="0" t="n">
        <v>5.8614079</v>
      </c>
      <c r="AO68" s="0" t="n">
        <v>1.3166644</v>
      </c>
      <c r="AP68" s="0" t="n">
        <v>25.2858668</v>
      </c>
      <c r="AQ68" s="0" t="n">
        <v>0.8092102</v>
      </c>
      <c r="AR68" s="0" t="n">
        <v>246.9241938</v>
      </c>
      <c r="AS68" s="0" t="n">
        <v>8.6326273</v>
      </c>
      <c r="AT68" s="0" t="n">
        <v>-36.2659634</v>
      </c>
      <c r="AU68" s="0" t="n">
        <v>2.5036772</v>
      </c>
      <c r="AV68" s="28" t="n">
        <f aca="false">(5.2/nov_2021_out_good[[#This Row],[a]]+2*COS(nov_2021_out_good[[#This Row],[incl]]*3.1415/180)*((nov_2021_out_good[[#This Row],[a]]/5.2*(1-nov_2021_out_good[[#This Row],[e]]^2))^0.5))</f>
        <v>7.53095171385455</v>
      </c>
    </row>
    <row r="69" customFormat="false" ht="13.8" hidden="false" customHeight="false" outlineLevel="0" collapsed="false">
      <c r="A69" s="31" t="n">
        <v>43748.6781944445</v>
      </c>
      <c r="B69" s="0" t="s">
        <v>260</v>
      </c>
      <c r="C69" s="0" t="s">
        <v>639</v>
      </c>
      <c r="D69" s="0" t="n">
        <v>47.3</v>
      </c>
      <c r="E69" s="0" t="n">
        <v>14.1</v>
      </c>
      <c r="F69" s="0" t="n">
        <v>1.5</v>
      </c>
      <c r="G69" s="0" t="n">
        <v>-12.9</v>
      </c>
      <c r="H69" s="0" t="n">
        <v>-5.4</v>
      </c>
      <c r="I69" s="43" t="n">
        <v>206000000000</v>
      </c>
      <c r="J69" s="0" t="n">
        <v>0.57</v>
      </c>
      <c r="L69" s="0" t="n">
        <f aca="false">nov_2021_out_good[[#This Row],[Calculated Total Impact Energy(kt)]]*4180000000000*2/(nov_2021_out_good[[#This Row],[Vel(km/s)]]*1000)^2</f>
        <v>23968.6132488305</v>
      </c>
      <c r="M69" s="0" t="n">
        <f aca="false">2*(nov_2021_out_good[[#This Row],[Mass (kg)]]/4/1500)^0.3333</f>
        <v>3.17327101669252</v>
      </c>
      <c r="N69" s="0" t="s">
        <v>2518</v>
      </c>
      <c r="O69" s="0" t="s">
        <v>2519</v>
      </c>
      <c r="P69" s="0" t="n">
        <v>44.3</v>
      </c>
      <c r="Q69" s="0" t="n">
        <v>122.9</v>
      </c>
      <c r="R69" s="0" t="n">
        <v>14.0648498</v>
      </c>
      <c r="S69" s="0" t="n">
        <v>30.59927088</v>
      </c>
      <c r="T69" s="0" t="n">
        <v>233.3973085</v>
      </c>
      <c r="U69" s="0" t="n">
        <v>4.268904426</v>
      </c>
      <c r="V69" s="0" t="n">
        <v>5.747520607</v>
      </c>
      <c r="W69" s="0" t="n">
        <v>12.10629844</v>
      </c>
      <c r="Z69" s="0" t="n">
        <v>1</v>
      </c>
      <c r="AA69" s="0" t="n">
        <v>0.8647203</v>
      </c>
      <c r="AB69" s="0" t="n">
        <v>0.017812</v>
      </c>
      <c r="AC69" s="37" t="n">
        <v>1.8232417</v>
      </c>
      <c r="AD69" s="0" t="n">
        <v>1.343981</v>
      </c>
      <c r="AE69" s="0" t="n">
        <v>0.0641038</v>
      </c>
      <c r="AF69" s="0" t="n">
        <v>0.3565978</v>
      </c>
      <c r="AG69" s="0" t="n">
        <v>0.0418665</v>
      </c>
      <c r="AH69" s="0" t="n">
        <v>4.7510893</v>
      </c>
      <c r="AI69" s="0" t="n">
        <v>0.7978818</v>
      </c>
      <c r="AJ69" s="0" t="n">
        <v>240.6754753</v>
      </c>
      <c r="AK69" s="0" t="n">
        <v>2.3007633</v>
      </c>
      <c r="AL69" s="0" t="n">
        <v>196.7868699</v>
      </c>
      <c r="AM69" s="0" t="n">
        <v>0.001935</v>
      </c>
      <c r="AN69" s="0" t="n">
        <v>8.8055459</v>
      </c>
      <c r="AO69" s="0" t="n">
        <v>1.1345809</v>
      </c>
      <c r="AP69" s="0" t="n">
        <v>33.4162705</v>
      </c>
      <c r="AQ69" s="0" t="n">
        <v>0.4710809</v>
      </c>
      <c r="AR69" s="0" t="n">
        <v>353.0530285</v>
      </c>
      <c r="AS69" s="0" t="n">
        <v>1.4788533</v>
      </c>
      <c r="AT69" s="0" t="n">
        <v>16.3015141</v>
      </c>
      <c r="AU69" s="0" t="n">
        <v>1.5474306</v>
      </c>
      <c r="AV69" s="28" t="n">
        <f aca="false">(5.2/nov_2021_out_good[[#This Row],[a]]+2*COS(nov_2021_out_good[[#This Row],[incl]]*3.1415/180)*((nov_2021_out_good[[#This Row],[a]]/5.2*(1-nov_2021_out_good[[#This Row],[e]]^2))^0.5))</f>
        <v>4.8157687203163</v>
      </c>
    </row>
    <row r="70" customFormat="false" ht="13.8" hidden="false" customHeight="false" outlineLevel="0" collapsed="false">
      <c r="A70" s="31" t="n">
        <v>43577.9042939815</v>
      </c>
      <c r="B70" s="0" t="s">
        <v>988</v>
      </c>
      <c r="C70" s="0" t="s">
        <v>989</v>
      </c>
      <c r="D70" s="0" t="n">
        <v>33.3</v>
      </c>
      <c r="E70" s="0" t="n">
        <v>11.4</v>
      </c>
      <c r="F70" s="0" t="n">
        <v>3.4</v>
      </c>
      <c r="G70" s="0" t="n">
        <v>-4.2</v>
      </c>
      <c r="H70" s="0" t="n">
        <v>10</v>
      </c>
      <c r="I70" s="43" t="n">
        <v>124000000000</v>
      </c>
      <c r="J70" s="0" t="n">
        <v>0.37</v>
      </c>
      <c r="L70" s="0" t="n">
        <f aca="false">nov_2021_out_good[[#This Row],[Calculated Total Impact Energy(kt)]]*4180000000000*2/(nov_2021_out_good[[#This Row],[Vel(km/s)]]*1000)^2</f>
        <v>23801.1695906433</v>
      </c>
      <c r="M70" s="0" t="n">
        <f aca="false">2*(nov_2021_out_good[[#This Row],[Mass (kg)]]/4/1500)^0.3333</f>
        <v>3.16586503891814</v>
      </c>
      <c r="N70" s="0" t="s">
        <v>2524</v>
      </c>
      <c r="O70" s="0" t="s">
        <v>2519</v>
      </c>
      <c r="P70" s="0" t="n">
        <v>-48.8</v>
      </c>
      <c r="Q70" s="0" t="n">
        <v>67.8</v>
      </c>
      <c r="R70" s="0" t="n">
        <v>11.36661779</v>
      </c>
      <c r="S70" s="0" t="n">
        <v>35.62450331</v>
      </c>
      <c r="T70" s="0" t="n">
        <v>134.3434852</v>
      </c>
      <c r="U70" s="0" t="n">
        <v>4.627607848</v>
      </c>
      <c r="V70" s="0" t="n">
        <v>-4.734891293</v>
      </c>
      <c r="W70" s="0" t="n">
        <v>9.239374981</v>
      </c>
      <c r="Z70" s="0" t="n">
        <v>1</v>
      </c>
      <c r="AA70" s="0" t="n">
        <v>0.8768757</v>
      </c>
      <c r="AB70" s="0" t="n">
        <v>0.3690143</v>
      </c>
      <c r="AC70" s="37" t="n">
        <v>1.011912</v>
      </c>
      <c r="AD70" s="0" t="n">
        <v>0.9443939</v>
      </c>
      <c r="AE70" s="0" t="n">
        <v>0.1874638</v>
      </c>
      <c r="AF70" s="0" t="n">
        <v>0.0714936</v>
      </c>
      <c r="AG70" s="0" t="n">
        <v>0.2063856</v>
      </c>
      <c r="AH70" s="0" t="n">
        <v>1.7864817</v>
      </c>
      <c r="AI70" s="0" t="n">
        <v>6.7259362</v>
      </c>
      <c r="AJ70" s="0" t="n">
        <v>204.0320371</v>
      </c>
      <c r="AK70" s="0" t="n">
        <v>48.9834639</v>
      </c>
      <c r="AL70" s="0" t="n">
        <v>212.1609707</v>
      </c>
      <c r="AM70" s="0" t="n">
        <v>0.1886164</v>
      </c>
      <c r="AN70" s="0" t="n">
        <v>1.3413556</v>
      </c>
      <c r="AO70" s="0" t="n">
        <v>4.7725732</v>
      </c>
      <c r="AP70" s="0" t="n">
        <v>28.734344</v>
      </c>
      <c r="AQ70" s="0" t="n">
        <v>3.2437098</v>
      </c>
      <c r="AR70" s="0" t="n">
        <v>350.0584222</v>
      </c>
      <c r="AS70" s="0" t="n">
        <v>25.7032954</v>
      </c>
      <c r="AT70" s="0" t="n">
        <v>-50.7220389</v>
      </c>
      <c r="AU70" s="0" t="n">
        <v>15.9194737</v>
      </c>
      <c r="AV70" s="28" t="n">
        <f aca="false">(5.2/nov_2021_out_good[[#This Row],[a]]+2*COS(nov_2021_out_good[[#This Row],[incl]]*3.1415/180)*((nov_2021_out_good[[#This Row],[a]]/5.2*(1-nov_2021_out_good[[#This Row],[e]]^2))^0.5))</f>
        <v>6.35590716756261</v>
      </c>
    </row>
    <row r="71" customFormat="false" ht="13.8" hidden="false" customHeight="false" outlineLevel="0" collapsed="false">
      <c r="A71" s="31" t="n">
        <v>41485.1090046296</v>
      </c>
      <c r="B71" s="0" t="s">
        <v>405</v>
      </c>
      <c r="C71" s="0" t="s">
        <v>406</v>
      </c>
      <c r="D71" s="0" t="n">
        <v>25.6</v>
      </c>
      <c r="E71" s="0" t="n">
        <v>18.8</v>
      </c>
      <c r="F71" s="0" t="n">
        <v>15.9</v>
      </c>
      <c r="G71" s="0" t="n">
        <v>-8.6</v>
      </c>
      <c r="H71" s="0" t="n">
        <v>5.1</v>
      </c>
      <c r="I71" s="43" t="n">
        <v>390000000000</v>
      </c>
      <c r="J71" s="0" t="n">
        <v>1</v>
      </c>
      <c r="L71" s="0" t="n">
        <f aca="false">nov_2021_out_good[[#This Row],[Calculated Total Impact Energy(kt)]]*4180000000000*2/(nov_2021_out_good[[#This Row],[Vel(km/s)]]*1000)^2</f>
        <v>23653.2367587143</v>
      </c>
      <c r="M71" s="0" t="n">
        <f aca="false">2*(nov_2021_out_good[[#This Row],[Mass (kg)]]/4/1500)^0.3333</f>
        <v>3.15929306280765</v>
      </c>
      <c r="N71" s="0" t="s">
        <v>2524</v>
      </c>
      <c r="O71" s="0" t="s">
        <v>2519</v>
      </c>
      <c r="P71" s="0" t="n">
        <v>-50.2</v>
      </c>
      <c r="Q71" s="0" t="n">
        <v>90.2</v>
      </c>
      <c r="R71" s="0" t="n">
        <v>18.78243861</v>
      </c>
      <c r="S71" s="0" t="n">
        <v>59.76207994</v>
      </c>
      <c r="T71" s="0" t="n">
        <v>77.95844629</v>
      </c>
      <c r="U71" s="0" t="n">
        <v>-3.38527936</v>
      </c>
      <c r="V71" s="0" t="n">
        <v>-15.86988353</v>
      </c>
      <c r="W71" s="0" t="n">
        <v>9.458682805</v>
      </c>
      <c r="Z71" s="0" t="n">
        <v>1</v>
      </c>
      <c r="AA71" s="0" t="n">
        <v>0.8675334</v>
      </c>
      <c r="AB71" s="0" t="n">
        <v>0.0107483</v>
      </c>
      <c r="AC71" s="37" t="n">
        <v>3.8614507</v>
      </c>
      <c r="AD71" s="0" t="n">
        <v>2.364492</v>
      </c>
      <c r="AE71" s="0" t="n">
        <v>0.341315</v>
      </c>
      <c r="AF71" s="0" t="n">
        <v>0.6330995</v>
      </c>
      <c r="AG71" s="0" t="n">
        <v>0.0558703</v>
      </c>
      <c r="AH71" s="0" t="n">
        <v>9.7645596</v>
      </c>
      <c r="AI71" s="0" t="n">
        <v>1.1156844</v>
      </c>
      <c r="AJ71" s="0" t="n">
        <v>308.6755572</v>
      </c>
      <c r="AK71" s="0" t="n">
        <v>1.5072293</v>
      </c>
      <c r="AL71" s="0" t="n">
        <v>306.9159157</v>
      </c>
      <c r="AM71" s="0" t="n">
        <v>0.0008853</v>
      </c>
      <c r="AN71" s="0" t="n">
        <v>14.786429</v>
      </c>
      <c r="AO71" s="0" t="n">
        <v>1.1768964</v>
      </c>
      <c r="AP71" s="0" t="n">
        <v>37.047439</v>
      </c>
      <c r="AQ71" s="0" t="n">
        <v>0.7309313</v>
      </c>
      <c r="AR71" s="0" t="n">
        <v>142.9315849</v>
      </c>
      <c r="AS71" s="0" t="n">
        <v>1.2861383</v>
      </c>
      <c r="AT71" s="0" t="n">
        <v>-10.343847</v>
      </c>
      <c r="AU71" s="0" t="n">
        <v>1.3388453</v>
      </c>
      <c r="AV71" s="28" t="n">
        <f aca="false">(5.2/nov_2021_out_good[[#This Row],[a]]+2*COS(nov_2021_out_good[[#This Row],[incl]]*3.1415/180)*((nov_2021_out_good[[#This Row],[a]]/5.2*(1-nov_2021_out_good[[#This Row],[e]]^2))^0.5))</f>
        <v>3.22802638743511</v>
      </c>
    </row>
    <row r="72" customFormat="false" ht="13.8" hidden="false" customHeight="false" outlineLevel="0" collapsed="false">
      <c r="A72" s="31" t="n">
        <v>42134.3229282407</v>
      </c>
      <c r="B72" s="0" t="s">
        <v>854</v>
      </c>
      <c r="C72" s="0" t="s">
        <v>855</v>
      </c>
      <c r="D72" s="0" t="n">
        <v>29.6</v>
      </c>
      <c r="E72" s="0" t="n">
        <v>12.2</v>
      </c>
      <c r="F72" s="0" t="n">
        <v>11.2</v>
      </c>
      <c r="G72" s="0" t="n">
        <v>0.9</v>
      </c>
      <c r="H72" s="0" t="n">
        <v>4.7</v>
      </c>
      <c r="I72" s="43" t="n">
        <v>143000000000</v>
      </c>
      <c r="J72" s="0" t="n">
        <v>0.42</v>
      </c>
      <c r="L72" s="0" t="n">
        <f aca="false">nov_2021_out_good[[#This Row],[Calculated Total Impact Energy(kt)]]*4180000000000*2/(nov_2021_out_good[[#This Row],[Vel(km/s)]]*1000)^2</f>
        <v>23590.4326793873</v>
      </c>
      <c r="M72" s="0" t="n">
        <f aca="false">2*(nov_2021_out_good[[#This Row],[Mass (kg)]]/4/1500)^0.3333</f>
        <v>3.15649467887589</v>
      </c>
      <c r="N72" s="0" t="s">
        <v>2524</v>
      </c>
      <c r="O72" s="0" t="s">
        <v>2525</v>
      </c>
      <c r="P72" s="0" t="n">
        <v>-46.3</v>
      </c>
      <c r="Q72" s="0" t="n">
        <v>-179.3</v>
      </c>
      <c r="R72" s="0" t="n">
        <v>12.17949096</v>
      </c>
      <c r="S72" s="0" t="n">
        <v>23.81043625</v>
      </c>
      <c r="T72" s="0" t="n">
        <v>8.928196315</v>
      </c>
      <c r="U72" s="0" t="n">
        <v>-4.857429644</v>
      </c>
      <c r="V72" s="0" t="n">
        <v>-0.763102422</v>
      </c>
      <c r="W72" s="0" t="n">
        <v>11.14284757</v>
      </c>
      <c r="Z72" s="0" t="n">
        <v>1</v>
      </c>
      <c r="AA72" s="0" t="n">
        <v>0.9996358</v>
      </c>
      <c r="AB72" s="0" t="n">
        <v>0.0045756</v>
      </c>
      <c r="AC72" s="37" t="n">
        <v>1.7724479</v>
      </c>
      <c r="AD72" s="0" t="n">
        <v>1.3860419</v>
      </c>
      <c r="AE72" s="0" t="n">
        <v>0.1747467</v>
      </c>
      <c r="AF72" s="0" t="n">
        <v>0.2787838</v>
      </c>
      <c r="AG72" s="0" t="n">
        <v>0.0941045</v>
      </c>
      <c r="AH72" s="0" t="n">
        <v>2.3493103</v>
      </c>
      <c r="AI72" s="0" t="n">
        <v>1.0199142</v>
      </c>
      <c r="AJ72" s="0" t="n">
        <v>17.4079281</v>
      </c>
      <c r="AK72" s="0" t="n">
        <v>1.8557949</v>
      </c>
      <c r="AL72" s="0" t="n">
        <v>229.0987174</v>
      </c>
      <c r="AM72" s="0" t="n">
        <v>0.0174265</v>
      </c>
      <c r="AN72" s="0" t="n">
        <v>4.8310359</v>
      </c>
      <c r="AO72" s="0" t="n">
        <v>1.5333849</v>
      </c>
      <c r="AP72" s="0" t="n">
        <v>33.4247913</v>
      </c>
      <c r="AQ72" s="0" t="n">
        <v>1.2071076</v>
      </c>
      <c r="AR72" s="0" t="n">
        <v>167.3196591</v>
      </c>
      <c r="AS72" s="0" t="n">
        <v>1.4446417</v>
      </c>
      <c r="AT72" s="0" t="n">
        <v>-12.4368636</v>
      </c>
      <c r="AU72" s="0" t="n">
        <v>2.941872</v>
      </c>
      <c r="AV72" s="28" t="n">
        <f aca="false">(5.2/nov_2021_out_good[[#This Row],[a]]+2*COS(nov_2021_out_good[[#This Row],[incl]]*3.1415/180)*((nov_2021_out_good[[#This Row],[a]]/5.2*(1-nov_2021_out_good[[#This Row],[e]]^2))^0.5))</f>
        <v>4.74248267585776</v>
      </c>
    </row>
    <row r="73" customFormat="false" ht="13.8" hidden="false" customHeight="false" outlineLevel="0" collapsed="false">
      <c r="A73" s="31" t="n">
        <v>40639.3548032407</v>
      </c>
      <c r="B73" s="0" t="s">
        <v>815</v>
      </c>
      <c r="C73" s="0" t="s">
        <v>816</v>
      </c>
      <c r="D73" s="0" t="n">
        <v>22.2</v>
      </c>
      <c r="E73" s="0" t="n">
        <v>12.7</v>
      </c>
      <c r="F73" s="0" t="n">
        <v>3.3</v>
      </c>
      <c r="G73" s="0" t="n">
        <v>11.8</v>
      </c>
      <c r="H73" s="0" t="n">
        <v>-3.5</v>
      </c>
      <c r="I73" s="43" t="n">
        <v>148000000000</v>
      </c>
      <c r="J73" s="0" t="n">
        <v>0.43</v>
      </c>
      <c r="L73" s="0" t="n">
        <f aca="false">nov_2021_out_good[[#This Row],[Calculated Total Impact Energy(kt)]]*4180000000000*2/(nov_2021_out_good[[#This Row],[Vel(km/s)]]*1000)^2</f>
        <v>22287.8045756092</v>
      </c>
      <c r="M73" s="0" t="n">
        <f aca="false">2*(nov_2021_out_good[[#This Row],[Mass (kg)]]/4/1500)^0.3333</f>
        <v>3.09729814221916</v>
      </c>
      <c r="N73" s="0" t="s">
        <v>2518</v>
      </c>
      <c r="O73" s="0" t="s">
        <v>2525</v>
      </c>
      <c r="P73" s="0" t="n">
        <v>71.1</v>
      </c>
      <c r="Q73" s="0" t="n">
        <v>-43.5</v>
      </c>
      <c r="R73" s="0" t="n">
        <v>12.74284113</v>
      </c>
      <c r="S73" s="0" t="n">
        <v>66.07876367</v>
      </c>
      <c r="T73" s="0" t="n">
        <v>248.4092501</v>
      </c>
      <c r="U73" s="0" t="n">
        <v>4.28626879</v>
      </c>
      <c r="V73" s="0" t="n">
        <v>10.83098768</v>
      </c>
      <c r="W73" s="0" t="n">
        <v>5.166972594</v>
      </c>
      <c r="Z73" s="0" t="n">
        <v>1</v>
      </c>
      <c r="AA73" s="0" t="n">
        <v>0.7525774</v>
      </c>
      <c r="AB73" s="0" t="n">
        <v>0.0391496</v>
      </c>
      <c r="AC73" s="37" t="n">
        <v>1.1415684</v>
      </c>
      <c r="AD73" s="0" t="n">
        <v>0.9470729</v>
      </c>
      <c r="AE73" s="0" t="n">
        <v>0.0070457</v>
      </c>
      <c r="AF73" s="0" t="n">
        <v>0.2053649</v>
      </c>
      <c r="AG73" s="0" t="n">
        <v>0.0406423</v>
      </c>
      <c r="AH73" s="0" t="n">
        <v>0.7913</v>
      </c>
      <c r="AI73" s="0" t="n">
        <v>1.2857453</v>
      </c>
      <c r="AJ73" s="0" t="n">
        <v>297.0174632</v>
      </c>
      <c r="AK73" s="0" t="n">
        <v>2.2152652</v>
      </c>
      <c r="AL73" s="0" t="n">
        <v>16.0855524</v>
      </c>
      <c r="AM73" s="0" t="n">
        <v>0.0636842</v>
      </c>
      <c r="AN73" s="0" t="n">
        <v>6.3840089</v>
      </c>
      <c r="AO73" s="0" t="n">
        <v>1.2846672</v>
      </c>
      <c r="AP73" s="0" t="n">
        <v>28.9220441</v>
      </c>
      <c r="AQ73" s="0" t="n">
        <v>0.1204719</v>
      </c>
      <c r="AR73" s="0" t="n">
        <v>208.1873696</v>
      </c>
      <c r="AS73" s="0" t="n">
        <v>1.8674128</v>
      </c>
      <c r="AT73" s="0" t="n">
        <v>-7.811264</v>
      </c>
      <c r="AU73" s="0" t="n">
        <v>4.7823739</v>
      </c>
      <c r="AV73" s="28" t="n">
        <f aca="false">(5.2/nov_2021_out_good[[#This Row],[a]]+2*COS(nov_2021_out_good[[#This Row],[incl]]*3.1415/180)*((nov_2021_out_good[[#This Row],[a]]/5.2*(1-nov_2021_out_good[[#This Row],[e]]^2))^0.5))</f>
        <v>6.32586175634668</v>
      </c>
    </row>
    <row r="74" customFormat="false" ht="13.8" hidden="false" customHeight="false" outlineLevel="0" collapsed="false">
      <c r="A74" s="31" t="n">
        <v>43669.8631712963</v>
      </c>
      <c r="B74" s="0" t="s">
        <v>535</v>
      </c>
      <c r="C74" s="0" t="s">
        <v>536</v>
      </c>
      <c r="D74" s="0" t="n">
        <v>30.6</v>
      </c>
      <c r="E74" s="0" t="n">
        <v>16.1</v>
      </c>
      <c r="F74" s="0" t="n">
        <v>1.5</v>
      </c>
      <c r="G74" s="0" t="n">
        <v>15.1</v>
      </c>
      <c r="H74" s="0" t="n">
        <v>-5.5</v>
      </c>
      <c r="I74" s="43" t="n">
        <v>255000000000</v>
      </c>
      <c r="J74" s="0" t="n">
        <v>0.69</v>
      </c>
      <c r="L74" s="0" t="n">
        <f aca="false">nov_2021_out_good[[#This Row],[Calculated Total Impact Energy(kt)]]*4180000000000*2/(nov_2021_out_good[[#This Row],[Vel(km/s)]]*1000)^2</f>
        <v>22253.7710736468</v>
      </c>
      <c r="M74" s="0" t="n">
        <f aca="false">2*(nov_2021_out_good[[#This Row],[Mass (kg)]]/4/1500)^0.3333</f>
        <v>3.09572097089468</v>
      </c>
      <c r="N74" s="0" t="s">
        <v>2518</v>
      </c>
      <c r="O74" s="0" t="s">
        <v>2525</v>
      </c>
      <c r="P74" s="0" t="n">
        <v>44.6</v>
      </c>
      <c r="Q74" s="0" t="n">
        <v>-147.6</v>
      </c>
      <c r="R74" s="0" t="n">
        <v>16.14032218</v>
      </c>
      <c r="S74" s="0" t="n">
        <v>49.30219856</v>
      </c>
      <c r="T74" s="0" t="n">
        <v>102.5272404</v>
      </c>
      <c r="U74" s="0" t="n">
        <v>2.654237435</v>
      </c>
      <c r="V74" s="0" t="n">
        <v>-11.94561148</v>
      </c>
      <c r="W74" s="0" t="n">
        <v>10.52460878</v>
      </c>
      <c r="Z74" s="0" t="n">
        <v>1</v>
      </c>
      <c r="AA74" s="0" t="n">
        <v>0.9409767</v>
      </c>
      <c r="AB74" s="0" t="n">
        <v>0.0104751</v>
      </c>
      <c r="AC74" s="37" t="n">
        <v>3.967967</v>
      </c>
      <c r="AD74" s="0" t="n">
        <v>2.4544718</v>
      </c>
      <c r="AE74" s="0" t="n">
        <v>0.378191</v>
      </c>
      <c r="AF74" s="0" t="n">
        <v>0.6166276</v>
      </c>
      <c r="AG74" s="0" t="n">
        <v>0.0626738</v>
      </c>
      <c r="AH74" s="0" t="n">
        <v>1.9621763</v>
      </c>
      <c r="AI74" s="0" t="n">
        <v>0.4749052</v>
      </c>
      <c r="AJ74" s="0" t="n">
        <v>143.7021538</v>
      </c>
      <c r="AK74" s="0" t="n">
        <v>1.7187288</v>
      </c>
      <c r="AL74" s="0" t="n">
        <v>120.5074705</v>
      </c>
      <c r="AM74" s="0" t="n">
        <v>0.0146533</v>
      </c>
      <c r="AN74" s="0" t="n">
        <v>11.3169045</v>
      </c>
      <c r="AO74" s="0" t="n">
        <v>1.1335262</v>
      </c>
      <c r="AP74" s="0" t="n">
        <v>37.2156175</v>
      </c>
      <c r="AQ74" s="0" t="n">
        <v>0.748212</v>
      </c>
      <c r="AR74" s="0" t="n">
        <v>161.8990441</v>
      </c>
      <c r="AS74" s="0" t="n">
        <v>1.5295917</v>
      </c>
      <c r="AT74" s="0" t="n">
        <v>14.4524703</v>
      </c>
      <c r="AU74" s="0" t="n">
        <v>1.4582328</v>
      </c>
      <c r="AV74" s="28" t="n">
        <f aca="false">(5.2/nov_2021_out_good[[#This Row],[a]]+2*COS(nov_2021_out_good[[#This Row],[incl]]*3.1415/180)*((nov_2021_out_good[[#This Row],[a]]/5.2*(1-nov_2021_out_good[[#This Row],[e]]^2))^0.5))</f>
        <v>3.19968753626227</v>
      </c>
    </row>
    <row r="75" customFormat="false" ht="13.8" hidden="false" customHeight="false" outlineLevel="0" collapsed="false">
      <c r="A75" s="31" t="n">
        <v>44648.4308333333</v>
      </c>
      <c r="B75" s="0" t="s">
        <v>426</v>
      </c>
      <c r="C75" s="0" t="s">
        <v>427</v>
      </c>
      <c r="D75" s="0" t="n">
        <v>29</v>
      </c>
      <c r="E75" s="0" t="n">
        <v>19.6</v>
      </c>
      <c r="F75" s="0" t="n">
        <v>-16.6</v>
      </c>
      <c r="G75" s="0" t="n">
        <v>-10.4</v>
      </c>
      <c r="H75" s="0" t="n">
        <v>0.1</v>
      </c>
      <c r="I75" s="43" t="n">
        <v>378000000000</v>
      </c>
      <c r="J75" s="0" t="n">
        <v>0.98</v>
      </c>
      <c r="L75" s="0" t="n">
        <f aca="false">nov_2021_out_good[[#This Row],[Calculated Total Impact Energy(kt)]]*4180000000000*2/(nov_2021_out_good[[#This Row],[Vel(km/s)]]*1000)^2</f>
        <v>21326.5306122449</v>
      </c>
      <c r="M75" s="0" t="n">
        <f aca="false">2*(nov_2021_out_good[[#This Row],[Mass (kg)]]/4/1500)^0.3333</f>
        <v>3.05211778834667</v>
      </c>
      <c r="N75" s="0" t="s">
        <v>2524</v>
      </c>
      <c r="O75" s="0" t="s">
        <v>2519</v>
      </c>
      <c r="P75" s="0" t="n">
        <v>-7.7</v>
      </c>
      <c r="Q75" s="0" t="n">
        <v>74.3</v>
      </c>
      <c r="R75" s="0" t="n">
        <v>19.58902754</v>
      </c>
      <c r="S75" s="0" t="n">
        <v>42.74173918</v>
      </c>
      <c r="T75" s="0" t="n">
        <v>277.973583</v>
      </c>
      <c r="U75" s="0" t="n">
        <v>-1.844232164</v>
      </c>
      <c r="V75" s="0" t="n">
        <v>13.16643835</v>
      </c>
      <c r="W75" s="0" t="n">
        <v>14.38658086</v>
      </c>
      <c r="Z75" s="0" t="n">
        <v>1</v>
      </c>
      <c r="AA75" s="0" t="n">
        <v>0.633212</v>
      </c>
      <c r="AB75" s="0" t="n">
        <v>0.0161444</v>
      </c>
      <c r="AC75" s="37" t="n">
        <v>2.2962504</v>
      </c>
      <c r="AD75" s="0" t="n">
        <v>1.4647312</v>
      </c>
      <c r="AE75" s="0" t="n">
        <v>0.1218484</v>
      </c>
      <c r="AF75" s="0" t="n">
        <v>0.567694</v>
      </c>
      <c r="AG75" s="0" t="n">
        <v>0.0419513</v>
      </c>
      <c r="AH75" s="0" t="n">
        <v>1.4331477</v>
      </c>
      <c r="AI75" s="0" t="n">
        <v>0.6437644</v>
      </c>
      <c r="AJ75" s="0" t="n">
        <v>269.4815774</v>
      </c>
      <c r="AK75" s="0" t="n">
        <v>2.2585438</v>
      </c>
      <c r="AL75" s="0" t="n">
        <v>187.3888399</v>
      </c>
      <c r="AM75" s="0" t="n">
        <v>0.0115521</v>
      </c>
      <c r="AN75" s="0" t="n">
        <v>16.4829634</v>
      </c>
      <c r="AO75" s="0" t="n">
        <v>1.1826818</v>
      </c>
      <c r="AP75" s="0" t="n">
        <v>34.2350695</v>
      </c>
      <c r="AQ75" s="0" t="n">
        <v>0.7358487</v>
      </c>
      <c r="AR75" s="0" t="n">
        <v>7.4352248</v>
      </c>
      <c r="AS75" s="0" t="n">
        <v>1.1984657</v>
      </c>
      <c r="AT75" s="0" t="n">
        <v>0.4019787</v>
      </c>
      <c r="AU75" s="0" t="n">
        <v>1.063579</v>
      </c>
      <c r="AV75" s="28" t="n">
        <f aca="false">(5.2/nov_2021_out_good[[#This Row],[a]]+2*COS(nov_2021_out_good[[#This Row],[incl]]*3.1415/180)*((nov_2021_out_good[[#This Row],[a]]/5.2*(1-nov_2021_out_good[[#This Row],[e]]^2))^0.5))</f>
        <v>4.42370942382176</v>
      </c>
    </row>
    <row r="76" customFormat="false" ht="13.8" hidden="false" customHeight="false" outlineLevel="0" collapsed="false">
      <c r="A76" s="31" t="n">
        <v>43894.8513773148</v>
      </c>
      <c r="B76" s="0" t="s">
        <v>415</v>
      </c>
      <c r="C76" s="0" t="s">
        <v>416</v>
      </c>
      <c r="D76" s="0" t="n">
        <v>24.3</v>
      </c>
      <c r="E76" s="0" t="n">
        <v>19.8</v>
      </c>
      <c r="F76" s="0" t="n">
        <v>-5.2</v>
      </c>
      <c r="G76" s="0" t="n">
        <v>2.2</v>
      </c>
      <c r="H76" s="0" t="n">
        <v>19</v>
      </c>
      <c r="I76" s="43" t="n">
        <v>394000000000</v>
      </c>
      <c r="J76" s="0" t="n">
        <v>1</v>
      </c>
      <c r="L76" s="0" t="n">
        <f aca="false">nov_2021_out_good[[#This Row],[Calculated Total Impact Energy(kt)]]*4180000000000*2/(nov_2021_out_good[[#This Row],[Vel(km/s)]]*1000)^2</f>
        <v>21324.354657688</v>
      </c>
      <c r="M76" s="0" t="n">
        <f aca="false">2*(nov_2021_out_good[[#This Row],[Mass (kg)]]/4/1500)^0.3333</f>
        <v>3.05201399225851</v>
      </c>
      <c r="N76" s="0" t="s">
        <v>2524</v>
      </c>
      <c r="O76" s="0" t="s">
        <v>2519</v>
      </c>
      <c r="P76" s="0" t="n">
        <v>-53.3</v>
      </c>
      <c r="Q76" s="0" t="n">
        <v>90.8</v>
      </c>
      <c r="R76" s="0" t="n">
        <v>19.82120077</v>
      </c>
      <c r="S76" s="0" t="n">
        <v>45.56951506</v>
      </c>
      <c r="T76" s="0" t="n">
        <v>201.4182244</v>
      </c>
      <c r="U76" s="0" t="n">
        <v>13.17682386</v>
      </c>
      <c r="V76" s="0" t="n">
        <v>5.168776328</v>
      </c>
      <c r="W76" s="0" t="n">
        <v>13.8757005</v>
      </c>
      <c r="Z76" s="0" t="n">
        <v>1</v>
      </c>
      <c r="AA76" s="0" t="n">
        <v>0.9846897</v>
      </c>
      <c r="AB76" s="0" t="n">
        <v>0.0024828</v>
      </c>
      <c r="AC76" s="37" t="n">
        <v>1.7395529</v>
      </c>
      <c r="AD76" s="0" t="n">
        <v>1.3621213</v>
      </c>
      <c r="AE76" s="0" t="n">
        <v>0.0728834</v>
      </c>
      <c r="AF76" s="0" t="n">
        <v>0.277091</v>
      </c>
      <c r="AG76" s="0" t="n">
        <v>0.0380768</v>
      </c>
      <c r="AH76" s="0" t="n">
        <v>29.1240079</v>
      </c>
      <c r="AI76" s="0" t="n">
        <v>1.9336563</v>
      </c>
      <c r="AJ76" s="0" t="n">
        <v>345.2518843</v>
      </c>
      <c r="AK76" s="0" t="n">
        <v>2.9437732</v>
      </c>
      <c r="AL76" s="0" t="n">
        <v>164.4566955</v>
      </c>
      <c r="AM76" s="0" t="n">
        <v>6.86E-005</v>
      </c>
      <c r="AN76" s="0" t="n">
        <v>16.4640286</v>
      </c>
      <c r="AO76" s="0" t="n">
        <v>1.1976651</v>
      </c>
      <c r="AP76" s="0" t="n">
        <v>33.7295141</v>
      </c>
      <c r="AQ76" s="0" t="n">
        <v>0.5165863</v>
      </c>
      <c r="AR76" s="0" t="n">
        <v>77.6745356</v>
      </c>
      <c r="AS76" s="0" t="n">
        <v>3.2730596</v>
      </c>
      <c r="AT76" s="0" t="n">
        <v>-69.5027763</v>
      </c>
      <c r="AU76" s="0" t="n">
        <v>1.166312</v>
      </c>
      <c r="AV76" s="28" t="n">
        <f aca="false">(5.2/nov_2021_out_good[[#This Row],[a]]+2*COS(nov_2021_out_good[[#This Row],[incl]]*3.1415/180)*((nov_2021_out_good[[#This Row],[a]]/5.2*(1-nov_2021_out_good[[#This Row],[e]]^2))^0.5))</f>
        <v>4.67676536166388</v>
      </c>
    </row>
    <row r="77" customFormat="false" ht="13.8" hidden="false" customHeight="false" outlineLevel="0" collapsed="false">
      <c r="A77" s="31" t="n">
        <v>43012.5049189815</v>
      </c>
      <c r="B77" s="0" t="s">
        <v>675</v>
      </c>
      <c r="C77" s="0" t="s">
        <v>676</v>
      </c>
      <c r="D77" s="0" t="n">
        <v>37</v>
      </c>
      <c r="E77" s="0" t="n">
        <v>14.6</v>
      </c>
      <c r="F77" s="0" t="n">
        <v>-8.5</v>
      </c>
      <c r="G77" s="0" t="n">
        <v>-9</v>
      </c>
      <c r="H77" s="0" t="n">
        <v>7.8</v>
      </c>
      <c r="I77" s="43" t="n">
        <v>192000000000</v>
      </c>
      <c r="J77" s="0" t="n">
        <v>0.54</v>
      </c>
      <c r="L77" s="0" t="n">
        <f aca="false">nov_2021_out_good[[#This Row],[Calculated Total Impact Energy(kt)]]*4180000000000*2/(nov_2021_out_good[[#This Row],[Vel(km/s)]]*1000)^2</f>
        <v>21178.4574967161</v>
      </c>
      <c r="M77" s="0" t="n">
        <f aca="false">2*(nov_2021_out_good[[#This Row],[Mass (kg)]]/4/1500)^0.3333</f>
        <v>3.04503832226502</v>
      </c>
      <c r="N77" s="0" t="s">
        <v>2518</v>
      </c>
      <c r="O77" s="0" t="s">
        <v>2519</v>
      </c>
      <c r="P77" s="0" t="n">
        <v>28.1</v>
      </c>
      <c r="Q77" s="0" t="n">
        <v>99.4</v>
      </c>
      <c r="R77" s="0" t="n">
        <v>14.63181465</v>
      </c>
      <c r="S77" s="0" t="n">
        <v>78.43246618</v>
      </c>
      <c r="T77" s="0" t="n">
        <v>223.4366101</v>
      </c>
      <c r="U77" s="0" t="n">
        <v>10.40888246</v>
      </c>
      <c r="V77" s="0" t="n">
        <v>9.855797033</v>
      </c>
      <c r="W77" s="0" t="n">
        <v>2.934012745</v>
      </c>
      <c r="Z77" s="0" t="n">
        <v>1</v>
      </c>
      <c r="AA77" s="0" t="n">
        <v>0.9576488</v>
      </c>
      <c r="AB77" s="0" t="n">
        <v>0.0030283</v>
      </c>
      <c r="AC77" s="37" t="n">
        <v>3.0304468</v>
      </c>
      <c r="AD77" s="0" t="n">
        <v>1.9940478</v>
      </c>
      <c r="AE77" s="0" t="n">
        <v>0.3601226</v>
      </c>
      <c r="AF77" s="0" t="n">
        <v>0.5197463</v>
      </c>
      <c r="AG77" s="0" t="n">
        <v>0.0875013</v>
      </c>
      <c r="AH77" s="0" t="n">
        <v>6.8343294</v>
      </c>
      <c r="AI77" s="0" t="n">
        <v>0.3158585</v>
      </c>
      <c r="AJ77" s="0" t="n">
        <v>331.1205056</v>
      </c>
      <c r="AK77" s="0" t="n">
        <v>1.4192152</v>
      </c>
      <c r="AL77" s="0" t="n">
        <v>11.2229196</v>
      </c>
      <c r="AM77" s="0" t="n">
        <v>0.0002507</v>
      </c>
      <c r="AN77" s="0" t="n">
        <v>9.9017495</v>
      </c>
      <c r="AO77" s="0" t="n">
        <v>1.1018923</v>
      </c>
      <c r="AP77" s="0" t="n">
        <v>36.4563129</v>
      </c>
      <c r="AQ77" s="0" t="n">
        <v>1.1019471</v>
      </c>
      <c r="AR77" s="0" t="n">
        <v>221.6024686</v>
      </c>
      <c r="AS77" s="0" t="n">
        <v>3.5728875</v>
      </c>
      <c r="AT77" s="0" t="n">
        <v>-42.9527423</v>
      </c>
      <c r="AU77" s="0" t="n">
        <v>1.8000877</v>
      </c>
      <c r="AV77" s="28" t="n">
        <f aca="false">(5.2/nov_2021_out_good[[#This Row],[a]]+2*COS(nov_2021_out_good[[#This Row],[incl]]*3.1415/180)*((nov_2021_out_good[[#This Row],[a]]/5.2*(1-nov_2021_out_good[[#This Row],[e]]^2))^0.5))</f>
        <v>3.65831948383353</v>
      </c>
    </row>
    <row r="78" customFormat="false" ht="13.8" hidden="false" customHeight="false" outlineLevel="0" collapsed="false">
      <c r="A78" s="31" t="n">
        <v>39773.0185648148</v>
      </c>
      <c r="B78" s="0" t="s">
        <v>890</v>
      </c>
      <c r="C78" s="0" t="s">
        <v>891</v>
      </c>
      <c r="D78" s="0" t="n">
        <v>28.2</v>
      </c>
      <c r="E78" s="0" t="n">
        <v>12.9</v>
      </c>
      <c r="F78" s="0" t="n">
        <v>3.9</v>
      </c>
      <c r="G78" s="0" t="n">
        <v>-4.1</v>
      </c>
      <c r="H78" s="0" t="n">
        <v>-11.6</v>
      </c>
      <c r="I78" s="43" t="n">
        <v>142000000000</v>
      </c>
      <c r="J78" s="0" t="n">
        <v>0.41</v>
      </c>
      <c r="L78" s="0" t="n">
        <f aca="false">nov_2021_out_good[[#This Row],[Calculated Total Impact Energy(kt)]]*4180000000000*2/(nov_2021_out_good[[#This Row],[Vel(km/s)]]*1000)^2</f>
        <v>20597.3198726038</v>
      </c>
      <c r="M78" s="0" t="n">
        <f aca="false">2*(nov_2021_out_good[[#This Row],[Mass (kg)]]/4/1500)^0.3333</f>
        <v>3.01693042458987</v>
      </c>
      <c r="N78" s="0" t="s">
        <v>2518</v>
      </c>
      <c r="O78" s="0" t="s">
        <v>2525</v>
      </c>
      <c r="P78" s="0" t="n">
        <v>53.1</v>
      </c>
      <c r="Q78" s="0" t="n">
        <v>-109.9</v>
      </c>
      <c r="R78" s="0" t="n">
        <v>12.90658747</v>
      </c>
      <c r="S78" s="0" t="n">
        <v>53.04844994</v>
      </c>
      <c r="T78" s="0" t="n">
        <v>330.6038971</v>
      </c>
      <c r="U78" s="0" t="n">
        <v>-8.986238385</v>
      </c>
      <c r="V78" s="0" t="n">
        <v>5.062679851</v>
      </c>
      <c r="W78" s="0" t="n">
        <v>7.758659189</v>
      </c>
      <c r="Z78" s="0" t="n">
        <v>1</v>
      </c>
      <c r="AA78" s="0" t="n">
        <v>0.5832843</v>
      </c>
      <c r="AB78" s="0" t="n">
        <v>0.0303435</v>
      </c>
      <c r="AC78" s="37" t="n">
        <v>0.9884016</v>
      </c>
      <c r="AD78" s="0" t="n">
        <v>0.785843</v>
      </c>
      <c r="AE78" s="0" t="n">
        <v>0.0151302</v>
      </c>
      <c r="AF78" s="0" t="n">
        <v>0.2577597</v>
      </c>
      <c r="AG78" s="0" t="n">
        <v>0.024323</v>
      </c>
      <c r="AH78" s="0" t="n">
        <v>10.3611501</v>
      </c>
      <c r="AI78" s="0" t="n">
        <v>2.7935706</v>
      </c>
      <c r="AJ78" s="0" t="n">
        <v>3.2329621</v>
      </c>
      <c r="AK78" s="0" t="n">
        <v>0.8870789</v>
      </c>
      <c r="AL78" s="0" t="n">
        <v>238.9340283</v>
      </c>
      <c r="AM78" s="0" t="n">
        <v>0.0015046</v>
      </c>
      <c r="AN78" s="0" t="n">
        <v>6.693301</v>
      </c>
      <c r="AO78" s="0" t="n">
        <v>1.255306</v>
      </c>
      <c r="AP78" s="0" t="n">
        <v>25.8297794</v>
      </c>
      <c r="AQ78" s="0" t="n">
        <v>0.420735</v>
      </c>
      <c r="AR78" s="0" t="n">
        <v>183.3244143</v>
      </c>
      <c r="AS78" s="0" t="n">
        <v>2.9908406</v>
      </c>
      <c r="AT78" s="0" t="n">
        <v>47.6778187</v>
      </c>
      <c r="AU78" s="0" t="n">
        <v>3.3766905</v>
      </c>
      <c r="AV78" s="28" t="n">
        <f aca="false">(5.2/nov_2021_out_good[[#This Row],[a]]+2*COS(nov_2021_out_good[[#This Row],[incl]]*3.1415/180)*((nov_2021_out_good[[#This Row],[a]]/5.2*(1-nov_2021_out_good[[#This Row],[e]]^2))^0.5))</f>
        <v>7.35606918507353</v>
      </c>
    </row>
    <row r="79" customFormat="false" ht="13.8" hidden="false" customHeight="false" outlineLevel="0" collapsed="false">
      <c r="A79" s="31" t="n">
        <v>42593.2499768519</v>
      </c>
      <c r="B79" s="0" t="s">
        <v>701</v>
      </c>
      <c r="C79" s="0" t="s">
        <v>702</v>
      </c>
      <c r="D79" s="0" t="n">
        <v>34.3</v>
      </c>
      <c r="E79" s="0" t="n">
        <v>14.9</v>
      </c>
      <c r="F79" s="0" t="n">
        <v>-0.7</v>
      </c>
      <c r="G79" s="0" t="n">
        <v>-11.4</v>
      </c>
      <c r="H79" s="0" t="n">
        <v>9.6</v>
      </c>
      <c r="I79" s="43" t="n">
        <v>184000000000</v>
      </c>
      <c r="J79" s="0" t="n">
        <v>0.52</v>
      </c>
      <c r="L79" s="0" t="n">
        <f aca="false">nov_2021_out_good[[#This Row],[Calculated Total Impact Energy(kt)]]*4180000000000*2/(nov_2021_out_good[[#This Row],[Vel(km/s)]]*1000)^2</f>
        <v>19581.0999504527</v>
      </c>
      <c r="M79" s="0" t="n">
        <f aca="false">2*(nov_2021_out_good[[#This Row],[Mass (kg)]]/4/1500)^0.3333</f>
        <v>2.96648040587438</v>
      </c>
      <c r="N79" s="0" t="s">
        <v>2524</v>
      </c>
      <c r="O79" s="0" t="s">
        <v>2519</v>
      </c>
      <c r="P79" s="0" t="n">
        <v>-43.7</v>
      </c>
      <c r="Q79" s="0" t="n">
        <v>53.8</v>
      </c>
      <c r="R79" s="0" t="n">
        <v>14.92012064</v>
      </c>
      <c r="S79" s="0" t="n">
        <v>24.4494159</v>
      </c>
      <c r="T79" s="0" t="n">
        <v>92.77704264</v>
      </c>
      <c r="U79" s="0" t="n">
        <v>0.299189832</v>
      </c>
      <c r="V79" s="0" t="n">
        <v>-6.168032393</v>
      </c>
      <c r="W79" s="0" t="n">
        <v>13.58218914</v>
      </c>
      <c r="Z79" s="0" t="n">
        <v>1</v>
      </c>
      <c r="AA79" s="0" t="n">
        <v>0.951772</v>
      </c>
      <c r="AB79" s="0" t="n">
        <v>0.0076024</v>
      </c>
      <c r="AC79" s="37" t="n">
        <v>1.7522205</v>
      </c>
      <c r="AD79" s="0" t="n">
        <v>1.3519962</v>
      </c>
      <c r="AE79" s="0" t="n">
        <v>0.070282</v>
      </c>
      <c r="AF79" s="0" t="n">
        <v>0.2960247</v>
      </c>
      <c r="AG79" s="0" t="n">
        <v>0.0400937</v>
      </c>
      <c r="AH79" s="0" t="n">
        <v>13.2331218</v>
      </c>
      <c r="AI79" s="0" t="n">
        <v>1.5574995</v>
      </c>
      <c r="AJ79" s="0" t="n">
        <v>317.1931467</v>
      </c>
      <c r="AK79" s="0" t="n">
        <v>2.1285653</v>
      </c>
      <c r="AL79" s="0" t="n">
        <v>318.7688629</v>
      </c>
      <c r="AM79" s="0" t="n">
        <v>0.0006576</v>
      </c>
      <c r="AN79" s="0" t="n">
        <v>9.6969778</v>
      </c>
      <c r="AO79" s="0" t="n">
        <v>1.137368</v>
      </c>
      <c r="AP79" s="0" t="n">
        <v>33.0841442</v>
      </c>
      <c r="AQ79" s="0" t="n">
        <v>0.5155008</v>
      </c>
      <c r="AR79" s="0" t="n">
        <v>140.8700619</v>
      </c>
      <c r="AS79" s="0" t="n">
        <v>1.8166154</v>
      </c>
      <c r="AT79" s="0" t="n">
        <v>-38.8126675</v>
      </c>
      <c r="AU79" s="0" t="n">
        <v>1.2422589</v>
      </c>
      <c r="AV79" s="28" t="n">
        <f aca="false">(5.2/nov_2021_out_good[[#This Row],[a]]+2*COS(nov_2021_out_good[[#This Row],[incl]]*3.1415/180)*((nov_2021_out_good[[#This Row],[a]]/5.2*(1-nov_2021_out_good[[#This Row],[e]]^2))^0.5))</f>
        <v>4.79439597963145</v>
      </c>
    </row>
    <row r="80" customFormat="false" ht="13.8" hidden="false" customHeight="false" outlineLevel="0" collapsed="false">
      <c r="A80" s="31" t="n">
        <v>42419.3437731481</v>
      </c>
      <c r="B80" s="0" t="s">
        <v>646</v>
      </c>
      <c r="C80" s="0" t="s">
        <v>647</v>
      </c>
      <c r="D80" s="0" t="n">
        <v>39.4</v>
      </c>
      <c r="E80" s="0" t="n">
        <v>15.5</v>
      </c>
      <c r="F80" s="0" t="n">
        <v>-14.9</v>
      </c>
      <c r="G80" s="0" t="n">
        <v>-0.5</v>
      </c>
      <c r="H80" s="0" t="n">
        <v>4.1</v>
      </c>
      <c r="I80" s="43" t="n">
        <v>202000000000</v>
      </c>
      <c r="J80" s="0" t="n">
        <v>0.56</v>
      </c>
      <c r="L80" s="0" t="n">
        <f aca="false">nov_2021_out_good[[#This Row],[Calculated Total Impact Energy(kt)]]*4180000000000*2/(nov_2021_out_good[[#This Row],[Vel(km/s)]]*1000)^2</f>
        <v>19486.3683662851</v>
      </c>
      <c r="M80" s="0" t="n">
        <f aca="false">2*(nov_2021_out_good[[#This Row],[Mass (kg)]]/4/1500)^0.3333</f>
        <v>2.96168929491542</v>
      </c>
      <c r="N80" s="0" t="s">
        <v>2518</v>
      </c>
      <c r="O80" s="0" t="s">
        <v>2525</v>
      </c>
      <c r="P80" s="0" t="n">
        <v>0.7</v>
      </c>
      <c r="Q80" s="0" t="n">
        <v>-11.6</v>
      </c>
      <c r="R80" s="0" t="n">
        <v>15.46188863</v>
      </c>
      <c r="S80" s="0" t="n">
        <v>20.90628105</v>
      </c>
      <c r="T80" s="0" t="n">
        <v>140.8177757</v>
      </c>
      <c r="U80" s="0" t="n">
        <v>4.276781059</v>
      </c>
      <c r="V80" s="0" t="n">
        <v>-3.48584865</v>
      </c>
      <c r="W80" s="0" t="n">
        <v>14.44396078</v>
      </c>
      <c r="Z80" s="0" t="n">
        <v>1</v>
      </c>
      <c r="AA80" s="0" t="n">
        <v>0.3357326</v>
      </c>
      <c r="AB80" s="0" t="n">
        <v>0.0398373</v>
      </c>
      <c r="AC80" s="37" t="n">
        <v>1.0346186</v>
      </c>
      <c r="AD80" s="0" t="n">
        <v>0.6851756</v>
      </c>
      <c r="AE80" s="0" t="n">
        <v>0.0179797</v>
      </c>
      <c r="AF80" s="0" t="n">
        <v>0.510005</v>
      </c>
      <c r="AG80" s="0" t="n">
        <v>0.0453757</v>
      </c>
      <c r="AH80" s="0" t="n">
        <v>2.4145299</v>
      </c>
      <c r="AI80" s="0" t="n">
        <v>0.823381</v>
      </c>
      <c r="AJ80" s="0" t="n">
        <v>17.2590997</v>
      </c>
      <c r="AK80" s="0" t="n">
        <v>1.0516637</v>
      </c>
      <c r="AL80" s="0" t="n">
        <v>329.8712438</v>
      </c>
      <c r="AM80" s="0" t="n">
        <v>0.007344</v>
      </c>
      <c r="AN80" s="0" t="n">
        <v>10.573991</v>
      </c>
      <c r="AO80" s="0" t="n">
        <v>1.1233287</v>
      </c>
      <c r="AP80" s="0" t="n">
        <v>22.3677067</v>
      </c>
      <c r="AQ80" s="0" t="n">
        <v>0.759476</v>
      </c>
      <c r="AR80" s="0" t="n">
        <v>274.6094128</v>
      </c>
      <c r="AS80" s="0" t="n">
        <v>1.309055</v>
      </c>
      <c r="AT80" s="0" t="n">
        <v>-18.4591614</v>
      </c>
      <c r="AU80" s="0" t="n">
        <v>1.268978</v>
      </c>
      <c r="AV80" s="28" t="n">
        <f aca="false">(5.2/nov_2021_out_good[[#This Row],[a]]+2*COS(nov_2021_out_good[[#This Row],[incl]]*3.1415/180)*((nov_2021_out_good[[#This Row],[a]]/5.2*(1-nov_2021_out_good[[#This Row],[e]]^2))^0.5))</f>
        <v>8.21321485923307</v>
      </c>
    </row>
    <row r="81" customFormat="false" ht="13.8" hidden="false" customHeight="false" outlineLevel="0" collapsed="false">
      <c r="A81" s="31" t="n">
        <v>39347.7480555556</v>
      </c>
      <c r="B81" s="0" t="s">
        <v>575</v>
      </c>
      <c r="C81" s="0" t="s">
        <v>576</v>
      </c>
      <c r="D81" s="0" t="n">
        <v>30.2</v>
      </c>
      <c r="E81" s="0" t="n">
        <v>16.9</v>
      </c>
      <c r="F81" s="0" t="n">
        <v>-9.2</v>
      </c>
      <c r="G81" s="0" t="n">
        <v>13.6</v>
      </c>
      <c r="H81" s="0" t="n">
        <v>3.8</v>
      </c>
      <c r="I81" s="43" t="n">
        <v>237000000000</v>
      </c>
      <c r="J81" s="0" t="n">
        <v>0.65</v>
      </c>
      <c r="L81" s="0" t="n">
        <f aca="false">nov_2021_out_good[[#This Row],[Calculated Total Impact Energy(kt)]]*4180000000000*2/(nov_2021_out_good[[#This Row],[Vel(km/s)]]*1000)^2</f>
        <v>19025.9444697315</v>
      </c>
      <c r="M81" s="0" t="n">
        <f aca="false">2*(nov_2021_out_good[[#This Row],[Mass (kg)]]/4/1500)^0.3333</f>
        <v>2.93817920477677</v>
      </c>
      <c r="N81" s="0" t="s">
        <v>2524</v>
      </c>
      <c r="O81" s="0" t="s">
        <v>2525</v>
      </c>
      <c r="P81" s="0" t="n">
        <v>-49.2</v>
      </c>
      <c r="Q81" s="0" t="n">
        <v>-85.5</v>
      </c>
      <c r="R81" s="0" t="n">
        <v>16.85348629</v>
      </c>
      <c r="S81" s="0" t="n">
        <v>43.58747123</v>
      </c>
      <c r="T81" s="0" t="n">
        <v>44.22517634</v>
      </c>
      <c r="U81" s="0" t="n">
        <v>-8.326814961</v>
      </c>
      <c r="V81" s="0" t="n">
        <v>-8.104595768</v>
      </c>
      <c r="W81" s="0" t="n">
        <v>12.20736172</v>
      </c>
      <c r="Z81" s="0" t="n">
        <v>1</v>
      </c>
      <c r="AA81" s="0" t="n">
        <v>0.9307304</v>
      </c>
      <c r="AB81" s="0" t="n">
        <v>0.0074765</v>
      </c>
      <c r="AC81" s="37" t="n">
        <v>5.0196963</v>
      </c>
      <c r="AD81" s="0" t="n">
        <v>2.9752134</v>
      </c>
      <c r="AE81" s="0" t="n">
        <v>0.6808235</v>
      </c>
      <c r="AF81" s="0" t="n">
        <v>0.6871719</v>
      </c>
      <c r="AG81" s="0" t="n">
        <v>0.0735522</v>
      </c>
      <c r="AH81" s="0" t="n">
        <v>2.2880777</v>
      </c>
      <c r="AI81" s="0" t="n">
        <v>0.4123198</v>
      </c>
      <c r="AJ81" s="0" t="n">
        <v>145.2357823</v>
      </c>
      <c r="AK81" s="0" t="n">
        <v>1.1701599</v>
      </c>
      <c r="AL81" s="0" t="n">
        <v>179.2450387</v>
      </c>
      <c r="AM81" s="0" t="n">
        <v>0.0003386</v>
      </c>
      <c r="AN81" s="0" t="n">
        <v>12.43102</v>
      </c>
      <c r="AO81" s="0" t="n">
        <v>1.1326449</v>
      </c>
      <c r="AP81" s="0" t="n">
        <v>38.3344497</v>
      </c>
      <c r="AQ81" s="0" t="n">
        <v>0.8899432</v>
      </c>
      <c r="AR81" s="0" t="n">
        <v>216.5654049</v>
      </c>
      <c r="AS81" s="0" t="n">
        <v>1.2213559</v>
      </c>
      <c r="AT81" s="0" t="n">
        <v>-7.2441598</v>
      </c>
      <c r="AU81" s="0" t="n">
        <v>1.4150075</v>
      </c>
      <c r="AV81" s="28" t="n">
        <f aca="false">(5.2/nov_2021_out_good[[#This Row],[a]]+2*COS(nov_2021_out_good[[#This Row],[incl]]*3.1415/180)*((nov_2021_out_good[[#This Row],[a]]/5.2*(1-nov_2021_out_good[[#This Row],[e]]^2))^0.5))</f>
        <v>2.84595386470043</v>
      </c>
    </row>
    <row r="82" customFormat="false" ht="13.8" hidden="false" customHeight="false" outlineLevel="0" collapsed="false">
      <c r="A82" s="31" t="n">
        <v>38461.3179050926</v>
      </c>
      <c r="B82" s="0" t="s">
        <v>405</v>
      </c>
      <c r="C82" s="0" t="s">
        <v>589</v>
      </c>
      <c r="D82" s="0" t="n">
        <v>38.5</v>
      </c>
      <c r="E82" s="0" t="n">
        <v>16.8</v>
      </c>
      <c r="F82" s="0" t="n">
        <v>9.3</v>
      </c>
      <c r="G82" s="0" t="n">
        <v>13.8</v>
      </c>
      <c r="H82" s="0" t="n">
        <v>2.5</v>
      </c>
      <c r="I82" s="43" t="n">
        <v>232000000000</v>
      </c>
      <c r="J82" s="0" t="n">
        <v>0.64</v>
      </c>
      <c r="L82" s="0" t="n">
        <f aca="false">nov_2021_out_good[[#This Row],[Calculated Total Impact Energy(kt)]]*4180000000000*2/(nov_2021_out_good[[#This Row],[Vel(km/s)]]*1000)^2</f>
        <v>18956.9160997732</v>
      </c>
      <c r="M82" s="0" t="n">
        <f aca="false">2*(nov_2021_out_good[[#This Row],[Mass (kg)]]/4/1500)^0.3333</f>
        <v>2.93462190078031</v>
      </c>
      <c r="N82" s="0" t="s">
        <v>2524</v>
      </c>
      <c r="O82" s="0" t="s">
        <v>2525</v>
      </c>
      <c r="P82" s="0" t="n">
        <v>-50.2</v>
      </c>
      <c r="Q82" s="0" t="n">
        <v>-146.4</v>
      </c>
      <c r="R82" s="0" t="n">
        <v>16.82795294</v>
      </c>
      <c r="S82" s="0" t="n">
        <v>45.63051042</v>
      </c>
      <c r="T82" s="0" t="n">
        <v>31.84944181</v>
      </c>
      <c r="U82" s="0" t="n">
        <v>-10.21820885</v>
      </c>
      <c r="V82" s="0" t="n">
        <v>-6.347771713</v>
      </c>
      <c r="W82" s="0" t="n">
        <v>11.7674977</v>
      </c>
      <c r="Z82" s="0" t="n">
        <v>1</v>
      </c>
      <c r="AA82" s="0" t="n">
        <v>0.8012734</v>
      </c>
      <c r="AB82" s="0" t="n">
        <v>0.0170972</v>
      </c>
      <c r="AC82" s="37" t="n">
        <v>2.1259649</v>
      </c>
      <c r="AD82" s="0" t="n">
        <v>1.4636192</v>
      </c>
      <c r="AE82" s="0" t="n">
        <v>0.1008295</v>
      </c>
      <c r="AF82" s="0" t="n">
        <v>0.4525397</v>
      </c>
      <c r="AG82" s="0" t="n">
        <v>0.0464321</v>
      </c>
      <c r="AH82" s="0" t="n">
        <v>2.1929368</v>
      </c>
      <c r="AI82" s="0" t="n">
        <v>0.4904384</v>
      </c>
      <c r="AJ82" s="0" t="n">
        <v>249.4538964</v>
      </c>
      <c r="AK82" s="0" t="n">
        <v>2.0005774</v>
      </c>
      <c r="AL82" s="0" t="n">
        <v>29.2932148</v>
      </c>
      <c r="AM82" s="0" t="n">
        <v>0.0023717</v>
      </c>
      <c r="AN82" s="0" t="n">
        <v>12.4491069</v>
      </c>
      <c r="AO82" s="0" t="n">
        <v>1.1299057</v>
      </c>
      <c r="AP82" s="0" t="n">
        <v>34.0632753</v>
      </c>
      <c r="AQ82" s="0" t="n">
        <v>0.6129159</v>
      </c>
      <c r="AR82" s="0" t="n">
        <v>199.1760887</v>
      </c>
      <c r="AS82" s="0" t="n">
        <v>1.1722714</v>
      </c>
      <c r="AT82" s="0" t="n">
        <v>-2.0123157</v>
      </c>
      <c r="AU82" s="0" t="n">
        <v>1.469911</v>
      </c>
      <c r="AV82" s="28" t="n">
        <f aca="false">(5.2/nov_2021_out_good[[#This Row],[a]]+2*COS(nov_2021_out_good[[#This Row],[incl]]*3.1415/180)*((nov_2021_out_good[[#This Row],[a]]/5.2*(1-nov_2021_out_good[[#This Row],[e]]^2))^0.5))</f>
        <v>4.49834323323788</v>
      </c>
    </row>
    <row r="83" customFormat="false" ht="13.8" hidden="false" customHeight="false" outlineLevel="0" collapsed="false">
      <c r="A83" s="31" t="n">
        <v>40980.278287037</v>
      </c>
      <c r="B83" s="0" t="s">
        <v>1142</v>
      </c>
      <c r="C83" s="0" t="s">
        <v>1143</v>
      </c>
      <c r="D83" s="0" t="n">
        <v>25</v>
      </c>
      <c r="E83" s="0" t="n">
        <v>11.8</v>
      </c>
      <c r="F83" s="0" t="n">
        <v>0.1</v>
      </c>
      <c r="G83" s="0" t="n">
        <v>-11.8</v>
      </c>
      <c r="H83" s="0" t="n">
        <v>0.3</v>
      </c>
      <c r="I83" s="43" t="n">
        <v>99000000000</v>
      </c>
      <c r="J83" s="0" t="n">
        <v>0.3</v>
      </c>
      <c r="L83" s="0" t="n">
        <f aca="false">nov_2021_out_good[[#This Row],[Calculated Total Impact Energy(kt)]]*4180000000000*2/(nov_2021_out_good[[#This Row],[Vel(km/s)]]*1000)^2</f>
        <v>18012.06549842</v>
      </c>
      <c r="M83" s="0" t="n">
        <f aca="false">2*(nov_2021_out_good[[#This Row],[Mass (kg)]]/4/1500)^0.3333</f>
        <v>2.88503777753768</v>
      </c>
      <c r="N83" s="0" t="s">
        <v>2518</v>
      </c>
      <c r="O83" s="0" t="s">
        <v>2519</v>
      </c>
      <c r="P83" s="0" t="n">
        <v>2.5</v>
      </c>
      <c r="Q83" s="0" t="n">
        <v>139.8</v>
      </c>
      <c r="R83" s="0" t="n">
        <v>11.80423653</v>
      </c>
      <c r="S83" s="0" t="n">
        <v>49.460832</v>
      </c>
      <c r="T83" s="0" t="n">
        <v>265.9391761</v>
      </c>
      <c r="U83" s="0" t="n">
        <v>0.635268831</v>
      </c>
      <c r="V83" s="0" t="n">
        <v>8.948247369</v>
      </c>
      <c r="W83" s="0" t="n">
        <v>7.67237268</v>
      </c>
      <c r="Z83" s="0" t="n">
        <v>1</v>
      </c>
      <c r="AA83" s="0" t="n">
        <v>0.7760339</v>
      </c>
      <c r="AB83" s="0" t="n">
        <v>0.0282476</v>
      </c>
      <c r="AC83" s="37" t="n">
        <v>1.1204873</v>
      </c>
      <c r="AD83" s="0" t="n">
        <v>0.9482606</v>
      </c>
      <c r="AE83" s="0" t="n">
        <v>0.0195237</v>
      </c>
      <c r="AF83" s="0" t="n">
        <v>0.1816238</v>
      </c>
      <c r="AG83" s="0" t="n">
        <v>0.0444629</v>
      </c>
      <c r="AH83" s="0" t="n">
        <v>1.0820682</v>
      </c>
      <c r="AI83" s="0" t="n">
        <v>0.2107524</v>
      </c>
      <c r="AJ83" s="0" t="n">
        <v>64.8346892</v>
      </c>
      <c r="AK83" s="0" t="n">
        <v>7.7552471</v>
      </c>
      <c r="AL83" s="0" t="n">
        <v>351.9187835</v>
      </c>
      <c r="AM83" s="0" t="n">
        <v>0.0008558</v>
      </c>
      <c r="AN83" s="0" t="n">
        <v>4.8395153</v>
      </c>
      <c r="AO83" s="0" t="n">
        <v>1.4833523</v>
      </c>
      <c r="AP83" s="0" t="n">
        <v>29.1530133</v>
      </c>
      <c r="AQ83" s="0" t="n">
        <v>0.3303535</v>
      </c>
      <c r="AR83" s="0" t="n">
        <v>336.045312</v>
      </c>
      <c r="AS83" s="0" t="n">
        <v>5.6963444</v>
      </c>
      <c r="AT83" s="0" t="n">
        <v>-3.0675731</v>
      </c>
      <c r="AU83" s="0" t="n">
        <v>1.2428968</v>
      </c>
      <c r="AV83" s="28" t="n">
        <f aca="false">(5.2/nov_2021_out_good[[#This Row],[a]]+2*COS(nov_2021_out_good[[#This Row],[incl]]*3.1415/180)*((nov_2021_out_good[[#This Row],[a]]/5.2*(1-nov_2021_out_good[[#This Row],[e]]^2))^0.5))</f>
        <v>6.32343754619873</v>
      </c>
    </row>
    <row r="84" customFormat="false" ht="13.8" hidden="false" customHeight="false" outlineLevel="0" collapsed="false">
      <c r="A84" s="31" t="n">
        <v>39592.4292824074</v>
      </c>
      <c r="B84" s="0" t="s">
        <v>476</v>
      </c>
      <c r="C84" s="0" t="s">
        <v>813</v>
      </c>
      <c r="D84" s="0" t="n">
        <v>37</v>
      </c>
      <c r="E84" s="0" t="n">
        <v>14.2</v>
      </c>
      <c r="F84" s="0" t="n">
        <v>7.9</v>
      </c>
      <c r="G84" s="0" t="n">
        <v>3.1</v>
      </c>
      <c r="H84" s="0" t="n">
        <v>11.4</v>
      </c>
      <c r="I84" s="43" t="n">
        <v>150000000000</v>
      </c>
      <c r="J84" s="0" t="n">
        <v>0.43</v>
      </c>
      <c r="L84" s="0" t="n">
        <f aca="false">nov_2021_out_good[[#This Row],[Calculated Total Impact Energy(kt)]]*4180000000000*2/(nov_2021_out_good[[#This Row],[Vel(km/s)]]*1000)^2</f>
        <v>17827.811942075</v>
      </c>
      <c r="M84" s="0" t="n">
        <f aca="false">2*(nov_2021_out_good[[#This Row],[Mass (kg)]]/4/1500)^0.3333</f>
        <v>2.87516757545637</v>
      </c>
      <c r="N84" s="0" t="s">
        <v>2518</v>
      </c>
      <c r="O84" s="0" t="s">
        <v>2519</v>
      </c>
      <c r="P84" s="0" t="n">
        <v>0.8</v>
      </c>
      <c r="Q84" s="0" t="n">
        <v>162</v>
      </c>
      <c r="R84" s="0" t="n">
        <v>14.21196679</v>
      </c>
      <c r="S84" s="0" t="n">
        <v>63.25540914</v>
      </c>
      <c r="T84" s="0" t="n">
        <v>154.8713619</v>
      </c>
      <c r="U84" s="0" t="n">
        <v>11.49041636</v>
      </c>
      <c r="V84" s="0" t="n">
        <v>-5.389509457</v>
      </c>
      <c r="W84" s="0" t="n">
        <v>6.395585946</v>
      </c>
      <c r="Z84" s="0" t="n">
        <v>1</v>
      </c>
      <c r="AA84" s="0" t="n">
        <v>0.7181417</v>
      </c>
      <c r="AB84" s="0" t="n">
        <v>0.0141372</v>
      </c>
      <c r="AC84" s="37" t="n">
        <v>1.1270495</v>
      </c>
      <c r="AD84" s="0" t="n">
        <v>0.9225956</v>
      </c>
      <c r="AE84" s="0" t="n">
        <v>0.020747</v>
      </c>
      <c r="AF84" s="0" t="n">
        <v>0.2216073</v>
      </c>
      <c r="AG84" s="0" t="n">
        <v>0.0228657</v>
      </c>
      <c r="AH84" s="0" t="n">
        <v>11.7910777</v>
      </c>
      <c r="AI84" s="0" t="n">
        <v>1.3792784</v>
      </c>
      <c r="AJ84" s="0" t="n">
        <v>127.142488</v>
      </c>
      <c r="AK84" s="0" t="n">
        <v>7.4855203</v>
      </c>
      <c r="AL84" s="0" t="n">
        <v>243.4957465</v>
      </c>
      <c r="AM84" s="0" t="n">
        <v>0.0005959</v>
      </c>
      <c r="AN84" s="0" t="n">
        <v>8.5380524</v>
      </c>
      <c r="AO84" s="0" t="n">
        <v>1.168717</v>
      </c>
      <c r="AP84" s="0" t="n">
        <v>28.112185</v>
      </c>
      <c r="AQ84" s="0" t="n">
        <v>0.3845869</v>
      </c>
      <c r="AR84" s="0" t="n">
        <v>262.5657714</v>
      </c>
      <c r="AS84" s="0" t="n">
        <v>6.6613835</v>
      </c>
      <c r="AT84" s="0" t="n">
        <v>-64.5695453</v>
      </c>
      <c r="AU84" s="0" t="n">
        <v>1.626291</v>
      </c>
      <c r="AV84" s="28" t="n">
        <f aca="false">(5.2/nov_2021_out_good[[#This Row],[a]]+2*COS(nov_2021_out_good[[#This Row],[incl]]*3.1415/180)*((nov_2021_out_good[[#This Row],[a]]/5.2*(1-nov_2021_out_good[[#This Row],[e]]^2))^0.5))</f>
        <v>6.44042350927624</v>
      </c>
    </row>
    <row r="85" customFormat="false" ht="13.8" hidden="false" customHeight="false" outlineLevel="0" collapsed="false">
      <c r="A85" s="31" t="n">
        <v>42478.4994212963</v>
      </c>
      <c r="B85" s="0" t="s">
        <v>603</v>
      </c>
      <c r="C85" s="0" t="s">
        <v>604</v>
      </c>
      <c r="D85" s="0" t="n">
        <v>31.5</v>
      </c>
      <c r="E85" s="0" t="n">
        <v>17.1</v>
      </c>
      <c r="F85" s="0" t="n">
        <v>-3.5</v>
      </c>
      <c r="G85" s="0" t="n">
        <v>2.2</v>
      </c>
      <c r="H85" s="0" t="n">
        <v>-16.6</v>
      </c>
      <c r="I85" s="43" t="n">
        <v>224000000000</v>
      </c>
      <c r="J85" s="0" t="n">
        <v>0.62</v>
      </c>
      <c r="L85" s="0" t="n">
        <f aca="false">nov_2021_out_good[[#This Row],[Calculated Total Impact Energy(kt)]]*4180000000000*2/(nov_2021_out_good[[#This Row],[Vel(km/s)]]*1000)^2</f>
        <v>17725.79597141</v>
      </c>
      <c r="M85" s="0" t="n">
        <f aca="false">2*(nov_2021_out_good[[#This Row],[Mass (kg)]]/4/1500)^0.3333</f>
        <v>2.86967344616297</v>
      </c>
      <c r="N85" s="0" t="s">
        <v>2518</v>
      </c>
      <c r="O85" s="0" t="s">
        <v>2525</v>
      </c>
      <c r="P85" s="0" t="n">
        <v>20.7</v>
      </c>
      <c r="Q85" s="0" t="n">
        <v>-14.5</v>
      </c>
      <c r="R85" s="0" t="n">
        <v>17.1070161</v>
      </c>
      <c r="S85" s="0" t="n">
        <v>56.05410004</v>
      </c>
      <c r="T85" s="0" t="n">
        <v>354.9321769</v>
      </c>
      <c r="U85" s="0" t="n">
        <v>-14.13590881</v>
      </c>
      <c r="V85" s="0" t="n">
        <v>1.253594795</v>
      </c>
      <c r="W85" s="0" t="n">
        <v>9.552726422</v>
      </c>
      <c r="Z85" s="0" t="n">
        <v>1</v>
      </c>
      <c r="AA85" s="0" t="n">
        <v>0.9847298</v>
      </c>
      <c r="AB85" s="0" t="n">
        <v>0.0042437</v>
      </c>
      <c r="AC85" s="37" t="n">
        <v>2.2808889</v>
      </c>
      <c r="AD85" s="0" t="n">
        <v>1.6328093</v>
      </c>
      <c r="AE85" s="0" t="n">
        <v>0.1288468</v>
      </c>
      <c r="AF85" s="0" t="n">
        <v>0.3969107</v>
      </c>
      <c r="AG85" s="0" t="n">
        <v>0.0492303</v>
      </c>
      <c r="AH85" s="0" t="n">
        <v>20.6813082</v>
      </c>
      <c r="AI85" s="0" t="n">
        <v>1.4864006</v>
      </c>
      <c r="AJ85" s="0" t="n">
        <v>158.6827779</v>
      </c>
      <c r="AK85" s="0" t="n">
        <v>1.8731713</v>
      </c>
      <c r="AL85" s="0" t="n">
        <v>28.6623025</v>
      </c>
      <c r="AM85" s="0" t="n">
        <v>0.0002493</v>
      </c>
      <c r="AN85" s="0" t="n">
        <v>13.0203825</v>
      </c>
      <c r="AO85" s="0" t="n">
        <v>1.126347</v>
      </c>
      <c r="AP85" s="0" t="n">
        <v>34.9777084</v>
      </c>
      <c r="AQ85" s="0" t="n">
        <v>0.6128681</v>
      </c>
      <c r="AR85" s="0" t="n">
        <v>320.8142135</v>
      </c>
      <c r="AS85" s="0" t="n">
        <v>10.3256785</v>
      </c>
      <c r="AT85" s="0" t="n">
        <v>81.9697748</v>
      </c>
      <c r="AU85" s="0" t="n">
        <v>1.2932008</v>
      </c>
      <c r="AV85" s="28" t="n">
        <f aca="false">(5.2/nov_2021_out_good[[#This Row],[a]]+2*COS(nov_2021_out_good[[#This Row],[incl]]*3.1415/180)*((nov_2021_out_good[[#This Row],[a]]/5.2*(1-nov_2021_out_good[[#This Row],[e]]^2))^0.5))</f>
        <v>4.14707006227145</v>
      </c>
    </row>
    <row r="86" customFormat="false" ht="13.8" hidden="false" customHeight="false" outlineLevel="0" collapsed="false">
      <c r="A86" s="31" t="n">
        <v>44288.6617824074</v>
      </c>
      <c r="B86" s="0" t="s">
        <v>934</v>
      </c>
      <c r="C86" s="0" t="s">
        <v>935</v>
      </c>
      <c r="D86" s="0" t="n">
        <v>40</v>
      </c>
      <c r="E86" s="0" t="n">
        <v>14.1</v>
      </c>
      <c r="F86" s="0" t="n">
        <v>-8.9</v>
      </c>
      <c r="G86" s="0" t="n">
        <v>6.3</v>
      </c>
      <c r="H86" s="0" t="n">
        <v>-9</v>
      </c>
      <c r="I86" s="43" t="n">
        <v>137000000000</v>
      </c>
      <c r="J86" s="0" t="n">
        <v>0.4</v>
      </c>
      <c r="L86" s="0" t="n">
        <f aca="false">nov_2021_out_good[[#This Row],[Calculated Total Impact Energy(kt)]]*4180000000000*2/(nov_2021_out_good[[#This Row],[Vel(km/s)]]*1000)^2</f>
        <v>16820.0794728635</v>
      </c>
      <c r="M86" s="0" t="n">
        <f aca="false">2*(nov_2021_out_good[[#This Row],[Mass (kg)]]/4/1500)^0.3333</f>
        <v>2.81994521324042</v>
      </c>
      <c r="N86" s="0" t="s">
        <v>2518</v>
      </c>
      <c r="O86" s="0" t="s">
        <v>2519</v>
      </c>
      <c r="P86" s="0" t="n">
        <v>71.2</v>
      </c>
      <c r="Q86" s="0" t="n">
        <v>106.7</v>
      </c>
      <c r="R86" s="0" t="n">
        <v>14.13859965</v>
      </c>
      <c r="S86" s="0" t="n">
        <v>65.99859161</v>
      </c>
      <c r="T86" s="0" t="n">
        <v>328.6788065</v>
      </c>
      <c r="U86" s="0" t="n">
        <v>-11.03380323</v>
      </c>
      <c r="V86" s="0" t="n">
        <v>6.71424893</v>
      </c>
      <c r="W86" s="0" t="n">
        <v>5.751004052</v>
      </c>
      <c r="Z86" s="0" t="n">
        <v>1</v>
      </c>
      <c r="AA86" s="0" t="n">
        <v>0.8877469</v>
      </c>
      <c r="AB86" s="0" t="n">
        <v>0.0062369</v>
      </c>
      <c r="AC86" s="37" t="n">
        <v>2.0763965</v>
      </c>
      <c r="AD86" s="0" t="n">
        <v>1.4820717</v>
      </c>
      <c r="AE86" s="0" t="n">
        <v>0.145587</v>
      </c>
      <c r="AF86" s="0" t="n">
        <v>0.4010095</v>
      </c>
      <c r="AG86" s="0" t="n">
        <v>0.0612513</v>
      </c>
      <c r="AH86" s="0" t="n">
        <v>2.396436</v>
      </c>
      <c r="AI86" s="0" t="n">
        <v>0.9435983</v>
      </c>
      <c r="AJ86" s="0" t="n">
        <v>127.4851243</v>
      </c>
      <c r="AK86" s="0" t="n">
        <v>2.4933757</v>
      </c>
      <c r="AL86" s="0" t="n">
        <v>12.8567394</v>
      </c>
      <c r="AM86" s="0" t="n">
        <v>0.0081567</v>
      </c>
      <c r="AN86" s="0" t="n">
        <v>8.7962054</v>
      </c>
      <c r="AO86" s="0" t="n">
        <v>1.1421198</v>
      </c>
      <c r="AP86" s="0" t="n">
        <v>34.2967569</v>
      </c>
      <c r="AQ86" s="0" t="n">
        <v>0.8572092</v>
      </c>
      <c r="AR86" s="0" t="n">
        <v>30.4328647</v>
      </c>
      <c r="AS86" s="0" t="n">
        <v>1.2986747</v>
      </c>
      <c r="AT86" s="0" t="n">
        <v>22.0751269</v>
      </c>
      <c r="AU86" s="0" t="n">
        <v>3.0149577</v>
      </c>
      <c r="AV86" s="28" t="n">
        <f aca="false">(5.2/nov_2021_out_good[[#This Row],[a]]+2*COS(nov_2021_out_good[[#This Row],[incl]]*3.1415/180)*((nov_2021_out_good[[#This Row],[a]]/5.2*(1-nov_2021_out_good[[#This Row],[e]]^2))^0.5))</f>
        <v>4.48586972431582</v>
      </c>
    </row>
    <row r="87" customFormat="false" ht="13.8" hidden="false" customHeight="false" outlineLevel="0" collapsed="false">
      <c r="A87" s="31" t="n">
        <v>39913.7796875</v>
      </c>
      <c r="B87" s="0" t="s">
        <v>505</v>
      </c>
      <c r="C87" s="0" t="s">
        <v>506</v>
      </c>
      <c r="D87" s="0" t="n">
        <v>32.4</v>
      </c>
      <c r="E87" s="0" t="n">
        <v>19.1</v>
      </c>
      <c r="F87" s="0" t="n">
        <v>-18.9</v>
      </c>
      <c r="G87" s="0" t="n">
        <v>2.6</v>
      </c>
      <c r="H87" s="0" t="n">
        <v>0.3</v>
      </c>
      <c r="I87" s="43" t="n">
        <v>270000000000</v>
      </c>
      <c r="J87" s="0" t="n">
        <v>0.73</v>
      </c>
      <c r="L87" s="0" t="n">
        <f aca="false">nov_2021_out_good[[#This Row],[Calculated Total Impact Energy(kt)]]*4180000000000*2/(nov_2021_out_good[[#This Row],[Vel(km/s)]]*1000)^2</f>
        <v>16728.7080946246</v>
      </c>
      <c r="M87" s="0" t="n">
        <f aca="false">2*(nov_2021_out_good[[#This Row],[Mass (kg)]]/4/1500)^0.3333</f>
        <v>2.81483020631822</v>
      </c>
      <c r="N87" s="0" t="s">
        <v>2524</v>
      </c>
      <c r="O87" s="0" t="s">
        <v>2519</v>
      </c>
      <c r="P87" s="0" t="n">
        <v>-44.7</v>
      </c>
      <c r="Q87" s="0" t="n">
        <v>25.7</v>
      </c>
      <c r="R87" s="0" t="n">
        <v>19.08035639</v>
      </c>
      <c r="S87" s="0" t="n">
        <v>52.87994214</v>
      </c>
      <c r="T87" s="0" t="n">
        <v>316.155199</v>
      </c>
      <c r="U87" s="0" t="n">
        <v>-10.97273504</v>
      </c>
      <c r="V87" s="0" t="n">
        <v>10.53895695</v>
      </c>
      <c r="W87" s="0" t="n">
        <v>11.5147502</v>
      </c>
      <c r="Z87" s="0" t="n">
        <v>1</v>
      </c>
      <c r="AA87" s="0" t="n">
        <v>1.001573</v>
      </c>
      <c r="AB87" s="0" t="n">
        <v>0.000286</v>
      </c>
      <c r="AC87" s="37" t="n">
        <v>-8.2219928</v>
      </c>
      <c r="AD87" s="0" t="n">
        <v>-3.6102099</v>
      </c>
      <c r="AE87" s="0" t="n">
        <v>1.4737279</v>
      </c>
      <c r="AF87" s="0" t="n">
        <v>1.2774279</v>
      </c>
      <c r="AG87" s="0" t="n">
        <v>0.113278</v>
      </c>
      <c r="AH87" s="0" t="n">
        <v>6.2367584</v>
      </c>
      <c r="AI87" s="0" t="n">
        <v>0.6233574</v>
      </c>
      <c r="AJ87" s="0" t="n">
        <v>357.7259285</v>
      </c>
      <c r="AK87" s="0" t="n">
        <v>0.751378</v>
      </c>
      <c r="AL87" s="0" t="n">
        <v>200.893155</v>
      </c>
      <c r="AM87" s="0" t="n">
        <v>0.0005022</v>
      </c>
      <c r="AN87" s="0" t="n">
        <v>15.7045117</v>
      </c>
      <c r="AO87" s="0" t="n">
        <v>1.1704254</v>
      </c>
      <c r="AP87" s="0" t="n">
        <v>44.9044626</v>
      </c>
      <c r="AQ87" s="0" t="n">
        <v>1.1168922</v>
      </c>
      <c r="AR87" s="0" t="n">
        <v>108.0355281</v>
      </c>
      <c r="AS87" s="0" t="n">
        <v>1.1348694</v>
      </c>
      <c r="AT87" s="0" t="n">
        <v>4.1699488</v>
      </c>
      <c r="AU87" s="0" t="n">
        <v>1.2596113</v>
      </c>
      <c r="AV87" s="28" t="n">
        <f aca="false">(5.2/nov_2021_out_good[[#This Row],[a]]+2*COS(nov_2021_out_good[[#This Row],[incl]]*3.1415/180)*((nov_2021_out_good[[#This Row],[a]]/5.2*(1-nov_2021_out_good[[#This Row],[e]]^2))^0.5))</f>
        <v>-0.12357690017272</v>
      </c>
    </row>
    <row r="88" customFormat="false" ht="13.8" hidden="false" customHeight="false" outlineLevel="0" collapsed="false">
      <c r="A88" s="31" t="n">
        <v>41170.8157291667</v>
      </c>
      <c r="B88" s="0" t="s">
        <v>559</v>
      </c>
      <c r="C88" s="0" t="s">
        <v>560</v>
      </c>
      <c r="D88" s="0" t="n">
        <v>28.1</v>
      </c>
      <c r="E88" s="0" t="n">
        <v>18.3</v>
      </c>
      <c r="F88" s="0" t="n">
        <v>-1.9</v>
      </c>
      <c r="G88" s="0" t="n">
        <v>14.1</v>
      </c>
      <c r="H88" s="0" t="n">
        <v>-11.5</v>
      </c>
      <c r="I88" s="43" t="n">
        <v>244000000000</v>
      </c>
      <c r="J88" s="0" t="n">
        <v>0.67</v>
      </c>
      <c r="L88" s="0" t="n">
        <f aca="false">nov_2021_out_good[[#This Row],[Calculated Total Impact Energy(kt)]]*4180000000000*2/(nov_2021_out_good[[#This Row],[Vel(km/s)]]*1000)^2</f>
        <v>16725.4919525814</v>
      </c>
      <c r="M88" s="0" t="n">
        <f aca="false">2*(nov_2021_out_good[[#This Row],[Mass (kg)]]/4/1500)^0.3333</f>
        <v>2.8146498264066</v>
      </c>
      <c r="N88" s="0" t="s">
        <v>2518</v>
      </c>
      <c r="O88" s="0" t="s">
        <v>2525</v>
      </c>
      <c r="P88" s="0" t="n">
        <v>1.2</v>
      </c>
      <c r="Q88" s="0" t="n">
        <v>-52.2</v>
      </c>
      <c r="R88" s="0" t="n">
        <v>18.29398808</v>
      </c>
      <c r="S88" s="0" t="n">
        <v>46.71077801</v>
      </c>
      <c r="T88" s="0" t="n">
        <v>327.5719461</v>
      </c>
      <c r="U88" s="0" t="n">
        <v>-11.23976653</v>
      </c>
      <c r="V88" s="0" t="n">
        <v>7.140694933</v>
      </c>
      <c r="W88" s="0" t="n">
        <v>12.54384806</v>
      </c>
      <c r="Z88" s="0" t="n">
        <v>1</v>
      </c>
      <c r="AA88" s="0" t="n">
        <v>0.8429856</v>
      </c>
      <c r="AB88" s="0" t="n">
        <v>0.0099541</v>
      </c>
      <c r="AC88" s="37" t="n">
        <v>1.8904649</v>
      </c>
      <c r="AD88" s="0" t="n">
        <v>1.3667253</v>
      </c>
      <c r="AE88" s="0" t="n">
        <v>0.1032328</v>
      </c>
      <c r="AF88" s="0" t="n">
        <v>0.3832077</v>
      </c>
      <c r="AG88" s="0" t="n">
        <v>0.0468853</v>
      </c>
      <c r="AH88" s="0" t="n">
        <v>19.5966684</v>
      </c>
      <c r="AI88" s="0" t="n">
        <v>1.3014815</v>
      </c>
      <c r="AJ88" s="0" t="n">
        <v>114.7885902</v>
      </c>
      <c r="AK88" s="0" t="n">
        <v>3.7245539</v>
      </c>
      <c r="AL88" s="0" t="n">
        <v>176.1062687</v>
      </c>
      <c r="AM88" s="0" t="n">
        <v>7.2E-006</v>
      </c>
      <c r="AN88" s="0" t="n">
        <v>14.7357954</v>
      </c>
      <c r="AO88" s="0" t="n">
        <v>1.1472821</v>
      </c>
      <c r="AP88" s="0" t="n">
        <v>33.4217677</v>
      </c>
      <c r="AQ88" s="0" t="n">
        <v>0.733469</v>
      </c>
      <c r="AR88" s="0" t="n">
        <v>202.135841</v>
      </c>
      <c r="AS88" s="0" t="n">
        <v>1.6538717</v>
      </c>
      <c r="AT88" s="0" t="n">
        <v>42.3277753</v>
      </c>
      <c r="AU88" s="0" t="n">
        <v>1.1876754</v>
      </c>
      <c r="AV88" s="28" t="n">
        <f aca="false">(5.2/nov_2021_out_good[[#This Row],[a]]+2*COS(nov_2021_out_good[[#This Row],[incl]]*3.1415/180)*((nov_2021_out_good[[#This Row],[a]]/5.2*(1-nov_2021_out_good[[#This Row],[e]]^2))^0.5))</f>
        <v>4.69693090973193</v>
      </c>
    </row>
    <row r="89" customFormat="false" ht="13.8" hidden="false" customHeight="false" outlineLevel="0" collapsed="false">
      <c r="A89" s="31" t="n">
        <v>43132.515</v>
      </c>
      <c r="B89" s="0" t="s">
        <v>696</v>
      </c>
      <c r="C89" s="0" t="s">
        <v>697</v>
      </c>
      <c r="D89" s="0" t="n">
        <v>37</v>
      </c>
      <c r="E89" s="0" t="n">
        <v>16.5</v>
      </c>
      <c r="F89" s="0" t="n">
        <v>8.1</v>
      </c>
      <c r="G89" s="0" t="n">
        <v>-8.4</v>
      </c>
      <c r="H89" s="0" t="n">
        <v>-11.7</v>
      </c>
      <c r="I89" s="43" t="n">
        <v>190000000000</v>
      </c>
      <c r="J89" s="0" t="n">
        <v>0.53</v>
      </c>
      <c r="L89" s="0" t="n">
        <f aca="false">nov_2021_out_good[[#This Row],[Calculated Total Impact Energy(kt)]]*4180000000000*2/(nov_2021_out_good[[#This Row],[Vel(km/s)]]*1000)^2</f>
        <v>16274.7474747475</v>
      </c>
      <c r="M89" s="0" t="n">
        <f aca="false">2*(nov_2021_out_good[[#This Row],[Mass (kg)]]/4/1500)^0.3333</f>
        <v>2.78913725269361</v>
      </c>
      <c r="N89" s="0" t="s">
        <v>2524</v>
      </c>
      <c r="O89" s="0" t="s">
        <v>2519</v>
      </c>
      <c r="P89" s="0" t="n">
        <v>-19.4</v>
      </c>
      <c r="Q89" s="0" t="n">
        <v>104.3</v>
      </c>
      <c r="R89" s="0" t="n">
        <v>16.52452722</v>
      </c>
      <c r="S89" s="0" t="n">
        <v>69.90155591</v>
      </c>
      <c r="T89" s="0" t="n">
        <v>21.84478079</v>
      </c>
      <c r="U89" s="0" t="n">
        <v>-14.40395986</v>
      </c>
      <c r="V89" s="0" t="n">
        <v>-5.774235718</v>
      </c>
      <c r="W89" s="0" t="n">
        <v>5.678392573</v>
      </c>
      <c r="Z89" s="0" t="n">
        <v>1</v>
      </c>
      <c r="AA89" s="0" t="n">
        <v>0.9276322</v>
      </c>
      <c r="AB89" s="0" t="n">
        <v>0.0046829</v>
      </c>
      <c r="AC89" s="37" t="n">
        <v>3.6731622</v>
      </c>
      <c r="AD89" s="0" t="n">
        <v>2.3003972</v>
      </c>
      <c r="AE89" s="0" t="n">
        <v>0.4571021</v>
      </c>
      <c r="AF89" s="0" t="n">
        <v>0.5967513</v>
      </c>
      <c r="AG89" s="0" t="n">
        <v>0.0814116</v>
      </c>
      <c r="AH89" s="0" t="n">
        <v>10.1825216</v>
      </c>
      <c r="AI89" s="0" t="n">
        <v>0.4850068</v>
      </c>
      <c r="AJ89" s="0" t="n">
        <v>212.5313606</v>
      </c>
      <c r="AK89" s="0" t="n">
        <v>1.1853715</v>
      </c>
      <c r="AL89" s="0" t="n">
        <v>312.3329317</v>
      </c>
      <c r="AM89" s="0" t="n">
        <v>0.0004417</v>
      </c>
      <c r="AN89" s="0" t="n">
        <v>11.9945713</v>
      </c>
      <c r="AO89" s="0" t="n">
        <v>1.1281051</v>
      </c>
      <c r="AP89" s="0" t="n">
        <v>37.615622</v>
      </c>
      <c r="AQ89" s="0" t="n">
        <v>1.0185759</v>
      </c>
      <c r="AR89" s="0" t="n">
        <v>98.7775883</v>
      </c>
      <c r="AS89" s="0" t="n">
        <v>2.6815969</v>
      </c>
      <c r="AT89" s="0" t="n">
        <v>56.0993972</v>
      </c>
      <c r="AU89" s="0" t="n">
        <v>1.8017783</v>
      </c>
      <c r="AV89" s="28" t="n">
        <f aca="false">(5.2/nov_2021_out_good[[#This Row],[a]]+2*COS(nov_2021_out_good[[#This Row],[incl]]*3.1415/180)*((nov_2021_out_good[[#This Row],[a]]/5.2*(1-nov_2021_out_good[[#This Row],[e]]^2))^0.5))</f>
        <v>3.31108673301942</v>
      </c>
    </row>
    <row r="90" customFormat="false" ht="13.8" hidden="false" customHeight="false" outlineLevel="0" collapsed="false">
      <c r="A90" s="31" t="n">
        <v>40237.933912037</v>
      </c>
      <c r="B90" s="0" t="s">
        <v>792</v>
      </c>
      <c r="C90" s="0" t="s">
        <v>92</v>
      </c>
      <c r="D90" s="0" t="n">
        <v>37</v>
      </c>
      <c r="E90" s="0" t="n">
        <v>15.1</v>
      </c>
      <c r="F90" s="0" t="n">
        <v>-11.7</v>
      </c>
      <c r="G90" s="0" t="n">
        <v>2.7</v>
      </c>
      <c r="H90" s="0" t="n">
        <v>-9.1</v>
      </c>
      <c r="I90" s="43" t="n">
        <v>153000000000</v>
      </c>
      <c r="J90" s="0" t="n">
        <v>0.44</v>
      </c>
      <c r="L90" s="0" t="n">
        <f aca="false">nov_2021_out_good[[#This Row],[Calculated Total Impact Energy(kt)]]*4180000000000*2/(nov_2021_out_good[[#This Row],[Vel(km/s)]]*1000)^2</f>
        <v>16132.625762028</v>
      </c>
      <c r="M90" s="0" t="n">
        <f aca="false">2*(nov_2021_out_good[[#This Row],[Mass (kg)]]/4/1500)^0.3333</f>
        <v>2.78099546200845</v>
      </c>
      <c r="N90" s="0" t="s">
        <v>2518</v>
      </c>
      <c r="O90" s="0" t="s">
        <v>2519</v>
      </c>
      <c r="P90" s="0" t="n">
        <v>48.7</v>
      </c>
      <c r="Q90" s="0" t="n">
        <v>21</v>
      </c>
      <c r="R90" s="0" t="n">
        <v>15.06618731</v>
      </c>
      <c r="S90" s="0" t="n">
        <v>27.1425134</v>
      </c>
      <c r="T90" s="0" t="n">
        <v>257.6246834</v>
      </c>
      <c r="U90" s="0" t="n">
        <v>1.473042791</v>
      </c>
      <c r="V90" s="0" t="n">
        <v>6.713572161</v>
      </c>
      <c r="W90" s="0" t="n">
        <v>13.40701659</v>
      </c>
      <c r="Z90" s="0" t="n">
        <v>1</v>
      </c>
      <c r="AA90" s="0" t="n">
        <v>0.9571147</v>
      </c>
      <c r="AB90" s="0" t="n">
        <v>0.0049198</v>
      </c>
      <c r="AC90" s="37" t="n">
        <v>4.4409238</v>
      </c>
      <c r="AD90" s="0" t="n">
        <v>2.6990192</v>
      </c>
      <c r="AE90" s="0" t="n">
        <v>0.5527126</v>
      </c>
      <c r="AF90" s="0" t="n">
        <v>0.6453843</v>
      </c>
      <c r="AG90" s="0" t="n">
        <v>0.0741421</v>
      </c>
      <c r="AH90" s="0" t="n">
        <v>3.2074314</v>
      </c>
      <c r="AI90" s="0" t="n">
        <v>0.5441214</v>
      </c>
      <c r="AJ90" s="0" t="n">
        <v>203.9968981</v>
      </c>
      <c r="AK90" s="0" t="n">
        <v>1.1655115</v>
      </c>
      <c r="AL90" s="0" t="n">
        <v>340.0751338</v>
      </c>
      <c r="AM90" s="0" t="n">
        <v>0.0010593</v>
      </c>
      <c r="AN90" s="0" t="n">
        <v>10.3318673</v>
      </c>
      <c r="AO90" s="0" t="n">
        <v>1.1087774</v>
      </c>
      <c r="AP90" s="0" t="n">
        <v>38.2394447</v>
      </c>
      <c r="AQ90" s="0" t="n">
        <v>0.8800946</v>
      </c>
      <c r="AR90" s="0" t="n">
        <v>115.0441524</v>
      </c>
      <c r="AS90" s="0" t="n">
        <v>1.5948325</v>
      </c>
      <c r="AT90" s="0" t="n">
        <v>33.410984</v>
      </c>
      <c r="AU90" s="0" t="n">
        <v>1.2759433</v>
      </c>
      <c r="AV90" s="28" t="n">
        <f aca="false">(5.2/nov_2021_out_good[[#This Row],[a]]+2*COS(nov_2021_out_good[[#This Row],[incl]]*3.1415/180)*((nov_2021_out_good[[#This Row],[a]]/5.2*(1-nov_2021_out_good[[#This Row],[e]]^2))^0.5))</f>
        <v>3.02553839889547</v>
      </c>
    </row>
    <row r="91" customFormat="false" ht="13.8" hidden="false" customHeight="false" outlineLevel="0" collapsed="false">
      <c r="A91" s="31" t="n">
        <v>42124.4312615741</v>
      </c>
      <c r="B91" s="0" t="s">
        <v>1104</v>
      </c>
      <c r="C91" s="0" t="s">
        <v>1105</v>
      </c>
      <c r="D91" s="0" t="n">
        <v>26.7</v>
      </c>
      <c r="E91" s="0" t="n">
        <v>12.9</v>
      </c>
      <c r="F91" s="0" t="n">
        <v>12.2</v>
      </c>
      <c r="G91" s="0" t="n">
        <v>-4.2</v>
      </c>
      <c r="H91" s="0" t="n">
        <v>0.9</v>
      </c>
      <c r="I91" s="43" t="n">
        <v>105000000000</v>
      </c>
      <c r="J91" s="0" t="n">
        <v>0.32</v>
      </c>
      <c r="L91" s="0" t="n">
        <f aca="false">nov_2021_out_good[[#This Row],[Calculated Total Impact Energy(kt)]]*4180000000000*2/(nov_2021_out_good[[#This Row],[Vel(km/s)]]*1000)^2</f>
        <v>16075.9569737396</v>
      </c>
      <c r="M91" s="0" t="n">
        <f aca="false">2*(nov_2021_out_good[[#This Row],[Mass (kg)]]/4/1500)^0.3333</f>
        <v>2.77773571650167</v>
      </c>
      <c r="N91" s="0" t="s">
        <v>2524</v>
      </c>
      <c r="O91" s="0" t="s">
        <v>2519</v>
      </c>
      <c r="P91" s="0" t="n">
        <v>-48.7</v>
      </c>
      <c r="Q91" s="0" t="n">
        <v>139.1</v>
      </c>
      <c r="R91" s="0" t="n">
        <v>12.93406355</v>
      </c>
      <c r="S91" s="0" t="n">
        <v>48.45940343</v>
      </c>
      <c r="T91" s="0" t="n">
        <v>29.81408723</v>
      </c>
      <c r="U91" s="0" t="n">
        <v>-8.399624656</v>
      </c>
      <c r="V91" s="0" t="n">
        <v>-4.813253358</v>
      </c>
      <c r="W91" s="0" t="n">
        <v>8.577231357</v>
      </c>
      <c r="Z91" s="0" t="n">
        <v>1</v>
      </c>
      <c r="AA91" s="0" t="n">
        <v>0.982443</v>
      </c>
      <c r="AB91" s="0" t="n">
        <v>0.0066275</v>
      </c>
      <c r="AC91" s="37" t="n">
        <v>2.0388174</v>
      </c>
      <c r="AD91" s="0" t="n">
        <v>1.5106302</v>
      </c>
      <c r="AE91" s="0" t="n">
        <v>0.1872379</v>
      </c>
      <c r="AF91" s="0" t="n">
        <v>0.3496469</v>
      </c>
      <c r="AG91" s="0" t="n">
        <v>0.0847641</v>
      </c>
      <c r="AH91" s="0" t="n">
        <v>1.9507979</v>
      </c>
      <c r="AI91" s="0" t="n">
        <v>0.3789024</v>
      </c>
      <c r="AJ91" s="0" t="n">
        <v>205.1331321</v>
      </c>
      <c r="AK91" s="0" t="n">
        <v>1.4280777</v>
      </c>
      <c r="AL91" s="0" t="n">
        <v>39.5986583</v>
      </c>
      <c r="AM91" s="0" t="n">
        <v>0.0081133</v>
      </c>
      <c r="AN91" s="0" t="n">
        <v>6.3025246</v>
      </c>
      <c r="AO91" s="0" t="n">
        <v>1.3157664</v>
      </c>
      <c r="AP91" s="0" t="n">
        <v>34.2675568</v>
      </c>
      <c r="AQ91" s="0" t="n">
        <v>1.062064</v>
      </c>
      <c r="AR91" s="0" t="n">
        <v>178.1486874</v>
      </c>
      <c r="AS91" s="0" t="n">
        <v>1.7244496</v>
      </c>
      <c r="AT91" s="0" t="n">
        <v>12.3735946</v>
      </c>
      <c r="AU91" s="0" t="n">
        <v>3.5756606</v>
      </c>
      <c r="AV91" s="28" t="n">
        <f aca="false">(5.2/nov_2021_out_good[[#This Row],[a]]+2*COS(nov_2021_out_good[[#This Row],[incl]]*3.1415/180)*((nov_2021_out_good[[#This Row],[a]]/5.2*(1-nov_2021_out_good[[#This Row],[e]]^2))^0.5))</f>
        <v>4.45161858729073</v>
      </c>
    </row>
    <row r="92" customFormat="false" ht="13.8" hidden="false" customHeight="false" outlineLevel="0" collapsed="false">
      <c r="A92" s="31" t="n">
        <v>41631.3548263889</v>
      </c>
      <c r="B92" s="0" t="s">
        <v>822</v>
      </c>
      <c r="C92" s="0" t="s">
        <v>823</v>
      </c>
      <c r="D92" s="0" t="n">
        <v>34.3</v>
      </c>
      <c r="E92" s="0" t="n">
        <v>15.1</v>
      </c>
      <c r="F92" s="0" t="n">
        <v>-1.1</v>
      </c>
      <c r="G92" s="0" t="n">
        <v>11.4</v>
      </c>
      <c r="H92" s="0" t="n">
        <v>-9.9</v>
      </c>
      <c r="I92" s="43" t="n">
        <v>147000000000</v>
      </c>
      <c r="J92" s="0" t="n">
        <v>0.43</v>
      </c>
      <c r="L92" s="0" t="n">
        <f aca="false">nov_2021_out_good[[#This Row],[Calculated Total Impact Energy(kt)]]*4180000000000*2/(nov_2021_out_good[[#This Row],[Vel(km/s)]]*1000)^2</f>
        <v>15765.9751765273</v>
      </c>
      <c r="M92" s="0" t="n">
        <f aca="false">2*(nov_2021_out_good[[#This Row],[Mass (kg)]]/4/1500)^0.3333</f>
        <v>2.75976777595416</v>
      </c>
      <c r="N92" s="0" t="s">
        <v>2518</v>
      </c>
      <c r="O92" s="0" t="s">
        <v>2519</v>
      </c>
      <c r="P92" s="0" t="n">
        <v>39.5</v>
      </c>
      <c r="Q92" s="0" t="n">
        <v>2</v>
      </c>
      <c r="R92" s="0" t="n">
        <v>15.13869215</v>
      </c>
      <c r="S92" s="0" t="n">
        <v>63.14590806</v>
      </c>
      <c r="T92" s="0" t="n">
        <v>302.1789102</v>
      </c>
      <c r="U92" s="0" t="n">
        <v>-7.192889994</v>
      </c>
      <c r="V92" s="0" t="n">
        <v>11.43144487</v>
      </c>
      <c r="W92" s="0" t="n">
        <v>6.838450235</v>
      </c>
      <c r="Z92" s="0" t="n">
        <v>1</v>
      </c>
      <c r="AA92" s="0" t="n">
        <v>0.5325124</v>
      </c>
      <c r="AB92" s="0" t="n">
        <v>0.0392392</v>
      </c>
      <c r="AC92" s="37" t="n">
        <v>1.1685724</v>
      </c>
      <c r="AD92" s="0" t="n">
        <v>0.8505424</v>
      </c>
      <c r="AE92" s="0" t="n">
        <v>0.0152177</v>
      </c>
      <c r="AF92" s="0" t="n">
        <v>0.3739144</v>
      </c>
      <c r="AG92" s="0" t="n">
        <v>0.0362025</v>
      </c>
      <c r="AH92" s="0" t="n">
        <v>4.8918366</v>
      </c>
      <c r="AI92" s="0" t="n">
        <v>1.2795049</v>
      </c>
      <c r="AJ92" s="0" t="n">
        <v>313.2668243</v>
      </c>
      <c r="AK92" s="0" t="n">
        <v>2.5501251</v>
      </c>
      <c r="AL92" s="0" t="n">
        <v>271.4554108</v>
      </c>
      <c r="AM92" s="0" t="n">
        <v>0.0053757</v>
      </c>
      <c r="AN92" s="0" t="n">
        <v>10.6339319</v>
      </c>
      <c r="AO92" s="0" t="n">
        <v>1.0971555</v>
      </c>
      <c r="AP92" s="0" t="n">
        <v>27.5827256</v>
      </c>
      <c r="AQ92" s="0" t="n">
        <v>0.3382804</v>
      </c>
      <c r="AR92" s="0" t="n">
        <v>121.6505798</v>
      </c>
      <c r="AS92" s="0" t="n">
        <v>2.1962237</v>
      </c>
      <c r="AT92" s="0" t="n">
        <v>32.5184033</v>
      </c>
      <c r="AU92" s="0" t="n">
        <v>1.6071803</v>
      </c>
      <c r="AV92" s="28" t="n">
        <f aca="false">(5.2/nov_2021_out_good[[#This Row],[a]]+2*COS(nov_2021_out_good[[#This Row],[incl]]*3.1415/180)*((nov_2021_out_good[[#This Row],[a]]/5.2*(1-nov_2021_out_good[[#This Row],[e]]^2))^0.5))</f>
        <v>6.86120631267828</v>
      </c>
    </row>
    <row r="93" customFormat="false" ht="13.8" hidden="false" customHeight="false" outlineLevel="0" collapsed="false">
      <c r="A93" s="31" t="n">
        <v>44045.6919560185</v>
      </c>
      <c r="B93" s="0" t="s">
        <v>1321</v>
      </c>
      <c r="C93" s="0" t="s">
        <v>1362</v>
      </c>
      <c r="D93" s="0" t="n">
        <v>38</v>
      </c>
      <c r="E93" s="0" t="n">
        <v>11.1</v>
      </c>
      <c r="F93" s="0" t="n">
        <v>0.5</v>
      </c>
      <c r="G93" s="0" t="n">
        <v>6</v>
      </c>
      <c r="H93" s="0" t="n">
        <v>9.3</v>
      </c>
      <c r="I93" s="43" t="n">
        <v>74000000000</v>
      </c>
      <c r="J93" s="0" t="n">
        <v>0.23</v>
      </c>
      <c r="L93" s="0" t="n">
        <f aca="false">nov_2021_out_good[[#This Row],[Calculated Total Impact Energy(kt)]]*4180000000000*2/(nov_2021_out_good[[#This Row],[Vel(km/s)]]*1000)^2</f>
        <v>15605.8761464167</v>
      </c>
      <c r="M93" s="0" t="n">
        <f aca="false">2*(nov_2021_out_good[[#This Row],[Mass (kg)]]/4/1500)^0.3333</f>
        <v>2.75039535741183</v>
      </c>
      <c r="N93" s="0" t="s">
        <v>2524</v>
      </c>
      <c r="O93" s="0" t="s">
        <v>2525</v>
      </c>
      <c r="P93" s="0" t="n">
        <v>-35.1</v>
      </c>
      <c r="Q93" s="0" t="n">
        <v>-34.2</v>
      </c>
      <c r="R93" s="0" t="n">
        <v>11.0788086</v>
      </c>
      <c r="S93" s="0" t="n">
        <v>45.47692671</v>
      </c>
      <c r="T93" s="0" t="n">
        <v>221.5930152</v>
      </c>
      <c r="U93" s="0" t="n">
        <v>5.907374843</v>
      </c>
      <c r="V93" s="0" t="n">
        <v>5.243525135</v>
      </c>
      <c r="W93" s="0" t="n">
        <v>7.768421115</v>
      </c>
      <c r="Z93" s="0" t="n">
        <v>1</v>
      </c>
      <c r="AA93" s="0" t="n">
        <v>0.882664</v>
      </c>
      <c r="AB93" s="0" t="n">
        <v>0.1655107</v>
      </c>
      <c r="AC93" s="37" t="n">
        <v>1.0158351</v>
      </c>
      <c r="AD93" s="0" t="n">
        <v>0.9492496</v>
      </c>
      <c r="AE93" s="0" t="n">
        <v>0.0834892</v>
      </c>
      <c r="AF93" s="0" t="n">
        <v>0.0701455</v>
      </c>
      <c r="AG93" s="0" t="n">
        <v>0.0925646</v>
      </c>
      <c r="AH93" s="0" t="n">
        <v>2.6971216</v>
      </c>
      <c r="AI93" s="0" t="n">
        <v>7.4585261</v>
      </c>
      <c r="AJ93" s="0" t="n">
        <v>170.2575669</v>
      </c>
      <c r="AK93" s="0" t="n">
        <v>13.3734305</v>
      </c>
      <c r="AL93" s="0" t="n">
        <v>310.5137474</v>
      </c>
      <c r="AM93" s="0" t="n">
        <v>0.1101456</v>
      </c>
      <c r="AN93" s="0" t="n">
        <v>1.5896019</v>
      </c>
      <c r="AO93" s="0" t="n">
        <v>3.9298363</v>
      </c>
      <c r="AP93" s="0" t="n">
        <v>28.5299264</v>
      </c>
      <c r="AQ93" s="0" t="n">
        <v>1.4403068</v>
      </c>
      <c r="AR93" s="0" t="n">
        <v>52.4904171</v>
      </c>
      <c r="AS93" s="0" t="n">
        <v>23.8482493</v>
      </c>
      <c r="AT93" s="0" t="n">
        <v>-41.6006261</v>
      </c>
      <c r="AU93" s="0" t="n">
        <v>15.3610698</v>
      </c>
      <c r="AV93" s="28" t="n">
        <f aca="false">(5.2/nov_2021_out_good[[#This Row],[a]]+2*COS(nov_2021_out_good[[#This Row],[incl]]*3.1415/180)*((nov_2021_out_good[[#This Row],[a]]/5.2*(1-nov_2021_out_good[[#This Row],[e]]^2))^0.5))</f>
        <v>6.32947492115391</v>
      </c>
    </row>
    <row r="94" customFormat="false" ht="13.8" hidden="false" customHeight="false" outlineLevel="0" collapsed="false">
      <c r="A94" s="31" t="n">
        <v>42359.1061111111</v>
      </c>
      <c r="B94" s="0" t="s">
        <v>1255</v>
      </c>
      <c r="C94" s="0" t="s">
        <v>1256</v>
      </c>
      <c r="D94" s="0" t="n">
        <v>42.2</v>
      </c>
      <c r="E94" s="0" t="n">
        <v>12.1</v>
      </c>
      <c r="F94" s="0" t="n">
        <v>6.4</v>
      </c>
      <c r="G94" s="0" t="n">
        <v>-10</v>
      </c>
      <c r="H94" s="0" t="n">
        <v>2.5</v>
      </c>
      <c r="I94" s="43" t="n">
        <v>83000000000</v>
      </c>
      <c r="J94" s="0" t="n">
        <v>0.26</v>
      </c>
      <c r="L94" s="0" t="n">
        <f aca="false">nov_2021_out_good[[#This Row],[Calculated Total Impact Energy(kt)]]*4180000000000*2/(nov_2021_out_good[[#This Row],[Vel(km/s)]]*1000)^2</f>
        <v>14845.9804658152</v>
      </c>
      <c r="M94" s="0" t="n">
        <f aca="false">2*(nov_2021_out_good[[#This Row],[Mass (kg)]]/4/1500)^0.3333</f>
        <v>2.70501342719783</v>
      </c>
      <c r="N94" s="0" t="s">
        <v>2518</v>
      </c>
      <c r="O94" s="0" t="s">
        <v>2519</v>
      </c>
      <c r="P94" s="0" t="n">
        <v>5.9</v>
      </c>
      <c r="Q94" s="0" t="n">
        <v>143</v>
      </c>
      <c r="R94" s="0" t="n">
        <v>12.13301282</v>
      </c>
      <c r="S94" s="0" t="n">
        <v>26.96994404</v>
      </c>
      <c r="T94" s="0" t="n">
        <v>228.7131327</v>
      </c>
      <c r="U94" s="0" t="n">
        <v>3.6307781</v>
      </c>
      <c r="V94" s="0" t="n">
        <v>4.134738952</v>
      </c>
      <c r="W94" s="0" t="n">
        <v>10.81348159</v>
      </c>
      <c r="Z94" s="0" t="n">
        <v>1</v>
      </c>
      <c r="AA94" s="0" t="n">
        <v>0.699164</v>
      </c>
      <c r="AB94" s="0" t="n">
        <v>0.0573822</v>
      </c>
      <c r="AC94" s="37" t="n">
        <v>1.0491429</v>
      </c>
      <c r="AD94" s="0" t="n">
        <v>0.8741535</v>
      </c>
      <c r="AE94" s="0" t="n">
        <v>0.0168845</v>
      </c>
      <c r="AF94" s="0" t="n">
        <v>0.2001816</v>
      </c>
      <c r="AG94" s="0" t="n">
        <v>0.0506522</v>
      </c>
      <c r="AH94" s="0" t="n">
        <v>0.2956271</v>
      </c>
      <c r="AI94" s="0" t="n">
        <v>0.5245912</v>
      </c>
      <c r="AJ94" s="0" t="n">
        <v>43.1192904</v>
      </c>
      <c r="AK94" s="0" t="n">
        <v>2.0503996</v>
      </c>
      <c r="AL94" s="0" t="n">
        <v>268.2777842</v>
      </c>
      <c r="AM94" s="0" t="n">
        <v>0.6944513</v>
      </c>
      <c r="AN94" s="0" t="n">
        <v>5.208445</v>
      </c>
      <c r="AO94" s="0" t="n">
        <v>1.4328236</v>
      </c>
      <c r="AP94" s="0" t="n">
        <v>28.0828881</v>
      </c>
      <c r="AQ94" s="0" t="n">
        <v>0.3489993</v>
      </c>
      <c r="AR94" s="0" t="n">
        <v>237.7374115</v>
      </c>
      <c r="AS94" s="0" t="n">
        <v>2.7847447</v>
      </c>
      <c r="AT94" s="0" t="n">
        <v>-18.5201225</v>
      </c>
      <c r="AU94" s="0" t="n">
        <v>2.0439044</v>
      </c>
      <c r="AV94" s="28" t="n">
        <f aca="false">(5.2/nov_2021_out_good[[#This Row],[a]]+2*COS(nov_2021_out_good[[#This Row],[incl]]*3.1415/180)*((nov_2021_out_good[[#This Row],[a]]/5.2*(1-nov_2021_out_good[[#This Row],[e]]^2))^0.5))</f>
        <v>6.75201892583832</v>
      </c>
    </row>
    <row r="95" customFormat="false" ht="13.8" hidden="false" customHeight="false" outlineLevel="0" collapsed="false">
      <c r="A95" s="31" t="n">
        <v>41947.8427083333</v>
      </c>
      <c r="B95" s="0" t="s">
        <v>780</v>
      </c>
      <c r="C95" s="0" t="s">
        <v>781</v>
      </c>
      <c r="D95" s="0" t="n">
        <v>22.2</v>
      </c>
      <c r="E95" s="0" t="n">
        <v>16</v>
      </c>
      <c r="F95" s="0" t="n">
        <v>-7.2</v>
      </c>
      <c r="G95" s="0" t="n">
        <v>-12.1</v>
      </c>
      <c r="H95" s="0" t="n">
        <v>-7.7</v>
      </c>
      <c r="I95" s="43" t="n">
        <v>156000000000</v>
      </c>
      <c r="J95" s="0" t="n">
        <v>0.45</v>
      </c>
      <c r="L95" s="0" t="n">
        <f aca="false">nov_2021_out_good[[#This Row],[Calculated Total Impact Energy(kt)]]*4180000000000*2/(nov_2021_out_good[[#This Row],[Vel(km/s)]]*1000)^2</f>
        <v>14695.3125</v>
      </c>
      <c r="M95" s="0" t="n">
        <f aca="false">2*(nov_2021_out_good[[#This Row],[Mass (kg)]]/4/1500)^0.3333</f>
        <v>2.69583238749754</v>
      </c>
      <c r="N95" s="0" t="s">
        <v>2518</v>
      </c>
      <c r="O95" s="0" t="s">
        <v>2519</v>
      </c>
      <c r="P95" s="0" t="n">
        <v>43.1</v>
      </c>
      <c r="Q95" s="0" t="n">
        <v>115.8</v>
      </c>
      <c r="R95" s="0" t="n">
        <v>16.04805284</v>
      </c>
      <c r="S95" s="0" t="n">
        <v>47.08457773</v>
      </c>
      <c r="T95" s="0" t="n">
        <v>271.5597732</v>
      </c>
      <c r="U95" s="0" t="n">
        <v>-0.319913025</v>
      </c>
      <c r="V95" s="0" t="n">
        <v>11.74859146</v>
      </c>
      <c r="W95" s="0" t="n">
        <v>10.92740841</v>
      </c>
      <c r="Z95" s="0" t="n">
        <v>1</v>
      </c>
      <c r="AA95" s="0" t="n">
        <v>0.7001869</v>
      </c>
      <c r="AB95" s="0" t="n">
        <v>0.0286066</v>
      </c>
      <c r="AC95" s="37" t="n">
        <v>1.6587045</v>
      </c>
      <c r="AD95" s="0" t="n">
        <v>1.1794457</v>
      </c>
      <c r="AE95" s="0" t="n">
        <v>0.0304995</v>
      </c>
      <c r="AF95" s="0" t="n">
        <v>0.4063424</v>
      </c>
      <c r="AG95" s="0" t="n">
        <v>0.0332492</v>
      </c>
      <c r="AH95" s="0" t="n">
        <v>3.1645986</v>
      </c>
      <c r="AI95" s="0" t="n">
        <v>0.6297798</v>
      </c>
      <c r="AJ95" s="0" t="n">
        <v>271.0150097</v>
      </c>
      <c r="AK95" s="0" t="n">
        <v>3.0224387</v>
      </c>
      <c r="AL95" s="0" t="n">
        <v>222.1034959</v>
      </c>
      <c r="AM95" s="0" t="n">
        <v>0.0050207</v>
      </c>
      <c r="AN95" s="0" t="n">
        <v>11.8717128</v>
      </c>
      <c r="AO95" s="0" t="n">
        <v>1.101721</v>
      </c>
      <c r="AP95" s="0" t="n">
        <v>32.2027149</v>
      </c>
      <c r="AQ95" s="0" t="n">
        <v>0.3019957</v>
      </c>
      <c r="AR95" s="0" t="n">
        <v>38.342439</v>
      </c>
      <c r="AS95" s="0" t="n">
        <v>1.5574763</v>
      </c>
      <c r="AT95" s="0" t="n">
        <v>23.4369767</v>
      </c>
      <c r="AU95" s="0" t="n">
        <v>1.2971872</v>
      </c>
      <c r="AV95" s="28" t="n">
        <f aca="false">(5.2/nov_2021_out_good[[#This Row],[a]]+2*COS(nov_2021_out_good[[#This Row],[incl]]*3.1415/180)*((nov_2021_out_good[[#This Row],[a]]/5.2*(1-nov_2021_out_good[[#This Row],[e]]^2))^0.5))</f>
        <v>5.2778473719021</v>
      </c>
    </row>
    <row r="96" customFormat="false" ht="13.8" hidden="false" customHeight="false" outlineLevel="0" collapsed="false">
      <c r="A96" s="31" t="n">
        <v>39652.6148726852</v>
      </c>
      <c r="B96" s="0" t="s">
        <v>1019</v>
      </c>
      <c r="C96" s="0" t="s">
        <v>1020</v>
      </c>
      <c r="D96" s="0" t="n">
        <v>31.5</v>
      </c>
      <c r="E96" s="0" t="n">
        <v>14.5</v>
      </c>
      <c r="F96" s="0" t="n">
        <v>-7.7</v>
      </c>
      <c r="G96" s="0" t="n">
        <v>-8.2</v>
      </c>
      <c r="H96" s="0" t="n">
        <v>-9.1</v>
      </c>
      <c r="I96" s="43" t="n">
        <v>121000000000</v>
      </c>
      <c r="J96" s="0" t="n">
        <v>0.36</v>
      </c>
      <c r="L96" s="0" t="n">
        <f aca="false">nov_2021_out_good[[#This Row],[Calculated Total Impact Energy(kt)]]*4180000000000*2/(nov_2021_out_good[[#This Row],[Vel(km/s)]]*1000)^2</f>
        <v>14314.3876337693</v>
      </c>
      <c r="M96" s="0" t="n">
        <f aca="false">2*(nov_2021_out_good[[#This Row],[Mass (kg)]]/4/1500)^0.3333</f>
        <v>2.67233715156444</v>
      </c>
      <c r="N96" s="0" t="s">
        <v>2518</v>
      </c>
      <c r="O96" s="0" t="s">
        <v>2519</v>
      </c>
      <c r="P96" s="0" t="n">
        <v>38.6</v>
      </c>
      <c r="Q96" s="0" t="n">
        <v>68</v>
      </c>
      <c r="R96" s="0" t="n">
        <v>14.46858666</v>
      </c>
      <c r="S96" s="0" t="n">
        <v>16.49109082</v>
      </c>
      <c r="T96" s="0" t="n">
        <v>277.9629662</v>
      </c>
      <c r="U96" s="0" t="n">
        <v>-0.568974907</v>
      </c>
      <c r="V96" s="0" t="n">
        <v>4.067541614</v>
      </c>
      <c r="W96" s="0" t="n">
        <v>13.87340523</v>
      </c>
      <c r="Z96" s="0" t="n">
        <v>1</v>
      </c>
      <c r="AA96" s="0" t="n">
        <v>1.004702</v>
      </c>
      <c r="AB96" s="0" t="n">
        <v>0.0015334</v>
      </c>
      <c r="AC96" s="37" t="n">
        <v>2.9488071</v>
      </c>
      <c r="AD96" s="0" t="n">
        <v>1.9767545</v>
      </c>
      <c r="AE96" s="0" t="n">
        <v>0.2803803</v>
      </c>
      <c r="AF96" s="0" t="n">
        <v>0.4917417</v>
      </c>
      <c r="AG96" s="0" t="n">
        <v>0.0723165</v>
      </c>
      <c r="AH96" s="0" t="n">
        <v>10.3583342</v>
      </c>
      <c r="AI96" s="0" t="n">
        <v>1.1114156</v>
      </c>
      <c r="AJ96" s="0" t="n">
        <v>165.168504</v>
      </c>
      <c r="AK96" s="0" t="n">
        <v>1.0702068</v>
      </c>
      <c r="AL96" s="0" t="n">
        <v>120.9941672</v>
      </c>
      <c r="AM96" s="0" t="n">
        <v>0.0005378</v>
      </c>
      <c r="AN96" s="0" t="n">
        <v>9.376492</v>
      </c>
      <c r="AO96" s="0" t="n">
        <v>1.1245925</v>
      </c>
      <c r="AP96" s="0" t="n">
        <v>36.0248559</v>
      </c>
      <c r="AQ96" s="0" t="n">
        <v>0.8834759</v>
      </c>
      <c r="AR96" s="0" t="n">
        <v>202.9771723</v>
      </c>
      <c r="AS96" s="0" t="n">
        <v>1.7141216</v>
      </c>
      <c r="AT96" s="0" t="n">
        <v>38.0963814</v>
      </c>
      <c r="AU96" s="0" t="n">
        <v>1.2041656</v>
      </c>
      <c r="AV96" s="28" t="n">
        <f aca="false">(5.2/nov_2021_out_good[[#This Row],[a]]+2*COS(nov_2021_out_good[[#This Row],[incl]]*3.1415/180)*((nov_2021_out_good[[#This Row],[a]]/5.2*(1-nov_2021_out_good[[#This Row],[e]]^2))^0.5))</f>
        <v>3.6868031479705</v>
      </c>
    </row>
    <row r="97" customFormat="false" ht="13.8" hidden="false" customHeight="false" outlineLevel="0" collapsed="false">
      <c r="A97" s="31" t="n">
        <v>39495.5133796296</v>
      </c>
      <c r="B97" s="0" t="s">
        <v>1065</v>
      </c>
      <c r="C97" s="0" t="s">
        <v>1066</v>
      </c>
      <c r="D97" s="0" t="n">
        <v>40.4</v>
      </c>
      <c r="E97" s="0" t="n">
        <v>13.9</v>
      </c>
      <c r="F97" s="0" t="n">
        <v>-5.8</v>
      </c>
      <c r="G97" s="0" t="n">
        <v>-10.7</v>
      </c>
      <c r="H97" s="0" t="n">
        <v>-6.7</v>
      </c>
      <c r="I97" s="43" t="n">
        <v>110000000000</v>
      </c>
      <c r="J97" s="0" t="n">
        <v>0.33</v>
      </c>
      <c r="L97" s="0" t="n">
        <f aca="false">nov_2021_out_good[[#This Row],[Calculated Total Impact Energy(kt)]]*4180000000000*2/(nov_2021_out_good[[#This Row],[Vel(km/s)]]*1000)^2</f>
        <v>14278.7640391284</v>
      </c>
      <c r="M97" s="0" t="n">
        <f aca="false">2*(nov_2021_out_good[[#This Row],[Mass (kg)]]/4/1500)^0.3333</f>
        <v>2.67011868868223</v>
      </c>
      <c r="N97" s="0" t="s">
        <v>2518</v>
      </c>
      <c r="O97" s="0" t="s">
        <v>2525</v>
      </c>
      <c r="P97" s="0" t="n">
        <v>74.9</v>
      </c>
      <c r="Q97" s="0" t="n">
        <v>-73.4</v>
      </c>
      <c r="R97" s="0" t="n">
        <v>13.89316379</v>
      </c>
      <c r="S97" s="0" t="n">
        <v>72.27786522</v>
      </c>
      <c r="T97" s="0" t="n">
        <v>40.61647343</v>
      </c>
      <c r="U97" s="0" t="n">
        <v>-10.04560539</v>
      </c>
      <c r="V97" s="0" t="n">
        <v>-8.615136463</v>
      </c>
      <c r="W97" s="0" t="n">
        <v>4.229093992</v>
      </c>
      <c r="Z97" s="0" t="n">
        <v>1</v>
      </c>
      <c r="AA97" s="0" t="n">
        <v>0.978955</v>
      </c>
      <c r="AB97" s="0" t="n">
        <v>0.0010088</v>
      </c>
      <c r="AC97" s="37" t="n">
        <v>3.9241205</v>
      </c>
      <c r="AD97" s="0" t="n">
        <v>2.4515377</v>
      </c>
      <c r="AE97" s="0" t="n">
        <v>0.613185</v>
      </c>
      <c r="AF97" s="0" t="n">
        <v>0.6006772</v>
      </c>
      <c r="AG97" s="0" t="n">
        <v>0.1000778</v>
      </c>
      <c r="AH97" s="0" t="n">
        <v>1.4013325</v>
      </c>
      <c r="AI97" s="0" t="n">
        <v>0.665769</v>
      </c>
      <c r="AJ97" s="0" t="n">
        <v>347.2671789</v>
      </c>
      <c r="AK97" s="0" t="n">
        <v>0.6933884</v>
      </c>
      <c r="AL97" s="0" t="n">
        <v>148.1222548</v>
      </c>
      <c r="AM97" s="0" t="n">
        <v>0.0097198</v>
      </c>
      <c r="AN97" s="0" t="n">
        <v>8.1445261</v>
      </c>
      <c r="AO97" s="0" t="n">
        <v>1.1785451</v>
      </c>
      <c r="AP97" s="0" t="n">
        <v>37.866342</v>
      </c>
      <c r="AQ97" s="0" t="n">
        <v>1.1951257</v>
      </c>
      <c r="AR97" s="0" t="n">
        <v>37.6225424</v>
      </c>
      <c r="AS97" s="0" t="n">
        <v>1.2378103</v>
      </c>
      <c r="AT97" s="0" t="n">
        <v>7.971607</v>
      </c>
      <c r="AU97" s="0" t="n">
        <v>3.770132</v>
      </c>
      <c r="AV97" s="28" t="n">
        <f aca="false">(5.2/nov_2021_out_good[[#This Row],[a]]+2*COS(nov_2021_out_good[[#This Row],[incl]]*3.1415/180)*((nov_2021_out_good[[#This Row],[a]]/5.2*(1-nov_2021_out_good[[#This Row],[e]]^2))^0.5))</f>
        <v>3.2186862244031</v>
      </c>
    </row>
    <row r="98" customFormat="false" ht="13.8" hidden="false" customHeight="false" outlineLevel="0" collapsed="false">
      <c r="A98" s="31" t="n">
        <v>38913.9970486111</v>
      </c>
      <c r="B98" s="0" t="s">
        <v>1247</v>
      </c>
      <c r="C98" s="0" t="s">
        <v>1248</v>
      </c>
      <c r="D98" s="0" t="n">
        <v>29.6</v>
      </c>
      <c r="E98" s="0" t="n">
        <v>12.4</v>
      </c>
      <c r="F98" s="0" t="n">
        <v>0.1</v>
      </c>
      <c r="G98" s="0" t="n">
        <v>2</v>
      </c>
      <c r="H98" s="0" t="n">
        <v>12.2</v>
      </c>
      <c r="I98" s="43" t="n">
        <v>85000000000</v>
      </c>
      <c r="J98" s="0" t="n">
        <v>0.26</v>
      </c>
      <c r="L98" s="0" t="n">
        <f aca="false">nov_2021_out_good[[#This Row],[Calculated Total Impact Energy(kt)]]*4180000000000*2/(nov_2021_out_good[[#This Row],[Vel(km/s)]]*1000)^2</f>
        <v>14136.3163371488</v>
      </c>
      <c r="M98" s="0" t="n">
        <f aca="false">2*(nov_2021_out_good[[#This Row],[Mass (kg)]]/4/1500)^0.3333</f>
        <v>2.66121068023383</v>
      </c>
      <c r="N98" s="0" t="s">
        <v>2524</v>
      </c>
      <c r="O98" s="0" t="s">
        <v>2525</v>
      </c>
      <c r="P98" s="0" t="n">
        <v>-78.3</v>
      </c>
      <c r="Q98" s="0" t="n">
        <v>-5</v>
      </c>
      <c r="R98" s="0" t="n">
        <v>12.363252</v>
      </c>
      <c r="S98" s="0" t="n">
        <v>14.64346301</v>
      </c>
      <c r="T98" s="0" t="n">
        <v>219.8109823</v>
      </c>
      <c r="U98" s="0" t="n">
        <v>2.400864878</v>
      </c>
      <c r="V98" s="0" t="n">
        <v>2.00110497</v>
      </c>
      <c r="W98" s="0" t="n">
        <v>11.96166488</v>
      </c>
      <c r="Z98" s="0" t="n">
        <v>1</v>
      </c>
      <c r="AA98" s="0" t="n">
        <v>1.0085765</v>
      </c>
      <c r="AB98" s="0" t="n">
        <v>0.0030024</v>
      </c>
      <c r="AC98" s="37" t="n">
        <v>1.3884859</v>
      </c>
      <c r="AD98" s="0" t="n">
        <v>1.1985312</v>
      </c>
      <c r="AE98" s="0" t="n">
        <v>0.0711633</v>
      </c>
      <c r="AF98" s="0" t="n">
        <v>0.1584895</v>
      </c>
      <c r="AG98" s="0" t="n">
        <v>0.0520807</v>
      </c>
      <c r="AH98" s="0" t="n">
        <v>8.6047934</v>
      </c>
      <c r="AI98" s="0" t="n">
        <v>2.1497812</v>
      </c>
      <c r="AJ98" s="0" t="n">
        <v>19.3435831</v>
      </c>
      <c r="AK98" s="0" t="n">
        <v>2.0018203</v>
      </c>
      <c r="AL98" s="0" t="n">
        <v>293.2525636</v>
      </c>
      <c r="AM98" s="0" t="n">
        <v>0.0012511</v>
      </c>
      <c r="AN98" s="0" t="n">
        <v>5.3325975</v>
      </c>
      <c r="AO98" s="0" t="n">
        <v>1.4350049</v>
      </c>
      <c r="AP98" s="0" t="n">
        <v>31.7082022</v>
      </c>
      <c r="AQ98" s="0" t="n">
        <v>0.6930154</v>
      </c>
      <c r="AR98" s="0" t="n">
        <v>180.1087818</v>
      </c>
      <c r="AS98" s="0" t="n">
        <v>6.3854409</v>
      </c>
      <c r="AT98" s="0" t="n">
        <v>-75.6714882</v>
      </c>
      <c r="AU98" s="0" t="n">
        <v>1.816901</v>
      </c>
      <c r="AV98" s="28" t="n">
        <f aca="false">(5.2/nov_2021_out_good[[#This Row],[a]]+2*COS(nov_2021_out_good[[#This Row],[incl]]*3.1415/180)*((nov_2021_out_good[[#This Row],[a]]/5.2*(1-nov_2021_out_good[[#This Row],[e]]^2))^0.5))</f>
        <v>5.27601784860127</v>
      </c>
    </row>
    <row r="99" customFormat="false" ht="13.8" hidden="false" customHeight="false" outlineLevel="0" collapsed="false">
      <c r="A99" s="31" t="n">
        <v>38083.1422337963</v>
      </c>
      <c r="B99" s="0" t="s">
        <v>379</v>
      </c>
      <c r="C99" s="0" t="s">
        <v>380</v>
      </c>
      <c r="D99" s="0" t="n">
        <v>35</v>
      </c>
      <c r="E99" s="0" t="n">
        <v>25.6</v>
      </c>
      <c r="F99" s="0" t="n">
        <v>10.5</v>
      </c>
      <c r="G99" s="0" t="n">
        <v>-23.2</v>
      </c>
      <c r="H99" s="0" t="n">
        <v>-2.9</v>
      </c>
      <c r="I99" s="43" t="n">
        <v>433000000000</v>
      </c>
      <c r="J99" s="0" t="n">
        <v>1.1</v>
      </c>
      <c r="L99" s="0" t="n">
        <f aca="false">nov_2021_out_good[[#This Row],[Calculated Total Impact Energy(kt)]]*4180000000000*2/(nov_2021_out_good[[#This Row],[Vel(km/s)]]*1000)^2</f>
        <v>14031.982421875</v>
      </c>
      <c r="M99" s="0" t="n">
        <f aca="false">2*(nov_2021_out_good[[#This Row],[Mass (kg)]]/4/1500)^0.3333</f>
        <v>2.65464808830445</v>
      </c>
      <c r="N99" s="0" t="s">
        <v>2524</v>
      </c>
      <c r="O99" s="0" t="s">
        <v>2519</v>
      </c>
      <c r="P99" s="0" t="n">
        <v>-12</v>
      </c>
      <c r="Q99" s="0" t="n">
        <v>162.8</v>
      </c>
      <c r="R99" s="0" t="n">
        <v>25.63006048</v>
      </c>
      <c r="S99" s="0" t="n">
        <v>51.6035801</v>
      </c>
      <c r="T99" s="0" t="n">
        <v>288.4239227</v>
      </c>
      <c r="U99" s="0" t="n">
        <v>-6.348433134</v>
      </c>
      <c r="V99" s="0" t="n">
        <v>19.05752347</v>
      </c>
      <c r="W99" s="0" t="n">
        <v>15.91880007</v>
      </c>
      <c r="Z99" s="0" t="n">
        <v>1</v>
      </c>
      <c r="AA99" s="0" t="n">
        <v>0.3598321</v>
      </c>
      <c r="AB99" s="0" t="n">
        <v>0.0204436</v>
      </c>
      <c r="AC99" s="37" t="n">
        <v>2.1437197</v>
      </c>
      <c r="AD99" s="0" t="n">
        <v>1.2517759</v>
      </c>
      <c r="AE99" s="0" t="n">
        <v>0.0968197</v>
      </c>
      <c r="AF99" s="0" t="n">
        <v>0.7125427</v>
      </c>
      <c r="AG99" s="0" t="n">
        <v>0.0328019</v>
      </c>
      <c r="AH99" s="0" t="n">
        <v>8.0448971</v>
      </c>
      <c r="AI99" s="0" t="n">
        <v>1.0937404</v>
      </c>
      <c r="AJ99" s="0" t="n">
        <v>57.3657942</v>
      </c>
      <c r="AK99" s="0" t="n">
        <v>2.0472988</v>
      </c>
      <c r="AL99" s="0" t="n">
        <v>16.6188101</v>
      </c>
      <c r="AM99" s="0" t="n">
        <v>0.0002122</v>
      </c>
      <c r="AN99" s="0" t="n">
        <v>23.457131</v>
      </c>
      <c r="AO99" s="0" t="n">
        <v>1.4189216</v>
      </c>
      <c r="AP99" s="0" t="n">
        <v>32.6223181</v>
      </c>
      <c r="AQ99" s="0" t="n">
        <v>0.84014</v>
      </c>
      <c r="AR99" s="0" t="n">
        <v>356.8698229</v>
      </c>
      <c r="AS99" s="0" t="n">
        <v>1.0943498</v>
      </c>
      <c r="AT99" s="0" t="n">
        <v>7.3804523</v>
      </c>
      <c r="AU99" s="0" t="n">
        <v>1.0319276</v>
      </c>
      <c r="AV99" s="28" t="n">
        <f aca="false">(5.2/nov_2021_out_good[[#This Row],[a]]+2*COS(nov_2021_out_good[[#This Row],[incl]]*3.1415/180)*((nov_2021_out_good[[#This Row],[a]]/5.2*(1-nov_2021_out_good[[#This Row],[e]]^2))^0.5))</f>
        <v>4.83581508562355</v>
      </c>
    </row>
    <row r="100" customFormat="false" ht="13.8" hidden="false" customHeight="false" outlineLevel="0" collapsed="false">
      <c r="A100" s="31" t="n">
        <v>43421.9086111111</v>
      </c>
      <c r="B100" s="0" t="s">
        <v>619</v>
      </c>
      <c r="C100" s="0" t="s">
        <v>620</v>
      </c>
      <c r="D100" s="0" t="n">
        <v>32.5</v>
      </c>
      <c r="E100" s="0" t="n">
        <v>19.1</v>
      </c>
      <c r="F100" s="0" t="n">
        <v>7.6</v>
      </c>
      <c r="G100" s="0" t="n">
        <v>17.3</v>
      </c>
      <c r="H100" s="0" t="n">
        <v>-2.7</v>
      </c>
      <c r="I100" s="43" t="n">
        <v>220000000000</v>
      </c>
      <c r="J100" s="0" t="n">
        <v>0.61</v>
      </c>
      <c r="L100" s="0" t="n">
        <f aca="false">nov_2021_out_good[[#This Row],[Calculated Total Impact Energy(kt)]]*4180000000000*2/(nov_2021_out_good[[#This Row],[Vel(km/s)]]*1000)^2</f>
        <v>13978.7834763301</v>
      </c>
      <c r="M100" s="0" t="n">
        <f aca="false">2*(nov_2021_out_good[[#This Row],[Mass (kg)]]/4/1500)^0.3333</f>
        <v>2.6512893517316</v>
      </c>
      <c r="N100" s="0" t="s">
        <v>2518</v>
      </c>
      <c r="O100" s="0" t="s">
        <v>2525</v>
      </c>
      <c r="P100" s="0" t="n">
        <v>47.3</v>
      </c>
      <c r="Q100" s="0" t="n">
        <v>-172.9</v>
      </c>
      <c r="R100" s="0" t="n">
        <v>19.08769237</v>
      </c>
      <c r="S100" s="0" t="n">
        <v>63.39265972</v>
      </c>
      <c r="T100" s="0" t="n">
        <v>108.0324896</v>
      </c>
      <c r="U100" s="0" t="n">
        <v>5.282962953</v>
      </c>
      <c r="V100" s="0" t="n">
        <v>-16.2279713</v>
      </c>
      <c r="W100" s="0" t="n">
        <v>8.548874188</v>
      </c>
      <c r="Z100" s="0" t="n">
        <v>1</v>
      </c>
      <c r="AA100" s="0" t="n">
        <v>0.9222307</v>
      </c>
      <c r="AB100" s="0" t="n">
        <v>0.006711</v>
      </c>
      <c r="AC100" s="37" t="n">
        <v>11.6567118</v>
      </c>
      <c r="AD100" s="0" t="n">
        <v>6.2894712</v>
      </c>
      <c r="AE100" s="0" t="n">
        <v>3.0079548</v>
      </c>
      <c r="AF100" s="0" t="n">
        <v>0.8533691</v>
      </c>
      <c r="AG100" s="0" t="n">
        <v>0.0708956</v>
      </c>
      <c r="AH100" s="0" t="n">
        <v>9.6565747</v>
      </c>
      <c r="AI100" s="0" t="n">
        <v>0.9661483</v>
      </c>
      <c r="AJ100" s="0" t="n">
        <v>148.6875964</v>
      </c>
      <c r="AK100" s="0" t="n">
        <v>1.2088991</v>
      </c>
      <c r="AL100" s="0" t="n">
        <v>235.2255753</v>
      </c>
      <c r="AM100" s="0" t="n">
        <v>0.0012588</v>
      </c>
      <c r="AN100" s="0" t="n">
        <v>15.150411</v>
      </c>
      <c r="AO100" s="0" t="n">
        <v>1.1854325</v>
      </c>
      <c r="AP100" s="0" t="n">
        <v>40.6656987</v>
      </c>
      <c r="AQ100" s="0" t="n">
        <v>0.8293929</v>
      </c>
      <c r="AR100" s="0" t="n">
        <v>274.4695868</v>
      </c>
      <c r="AS100" s="0" t="n">
        <v>1.2743161</v>
      </c>
      <c r="AT100" s="0" t="n">
        <v>2.4928197</v>
      </c>
      <c r="AU100" s="0" t="n">
        <v>1.3419724</v>
      </c>
      <c r="AV100" s="28" t="n">
        <f aca="false">(5.2/nov_2021_out_good[[#This Row],[a]]+2*COS(nov_2021_out_good[[#This Row],[incl]]*3.1415/180)*((nov_2021_out_good[[#This Row],[a]]/5.2*(1-nov_2021_out_good[[#This Row],[e]]^2))^0.5))</f>
        <v>1.95717788860752</v>
      </c>
    </row>
    <row r="101" customFormat="false" ht="13.8" hidden="false" customHeight="false" outlineLevel="0" collapsed="false">
      <c r="A101" s="31" t="n">
        <v>41816.2463078704</v>
      </c>
      <c r="B101" s="0" t="s">
        <v>1505</v>
      </c>
      <c r="C101" s="0" t="s">
        <v>1506</v>
      </c>
      <c r="D101" s="0" t="n">
        <v>28.5</v>
      </c>
      <c r="E101" s="0" t="n">
        <v>11.2</v>
      </c>
      <c r="F101" s="0" t="n">
        <v>7</v>
      </c>
      <c r="G101" s="0" t="n">
        <v>2.9</v>
      </c>
      <c r="H101" s="0" t="n">
        <v>8.3</v>
      </c>
      <c r="I101" s="43" t="n">
        <v>61000000000</v>
      </c>
      <c r="J101" s="0" t="n">
        <v>0.2</v>
      </c>
      <c r="L101" s="0" t="n">
        <f aca="false">nov_2021_out_good[[#This Row],[Calculated Total Impact Energy(kt)]]*4180000000000*2/(nov_2021_out_good[[#This Row],[Vel(km/s)]]*1000)^2</f>
        <v>13329.0816326531</v>
      </c>
      <c r="M101" s="0" t="n">
        <f aca="false">2*(nov_2021_out_good[[#This Row],[Mass (kg)]]/4/1500)^0.3333</f>
        <v>2.60956488542709</v>
      </c>
      <c r="N101" s="0" t="s">
        <v>2524</v>
      </c>
      <c r="O101" s="0" t="s">
        <v>2519</v>
      </c>
      <c r="P101" s="0" t="n">
        <v>-71.5</v>
      </c>
      <c r="Q101" s="0" t="n">
        <v>93.4</v>
      </c>
      <c r="R101" s="0" t="n">
        <v>11.23832728</v>
      </c>
      <c r="S101" s="0" t="n">
        <v>50.92293238</v>
      </c>
      <c r="T101" s="0" t="n">
        <v>124.8492723</v>
      </c>
      <c r="U101" s="0" t="n">
        <v>4.985235073</v>
      </c>
      <c r="V101" s="0" t="n">
        <v>-7.159667279</v>
      </c>
      <c r="W101" s="0" t="n">
        <v>7.084249835</v>
      </c>
      <c r="Z101" s="0" t="n">
        <v>1</v>
      </c>
      <c r="AA101" s="0" t="s">
        <v>2842</v>
      </c>
      <c r="AB101" s="0" t="s">
        <v>2842</v>
      </c>
      <c r="AC101" s="37" t="s">
        <v>2842</v>
      </c>
      <c r="AD101" s="0" t="s">
        <v>2842</v>
      </c>
      <c r="AE101" s="0" t="s">
        <v>2842</v>
      </c>
      <c r="AF101" s="0" t="s">
        <v>2842</v>
      </c>
      <c r="AG101" s="0" t="s">
        <v>2842</v>
      </c>
      <c r="AH101" s="0" t="n">
        <v>1604.2821399</v>
      </c>
      <c r="AI101" s="0" t="n">
        <v>0</v>
      </c>
      <c r="AJ101" s="0" t="s">
        <v>2842</v>
      </c>
      <c r="AK101" s="0" t="s">
        <v>2842</v>
      </c>
      <c r="AL101" s="0" t="n">
        <v>94.3690206</v>
      </c>
      <c r="AM101" s="0" t="n">
        <v>0</v>
      </c>
      <c r="AN101" s="0" t="s">
        <v>2842</v>
      </c>
      <c r="AO101" s="0" t="s">
        <v>2842</v>
      </c>
      <c r="AP101" s="0" t="s">
        <v>2842</v>
      </c>
      <c r="AQ101" s="0" t="s">
        <v>2842</v>
      </c>
      <c r="AR101" s="0" t="s">
        <v>2842</v>
      </c>
      <c r="AS101" s="0" t="s">
        <v>2842</v>
      </c>
      <c r="AT101" s="0" t="s">
        <v>2842</v>
      </c>
      <c r="AU101" s="0" t="s">
        <v>2842</v>
      </c>
      <c r="AV101" s="28" t="e">
        <f aca="false">(5.2/nov_2021_out_good[[#This Row],[a]]+2*COS(nov_2021_out_good[[#This Row],[incl]]*3.1415/180)*((nov_2021_out_good[[#This Row],[a]]/5.2*(1-nov_2021_out_good[[#This Row],[e]]^2))^0.5))</f>
        <v>#VALUE!</v>
      </c>
    </row>
    <row r="102" customFormat="false" ht="13.8" hidden="false" customHeight="false" outlineLevel="0" collapsed="false">
      <c r="A102" s="31" t="n">
        <v>41599.0767939815</v>
      </c>
      <c r="B102" s="0" t="s">
        <v>1338</v>
      </c>
      <c r="C102" s="0" t="s">
        <v>1339</v>
      </c>
      <c r="D102" s="0" t="n">
        <v>59.3</v>
      </c>
      <c r="E102" s="0" t="n">
        <v>12.4</v>
      </c>
      <c r="F102" s="0" t="n">
        <v>-5</v>
      </c>
      <c r="G102" s="0" t="n">
        <v>-11</v>
      </c>
      <c r="H102" s="0" t="n">
        <v>-2.7</v>
      </c>
      <c r="I102" s="43" t="n">
        <v>75000000000</v>
      </c>
      <c r="J102" s="0" t="n">
        <v>0.23</v>
      </c>
      <c r="K102" s="0" t="n">
        <v>0.04</v>
      </c>
      <c r="L102" s="0" t="n">
        <f aca="false">nov_2021_out_good[[#This Row],[Calculated Total Impact Energy(kt)]]*4180000000000*2/(nov_2021_out_good[[#This Row],[Vel(km/s)]]*1000)^2</f>
        <v>12505.2029136316</v>
      </c>
      <c r="M102" s="0" t="n">
        <f aca="false">2*(nov_2021_out_good[[#This Row],[Mass (kg)]]/4/1500)^0.3333</f>
        <v>2.554656591691</v>
      </c>
      <c r="N102" s="0" t="s">
        <v>2518</v>
      </c>
      <c r="O102" s="0" t="s">
        <v>2519</v>
      </c>
      <c r="P102" s="0" t="n">
        <v>44.7</v>
      </c>
      <c r="Q102" s="0" t="n">
        <v>35.3</v>
      </c>
      <c r="R102" s="0" t="n">
        <v>12.38103388</v>
      </c>
      <c r="S102" s="0" t="n">
        <v>41.18459807</v>
      </c>
      <c r="T102" s="0" t="n">
        <v>131.6887011</v>
      </c>
      <c r="U102" s="0" t="n">
        <v>5.42225762</v>
      </c>
      <c r="V102" s="0" t="n">
        <v>-6.088225369</v>
      </c>
      <c r="W102" s="0" t="n">
        <v>9.317866395</v>
      </c>
      <c r="Z102" s="0" t="n">
        <v>1</v>
      </c>
      <c r="AA102" s="0" t="n">
        <v>0.5491054</v>
      </c>
      <c r="AB102" s="0" t="n">
        <v>0.1040522</v>
      </c>
      <c r="AC102" s="37" t="n">
        <v>0.9893947</v>
      </c>
      <c r="AD102" s="0" t="n">
        <v>0.76925</v>
      </c>
      <c r="AE102" s="0" t="n">
        <v>0.0521117</v>
      </c>
      <c r="AF102" s="0" t="n">
        <v>0.2861809</v>
      </c>
      <c r="AG102" s="0" t="n">
        <v>0.086908</v>
      </c>
      <c r="AH102" s="0" t="n">
        <v>1.8285115</v>
      </c>
      <c r="AI102" s="0" t="n">
        <v>0.3196126</v>
      </c>
      <c r="AJ102" s="0" t="n">
        <v>184.9634439</v>
      </c>
      <c r="AK102" s="0" t="n">
        <v>1.5141067</v>
      </c>
      <c r="AL102" s="0" t="n">
        <v>58.7661174</v>
      </c>
      <c r="AM102" s="0" t="n">
        <v>0.0086625</v>
      </c>
      <c r="AN102" s="0" t="n">
        <v>5.0304861</v>
      </c>
      <c r="AO102" s="0" t="n">
        <v>1.5039789</v>
      </c>
      <c r="AP102" s="0" t="n">
        <v>25.3532373</v>
      </c>
      <c r="AQ102" s="0" t="n">
        <v>1.540703</v>
      </c>
      <c r="AR102" s="0" t="n">
        <v>160.82336</v>
      </c>
      <c r="AS102" s="0" t="n">
        <v>2.5816443</v>
      </c>
      <c r="AT102" s="0" t="n">
        <v>-1.8862233</v>
      </c>
      <c r="AU102" s="0" t="n">
        <v>3.8628784</v>
      </c>
      <c r="AV102" s="28" t="n">
        <f aca="false">(5.2/nov_2021_out_good[[#This Row],[a]]+2*COS(nov_2021_out_good[[#This Row],[incl]]*3.1415/180)*((nov_2021_out_good[[#This Row],[a]]/5.2*(1-nov_2021_out_good[[#This Row],[e]]^2))^0.5))</f>
        <v>7.49652308793067</v>
      </c>
    </row>
    <row r="103" customFormat="false" ht="13.8" hidden="false" customHeight="false" outlineLevel="0" collapsed="false">
      <c r="A103" s="31" t="n">
        <v>41616.1320486111</v>
      </c>
      <c r="B103" s="0" t="s">
        <v>1502</v>
      </c>
      <c r="C103" s="0" t="s">
        <v>1503</v>
      </c>
      <c r="D103" s="0" t="n">
        <v>23.5</v>
      </c>
      <c r="E103" s="0" t="n">
        <v>11.8</v>
      </c>
      <c r="F103" s="0" t="n">
        <v>2.3</v>
      </c>
      <c r="G103" s="0" t="n">
        <v>2.5</v>
      </c>
      <c r="H103" s="0" t="n">
        <v>-11.3</v>
      </c>
      <c r="I103" s="43" t="n">
        <v>64000000000</v>
      </c>
      <c r="J103" s="0" t="n">
        <v>0.2</v>
      </c>
      <c r="L103" s="0" t="n">
        <f aca="false">nov_2021_out_good[[#This Row],[Calculated Total Impact Energy(kt)]]*4180000000000*2/(nov_2021_out_good[[#This Row],[Vel(km/s)]]*1000)^2</f>
        <v>12008.0436656133</v>
      </c>
      <c r="M103" s="0" t="n">
        <f aca="false">2*(nov_2021_out_good[[#This Row],[Mass (kg)]]/4/1500)^0.3333</f>
        <v>2.52034670600794</v>
      </c>
      <c r="N103" s="0" t="s">
        <v>2518</v>
      </c>
      <c r="O103" s="0" t="s">
        <v>2525</v>
      </c>
      <c r="P103" s="0" t="n">
        <v>32.8</v>
      </c>
      <c r="Q103" s="0" t="n">
        <v>-165.1</v>
      </c>
      <c r="R103" s="0" t="n">
        <v>11.79957626</v>
      </c>
      <c r="S103" s="0" t="n">
        <v>43.70535636</v>
      </c>
      <c r="T103" s="0" t="n">
        <v>12.93168872</v>
      </c>
      <c r="U103" s="0" t="n">
        <v>-7.946139387</v>
      </c>
      <c r="V103" s="0" t="n">
        <v>-1.824534774</v>
      </c>
      <c r="W103" s="0" t="n">
        <v>8.529943828</v>
      </c>
      <c r="Z103" s="0" t="n">
        <v>1</v>
      </c>
      <c r="AA103" s="0" t="n">
        <v>0.8995623</v>
      </c>
      <c r="AB103" s="0" t="n">
        <v>0.0104925</v>
      </c>
      <c r="AC103" s="37" t="n">
        <v>1.0530286</v>
      </c>
      <c r="AD103" s="0" t="n">
        <v>0.9762954</v>
      </c>
      <c r="AE103" s="0" t="n">
        <v>0.0212484</v>
      </c>
      <c r="AF103" s="0" t="n">
        <v>0.0785963</v>
      </c>
      <c r="AG103" s="0" t="n">
        <v>0.0271906</v>
      </c>
      <c r="AH103" s="0" t="n">
        <v>5.6413222</v>
      </c>
      <c r="AI103" s="0" t="n">
        <v>3.3014614</v>
      </c>
      <c r="AJ103" s="0" t="n">
        <v>281.0425566</v>
      </c>
      <c r="AK103" s="0" t="n">
        <v>16.6069024</v>
      </c>
      <c r="AL103" s="0" t="n">
        <v>255.9760332</v>
      </c>
      <c r="AM103" s="0" t="n">
        <v>0.010387</v>
      </c>
      <c r="AN103" s="0" t="n">
        <v>3.6498196</v>
      </c>
      <c r="AO103" s="0" t="n">
        <v>1.898858</v>
      </c>
      <c r="AP103" s="0" t="n">
        <v>29.8743814</v>
      </c>
      <c r="AQ103" s="0" t="n">
        <v>0.3309923</v>
      </c>
      <c r="AR103" s="0" t="n">
        <v>94.9900853</v>
      </c>
      <c r="AS103" s="0" t="n">
        <v>21.6471757</v>
      </c>
      <c r="AT103" s="0" t="n">
        <v>76.7366333</v>
      </c>
      <c r="AU103" s="0" t="n">
        <v>5.9484888</v>
      </c>
      <c r="AV103" s="28" t="n">
        <f aca="false">(5.2/nov_2021_out_good[[#This Row],[a]]+2*COS(nov_2021_out_good[[#This Row],[incl]]*3.1415/180)*((nov_2021_out_good[[#This Row],[a]]/5.2*(1-nov_2021_out_good[[#This Row],[e]]^2))^0.5))</f>
        <v>6.18599257977369</v>
      </c>
    </row>
    <row r="104" customFormat="false" ht="13.8" hidden="false" customHeight="false" outlineLevel="0" collapsed="false">
      <c r="A104" s="31" t="n">
        <v>42548.4185416667</v>
      </c>
      <c r="B104" s="0" t="s">
        <v>367</v>
      </c>
      <c r="C104" s="0" t="s">
        <v>368</v>
      </c>
      <c r="D104" s="0" t="n">
        <v>33.3</v>
      </c>
      <c r="E104" s="0" t="n">
        <v>29.1</v>
      </c>
      <c r="F104" s="0" t="n">
        <v>-29.1</v>
      </c>
      <c r="G104" s="0" t="n">
        <v>1.5</v>
      </c>
      <c r="H104" s="0" t="n">
        <v>0.7</v>
      </c>
      <c r="I104" s="43" t="n">
        <v>458000000000</v>
      </c>
      <c r="J104" s="0" t="n">
        <v>1.2</v>
      </c>
      <c r="L104" s="0" t="n">
        <f aca="false">nov_2021_out_good[[#This Row],[Calculated Total Impact Energy(kt)]]*4180000000000*2/(nov_2021_out_good[[#This Row],[Vel(km/s)]]*1000)^2</f>
        <v>11846.8133347504</v>
      </c>
      <c r="M104" s="0" t="n">
        <f aca="false">2*(nov_2021_out_good[[#This Row],[Mass (kg)]]/4/1500)^0.3333</f>
        <v>2.50901685624808</v>
      </c>
      <c r="N104" s="0" t="s">
        <v>2518</v>
      </c>
      <c r="O104" s="0" t="s">
        <v>2525</v>
      </c>
      <c r="P104" s="0" t="n">
        <v>15.8</v>
      </c>
      <c r="Q104" s="0" t="n">
        <v>-11.9</v>
      </c>
      <c r="R104" s="0" t="n">
        <v>29.14704102</v>
      </c>
      <c r="S104" s="0" t="n">
        <v>19.31900912</v>
      </c>
      <c r="T104" s="0" t="n">
        <v>151.9607472</v>
      </c>
      <c r="U104" s="0" t="n">
        <v>8.51084483</v>
      </c>
      <c r="V104" s="0" t="n">
        <v>-4.532778317</v>
      </c>
      <c r="W104" s="0" t="n">
        <v>27.50580741</v>
      </c>
      <c r="Z104" s="0" t="n">
        <v>1</v>
      </c>
      <c r="AA104" s="0" t="n">
        <v>0.2195963</v>
      </c>
      <c r="AB104" s="0" t="n">
        <v>0.0174144</v>
      </c>
      <c r="AC104" s="37" t="n">
        <v>1.5427053</v>
      </c>
      <c r="AD104" s="0" t="n">
        <v>0.8811508</v>
      </c>
      <c r="AE104" s="0" t="n">
        <v>0.0367495</v>
      </c>
      <c r="AF104" s="0" t="n">
        <v>0.7507847</v>
      </c>
      <c r="AG104" s="0" t="n">
        <v>0.0241627</v>
      </c>
      <c r="AH104" s="0" t="n">
        <v>34.9480137</v>
      </c>
      <c r="AI104" s="0" t="n">
        <v>3.2800143</v>
      </c>
      <c r="AJ104" s="0" t="n">
        <v>214.0876214</v>
      </c>
      <c r="AK104" s="0" t="n">
        <v>1.7394764</v>
      </c>
      <c r="AL104" s="0" t="n">
        <v>275.9506182</v>
      </c>
      <c r="AM104" s="0" t="n">
        <v>0.0003687</v>
      </c>
      <c r="AN104" s="0" t="n">
        <v>26.8577207</v>
      </c>
      <c r="AO104" s="0" t="n">
        <v>1.5780205</v>
      </c>
      <c r="AP104" s="0" t="n">
        <v>27.1752941</v>
      </c>
      <c r="AQ104" s="0" t="n">
        <v>0.7725614</v>
      </c>
      <c r="AR104" s="0" t="n">
        <v>62.8755527</v>
      </c>
      <c r="AS104" s="0" t="n">
        <v>1.0439117</v>
      </c>
      <c r="AT104" s="0" t="n">
        <v>-2.1055092</v>
      </c>
      <c r="AU104" s="0" t="n">
        <v>1.0455937</v>
      </c>
      <c r="AV104" s="28" t="n">
        <f aca="false">(5.2/nov_2021_out_good[[#This Row],[a]]+2*COS(nov_2021_out_good[[#This Row],[incl]]*3.1415/180)*((nov_2021_out_good[[#This Row],[a]]/5.2*(1-nov_2021_out_good[[#This Row],[e]]^2))^0.5))</f>
        <v>6.34713526713456</v>
      </c>
    </row>
    <row r="105" customFormat="false" ht="13.8" hidden="false" customHeight="false" outlineLevel="0" collapsed="false">
      <c r="A105" s="31" t="n">
        <v>40245.9181365741</v>
      </c>
      <c r="B105" s="0" t="s">
        <v>466</v>
      </c>
      <c r="C105" s="0" t="s">
        <v>467</v>
      </c>
      <c r="D105" s="0" t="n">
        <v>52</v>
      </c>
      <c r="E105" s="0" t="n">
        <v>24.5</v>
      </c>
      <c r="F105" s="0" t="n">
        <v>19.1</v>
      </c>
      <c r="G105" s="0" t="n">
        <v>11</v>
      </c>
      <c r="H105" s="0" t="n">
        <v>10.7</v>
      </c>
      <c r="I105" s="43" t="n">
        <v>323000000000</v>
      </c>
      <c r="J105" s="0" t="n">
        <v>0.85</v>
      </c>
      <c r="L105" s="0" t="n">
        <f aca="false">nov_2021_out_good[[#This Row],[Calculated Total Impact Energy(kt)]]*4180000000000*2/(nov_2021_out_good[[#This Row],[Vel(km/s)]]*1000)^2</f>
        <v>11838.400666389</v>
      </c>
      <c r="M105" s="0" t="n">
        <f aca="false">2*(nov_2021_out_good[[#This Row],[Mass (kg)]]/4/1500)^0.3333</f>
        <v>2.50842287333764</v>
      </c>
      <c r="N105" s="0" t="s">
        <v>2518</v>
      </c>
      <c r="O105" s="0" t="s">
        <v>2525</v>
      </c>
      <c r="P105" s="0" t="n">
        <v>32</v>
      </c>
      <c r="Q105" s="0" t="n">
        <v>-92.9</v>
      </c>
      <c r="R105" s="0" t="n">
        <v>24.50102039</v>
      </c>
      <c r="S105" s="0" t="n">
        <v>79.49766852</v>
      </c>
      <c r="T105" s="0" t="n">
        <v>230.2395192</v>
      </c>
      <c r="U105" s="0" t="n">
        <v>15.40783584</v>
      </c>
      <c r="V105" s="0" t="n">
        <v>18.51901738</v>
      </c>
      <c r="W105" s="0" t="n">
        <v>4.465936625</v>
      </c>
      <c r="Z105" s="0" t="n">
        <v>1</v>
      </c>
      <c r="AA105" s="0" t="n">
        <v>0.4320206</v>
      </c>
      <c r="AB105" s="0" t="n">
        <v>0.017005</v>
      </c>
      <c r="AC105" s="37" t="n">
        <v>2.0048926</v>
      </c>
      <c r="AD105" s="0" t="n">
        <v>1.2184566</v>
      </c>
      <c r="AE105" s="0" t="n">
        <v>0.0965422</v>
      </c>
      <c r="AF105" s="0" t="n">
        <v>0.6454362</v>
      </c>
      <c r="AG105" s="0" t="n">
        <v>0.0340003</v>
      </c>
      <c r="AH105" s="0" t="n">
        <v>17.265739</v>
      </c>
      <c r="AI105" s="0" t="n">
        <v>1.2737361</v>
      </c>
      <c r="AJ105" s="0" t="n">
        <v>243.9018212</v>
      </c>
      <c r="AK105" s="0" t="n">
        <v>2.5913148</v>
      </c>
      <c r="AL105" s="0" t="n">
        <v>168.0802767</v>
      </c>
      <c r="AM105" s="0" t="n">
        <v>4.08E-005</v>
      </c>
      <c r="AN105" s="0" t="n">
        <v>22.1608851</v>
      </c>
      <c r="AO105" s="0" t="n">
        <v>1.3711261</v>
      </c>
      <c r="AP105" s="0" t="n">
        <v>32.545072</v>
      </c>
      <c r="AQ105" s="0" t="n">
        <v>0.8862733</v>
      </c>
      <c r="AR105" s="0" t="n">
        <v>341.7676784</v>
      </c>
      <c r="AS105" s="0" t="n">
        <v>1.3027668</v>
      </c>
      <c r="AT105" s="0" t="n">
        <v>-29.1865073</v>
      </c>
      <c r="AU105" s="0" t="n">
        <v>1.1069579</v>
      </c>
      <c r="AV105" s="28" t="n">
        <f aca="false">(5.2/nov_2021_out_good[[#This Row],[a]]+2*COS(nov_2021_out_good[[#This Row],[incl]]*3.1415/180)*((nov_2021_out_good[[#This Row],[a]]/5.2*(1-nov_2021_out_good[[#This Row],[e]]^2))^0.5))</f>
        <v>4.97384519121807</v>
      </c>
    </row>
    <row r="106" customFormat="false" ht="13.8" hidden="false" customHeight="false" outlineLevel="0" collapsed="false">
      <c r="A106" s="31" t="n">
        <v>42791.0576273148</v>
      </c>
      <c r="B106" s="0" t="s">
        <v>1465</v>
      </c>
      <c r="C106" s="0" t="s">
        <v>1466</v>
      </c>
      <c r="D106" s="0" t="n">
        <v>25.4</v>
      </c>
      <c r="E106" s="0" t="n">
        <v>12.2</v>
      </c>
      <c r="F106" s="0" t="n">
        <v>-7.6</v>
      </c>
      <c r="G106" s="0" t="n">
        <v>-9.3</v>
      </c>
      <c r="H106" s="0" t="n">
        <v>2.2</v>
      </c>
      <c r="I106" s="43" t="n">
        <v>65000000000</v>
      </c>
      <c r="J106" s="0" t="n">
        <v>0.21</v>
      </c>
      <c r="L106" s="0" t="n">
        <f aca="false">nov_2021_out_good[[#This Row],[Calculated Total Impact Energy(kt)]]*4180000000000*2/(nov_2021_out_good[[#This Row],[Vel(km/s)]]*1000)^2</f>
        <v>11795.2163396936</v>
      </c>
      <c r="M106" s="0" t="n">
        <f aca="false">2*(nov_2021_out_good[[#This Row],[Mass (kg)]]/4/1500)^0.3333</f>
        <v>2.50536937254497</v>
      </c>
      <c r="N106" s="0" t="s">
        <v>2518</v>
      </c>
      <c r="O106" s="0" t="s">
        <v>2519</v>
      </c>
      <c r="P106" s="0" t="n">
        <v>29.5</v>
      </c>
      <c r="Q106" s="0" t="n">
        <v>13.5</v>
      </c>
      <c r="R106" s="0" t="n">
        <v>12.2102416</v>
      </c>
      <c r="S106" s="0" t="n">
        <v>53.64430981</v>
      </c>
      <c r="T106" s="0" t="n">
        <v>132.3375825</v>
      </c>
      <c r="U106" s="0" t="n">
        <v>6.622870425</v>
      </c>
      <c r="V106" s="0" t="n">
        <v>-7.268855494</v>
      </c>
      <c r="W106" s="0" t="n">
        <v>7.238185348</v>
      </c>
      <c r="Z106" s="0" t="n">
        <v>1</v>
      </c>
      <c r="AA106" s="0" t="n">
        <v>0.5863087</v>
      </c>
      <c r="AB106" s="0" t="n">
        <v>0.1238749</v>
      </c>
      <c r="AC106" s="37" t="n">
        <v>0.9903353</v>
      </c>
      <c r="AD106" s="0" t="n">
        <v>0.788322</v>
      </c>
      <c r="AE106" s="0" t="n">
        <v>0.0624339</v>
      </c>
      <c r="AF106" s="0" t="n">
        <v>0.2562573</v>
      </c>
      <c r="AG106" s="0" t="n">
        <v>0.0982332</v>
      </c>
      <c r="AH106" s="0" t="n">
        <v>1.4253117</v>
      </c>
      <c r="AI106" s="0" t="n">
        <v>0.226121</v>
      </c>
      <c r="AJ106" s="0" t="n">
        <v>182.8312059</v>
      </c>
      <c r="AK106" s="0" t="n">
        <v>4.1430923</v>
      </c>
      <c r="AL106" s="0" t="n">
        <v>156.4229427</v>
      </c>
      <c r="AM106" s="0" t="n">
        <v>0.0046239</v>
      </c>
      <c r="AN106" s="0" t="n">
        <v>4.3302252</v>
      </c>
      <c r="AO106" s="0" t="n">
        <v>1.6881566</v>
      </c>
      <c r="AP106" s="0" t="n">
        <v>25.8263985</v>
      </c>
      <c r="AQ106" s="0" t="n">
        <v>1.7254379</v>
      </c>
      <c r="AR106" s="0" t="n">
        <v>243.4792681</v>
      </c>
      <c r="AS106" s="0" t="n">
        <v>6.1583079</v>
      </c>
      <c r="AT106" s="0" t="n">
        <v>-29.8564406</v>
      </c>
      <c r="AU106" s="0" t="n">
        <v>5.1220379</v>
      </c>
      <c r="AV106" s="28" t="n">
        <f aca="false">(5.2/nov_2021_out_good[[#This Row],[a]]+2*COS(nov_2021_out_good[[#This Row],[incl]]*3.1415/180)*((nov_2021_out_good[[#This Row],[a]]/5.2*(1-nov_2021_out_good[[#This Row],[e]]^2))^0.5))</f>
        <v>7.34877186139475</v>
      </c>
    </row>
    <row r="107" customFormat="false" ht="13.8" hidden="false" customHeight="false" outlineLevel="0" collapsed="false">
      <c r="A107" s="31" t="n">
        <v>43720.5345833333</v>
      </c>
      <c r="B107" s="0" t="s">
        <v>754</v>
      </c>
      <c r="C107" s="0" t="s">
        <v>755</v>
      </c>
      <c r="D107" s="0" t="n">
        <v>42</v>
      </c>
      <c r="E107" s="0" t="n">
        <v>18.5</v>
      </c>
      <c r="F107" s="0" t="n">
        <v>-18.1</v>
      </c>
      <c r="G107" s="0" t="n">
        <v>-0.4</v>
      </c>
      <c r="H107" s="0" t="n">
        <v>3.7</v>
      </c>
      <c r="I107" s="43" t="n">
        <v>169000000000</v>
      </c>
      <c r="J107" s="0" t="n">
        <v>0.48</v>
      </c>
      <c r="L107" s="0" t="n">
        <f aca="false">nov_2021_out_good[[#This Row],[Calculated Total Impact Energy(kt)]]*4180000000000*2/(nov_2021_out_good[[#This Row],[Vel(km/s)]]*1000)^2</f>
        <v>11724.7626004383</v>
      </c>
      <c r="M107" s="0" t="n">
        <f aca="false">2*(nov_2021_out_good[[#This Row],[Mass (kg)]]/4/1500)^0.3333</f>
        <v>2.5003716520386</v>
      </c>
      <c r="N107" s="0" t="s">
        <v>2518</v>
      </c>
      <c r="O107" s="0" t="s">
        <v>2519</v>
      </c>
      <c r="P107" s="0" t="n">
        <v>54.5</v>
      </c>
      <c r="Q107" s="0" t="n">
        <v>9.2</v>
      </c>
      <c r="R107" s="0" t="n">
        <v>18.47863631</v>
      </c>
      <c r="S107" s="0" t="n">
        <v>66.39146569</v>
      </c>
      <c r="T107" s="0" t="n">
        <v>188.4872772</v>
      </c>
      <c r="U107" s="0" t="n">
        <v>16.74660307</v>
      </c>
      <c r="V107" s="0" t="n">
        <v>2.498994991</v>
      </c>
      <c r="W107" s="0" t="n">
        <v>7.400426311</v>
      </c>
      <c r="Z107" s="0" t="n">
        <v>1</v>
      </c>
      <c r="AA107" s="0" t="n">
        <v>0.8550939</v>
      </c>
      <c r="AB107" s="0" t="n">
        <v>0.0137304</v>
      </c>
      <c r="AC107" s="37" t="n">
        <v>3.8878988</v>
      </c>
      <c r="AD107" s="0" t="n">
        <v>2.3714963</v>
      </c>
      <c r="AE107" s="0" t="n">
        <v>0.3559437</v>
      </c>
      <c r="AF107" s="0" t="n">
        <v>0.6394285</v>
      </c>
      <c r="AG107" s="0" t="n">
        <v>0.0585286</v>
      </c>
      <c r="AH107" s="0" t="n">
        <v>7.0478272</v>
      </c>
      <c r="AI107" s="0" t="n">
        <v>0.4722964</v>
      </c>
      <c r="AJ107" s="0" t="n">
        <v>307.9023858</v>
      </c>
      <c r="AK107" s="0" t="n">
        <v>1.6372513</v>
      </c>
      <c r="AL107" s="0" t="n">
        <v>349.2065336</v>
      </c>
      <c r="AM107" s="0" t="n">
        <v>0.0001364</v>
      </c>
      <c r="AN107" s="0" t="n">
        <v>14.7804703</v>
      </c>
      <c r="AO107" s="0" t="n">
        <v>1.1575651</v>
      </c>
      <c r="AP107" s="0" t="n">
        <v>37.2652121</v>
      </c>
      <c r="AQ107" s="0" t="n">
        <v>0.7533344</v>
      </c>
      <c r="AR107" s="0" t="n">
        <v>182.9386376</v>
      </c>
      <c r="AS107" s="0" t="n">
        <v>1.1242461</v>
      </c>
      <c r="AT107" s="0" t="n">
        <v>-19.7570601</v>
      </c>
      <c r="AU107" s="0" t="n">
        <v>1.553739</v>
      </c>
      <c r="AV107" s="28" t="n">
        <f aca="false">(5.2/nov_2021_out_good[[#This Row],[a]]+2*COS(nov_2021_out_good[[#This Row],[incl]]*3.1415/180)*((nov_2021_out_good[[#This Row],[a]]/5.2*(1-nov_2021_out_good[[#This Row],[e]]^2))^0.5))</f>
        <v>3.22330273798899</v>
      </c>
    </row>
    <row r="108" customFormat="false" ht="13.8" hidden="false" customHeight="false" outlineLevel="0" collapsed="false">
      <c r="A108" s="31" t="n">
        <v>42432.0643865741</v>
      </c>
      <c r="B108" s="0" t="s">
        <v>1552</v>
      </c>
      <c r="C108" s="0" t="s">
        <v>1553</v>
      </c>
      <c r="D108" s="0" t="n">
        <v>31.8</v>
      </c>
      <c r="E108" s="0" t="n">
        <v>11.7</v>
      </c>
      <c r="F108" s="0" t="n">
        <v>4.8</v>
      </c>
      <c r="G108" s="0" t="n">
        <v>-7.1</v>
      </c>
      <c r="H108" s="0" t="n">
        <v>7.9</v>
      </c>
      <c r="I108" s="43" t="n">
        <v>58000000000</v>
      </c>
      <c r="J108" s="0" t="n">
        <v>0.19</v>
      </c>
      <c r="L108" s="0" t="n">
        <f aca="false">nov_2021_out_good[[#This Row],[Calculated Total Impact Energy(kt)]]*4180000000000*2/(nov_2021_out_good[[#This Row],[Vel(km/s)]]*1000)^2</f>
        <v>11603.4772445029</v>
      </c>
      <c r="M108" s="0" t="n">
        <f aca="false">2*(nov_2021_out_good[[#This Row],[Mass (kg)]]/4/1500)^0.3333</f>
        <v>2.49172102026096</v>
      </c>
      <c r="N108" s="0" t="s">
        <v>2524</v>
      </c>
      <c r="O108" s="0" t="s">
        <v>2519</v>
      </c>
      <c r="P108" s="0" t="n">
        <v>-48</v>
      </c>
      <c r="Q108" s="0" t="n">
        <v>51</v>
      </c>
      <c r="R108" s="0" t="n">
        <v>11.65589979</v>
      </c>
      <c r="S108" s="0" t="n">
        <v>49.68230316</v>
      </c>
      <c r="T108" s="0" t="n">
        <v>112.70597</v>
      </c>
      <c r="U108" s="0" t="n">
        <v>3.430500314</v>
      </c>
      <c r="V108" s="0" t="n">
        <v>-8.198475392</v>
      </c>
      <c r="W108" s="0" t="n">
        <v>7.541662208</v>
      </c>
      <c r="X108" s="0" t="s">
        <v>1554</v>
      </c>
      <c r="Z108" s="0" t="n">
        <v>1</v>
      </c>
      <c r="AA108" s="0" t="n">
        <v>0.8810914</v>
      </c>
      <c r="AB108" s="0" t="n">
        <v>0.1370868</v>
      </c>
      <c r="AC108" s="37" t="n">
        <v>1.0696991</v>
      </c>
      <c r="AD108" s="0" t="n">
        <v>0.9753952</v>
      </c>
      <c r="AE108" s="0" t="n">
        <v>0.0536089</v>
      </c>
      <c r="AF108" s="0" t="n">
        <v>0.0966827</v>
      </c>
      <c r="AG108" s="0" t="n">
        <v>0.0910018</v>
      </c>
      <c r="AH108" s="0" t="n">
        <v>1.013807</v>
      </c>
      <c r="AI108" s="0" t="n">
        <v>1.647832</v>
      </c>
      <c r="AJ108" s="0" t="n">
        <v>254.7992665</v>
      </c>
      <c r="AK108" s="0" t="n">
        <v>28.8794264</v>
      </c>
      <c r="AL108" s="0" t="n">
        <v>162.7095552</v>
      </c>
      <c r="AM108" s="0" t="n">
        <v>0.0418726</v>
      </c>
      <c r="AN108" s="0" t="n">
        <v>2.4965108</v>
      </c>
      <c r="AO108" s="0" t="n">
        <v>2.670588</v>
      </c>
      <c r="AP108" s="0" t="n">
        <v>29.6681455</v>
      </c>
      <c r="AQ108" s="0" t="n">
        <v>0.8424403</v>
      </c>
      <c r="AR108" s="0" t="n">
        <v>337.1644879</v>
      </c>
      <c r="AS108" s="0" t="n">
        <v>10.4634429</v>
      </c>
      <c r="AT108" s="0" t="n">
        <v>-22.523647</v>
      </c>
      <c r="AU108" s="0" t="n">
        <v>10.8201798</v>
      </c>
      <c r="AV108" s="28" t="n">
        <f aca="false">(5.2/nov_2021_out_good[[#This Row],[a]]+2*COS(nov_2021_out_good[[#This Row],[incl]]*3.1415/180)*((nov_2021_out_good[[#This Row],[a]]/5.2*(1-nov_2021_out_good[[#This Row],[e]]^2))^0.5))</f>
        <v>6.19318044953508</v>
      </c>
    </row>
    <row r="109" customFormat="false" ht="13.8" hidden="false" customHeight="false" outlineLevel="0" collapsed="false">
      <c r="A109" s="31" t="n">
        <v>42784.8253356482</v>
      </c>
      <c r="B109" s="0" t="s">
        <v>480</v>
      </c>
      <c r="C109" s="0" t="s">
        <v>481</v>
      </c>
      <c r="D109" s="0" t="n">
        <v>38</v>
      </c>
      <c r="E109" s="0" t="n">
        <v>24.2</v>
      </c>
      <c r="F109" s="0" t="n">
        <v>-6.6</v>
      </c>
      <c r="G109" s="0" t="n">
        <v>-22.7</v>
      </c>
      <c r="H109" s="0" t="n">
        <v>-5.3</v>
      </c>
      <c r="I109" s="43" t="n">
        <v>295000000000</v>
      </c>
      <c r="J109" s="0" t="n">
        <v>0.79</v>
      </c>
      <c r="L109" s="0" t="n">
        <f aca="false">nov_2021_out_good[[#This Row],[Calculated Total Impact Energy(kt)]]*4180000000000*2/(nov_2021_out_good[[#This Row],[Vel(km/s)]]*1000)^2</f>
        <v>11277.2351615327</v>
      </c>
      <c r="M109" s="0" t="n">
        <f aca="false">2*(nov_2021_out_good[[#This Row],[Mass (kg)]]/4/1500)^0.3333</f>
        <v>2.46814870797168</v>
      </c>
      <c r="N109" s="0" t="s">
        <v>2518</v>
      </c>
      <c r="O109" s="0" t="s">
        <v>2519</v>
      </c>
      <c r="P109" s="0" t="n">
        <v>6.2</v>
      </c>
      <c r="Q109" s="0" t="n">
        <v>60.4</v>
      </c>
      <c r="R109" s="0" t="n">
        <v>24.22684462</v>
      </c>
      <c r="S109" s="0" t="n">
        <v>14.68518587</v>
      </c>
      <c r="T109" s="0" t="n">
        <v>63.03132083</v>
      </c>
      <c r="U109" s="0" t="n">
        <v>-2.785279395</v>
      </c>
      <c r="V109" s="0" t="n">
        <v>-5.473813837</v>
      </c>
      <c r="W109" s="0" t="n">
        <v>23.4354343</v>
      </c>
      <c r="Z109" s="0" t="n">
        <v>1</v>
      </c>
      <c r="AA109" s="0" t="n">
        <v>0.5197303</v>
      </c>
      <c r="AB109" s="0" t="n">
        <v>0.0211251</v>
      </c>
      <c r="AC109" s="37" t="n">
        <v>2.5648065</v>
      </c>
      <c r="AD109" s="0" t="n">
        <v>1.5422684</v>
      </c>
      <c r="AE109" s="0" t="n">
        <v>0.1501078</v>
      </c>
      <c r="AF109" s="0" t="n">
        <v>0.6630092</v>
      </c>
      <c r="AG109" s="0" t="n">
        <v>0.0408771</v>
      </c>
      <c r="AH109" s="0" t="n">
        <v>3.1387771</v>
      </c>
      <c r="AI109" s="0" t="n">
        <v>0.8260838</v>
      </c>
      <c r="AJ109" s="0" t="n">
        <v>280.94043</v>
      </c>
      <c r="AK109" s="0" t="n">
        <v>2.2700127</v>
      </c>
      <c r="AL109" s="0" t="n">
        <v>330.0979828</v>
      </c>
      <c r="AM109" s="0" t="n">
        <v>0.0045888</v>
      </c>
      <c r="AN109" s="0" t="n">
        <v>21.3956237</v>
      </c>
      <c r="AO109" s="0" t="n">
        <v>1.3659096</v>
      </c>
      <c r="AP109" s="0" t="n">
        <v>34.9238811</v>
      </c>
      <c r="AQ109" s="0" t="n">
        <v>0.8015236</v>
      </c>
      <c r="AR109" s="0" t="n">
        <v>159.2541625</v>
      </c>
      <c r="AS109" s="0" t="n">
        <v>1.0994893</v>
      </c>
      <c r="AT109" s="0" t="n">
        <v>13.1624586</v>
      </c>
      <c r="AU109" s="0" t="n">
        <v>1.0648722</v>
      </c>
      <c r="AV109" s="28" t="n">
        <f aca="false">(5.2/nov_2021_out_good[[#This Row],[a]]+2*COS(nov_2021_out_good[[#This Row],[incl]]*3.1415/180)*((nov_2021_out_good[[#This Row],[a]]/5.2*(1-nov_2021_out_good[[#This Row],[e]]^2))^0.5))</f>
        <v>4.18582246163264</v>
      </c>
    </row>
    <row r="110" customFormat="false" ht="13.8" hidden="false" customHeight="false" outlineLevel="0" collapsed="false">
      <c r="A110" s="31" t="n">
        <v>42013.4452662037</v>
      </c>
      <c r="B110" s="0" t="s">
        <v>902</v>
      </c>
      <c r="C110" s="0" t="s">
        <v>903</v>
      </c>
      <c r="D110" s="0" t="n">
        <v>36</v>
      </c>
      <c r="E110" s="0" t="n">
        <v>17.5</v>
      </c>
      <c r="F110" s="0" t="n">
        <v>-10.7</v>
      </c>
      <c r="G110" s="0" t="n">
        <v>-7.6</v>
      </c>
      <c r="H110" s="0" t="n">
        <v>11.6</v>
      </c>
      <c r="I110" s="43" t="n">
        <v>139000000000</v>
      </c>
      <c r="J110" s="0" t="n">
        <v>0.41</v>
      </c>
      <c r="L110" s="0" t="n">
        <f aca="false">nov_2021_out_good[[#This Row],[Calculated Total Impact Energy(kt)]]*4180000000000*2/(nov_2021_out_good[[#This Row],[Vel(km/s)]]*1000)^2</f>
        <v>11192.1632653061</v>
      </c>
      <c r="M110" s="0" t="n">
        <f aca="false">2*(nov_2021_out_good[[#This Row],[Mass (kg)]]/4/1500)^0.3333</f>
        <v>2.46192734635681</v>
      </c>
      <c r="N110" s="0" t="s">
        <v>2518</v>
      </c>
      <c r="O110" s="0" t="s">
        <v>2519</v>
      </c>
      <c r="P110" s="0" t="n">
        <v>2</v>
      </c>
      <c r="Q110" s="0" t="n">
        <v>28.8</v>
      </c>
      <c r="R110" s="0" t="n">
        <v>17.51599269</v>
      </c>
      <c r="S110" s="0" t="n">
        <v>43.88176446</v>
      </c>
      <c r="T110" s="0" t="n">
        <v>172.8788555</v>
      </c>
      <c r="U110" s="0" t="n">
        <v>12.04794658</v>
      </c>
      <c r="V110" s="0" t="n">
        <v>-1.505166456</v>
      </c>
      <c r="W110" s="0" t="n">
        <v>12.62503296</v>
      </c>
      <c r="Z110" s="0" t="n">
        <v>1</v>
      </c>
      <c r="AA110" s="0" t="n">
        <v>0.7725332</v>
      </c>
      <c r="AB110" s="0" t="n">
        <v>0.0163831</v>
      </c>
      <c r="AC110" s="37" t="n">
        <v>2.0280808</v>
      </c>
      <c r="AD110" s="0" t="n">
        <v>1.400307</v>
      </c>
      <c r="AE110" s="0" t="n">
        <v>0.0918302</v>
      </c>
      <c r="AF110" s="0" t="n">
        <v>0.4483115</v>
      </c>
      <c r="AG110" s="0" t="n">
        <v>0.0442399</v>
      </c>
      <c r="AH110" s="0" t="n">
        <v>10.9411495</v>
      </c>
      <c r="AI110" s="0" t="n">
        <v>0.7224194</v>
      </c>
      <c r="AJ110" s="0" t="n">
        <v>287.8926444</v>
      </c>
      <c r="AK110" s="0" t="n">
        <v>2.146631</v>
      </c>
      <c r="AL110" s="0" t="n">
        <v>108.6384251</v>
      </c>
      <c r="AM110" s="0" t="n">
        <v>0.0006481</v>
      </c>
      <c r="AN110" s="0" t="n">
        <v>13.4661192</v>
      </c>
      <c r="AO110" s="0" t="n">
        <v>1.1370401</v>
      </c>
      <c r="AP110" s="0" t="n">
        <v>34.2164744</v>
      </c>
      <c r="AQ110" s="0" t="n">
        <v>0.6070992</v>
      </c>
      <c r="AR110" s="0" t="n">
        <v>302.9087913</v>
      </c>
      <c r="AS110" s="0" t="n">
        <v>1.6513967</v>
      </c>
      <c r="AT110" s="0" t="n">
        <v>-47.545402</v>
      </c>
      <c r="AU110" s="0" t="n">
        <v>1.3844904</v>
      </c>
      <c r="AV110" s="28" t="n">
        <f aca="false">(5.2/nov_2021_out_good[[#This Row],[a]]+2*COS(nov_2021_out_good[[#This Row],[incl]]*3.1415/180)*((nov_2021_out_good[[#This Row],[a]]/5.2*(1-nov_2021_out_good[[#This Row],[e]]^2))^0.5))</f>
        <v>4.62433098104864</v>
      </c>
    </row>
    <row r="111" customFormat="false" ht="13.8" hidden="false" customHeight="false" outlineLevel="0" collapsed="false">
      <c r="A111" s="31" t="n">
        <v>39104.3089814815</v>
      </c>
      <c r="B111" s="0" t="s">
        <v>1293</v>
      </c>
      <c r="C111" s="0" t="s">
        <v>1294</v>
      </c>
      <c r="D111" s="0" t="n">
        <v>32</v>
      </c>
      <c r="E111" s="0" t="n">
        <v>13.4</v>
      </c>
      <c r="F111" s="0" t="n">
        <v>-3.3</v>
      </c>
      <c r="G111" s="0" t="n">
        <v>-12.8</v>
      </c>
      <c r="H111" s="0" t="n">
        <v>-1.9</v>
      </c>
      <c r="I111" s="43" t="n">
        <v>76000000000</v>
      </c>
      <c r="J111" s="0" t="n">
        <v>0.24</v>
      </c>
      <c r="L111" s="0" t="n">
        <f aca="false">nov_2021_out_good[[#This Row],[Calculated Total Impact Energy(kt)]]*4180000000000*2/(nov_2021_out_good[[#This Row],[Vel(km/s)]]*1000)^2</f>
        <v>11173.9808420584</v>
      </c>
      <c r="M111" s="0" t="n">
        <f aca="false">2*(nov_2021_out_good[[#This Row],[Mass (kg)]]/4/1500)^0.3333</f>
        <v>2.46059356816251</v>
      </c>
      <c r="N111" s="0" t="s">
        <v>2518</v>
      </c>
      <c r="O111" s="0" t="s">
        <v>2519</v>
      </c>
      <c r="P111" s="0" t="n">
        <v>45.4</v>
      </c>
      <c r="Q111" s="0" t="n">
        <v>53.5</v>
      </c>
      <c r="R111" s="0" t="n">
        <v>13.35440002</v>
      </c>
      <c r="S111" s="0" t="n">
        <v>41.79715029</v>
      </c>
      <c r="T111" s="0" t="n">
        <v>146.125495</v>
      </c>
      <c r="U111" s="0" t="n">
        <v>7.389853827</v>
      </c>
      <c r="V111" s="0" t="n">
        <v>-4.961004031</v>
      </c>
      <c r="W111" s="0" t="n">
        <v>9.955827411</v>
      </c>
      <c r="Z111" s="0" t="n">
        <v>1</v>
      </c>
      <c r="AA111" s="0" t="n">
        <v>0.8621359</v>
      </c>
      <c r="AB111" s="0" t="n">
        <v>0.0187027</v>
      </c>
      <c r="AC111" s="37" t="n">
        <v>1.4902552</v>
      </c>
      <c r="AD111" s="0" t="n">
        <v>1.1761955</v>
      </c>
      <c r="AE111" s="0" t="n">
        <v>0.0476116</v>
      </c>
      <c r="AF111" s="0" t="n">
        <v>0.2670131</v>
      </c>
      <c r="AG111" s="0" t="n">
        <v>0.0437972</v>
      </c>
      <c r="AH111" s="0" t="n">
        <v>3.0863851</v>
      </c>
      <c r="AI111" s="0" t="n">
        <v>1.0801014</v>
      </c>
      <c r="AJ111" s="0" t="n">
        <v>114.317703</v>
      </c>
      <c r="AK111" s="0" t="n">
        <v>2.182466</v>
      </c>
      <c r="AL111" s="0" t="n">
        <v>301.7741138</v>
      </c>
      <c r="AM111" s="0" t="n">
        <v>0.005088</v>
      </c>
      <c r="AN111" s="0" t="n">
        <v>7.1148268</v>
      </c>
      <c r="AO111" s="0" t="n">
        <v>1.2422459</v>
      </c>
      <c r="AP111" s="0" t="n">
        <v>32.3811054</v>
      </c>
      <c r="AQ111" s="0" t="n">
        <v>0.4714307</v>
      </c>
      <c r="AR111" s="0" t="n">
        <v>311.3376422</v>
      </c>
      <c r="AS111" s="0" t="n">
        <v>1.5547233</v>
      </c>
      <c r="AT111" s="0" t="n">
        <v>-3.6643352</v>
      </c>
      <c r="AU111" s="0" t="n">
        <v>2.5885765</v>
      </c>
      <c r="AV111" s="28" t="n">
        <f aca="false">(5.2/nov_2021_out_good[[#This Row],[a]]+2*COS(nov_2021_out_good[[#This Row],[incl]]*3.1415/180)*((nov_2021_out_good[[#This Row],[a]]/5.2*(1-nov_2021_out_good[[#This Row],[e]]^2))^0.5))</f>
        <v>5.3363609568496</v>
      </c>
    </row>
    <row r="112" customFormat="false" ht="13.8" hidden="false" customHeight="false" outlineLevel="0" collapsed="false">
      <c r="A112" s="31" t="n">
        <v>41044.4613078704</v>
      </c>
      <c r="B112" s="0" t="s">
        <v>950</v>
      </c>
      <c r="C112" s="0" t="s">
        <v>951</v>
      </c>
      <c r="D112" s="0" t="n">
        <v>33.3</v>
      </c>
      <c r="E112" s="0" t="n">
        <v>17.1</v>
      </c>
      <c r="F112" s="0" t="n">
        <v>-0.8</v>
      </c>
      <c r="G112" s="0" t="n">
        <v>1.1</v>
      </c>
      <c r="H112" s="0" t="n">
        <v>17</v>
      </c>
      <c r="I112" s="43" t="n">
        <v>132000000000</v>
      </c>
      <c r="J112" s="0" t="n">
        <v>0.39</v>
      </c>
      <c r="L112" s="0" t="n">
        <f aca="false">nov_2021_out_good[[#This Row],[Calculated Total Impact Energy(kt)]]*4180000000000*2/(nov_2021_out_good[[#This Row],[Vel(km/s)]]*1000)^2</f>
        <v>11150.0974658869</v>
      </c>
      <c r="M112" s="0" t="n">
        <f aca="false">2*(nov_2021_out_good[[#This Row],[Mass (kg)]]/4/1500)^0.3333</f>
        <v>2.4588393940828</v>
      </c>
      <c r="N112" s="0" t="s">
        <v>2524</v>
      </c>
      <c r="O112" s="0" t="s">
        <v>2525</v>
      </c>
      <c r="P112" s="0" t="n">
        <v>-61.8</v>
      </c>
      <c r="Q112" s="0" t="n">
        <v>-135.5</v>
      </c>
      <c r="R112" s="0" t="n">
        <v>17.05432496</v>
      </c>
      <c r="S112" s="0" t="n">
        <v>27.86529112</v>
      </c>
      <c r="T112" s="0" t="n">
        <v>170.2835337</v>
      </c>
      <c r="U112" s="0" t="n">
        <v>7.85674994</v>
      </c>
      <c r="V112" s="0" t="n">
        <v>-1.345302905</v>
      </c>
      <c r="W112" s="0" t="n">
        <v>15.07685778</v>
      </c>
      <c r="Z112" s="0" t="n">
        <v>1</v>
      </c>
      <c r="AA112" s="0" t="n">
        <v>0.8541183</v>
      </c>
      <c r="AB112" s="0" t="n">
        <v>0.0227596</v>
      </c>
      <c r="AC112" s="37" t="n">
        <v>1.0637414</v>
      </c>
      <c r="AD112" s="0" t="n">
        <v>0.9589298</v>
      </c>
      <c r="AE112" s="0" t="n">
        <v>0.0174936</v>
      </c>
      <c r="AF112" s="0" t="n">
        <v>0.1093005</v>
      </c>
      <c r="AG112" s="0" t="n">
        <v>0.0128357</v>
      </c>
      <c r="AH112" s="0" t="n">
        <v>24.7577773</v>
      </c>
      <c r="AI112" s="0" t="n">
        <v>2.130872</v>
      </c>
      <c r="AJ112" s="0" t="n">
        <v>125.0889683</v>
      </c>
      <c r="AK112" s="0" t="n">
        <v>10.3795817</v>
      </c>
      <c r="AL112" s="0" t="n">
        <v>234.8393708</v>
      </c>
      <c r="AM112" s="0" t="n">
        <v>0.0002997</v>
      </c>
      <c r="AN112" s="0" t="n">
        <v>12.8700149</v>
      </c>
      <c r="AO112" s="0" t="n">
        <v>1.1289114</v>
      </c>
      <c r="AP112" s="0" t="n">
        <v>28.8070374</v>
      </c>
      <c r="AQ112" s="0" t="n">
        <v>0.2929287</v>
      </c>
      <c r="AR112" s="0" t="n">
        <v>32.1922987</v>
      </c>
      <c r="AS112" s="0" t="n">
        <v>13.0143851</v>
      </c>
      <c r="AT112" s="0" t="n">
        <v>-84.7219701</v>
      </c>
      <c r="AU112" s="0" t="n">
        <v>1.2004966</v>
      </c>
      <c r="AV112" s="28" t="n">
        <f aca="false">(5.2/nov_2021_out_good[[#This Row],[a]]+2*COS(nov_2021_out_good[[#This Row],[incl]]*3.1415/180)*((nov_2021_out_good[[#This Row],[a]]/5.2*(1-nov_2021_out_good[[#This Row],[e]]^2))^0.5))</f>
        <v>6.19796160849803</v>
      </c>
    </row>
    <row r="113" customFormat="false" ht="13.8" hidden="false" customHeight="false" outlineLevel="0" collapsed="false">
      <c r="A113" s="31" t="n">
        <v>42102.1711921296</v>
      </c>
      <c r="B113" s="0" t="s">
        <v>745</v>
      </c>
      <c r="C113" s="0" t="s">
        <v>746</v>
      </c>
      <c r="D113" s="0" t="n">
        <v>36.3</v>
      </c>
      <c r="E113" s="0" t="n">
        <v>19.2</v>
      </c>
      <c r="F113" s="0" t="n">
        <v>8</v>
      </c>
      <c r="G113" s="0" t="n">
        <v>-15.6</v>
      </c>
      <c r="H113" s="0" t="n">
        <v>-7.9</v>
      </c>
      <c r="I113" s="43" t="n">
        <v>173000000000</v>
      </c>
      <c r="J113" s="0" t="n">
        <v>0.49</v>
      </c>
      <c r="L113" s="0" t="n">
        <f aca="false">nov_2021_out_good[[#This Row],[Calculated Total Impact Energy(kt)]]*4180000000000*2/(nov_2021_out_good[[#This Row],[Vel(km/s)]]*1000)^2</f>
        <v>11112.1961805556</v>
      </c>
      <c r="M113" s="0" t="n">
        <f aca="false">2*(nov_2021_out_good[[#This Row],[Mass (kg)]]/4/1500)^0.3333</f>
        <v>2.45605049043633</v>
      </c>
      <c r="N113" s="0" t="s">
        <v>2524</v>
      </c>
      <c r="O113" s="0" t="s">
        <v>2519</v>
      </c>
      <c r="P113" s="0" t="n">
        <v>-25.5</v>
      </c>
      <c r="Q113" s="0" t="n">
        <v>51.5</v>
      </c>
      <c r="R113" s="0" t="n">
        <v>19.22940457</v>
      </c>
      <c r="S113" s="0" t="n">
        <v>80.65223741</v>
      </c>
      <c r="T113" s="0" t="n">
        <v>57.3292187</v>
      </c>
      <c r="U113" s="0" t="n">
        <v>-10.24240341</v>
      </c>
      <c r="V113" s="0" t="n">
        <v>-15.97209359</v>
      </c>
      <c r="W113" s="0" t="n">
        <v>3.123363383</v>
      </c>
      <c r="Z113" s="0" t="n">
        <v>1</v>
      </c>
      <c r="AA113" s="0" t="n">
        <v>0.8001455</v>
      </c>
      <c r="AB113" s="0" t="n">
        <v>0.0208152</v>
      </c>
      <c r="AC113" s="37" t="n">
        <v>3.5213124</v>
      </c>
      <c r="AD113" s="0" t="n">
        <v>2.160729</v>
      </c>
      <c r="AE113" s="0" t="n">
        <v>0.213262</v>
      </c>
      <c r="AF113" s="0" t="n">
        <v>0.6296872</v>
      </c>
      <c r="AG113" s="0" t="n">
        <v>0.0433865</v>
      </c>
      <c r="AH113" s="0" t="n">
        <v>8.2591004</v>
      </c>
      <c r="AI113" s="0" t="n">
        <v>0.7315735</v>
      </c>
      <c r="AJ113" s="0" t="n">
        <v>118.71124</v>
      </c>
      <c r="AK113" s="0" t="n">
        <v>2.588521</v>
      </c>
      <c r="AL113" s="0" t="n">
        <v>17.8080069</v>
      </c>
      <c r="AM113" s="0" t="n">
        <v>0.0004883</v>
      </c>
      <c r="AN113" s="0" t="n">
        <v>15.235026</v>
      </c>
      <c r="AO113" s="0" t="n">
        <v>1.1915395</v>
      </c>
      <c r="AP113" s="0" t="n">
        <v>36.9016856</v>
      </c>
      <c r="AQ113" s="0" t="n">
        <v>0.5490628</v>
      </c>
      <c r="AR113" s="0" t="n">
        <v>23.9442021</v>
      </c>
      <c r="AS113" s="0" t="n">
        <v>1.8772923</v>
      </c>
      <c r="AT113" s="0" t="n">
        <v>30.0955797</v>
      </c>
      <c r="AU113" s="0" t="n">
        <v>1.2486256</v>
      </c>
      <c r="AV113" s="28" t="n">
        <f aca="false">(5.2/nov_2021_out_good[[#This Row],[a]]+2*COS(nov_2021_out_good[[#This Row],[incl]]*3.1415/180)*((nov_2021_out_good[[#This Row],[a]]/5.2*(1-nov_2021_out_good[[#This Row],[e]]^2))^0.5))</f>
        <v>3.39774079174767</v>
      </c>
    </row>
    <row r="114" customFormat="false" ht="13.8" hidden="false" customHeight="false" outlineLevel="0" collapsed="false">
      <c r="A114" s="31" t="n">
        <v>42698.5906712963</v>
      </c>
      <c r="B114" s="0" t="s">
        <v>882</v>
      </c>
      <c r="C114" s="0" t="s">
        <v>932</v>
      </c>
      <c r="D114" s="0" t="n">
        <v>30.6</v>
      </c>
      <c r="E114" s="0" t="n">
        <v>17.4</v>
      </c>
      <c r="F114" s="0" t="n">
        <v>9.1</v>
      </c>
      <c r="G114" s="0" t="n">
        <v>-11.2</v>
      </c>
      <c r="H114" s="0" t="n">
        <v>9.7</v>
      </c>
      <c r="I114" s="43" t="n">
        <v>138000000000</v>
      </c>
      <c r="J114" s="0" t="n">
        <v>0.4</v>
      </c>
      <c r="L114" s="0" t="n">
        <f aca="false">nov_2021_out_good[[#This Row],[Calculated Total Impact Energy(kt)]]*4180000000000*2/(nov_2021_out_good[[#This Row],[Vel(km/s)]]*1000)^2</f>
        <v>11045.0521865504</v>
      </c>
      <c r="M114" s="0" t="n">
        <f aca="false">2*(nov_2021_out_good[[#This Row],[Mass (kg)]]/4/1500)^0.3333</f>
        <v>2.45109420049532</v>
      </c>
      <c r="N114" s="0" t="s">
        <v>2524</v>
      </c>
      <c r="O114" s="0" t="s">
        <v>2519</v>
      </c>
      <c r="P114" s="0" t="n">
        <v>-15.2</v>
      </c>
      <c r="Q114" s="0" t="n">
        <v>80.3</v>
      </c>
      <c r="R114" s="0" t="n">
        <v>17.38792685</v>
      </c>
      <c r="S114" s="0" t="n">
        <v>47.63316844</v>
      </c>
      <c r="T114" s="0" t="n">
        <v>122.3174395</v>
      </c>
      <c r="U114" s="0" t="n">
        <v>6.868125665</v>
      </c>
      <c r="V114" s="0" t="n">
        <v>-10.85698262</v>
      </c>
      <c r="W114" s="0" t="n">
        <v>11.71728545</v>
      </c>
      <c r="Z114" s="0" t="n">
        <v>1</v>
      </c>
      <c r="AA114" s="0" t="n">
        <v>0.9224253</v>
      </c>
      <c r="AB114" s="0" t="n">
        <v>0.0048434</v>
      </c>
      <c r="AC114" s="37" t="n">
        <v>2.6295713</v>
      </c>
      <c r="AD114" s="0" t="n">
        <v>1.7759983</v>
      </c>
      <c r="AE114" s="0" t="n">
        <v>0.223622</v>
      </c>
      <c r="AF114" s="0" t="n">
        <v>0.4806159</v>
      </c>
      <c r="AG114" s="0" t="n">
        <v>0.0659361</v>
      </c>
      <c r="AH114" s="0" t="n">
        <v>16.9554656</v>
      </c>
      <c r="AI114" s="0" t="n">
        <v>1.1153295</v>
      </c>
      <c r="AJ114" s="0" t="n">
        <v>37.0621501</v>
      </c>
      <c r="AK114" s="0" t="n">
        <v>2.0295529</v>
      </c>
      <c r="AL114" s="0" t="n">
        <v>62.5073466</v>
      </c>
      <c r="AM114" s="0" t="n">
        <v>0.000456</v>
      </c>
      <c r="AN114" s="0" t="n">
        <v>12.975303</v>
      </c>
      <c r="AO114" s="0" t="n">
        <v>1.1465108</v>
      </c>
      <c r="AP114" s="0" t="n">
        <v>36.0247196</v>
      </c>
      <c r="AQ114" s="0" t="n">
        <v>0.8729397</v>
      </c>
      <c r="AR114" s="0" t="n">
        <v>52.4286131</v>
      </c>
      <c r="AS114" s="0" t="n">
        <v>1.8379473</v>
      </c>
      <c r="AT114" s="0" t="n">
        <v>-35.8148967</v>
      </c>
      <c r="AU114" s="0" t="n">
        <v>1.1311224</v>
      </c>
      <c r="AV114" s="28" t="n">
        <f aca="false">(5.2/nov_2021_out_good[[#This Row],[a]]+2*COS(nov_2021_out_good[[#This Row],[incl]]*3.1415/180)*((nov_2021_out_good[[#This Row],[a]]/5.2*(1-nov_2021_out_good[[#This Row],[e]]^2))^0.5))</f>
        <v>3.90835862295513</v>
      </c>
    </row>
    <row r="115" customFormat="false" ht="13.8" hidden="false" customHeight="false" outlineLevel="0" collapsed="false">
      <c r="A115" s="31" t="n">
        <v>43722.5274768519</v>
      </c>
      <c r="B115" s="0" t="s">
        <v>1072</v>
      </c>
      <c r="C115" s="0" t="s">
        <v>1073</v>
      </c>
      <c r="D115" s="0" t="n">
        <v>38</v>
      </c>
      <c r="E115" s="0" t="n">
        <v>15.9</v>
      </c>
      <c r="F115" s="0" t="n">
        <v>-12.9</v>
      </c>
      <c r="G115" s="0" t="n">
        <v>8.1</v>
      </c>
      <c r="H115" s="0" t="n">
        <v>4.6</v>
      </c>
      <c r="I115" s="43" t="n">
        <v>109000000000</v>
      </c>
      <c r="J115" s="0" t="n">
        <v>0.33</v>
      </c>
      <c r="L115" s="0" t="n">
        <f aca="false">nov_2021_out_good[[#This Row],[Calculated Total Impact Energy(kt)]]*4180000000000*2/(nov_2021_out_good[[#This Row],[Vel(km/s)]]*1000)^2</f>
        <v>10912.5430164946</v>
      </c>
      <c r="M115" s="0" t="n">
        <f aca="false">2*(nov_2021_out_good[[#This Row],[Mass (kg)]]/4/1500)^0.3333</f>
        <v>2.44125367049611</v>
      </c>
      <c r="N115" s="0" t="s">
        <v>2524</v>
      </c>
      <c r="O115" s="0" t="s">
        <v>2525</v>
      </c>
      <c r="P115" s="0" t="n">
        <v>-38.6</v>
      </c>
      <c r="Q115" s="0" t="n">
        <v>-33.5</v>
      </c>
      <c r="R115" s="0" t="n">
        <v>15.91163097</v>
      </c>
      <c r="S115" s="0" t="n">
        <v>21.8293337</v>
      </c>
      <c r="T115" s="0" t="n">
        <v>3.541819023</v>
      </c>
      <c r="U115" s="0" t="n">
        <v>-5.905329959</v>
      </c>
      <c r="V115" s="0" t="n">
        <v>-0.365511952</v>
      </c>
      <c r="W115" s="0" t="n">
        <v>14.77069664</v>
      </c>
      <c r="Z115" s="0" t="n">
        <v>1</v>
      </c>
      <c r="AA115" s="0" t="n">
        <v>0.6387724</v>
      </c>
      <c r="AB115" s="0" t="n">
        <v>0.0230206</v>
      </c>
      <c r="AC115" s="37" t="n">
        <v>1.2782407</v>
      </c>
      <c r="AD115" s="0" t="n">
        <v>0.9585066</v>
      </c>
      <c r="AE115" s="0" t="n">
        <v>0.0182724</v>
      </c>
      <c r="AF115" s="0" t="n">
        <v>0.3335753</v>
      </c>
      <c r="AG115" s="0" t="n">
        <v>0.0290126</v>
      </c>
      <c r="AH115" s="0" t="n">
        <v>9.6851367</v>
      </c>
      <c r="AI115" s="0" t="n">
        <v>1.2672739</v>
      </c>
      <c r="AJ115" s="0" t="n">
        <v>242.6583035</v>
      </c>
      <c r="AK115" s="0" t="n">
        <v>2.6739661</v>
      </c>
      <c r="AL115" s="0" t="n">
        <v>351.1465776</v>
      </c>
      <c r="AM115" s="0" t="n">
        <v>0.0001277</v>
      </c>
      <c r="AN115" s="0" t="n">
        <v>11.343095</v>
      </c>
      <c r="AO115" s="0" t="n">
        <v>1.1158137</v>
      </c>
      <c r="AP115" s="0" t="n">
        <v>28.9512134</v>
      </c>
      <c r="AQ115" s="0" t="n">
        <v>0.3047154</v>
      </c>
      <c r="AR115" s="0" t="n">
        <v>149.2447688</v>
      </c>
      <c r="AS115" s="0" t="n">
        <v>1.1932244</v>
      </c>
      <c r="AT115" s="0" t="n">
        <v>-13.0554759</v>
      </c>
      <c r="AU115" s="0" t="n">
        <v>1.2810762</v>
      </c>
      <c r="AV115" s="28" t="n">
        <f aca="false">(5.2/nov_2021_out_good[[#This Row],[a]]+2*COS(nov_2021_out_good[[#This Row],[incl]]*3.1415/180)*((nov_2021_out_good[[#This Row],[a]]/5.2*(1-nov_2021_out_good[[#This Row],[e]]^2))^0.5))</f>
        <v>6.22305685034409</v>
      </c>
    </row>
    <row r="116" customFormat="false" ht="13.8" hidden="false" customHeight="false" outlineLevel="0" collapsed="false">
      <c r="A116" s="31" t="n">
        <v>43152.0611458333</v>
      </c>
      <c r="B116" s="0" t="s">
        <v>1415</v>
      </c>
      <c r="C116" s="0" t="s">
        <v>1416</v>
      </c>
      <c r="D116" s="0" t="n">
        <v>31.5</v>
      </c>
      <c r="E116" s="0" t="n">
        <v>13.1</v>
      </c>
      <c r="F116" s="0" t="n">
        <v>-0.9</v>
      </c>
      <c r="G116" s="0" t="n">
        <v>13.1</v>
      </c>
      <c r="H116" s="0" t="n">
        <v>-0.4</v>
      </c>
      <c r="I116" s="43" t="n">
        <v>71000000000</v>
      </c>
      <c r="J116" s="0" t="n">
        <v>0.22</v>
      </c>
      <c r="L116" s="0" t="n">
        <f aca="false">nov_2021_out_good[[#This Row],[Calculated Total Impact Energy(kt)]]*4180000000000*2/(nov_2021_out_good[[#This Row],[Vel(km/s)]]*1000)^2</f>
        <v>10717.3241652584</v>
      </c>
      <c r="M116" s="0" t="n">
        <f aca="false">2*(nov_2021_out_good[[#This Row],[Mass (kg)]]/4/1500)^0.3333</f>
        <v>2.42660992754444</v>
      </c>
      <c r="N116" s="0" t="s">
        <v>2524</v>
      </c>
      <c r="O116" s="0" t="s">
        <v>2525</v>
      </c>
      <c r="P116" s="0" t="n">
        <v>-13.5</v>
      </c>
      <c r="Q116" s="0" t="n">
        <v>-37.1</v>
      </c>
      <c r="R116" s="0" t="n">
        <v>13.13697073</v>
      </c>
      <c r="S116" s="0" t="n">
        <v>50.8823775</v>
      </c>
      <c r="T116" s="0" t="n">
        <v>283.6263821</v>
      </c>
      <c r="U116" s="0" t="n">
        <v>-2.401212029</v>
      </c>
      <c r="V116" s="0" t="n">
        <v>9.905462279</v>
      </c>
      <c r="W116" s="0" t="n">
        <v>8.288304883</v>
      </c>
      <c r="Z116" s="0" t="n">
        <v>1</v>
      </c>
      <c r="AA116" s="0" t="n">
        <v>0.9886058</v>
      </c>
      <c r="AB116" s="0" t="n">
        <v>0.0005253</v>
      </c>
      <c r="AC116" s="37" t="n">
        <v>3.5120274</v>
      </c>
      <c r="AD116" s="0" t="n">
        <v>2.2503166</v>
      </c>
      <c r="AE116" s="0" t="n">
        <v>0.4550317</v>
      </c>
      <c r="AF116" s="0" t="n">
        <v>0.5606815</v>
      </c>
      <c r="AG116" s="0" t="n">
        <v>0.0890474</v>
      </c>
      <c r="AH116" s="0" t="n">
        <v>3.1163762</v>
      </c>
      <c r="AI116" s="0" t="n">
        <v>0.658042</v>
      </c>
      <c r="AJ116" s="0" t="n">
        <v>2.543368</v>
      </c>
      <c r="AK116" s="0" t="n">
        <v>1.7807278</v>
      </c>
      <c r="AL116" s="0" t="n">
        <v>152.1318334</v>
      </c>
      <c r="AM116" s="0" t="n">
        <v>0.0036295</v>
      </c>
      <c r="AN116" s="0" t="n">
        <v>7.5769197</v>
      </c>
      <c r="AO116" s="0" t="n">
        <v>1.1689113</v>
      </c>
      <c r="AP116" s="0" t="n">
        <v>37.4144046</v>
      </c>
      <c r="AQ116" s="0" t="n">
        <v>1.0652945</v>
      </c>
      <c r="AR116" s="0" t="n">
        <v>70.361708</v>
      </c>
      <c r="AS116" s="0" t="n">
        <v>2.8722154</v>
      </c>
      <c r="AT116" s="0" t="n">
        <v>6.5065559</v>
      </c>
      <c r="AU116" s="0" t="n">
        <v>1.4030311</v>
      </c>
      <c r="AV116" s="28" t="n">
        <f aca="false">(5.2/nov_2021_out_good[[#This Row],[a]]+2*COS(nov_2021_out_good[[#This Row],[incl]]*3.1415/180)*((nov_2021_out_good[[#This Row],[a]]/5.2*(1-nov_2021_out_good[[#This Row],[e]]^2))^0.5))</f>
        <v>3.398599194583</v>
      </c>
    </row>
    <row r="117" customFormat="false" ht="13.8" hidden="false" customHeight="false" outlineLevel="0" collapsed="false">
      <c r="A117" s="31" t="n">
        <v>42916.6019097222</v>
      </c>
      <c r="B117" s="0" t="s">
        <v>1159</v>
      </c>
      <c r="C117" s="0" t="s">
        <v>1160</v>
      </c>
      <c r="D117" s="0" t="n">
        <v>20</v>
      </c>
      <c r="E117" s="0" t="n">
        <v>15.2</v>
      </c>
      <c r="F117" s="0" t="n">
        <v>10.9</v>
      </c>
      <c r="G117" s="0" t="n">
        <v>-9.7</v>
      </c>
      <c r="H117" s="0" t="n">
        <v>4.2</v>
      </c>
      <c r="I117" s="43" t="n">
        <v>94000000000</v>
      </c>
      <c r="J117" s="0" t="n">
        <v>0.29</v>
      </c>
      <c r="L117" s="0" t="n">
        <f aca="false">nov_2021_out_good[[#This Row],[Calculated Total Impact Energy(kt)]]*4180000000000*2/(nov_2021_out_good[[#This Row],[Vel(km/s)]]*1000)^2</f>
        <v>10493.4210526316</v>
      </c>
      <c r="M117" s="0" t="n">
        <f aca="false">2*(nov_2021_out_good[[#This Row],[Mass (kg)]]/4/1500)^0.3333</f>
        <v>2.40959388930361</v>
      </c>
      <c r="N117" s="0" t="s">
        <v>2524</v>
      </c>
      <c r="O117" s="0" t="s">
        <v>2519</v>
      </c>
      <c r="P117" s="0" t="n">
        <v>-34.3</v>
      </c>
      <c r="Q117" s="0" t="n">
        <v>134.5</v>
      </c>
      <c r="R117" s="0" t="n">
        <v>15.18354372</v>
      </c>
      <c r="S117" s="0" t="n">
        <v>18.56413059</v>
      </c>
      <c r="T117" s="0" t="n">
        <v>11.64374385</v>
      </c>
      <c r="U117" s="0" t="n">
        <v>-4.734447525</v>
      </c>
      <c r="V117" s="0" t="n">
        <v>-0.975610033</v>
      </c>
      <c r="W117" s="0" t="n">
        <v>14.39351214</v>
      </c>
      <c r="Z117" s="0" t="n">
        <v>1</v>
      </c>
      <c r="AA117" s="0" t="n">
        <v>0.79896</v>
      </c>
      <c r="AB117" s="0" t="n">
        <v>0.019042</v>
      </c>
      <c r="AC117" s="37" t="n">
        <v>1.6775896</v>
      </c>
      <c r="AD117" s="0" t="n">
        <v>1.2382748</v>
      </c>
      <c r="AE117" s="0" t="n">
        <v>0.0577753</v>
      </c>
      <c r="AF117" s="0" t="n">
        <v>0.3547797</v>
      </c>
      <c r="AG117" s="0" t="n">
        <v>0.0418796</v>
      </c>
      <c r="AH117" s="0" t="n">
        <v>3.6305887</v>
      </c>
      <c r="AI117" s="0" t="n">
        <v>0.4484706</v>
      </c>
      <c r="AJ117" s="0" t="n">
        <v>259.4614297</v>
      </c>
      <c r="AK117" s="0" t="n">
        <v>2.3405957</v>
      </c>
      <c r="AL117" s="0" t="n">
        <v>98.7845645</v>
      </c>
      <c r="AM117" s="0" t="n">
        <v>0.00433</v>
      </c>
      <c r="AN117" s="0" t="n">
        <v>10.258056</v>
      </c>
      <c r="AO117" s="0" t="n">
        <v>1.1223324</v>
      </c>
      <c r="AP117" s="0" t="n">
        <v>32.0742101</v>
      </c>
      <c r="AQ117" s="0" t="n">
        <v>0.5210844</v>
      </c>
      <c r="AR117" s="0" t="n">
        <v>272.3600619</v>
      </c>
      <c r="AS117" s="0" t="n">
        <v>1.2223106</v>
      </c>
      <c r="AT117" s="0" t="n">
        <v>-12.5744361</v>
      </c>
      <c r="AU117" s="0" t="n">
        <v>1.3069903</v>
      </c>
      <c r="AV117" s="28" t="n">
        <f aca="false">(5.2/nov_2021_out_good[[#This Row],[a]]+2*COS(nov_2021_out_good[[#This Row],[incl]]*3.1415/180)*((nov_2021_out_good[[#This Row],[a]]/5.2*(1-nov_2021_out_good[[#This Row],[e]]^2))^0.5))</f>
        <v>5.11004363345621</v>
      </c>
    </row>
    <row r="118" customFormat="false" ht="13.8" hidden="false" customHeight="false" outlineLevel="0" collapsed="false">
      <c r="A118" s="31" t="n">
        <v>44261.3632638889</v>
      </c>
      <c r="B118" s="0" t="s">
        <v>908</v>
      </c>
      <c r="C118" s="0" t="s">
        <v>909</v>
      </c>
      <c r="D118" s="0" t="n">
        <v>31.1</v>
      </c>
      <c r="E118" s="0" t="n">
        <v>18.1</v>
      </c>
      <c r="F118" s="0" t="n">
        <v>12.7</v>
      </c>
      <c r="G118" s="0" t="n">
        <v>-4.7</v>
      </c>
      <c r="H118" s="0" t="n">
        <v>12</v>
      </c>
      <c r="I118" s="43" t="n">
        <v>141000000000</v>
      </c>
      <c r="J118" s="0" t="n">
        <v>0.41</v>
      </c>
      <c r="L118" s="0" t="n">
        <f aca="false">nov_2021_out_good[[#This Row],[Calculated Total Impact Energy(kt)]]*4180000000000*2/(nov_2021_out_good[[#This Row],[Vel(km/s)]]*1000)^2</f>
        <v>10462.4400964562</v>
      </c>
      <c r="M118" s="0" t="n">
        <f aca="false">2*(nov_2021_out_good[[#This Row],[Mass (kg)]]/4/1500)^0.3333</f>
        <v>2.40722041352609</v>
      </c>
      <c r="N118" s="0" t="s">
        <v>2524</v>
      </c>
      <c r="O118" s="0" t="s">
        <v>2519</v>
      </c>
      <c r="P118" s="0" t="n">
        <v>-48.6</v>
      </c>
      <c r="Q118" s="0" t="n">
        <v>90.4</v>
      </c>
      <c r="R118" s="0" t="n">
        <v>18.09364529</v>
      </c>
      <c r="S118" s="0" t="n">
        <v>47.7393488</v>
      </c>
      <c r="T118" s="0" t="n">
        <v>108.9281661</v>
      </c>
      <c r="U118" s="0" t="n">
        <v>4.34379992</v>
      </c>
      <c r="V118" s="0" t="n">
        <v>-12.66687859</v>
      </c>
      <c r="W118" s="0" t="n">
        <v>12.16805609</v>
      </c>
      <c r="Z118" s="0" t="n">
        <v>1</v>
      </c>
      <c r="AA118" s="0" t="n">
        <v>0.9833863</v>
      </c>
      <c r="AB118" s="0" t="n">
        <v>0.0016113</v>
      </c>
      <c r="AC118" s="37" t="n">
        <v>4.0047612</v>
      </c>
      <c r="AD118" s="0" t="n">
        <v>2.4940738</v>
      </c>
      <c r="AE118" s="0" t="n">
        <v>0.4229906</v>
      </c>
      <c r="AF118" s="0" t="n">
        <v>0.6057108</v>
      </c>
      <c r="AG118" s="0" t="n">
        <v>0.0667177</v>
      </c>
      <c r="AH118" s="0" t="n">
        <v>18.9799009</v>
      </c>
      <c r="AI118" s="0" t="n">
        <v>1.3741626</v>
      </c>
      <c r="AJ118" s="0" t="n">
        <v>12.3956555</v>
      </c>
      <c r="AK118" s="0" t="n">
        <v>1.3152523</v>
      </c>
      <c r="AL118" s="0" t="n">
        <v>165.7088769</v>
      </c>
      <c r="AM118" s="0" t="n">
        <v>0.0001009</v>
      </c>
      <c r="AN118" s="0" t="n">
        <v>13.9647648</v>
      </c>
      <c r="AO118" s="0" t="n">
        <v>1.1582202</v>
      </c>
      <c r="AP118" s="0" t="n">
        <v>37.8505907</v>
      </c>
      <c r="AQ118" s="0" t="n">
        <v>0.7968823</v>
      </c>
      <c r="AR118" s="0" t="n">
        <v>100.7396722</v>
      </c>
      <c r="AS118" s="0" t="n">
        <v>1.6751474</v>
      </c>
      <c r="AT118" s="0" t="n">
        <v>-38.6822772</v>
      </c>
      <c r="AU118" s="0" t="n">
        <v>1.2257043</v>
      </c>
      <c r="AV118" s="28" t="n">
        <f aca="false">(5.2/nov_2021_out_good[[#This Row],[a]]+2*COS(nov_2021_out_good[[#This Row],[incl]]*3.1415/180)*((nov_2021_out_good[[#This Row],[a]]/5.2*(1-nov_2021_out_good[[#This Row],[e]]^2))^0.5))</f>
        <v>3.12713502514505</v>
      </c>
    </row>
    <row r="119" customFormat="false" ht="13.8" hidden="false" customHeight="false" outlineLevel="0" collapsed="false">
      <c r="A119" s="31" t="n">
        <v>39630.7363310185</v>
      </c>
      <c r="B119" s="0" t="s">
        <v>1929</v>
      </c>
      <c r="C119" s="0" t="s">
        <v>1930</v>
      </c>
      <c r="D119" s="0" t="n">
        <v>36.1</v>
      </c>
      <c r="E119" s="0" t="n">
        <v>9.8</v>
      </c>
      <c r="F119" s="0" t="n">
        <v>2.8</v>
      </c>
      <c r="G119" s="0" t="n">
        <v>1.7</v>
      </c>
      <c r="H119" s="0" t="n">
        <v>-9.2</v>
      </c>
      <c r="I119" s="43" t="n">
        <v>36000000000</v>
      </c>
      <c r="J119" s="0" t="n">
        <v>0.12</v>
      </c>
      <c r="L119" s="0" t="n">
        <f aca="false">nov_2021_out_good[[#This Row],[Calculated Total Impact Energy(kt)]]*4180000000000*2/(nov_2021_out_good[[#This Row],[Vel(km/s)]]*1000)^2</f>
        <v>10445.6476468138</v>
      </c>
      <c r="M119" s="0" t="n">
        <f aca="false">2*(nov_2021_out_good[[#This Row],[Mass (kg)]]/4/1500)^0.3333</f>
        <v>2.40593197189479</v>
      </c>
      <c r="N119" s="0" t="s">
        <v>2518</v>
      </c>
      <c r="O119" s="0" t="s">
        <v>2525</v>
      </c>
      <c r="P119" s="0" t="n">
        <v>37.1</v>
      </c>
      <c r="Q119" s="0" t="n">
        <v>-115.7</v>
      </c>
      <c r="R119" s="0" t="n">
        <v>9.765756499</v>
      </c>
      <c r="S119" s="0" t="n">
        <v>37.57660697</v>
      </c>
      <c r="T119" s="0" t="n">
        <v>342.5506229</v>
      </c>
      <c r="U119" s="0" t="n">
        <v>-5.681316942</v>
      </c>
      <c r="V119" s="0" t="n">
        <v>1.785795216</v>
      </c>
      <c r="W119" s="0" t="n">
        <v>7.73973987</v>
      </c>
      <c r="Z119" s="0" t="n">
        <v>1</v>
      </c>
      <c r="AA119" s="0" t="s">
        <v>2842</v>
      </c>
      <c r="AB119" s="0" t="s">
        <v>2842</v>
      </c>
      <c r="AC119" s="37" t="s">
        <v>2842</v>
      </c>
      <c r="AD119" s="0" t="s">
        <v>2842</v>
      </c>
      <c r="AE119" s="0" t="s">
        <v>2842</v>
      </c>
      <c r="AF119" s="0" t="s">
        <v>2842</v>
      </c>
      <c r="AG119" s="0" t="s">
        <v>2842</v>
      </c>
      <c r="AH119" s="0" t="n">
        <v>2062.6483547</v>
      </c>
      <c r="AI119" s="0" t="n">
        <v>0</v>
      </c>
      <c r="AJ119" s="0" t="s">
        <v>2842</v>
      </c>
      <c r="AK119" s="0" t="s">
        <v>2842</v>
      </c>
      <c r="AL119" s="0" t="n">
        <v>100.1231166</v>
      </c>
      <c r="AM119" s="0" t="n">
        <v>0</v>
      </c>
      <c r="AN119" s="0" t="s">
        <v>2842</v>
      </c>
      <c r="AO119" s="0" t="s">
        <v>2842</v>
      </c>
      <c r="AP119" s="0" t="s">
        <v>2842</v>
      </c>
      <c r="AQ119" s="0" t="s">
        <v>2842</v>
      </c>
      <c r="AR119" s="0" t="s">
        <v>2842</v>
      </c>
      <c r="AS119" s="0" t="s">
        <v>2842</v>
      </c>
      <c r="AT119" s="0" t="s">
        <v>2842</v>
      </c>
      <c r="AU119" s="0" t="s">
        <v>2842</v>
      </c>
      <c r="AV119" s="28" t="e">
        <f aca="false">(5.2/nov_2021_out_good[[#This Row],[a]]+2*COS(nov_2021_out_good[[#This Row],[incl]]*3.1415/180)*((nov_2021_out_good[[#This Row],[a]]/5.2*(1-nov_2021_out_good[[#This Row],[e]]^2))^0.5))</f>
        <v>#VALUE!</v>
      </c>
    </row>
    <row r="120" customFormat="false" ht="13.8" hidden="false" customHeight="false" outlineLevel="0" collapsed="false">
      <c r="A120" s="31" t="n">
        <v>38715.4205439815</v>
      </c>
      <c r="B120" s="0" t="s">
        <v>689</v>
      </c>
      <c r="C120" s="0" t="s">
        <v>690</v>
      </c>
      <c r="D120" s="0" t="n">
        <v>42.2</v>
      </c>
      <c r="E120" s="0" t="n">
        <v>20.7</v>
      </c>
      <c r="F120" s="0" t="n">
        <v>18.6</v>
      </c>
      <c r="G120" s="0" t="n">
        <v>8.5</v>
      </c>
      <c r="H120" s="0" t="n">
        <v>3.2</v>
      </c>
      <c r="I120" s="43" t="n">
        <v>190000000000</v>
      </c>
      <c r="J120" s="0" t="n">
        <v>0.53</v>
      </c>
      <c r="L120" s="0" t="n">
        <f aca="false">nov_2021_out_good[[#This Row],[Calculated Total Impact Energy(kt)]]*4180000000000*2/(nov_2021_out_good[[#This Row],[Vel(km/s)]]*1000)^2</f>
        <v>10340.4980279586</v>
      </c>
      <c r="M120" s="0" t="n">
        <f aca="false">2*(nov_2021_out_good[[#This Row],[Mass (kg)]]/4/1500)^0.3333</f>
        <v>2.39783254941381</v>
      </c>
      <c r="N120" s="0" t="s">
        <v>2524</v>
      </c>
      <c r="O120" s="0" t="s">
        <v>2525</v>
      </c>
      <c r="P120" s="0" t="n">
        <v>-3</v>
      </c>
      <c r="Q120" s="0" t="n">
        <v>-154.9</v>
      </c>
      <c r="R120" s="0" t="n">
        <v>20.69903379</v>
      </c>
      <c r="S120" s="0" t="n">
        <v>5.917811456</v>
      </c>
      <c r="T120" s="0" t="n">
        <v>185.1826086</v>
      </c>
      <c r="U120" s="0" t="n">
        <v>2.125382162</v>
      </c>
      <c r="V120" s="0" t="n">
        <v>0.192774473</v>
      </c>
      <c r="W120" s="0" t="n">
        <v>20.58872479</v>
      </c>
      <c r="Z120" s="0" t="n">
        <v>1</v>
      </c>
      <c r="AA120" s="0" t="n">
        <v>0.753003</v>
      </c>
      <c r="AB120" s="0" t="n">
        <v>0.013966</v>
      </c>
      <c r="AC120" s="37" t="n">
        <v>2.7769068</v>
      </c>
      <c r="AD120" s="0" t="n">
        <v>1.7649549</v>
      </c>
      <c r="AE120" s="0" t="n">
        <v>0.1835097</v>
      </c>
      <c r="AF120" s="0" t="n">
        <v>0.5733585</v>
      </c>
      <c r="AG120" s="0" t="n">
        <v>0.0482665</v>
      </c>
      <c r="AH120" s="0" t="n">
        <v>16.6739085</v>
      </c>
      <c r="AI120" s="0" t="n">
        <v>1.1516412</v>
      </c>
      <c r="AJ120" s="0" t="n">
        <v>69.076837</v>
      </c>
      <c r="AK120" s="0" t="n">
        <v>2.1355091</v>
      </c>
      <c r="AL120" s="0" t="n">
        <v>97.7159837</v>
      </c>
      <c r="AM120" s="0" t="n">
        <v>0.0001709</v>
      </c>
      <c r="AN120" s="0" t="n">
        <v>17.4562705</v>
      </c>
      <c r="AO120" s="0" t="n">
        <v>1.227882</v>
      </c>
      <c r="AP120" s="0" t="n">
        <v>36.077081</v>
      </c>
      <c r="AQ120" s="0" t="n">
        <v>0.7242958</v>
      </c>
      <c r="AR120" s="0" t="n">
        <v>92.2932572</v>
      </c>
      <c r="AS120" s="0" t="n">
        <v>1.1016661</v>
      </c>
      <c r="AT120" s="0" t="n">
        <v>-9.3928801</v>
      </c>
      <c r="AU120" s="0" t="n">
        <v>1.0864872</v>
      </c>
      <c r="AV120" s="28" t="n">
        <f aca="false">(5.2/nov_2021_out_good[[#This Row],[a]]+2*COS(nov_2021_out_good[[#This Row],[incl]]*3.1415/180)*((nov_2021_out_good[[#This Row],[a]]/5.2*(1-nov_2021_out_good[[#This Row],[e]]^2))^0.5))</f>
        <v>3.86075565481714</v>
      </c>
    </row>
    <row r="121" customFormat="false" ht="13.8" hidden="false" customHeight="false" outlineLevel="0" collapsed="false">
      <c r="A121" s="31" t="n">
        <v>41775.8378240741</v>
      </c>
      <c r="B121" s="0" t="s">
        <v>926</v>
      </c>
      <c r="C121" s="0" t="s">
        <v>927</v>
      </c>
      <c r="D121" s="0" t="n">
        <v>30.8</v>
      </c>
      <c r="E121" s="0" t="n">
        <v>18</v>
      </c>
      <c r="F121" s="0" t="n">
        <v>2.9</v>
      </c>
      <c r="G121" s="0" t="n">
        <v>13.4</v>
      </c>
      <c r="H121" s="0" t="n">
        <v>-12.5</v>
      </c>
      <c r="I121" s="43" t="n">
        <v>136000000000</v>
      </c>
      <c r="J121" s="0" t="n">
        <v>0.4</v>
      </c>
      <c r="L121" s="0" t="n">
        <f aca="false">nov_2021_out_good[[#This Row],[Calculated Total Impact Energy(kt)]]*4180000000000*2/(nov_2021_out_good[[#This Row],[Vel(km/s)]]*1000)^2</f>
        <v>10320.987654321</v>
      </c>
      <c r="M121" s="0" t="n">
        <f aca="false">2*(nov_2021_out_good[[#This Row],[Mass (kg)]]/4/1500)^0.3333</f>
        <v>2.3963236800149</v>
      </c>
      <c r="N121" s="0" t="s">
        <v>2524</v>
      </c>
      <c r="O121" s="0" t="s">
        <v>2525</v>
      </c>
      <c r="P121" s="0" t="n">
        <v>-39.4</v>
      </c>
      <c r="Q121" s="0" t="n">
        <v>-95.9</v>
      </c>
      <c r="R121" s="0" t="n">
        <v>18.55316685</v>
      </c>
      <c r="S121" s="0" t="n">
        <v>81.95665946</v>
      </c>
      <c r="T121" s="0" t="n">
        <v>355.2938836</v>
      </c>
      <c r="U121" s="0" t="n">
        <v>-18.30871607</v>
      </c>
      <c r="V121" s="0" t="n">
        <v>1.507218177</v>
      </c>
      <c r="W121" s="0" t="n">
        <v>2.59599871</v>
      </c>
      <c r="Z121" s="0" t="n">
        <v>1</v>
      </c>
      <c r="AA121" s="0" t="n">
        <v>0.8611494</v>
      </c>
      <c r="AB121" s="0" t="n">
        <v>0.0121226</v>
      </c>
      <c r="AC121" s="37" t="n">
        <v>3.6469845</v>
      </c>
      <c r="AD121" s="0" t="n">
        <v>2.254067</v>
      </c>
      <c r="AE121" s="0" t="n">
        <v>0.3488604</v>
      </c>
      <c r="AF121" s="0" t="n">
        <v>0.6179575</v>
      </c>
      <c r="AG121" s="0" t="n">
        <v>0.0631392</v>
      </c>
      <c r="AH121" s="0" t="n">
        <v>12.5965368</v>
      </c>
      <c r="AI121" s="0" t="n">
        <v>0.5543553</v>
      </c>
      <c r="AJ121" s="0" t="n">
        <v>127.6997124</v>
      </c>
      <c r="AK121" s="0" t="n">
        <v>1.4654173</v>
      </c>
      <c r="AL121" s="0" t="n">
        <v>55.6820327</v>
      </c>
      <c r="AM121" s="0" t="n">
        <v>0.0003362</v>
      </c>
      <c r="AN121" s="0" t="n">
        <v>14.8619299</v>
      </c>
      <c r="AO121" s="0" t="n">
        <v>1.1601196</v>
      </c>
      <c r="AP121" s="0" t="n">
        <v>36.893764</v>
      </c>
      <c r="AQ121" s="0" t="n">
        <v>0.8255056</v>
      </c>
      <c r="AR121" s="0" t="n">
        <v>70.0631158</v>
      </c>
      <c r="AS121" s="0" t="n">
        <v>1.7141313</v>
      </c>
      <c r="AT121" s="0" t="n">
        <v>53.1708432</v>
      </c>
      <c r="AU121" s="0" t="n">
        <v>1.8018893</v>
      </c>
      <c r="AV121" s="28" t="n">
        <f aca="false">(5.2/nov_2021_out_good[[#This Row],[a]]+2*COS(nov_2021_out_good[[#This Row],[incl]]*3.1415/180)*((nov_2021_out_good[[#This Row],[a]]/5.2*(1-nov_2021_out_good[[#This Row],[e]]^2))^0.5))</f>
        <v>3.31728782709442</v>
      </c>
    </row>
    <row r="122" customFormat="false" ht="13.8" hidden="false" customHeight="false" outlineLevel="0" collapsed="false">
      <c r="A122" s="31" t="n">
        <v>39004.7575115741</v>
      </c>
      <c r="B122" s="0" t="s">
        <v>527</v>
      </c>
      <c r="C122" s="0" t="s">
        <v>528</v>
      </c>
      <c r="D122" s="0" t="n">
        <v>44.4</v>
      </c>
      <c r="E122" s="0" t="n">
        <v>23.9</v>
      </c>
      <c r="F122" s="0" t="n">
        <v>4.9</v>
      </c>
      <c r="G122" s="0" t="n">
        <v>23.4</v>
      </c>
      <c r="H122" s="0" t="n">
        <v>-1</v>
      </c>
      <c r="I122" s="43" t="n">
        <v>258000000000</v>
      </c>
      <c r="J122" s="0" t="n">
        <v>0.7</v>
      </c>
      <c r="L122" s="0" t="n">
        <f aca="false">nov_2021_out_good[[#This Row],[Calculated Total Impact Energy(kt)]]*4180000000000*2/(nov_2021_out_good[[#This Row],[Vel(km/s)]]*1000)^2</f>
        <v>10244.9186813956</v>
      </c>
      <c r="M122" s="0" t="n">
        <f aca="false">2*(nov_2021_out_good[[#This Row],[Mass (kg)]]/4/1500)^0.3333</f>
        <v>2.39042252294118</v>
      </c>
      <c r="N122" s="0" t="s">
        <v>2518</v>
      </c>
      <c r="O122" s="0" t="s">
        <v>2525</v>
      </c>
      <c r="P122" s="0" t="n">
        <v>49.4</v>
      </c>
      <c r="Q122" s="0" t="n">
        <v>-175</v>
      </c>
      <c r="R122" s="0" t="n">
        <v>23.92843497</v>
      </c>
      <c r="S122" s="0" t="n">
        <v>77.29368478</v>
      </c>
      <c r="T122" s="0" t="n">
        <v>101.3754266</v>
      </c>
      <c r="U122" s="0" t="n">
        <v>4.603989434</v>
      </c>
      <c r="V122" s="0" t="n">
        <v>-22.8838928</v>
      </c>
      <c r="W122" s="0" t="n">
        <v>5.263148471</v>
      </c>
      <c r="Z122" s="0" t="n">
        <v>1</v>
      </c>
      <c r="AA122" s="0" t="n">
        <v>0.5450254</v>
      </c>
      <c r="AB122" s="0" t="n">
        <v>0.0273778</v>
      </c>
      <c r="AC122" s="37" t="n">
        <v>2.5808836</v>
      </c>
      <c r="AD122" s="0" t="n">
        <v>1.5629545</v>
      </c>
      <c r="AE122" s="0" t="n">
        <v>0.1199931</v>
      </c>
      <c r="AF122" s="0" t="n">
        <v>0.6512852</v>
      </c>
      <c r="AG122" s="0" t="n">
        <v>0.0382714</v>
      </c>
      <c r="AH122" s="0" t="n">
        <v>3.7002847</v>
      </c>
      <c r="AI122" s="0" t="n">
        <v>0.9231394</v>
      </c>
      <c r="AJ122" s="0" t="n">
        <v>81.3858414</v>
      </c>
      <c r="AK122" s="0" t="n">
        <v>2.6161705</v>
      </c>
      <c r="AL122" s="0" t="n">
        <v>201.1592248</v>
      </c>
      <c r="AM122" s="0" t="n">
        <v>0.0014554</v>
      </c>
      <c r="AN122" s="0" t="n">
        <v>20.8403565</v>
      </c>
      <c r="AO122" s="0" t="n">
        <v>1.3569535</v>
      </c>
      <c r="AP122" s="0" t="n">
        <v>34.80483</v>
      </c>
      <c r="AQ122" s="0" t="n">
        <v>0.6260072</v>
      </c>
      <c r="AR122" s="0" t="n">
        <v>197.3900145</v>
      </c>
      <c r="AS122" s="0" t="n">
        <v>1.1482086</v>
      </c>
      <c r="AT122" s="0" t="n">
        <v>-1.9422223</v>
      </c>
      <c r="AU122" s="0" t="n">
        <v>1.1943782</v>
      </c>
      <c r="AV122" s="28" t="n">
        <f aca="false">(5.2/nov_2021_out_good[[#This Row],[a]]+2*COS(nov_2021_out_good[[#This Row],[incl]]*3.1415/180)*((nov_2021_out_good[[#This Row],[a]]/5.2*(1-nov_2021_out_good[[#This Row],[e]]^2))^0.5))</f>
        <v>4.15734450968359</v>
      </c>
    </row>
    <row r="123" customFormat="false" ht="13.8" hidden="false" customHeight="false" outlineLevel="0" collapsed="false">
      <c r="A123" s="31" t="n">
        <v>42929.39625</v>
      </c>
      <c r="B123" s="0" t="s">
        <v>1352</v>
      </c>
      <c r="C123" s="0" t="s">
        <v>1353</v>
      </c>
      <c r="D123" s="0" t="n">
        <v>35</v>
      </c>
      <c r="E123" s="0" t="n">
        <v>13.7</v>
      </c>
      <c r="F123" s="0" t="n">
        <v>-10</v>
      </c>
      <c r="G123" s="0" t="n">
        <v>-6.5</v>
      </c>
      <c r="H123" s="0" t="n">
        <v>-6.8</v>
      </c>
      <c r="I123" s="43" t="n">
        <v>73000000000</v>
      </c>
      <c r="J123" s="0" t="n">
        <v>0.23</v>
      </c>
      <c r="L123" s="0" t="n">
        <f aca="false">nov_2021_out_good[[#This Row],[Calculated Total Impact Energy(kt)]]*4180000000000*2/(nov_2021_out_good[[#This Row],[Vel(km/s)]]*1000)^2</f>
        <v>10244.5521871171</v>
      </c>
      <c r="M123" s="0" t="n">
        <f aca="false">2*(nov_2021_out_good[[#This Row],[Mass (kg)]]/4/1500)^0.3333</f>
        <v>2.39039402103879</v>
      </c>
      <c r="N123" s="0" t="s">
        <v>2518</v>
      </c>
      <c r="O123" s="0" t="s">
        <v>2519</v>
      </c>
      <c r="P123" s="0" t="n">
        <v>23.1</v>
      </c>
      <c r="Q123" s="0" t="n">
        <v>60.7</v>
      </c>
      <c r="R123" s="0" t="n">
        <v>13.72916603</v>
      </c>
      <c r="S123" s="0" t="n">
        <v>25.58172671</v>
      </c>
      <c r="T123" s="0" t="n">
        <v>290.8585156</v>
      </c>
      <c r="U123" s="0" t="n">
        <v>-2.110813747</v>
      </c>
      <c r="V123" s="0" t="n">
        <v>5.539706788</v>
      </c>
      <c r="W123" s="0" t="n">
        <v>12.3832998</v>
      </c>
      <c r="Z123" s="0" t="n">
        <v>1</v>
      </c>
      <c r="AA123" s="0" t="n">
        <v>0.6666246</v>
      </c>
      <c r="AB123" s="0" t="n">
        <v>0.0258018</v>
      </c>
      <c r="AC123" s="37" t="n">
        <v>1.2127503</v>
      </c>
      <c r="AD123" s="0" t="n">
        <v>0.9396874</v>
      </c>
      <c r="AE123" s="0" t="n">
        <v>0.0150804</v>
      </c>
      <c r="AF123" s="0" t="n">
        <v>0.290589</v>
      </c>
      <c r="AG123" s="0" t="n">
        <v>0.0336959</v>
      </c>
      <c r="AH123" s="0" t="n">
        <v>1.9792204</v>
      </c>
      <c r="AI123" s="0" t="n">
        <v>0.4653539</v>
      </c>
      <c r="AJ123" s="0" t="n">
        <v>58.0214085</v>
      </c>
      <c r="AK123" s="0" t="n">
        <v>3.1173127</v>
      </c>
      <c r="AL123" s="0" t="n">
        <v>111.0047579</v>
      </c>
      <c r="AM123" s="0" t="n">
        <v>0.0139832</v>
      </c>
      <c r="AN123" s="0" t="n">
        <v>8.3126651</v>
      </c>
      <c r="AO123" s="0" t="n">
        <v>1.1486954</v>
      </c>
      <c r="AP123" s="0" t="n">
        <v>28.308297</v>
      </c>
      <c r="AQ123" s="0" t="n">
        <v>0.2676007</v>
      </c>
      <c r="AR123" s="0" t="n">
        <v>96.8940088</v>
      </c>
      <c r="AS123" s="0" t="n">
        <v>1.9527273</v>
      </c>
      <c r="AT123" s="0" t="n">
        <v>29.7732911</v>
      </c>
      <c r="AU123" s="0" t="n">
        <v>1.2130444</v>
      </c>
      <c r="AV123" s="28" t="n">
        <f aca="false">(5.2/nov_2021_out_good[[#This Row],[a]]+2*COS(nov_2021_out_good[[#This Row],[incl]]*3.1415/180)*((nov_2021_out_good[[#This Row],[a]]/5.2*(1-nov_2021_out_good[[#This Row],[e]]^2))^0.5))</f>
        <v>6.3467799933614</v>
      </c>
    </row>
    <row r="124" customFormat="false" ht="13.8" hidden="false" customHeight="false" outlineLevel="0" collapsed="false">
      <c r="A124" s="31" t="n">
        <v>42396.4161574074</v>
      </c>
      <c r="B124" s="0" t="s">
        <v>271</v>
      </c>
      <c r="C124" s="0" t="s">
        <v>1674</v>
      </c>
      <c r="D124" s="0" t="n">
        <v>37</v>
      </c>
      <c r="E124" s="0" t="n">
        <v>11.5</v>
      </c>
      <c r="F124" s="0" t="n">
        <v>-10</v>
      </c>
      <c r="G124" s="0" t="n">
        <v>-4.4</v>
      </c>
      <c r="H124" s="0" t="n">
        <v>3.6</v>
      </c>
      <c r="I124" s="43" t="n">
        <v>50000000000</v>
      </c>
      <c r="J124" s="0" t="n">
        <v>0.16</v>
      </c>
      <c r="L124" s="0" t="n">
        <f aca="false">nov_2021_out_good[[#This Row],[Calculated Total Impact Energy(kt)]]*4180000000000*2/(nov_2021_out_good[[#This Row],[Vel(km/s)]]*1000)^2</f>
        <v>10114.1776937618</v>
      </c>
      <c r="M124" s="0" t="n">
        <f aca="false">2*(nov_2021_out_good[[#This Row],[Mass (kg)]]/4/1500)^0.3333</f>
        <v>2.3802114828067</v>
      </c>
      <c r="N124" s="0" t="s">
        <v>2524</v>
      </c>
      <c r="O124" s="0" t="s">
        <v>2519</v>
      </c>
      <c r="P124" s="0" t="n">
        <v>-45.8</v>
      </c>
      <c r="Q124" s="0" t="n">
        <v>53.6</v>
      </c>
      <c r="R124" s="0" t="n">
        <v>11.50304308</v>
      </c>
      <c r="S124" s="0" t="n">
        <v>36.99766663</v>
      </c>
      <c r="T124" s="0" t="n">
        <v>308.2276418</v>
      </c>
      <c r="U124" s="0" t="n">
        <v>-4.283450941</v>
      </c>
      <c r="V124" s="0" t="n">
        <v>5.437894872</v>
      </c>
      <c r="W124" s="0" t="n">
        <v>9.187020594</v>
      </c>
      <c r="Z124" s="0" t="n">
        <v>1</v>
      </c>
      <c r="AA124" s="0" t="n">
        <v>0.8343613</v>
      </c>
      <c r="AB124" s="0" t="n">
        <v>0.0780697</v>
      </c>
      <c r="AC124" s="37" t="n">
        <v>1.053082</v>
      </c>
      <c r="AD124" s="0" t="n">
        <v>0.9437217</v>
      </c>
      <c r="AE124" s="0" t="n">
        <v>0.0163422</v>
      </c>
      <c r="AF124" s="0" t="n">
        <v>0.115882</v>
      </c>
      <c r="AG124" s="0" t="n">
        <v>0.0678972</v>
      </c>
      <c r="AH124" s="0" t="n">
        <v>2.5041451</v>
      </c>
      <c r="AI124" s="0" t="n">
        <v>0.8430517</v>
      </c>
      <c r="AJ124" s="0" t="n">
        <v>62.0284025</v>
      </c>
      <c r="AK124" s="0" t="n">
        <v>2.585848</v>
      </c>
      <c r="AL124" s="0" t="n">
        <v>306.6301962</v>
      </c>
      <c r="AM124" s="0" t="n">
        <v>0.0123587</v>
      </c>
      <c r="AN124" s="0" t="n">
        <v>3.391042</v>
      </c>
      <c r="AO124" s="0" t="n">
        <v>1.9779825</v>
      </c>
      <c r="AP124" s="0" t="n">
        <v>29.3584652</v>
      </c>
      <c r="AQ124" s="0" t="n">
        <v>0.2772307</v>
      </c>
      <c r="AR124" s="0" t="n">
        <v>285.4086825</v>
      </c>
      <c r="AS124" s="0" t="n">
        <v>4.230585</v>
      </c>
      <c r="AT124" s="0" t="n">
        <v>-0.4463369</v>
      </c>
      <c r="AU124" s="0" t="n">
        <v>6.0546368</v>
      </c>
      <c r="AV124" s="28" t="n">
        <f aca="false">(5.2/nov_2021_out_good[[#This Row],[a]]+2*COS(nov_2021_out_good[[#This Row],[incl]]*3.1415/180)*((nov_2021_out_good[[#This Row],[a]]/5.2*(1-nov_2021_out_good[[#This Row],[e]]^2))^0.5))</f>
        <v>6.35557182266957</v>
      </c>
    </row>
    <row r="125" customFormat="false" ht="13.8" hidden="false" customHeight="false" outlineLevel="0" collapsed="false">
      <c r="A125" s="31" t="n">
        <v>38665.3146759259</v>
      </c>
      <c r="B125" s="0" t="s">
        <v>1276</v>
      </c>
      <c r="C125" s="0" t="s">
        <v>540</v>
      </c>
      <c r="D125" s="0" t="n">
        <v>30.7</v>
      </c>
      <c r="E125" s="0" t="n">
        <v>13.8</v>
      </c>
      <c r="F125" s="0" t="n">
        <v>13.5</v>
      </c>
      <c r="G125" s="0" t="n">
        <v>-2.7</v>
      </c>
      <c r="H125" s="0" t="n">
        <v>-0.7</v>
      </c>
      <c r="I125" s="43" t="n">
        <v>73000000000</v>
      </c>
      <c r="J125" s="0" t="n">
        <v>0.23</v>
      </c>
      <c r="L125" s="0" t="n">
        <f aca="false">nov_2021_out_good[[#This Row],[Calculated Total Impact Energy(kt)]]*4180000000000*2/(nov_2021_out_good[[#This Row],[Vel(km/s)]]*1000)^2</f>
        <v>10096.6183574879</v>
      </c>
      <c r="M125" s="0" t="n">
        <f aca="false">2*(nov_2021_out_good[[#This Row],[Mass (kg)]]/4/1500)^0.3333</f>
        <v>2.37883338549187</v>
      </c>
      <c r="N125" s="0" t="s">
        <v>2524</v>
      </c>
      <c r="O125" s="0" t="s">
        <v>2519</v>
      </c>
      <c r="P125" s="0" t="n">
        <v>-31</v>
      </c>
      <c r="Q125" s="0" t="n">
        <v>145.9</v>
      </c>
      <c r="R125" s="0" t="n">
        <v>13.78513692</v>
      </c>
      <c r="S125" s="0" t="n">
        <v>40.26389704</v>
      </c>
      <c r="T125" s="0" t="n">
        <v>36.76697625</v>
      </c>
      <c r="U125" s="0" t="n">
        <v>-7.137158376</v>
      </c>
      <c r="V125" s="0" t="n">
        <v>-5.332863524</v>
      </c>
      <c r="W125" s="0" t="n">
        <v>10.51910343</v>
      </c>
      <c r="Z125" s="0" t="n">
        <v>1</v>
      </c>
      <c r="AA125" s="0" t="n">
        <v>0.9783925</v>
      </c>
      <c r="AB125" s="0" t="n">
        <v>0.0012537</v>
      </c>
      <c r="AC125" s="37" t="n">
        <v>3.2154269</v>
      </c>
      <c r="AD125" s="0" t="n">
        <v>2.0969097</v>
      </c>
      <c r="AE125" s="0" t="n">
        <v>0.4403402</v>
      </c>
      <c r="AF125" s="0" t="n">
        <v>0.5334122</v>
      </c>
      <c r="AG125" s="0" t="n">
        <v>0.0978587</v>
      </c>
      <c r="AH125" s="0" t="n">
        <v>4.4802705</v>
      </c>
      <c r="AI125" s="0" t="n">
        <v>0.4044704</v>
      </c>
      <c r="AJ125" s="0" t="n">
        <v>195.2054335</v>
      </c>
      <c r="AK125" s="0" t="n">
        <v>1.3272754</v>
      </c>
      <c r="AL125" s="0" t="n">
        <v>226.9190843</v>
      </c>
      <c r="AM125" s="0" t="n">
        <v>0.0006553</v>
      </c>
      <c r="AN125" s="0" t="n">
        <v>7.8373751</v>
      </c>
      <c r="AO125" s="0" t="n">
        <v>1.1992081</v>
      </c>
      <c r="AP125" s="0" t="n">
        <v>36.9907031</v>
      </c>
      <c r="AQ125" s="0" t="n">
        <v>1.2008532</v>
      </c>
      <c r="AR125" s="0" t="n">
        <v>334.2948683</v>
      </c>
      <c r="AS125" s="0" t="n">
        <v>1.6293971</v>
      </c>
      <c r="AT125" s="0" t="n">
        <v>12.504914</v>
      </c>
      <c r="AU125" s="0" t="n">
        <v>2.1124964</v>
      </c>
      <c r="AV125" s="28" t="n">
        <f aca="false">(5.2/nov_2021_out_good[[#This Row],[a]]+2*COS(nov_2021_out_good[[#This Row],[incl]]*3.1415/180)*((nov_2021_out_good[[#This Row],[a]]/5.2*(1-nov_2021_out_good[[#This Row],[e]]^2))^0.5))</f>
        <v>3.55082946249116</v>
      </c>
    </row>
    <row r="126" customFormat="false" ht="13.8" hidden="false" customHeight="false" outlineLevel="0" collapsed="false">
      <c r="A126" s="31" t="n">
        <v>42061.9211111111</v>
      </c>
      <c r="B126" s="0" t="s">
        <v>692</v>
      </c>
      <c r="C126" s="0" t="s">
        <v>693</v>
      </c>
      <c r="D126" s="0" t="n">
        <v>33.7</v>
      </c>
      <c r="E126" s="0" t="n">
        <v>21.1</v>
      </c>
      <c r="F126" s="0" t="n">
        <v>5.6</v>
      </c>
      <c r="G126" s="0" t="n">
        <v>-2.3</v>
      </c>
      <c r="H126" s="0" t="n">
        <v>-20.2</v>
      </c>
      <c r="I126" s="43" t="n">
        <v>188000000000</v>
      </c>
      <c r="J126" s="0" t="n">
        <v>0.53</v>
      </c>
      <c r="L126" s="0" t="n">
        <f aca="false">nov_2021_out_good[[#This Row],[Calculated Total Impact Energy(kt)]]*4180000000000*2/(nov_2021_out_good[[#This Row],[Vel(km/s)]]*1000)^2</f>
        <v>9952.15740886323</v>
      </c>
      <c r="M126" s="0" t="n">
        <f aca="false">2*(nov_2021_out_good[[#This Row],[Mass (kg)]]/4/1500)^0.3333</f>
        <v>2.36743464520271</v>
      </c>
      <c r="N126" s="0" t="s">
        <v>2518</v>
      </c>
      <c r="O126" s="0" t="s">
        <v>2525</v>
      </c>
      <c r="P126" s="0" t="n">
        <v>68</v>
      </c>
      <c r="Q126" s="0" t="n">
        <v>-149</v>
      </c>
      <c r="R126" s="0" t="n">
        <v>21.08767412</v>
      </c>
      <c r="S126" s="0" t="n">
        <v>17.75258248</v>
      </c>
      <c r="T126" s="0" t="n">
        <v>310.9581716</v>
      </c>
      <c r="U126" s="0" t="n">
        <v>-4.214774241</v>
      </c>
      <c r="V126" s="0" t="n">
        <v>4.855698011</v>
      </c>
      <c r="W126" s="0" t="n">
        <v>20.08352247</v>
      </c>
      <c r="Z126" s="0" t="n">
        <v>1</v>
      </c>
      <c r="AA126" s="0" t="n">
        <v>0.989882</v>
      </c>
      <c r="AB126" s="0" t="n">
        <v>0.0003719</v>
      </c>
      <c r="AC126" s="37" t="n">
        <v>3.0786822</v>
      </c>
      <c r="AD126" s="0" t="n">
        <v>2.0342821</v>
      </c>
      <c r="AE126" s="0" t="n">
        <v>0.2772861</v>
      </c>
      <c r="AF126" s="0" t="n">
        <v>0.5133998</v>
      </c>
      <c r="AG126" s="0" t="n">
        <v>0.0663332</v>
      </c>
      <c r="AH126" s="0" t="n">
        <v>28.9230476</v>
      </c>
      <c r="AI126" s="0" t="n">
        <v>1.5616895</v>
      </c>
      <c r="AJ126" s="0" t="n">
        <v>177.6573929</v>
      </c>
      <c r="AK126" s="0" t="n">
        <v>1.5506507</v>
      </c>
      <c r="AL126" s="0" t="n">
        <v>337.7757702</v>
      </c>
      <c r="AM126" s="0" t="n">
        <v>6.92E-005</v>
      </c>
      <c r="AN126" s="0" t="n">
        <v>17.9371678</v>
      </c>
      <c r="AO126" s="0" t="n">
        <v>1.2419946</v>
      </c>
      <c r="AP126" s="0" t="n">
        <v>36.8211022</v>
      </c>
      <c r="AQ126" s="0" t="n">
        <v>0.8071686</v>
      </c>
      <c r="AR126" s="0" t="n">
        <v>279.8584656</v>
      </c>
      <c r="AS126" s="0" t="n">
        <v>3.6516452</v>
      </c>
      <c r="AT126" s="0" t="n">
        <v>72.5630788</v>
      </c>
      <c r="AU126" s="0" t="n">
        <v>1.0785385</v>
      </c>
      <c r="AV126" s="28" t="n">
        <f aca="false">(5.2/nov_2021_out_good[[#This Row],[a]]+2*COS(nov_2021_out_good[[#This Row],[incl]]*3.1415/180)*((nov_2021_out_good[[#This Row],[a]]/5.2*(1-nov_2021_out_good[[#This Row],[e]]^2))^0.5))</f>
        <v>3.49578328747221</v>
      </c>
    </row>
    <row r="127" customFormat="false" ht="13.8" hidden="false" customHeight="false" outlineLevel="0" collapsed="false">
      <c r="A127" s="31" t="n">
        <v>44142.8937962963</v>
      </c>
      <c r="B127" s="0" t="s">
        <v>1079</v>
      </c>
      <c r="C127" s="0" t="s">
        <v>1080</v>
      </c>
      <c r="D127" s="0" t="n">
        <v>22.3</v>
      </c>
      <c r="E127" s="0" t="n">
        <v>16.7</v>
      </c>
      <c r="F127" s="0" t="n">
        <v>-10.8</v>
      </c>
      <c r="G127" s="0" t="n">
        <v>1.2</v>
      </c>
      <c r="H127" s="0" t="n">
        <v>-12.7</v>
      </c>
      <c r="I127" s="43" t="n">
        <v>111000000000</v>
      </c>
      <c r="J127" s="0" t="n">
        <v>0.33</v>
      </c>
      <c r="L127" s="0" t="n">
        <f aca="false">nov_2021_out_good[[#This Row],[Calculated Total Impact Energy(kt)]]*4180000000000*2/(nov_2021_out_good[[#This Row],[Vel(km/s)]]*1000)^2</f>
        <v>9892.07214313887</v>
      </c>
      <c r="M127" s="0" t="n">
        <f aca="false">2*(nov_2021_out_good[[#This Row],[Mass (kg)]]/4/1500)^0.3333</f>
        <v>2.36266110955688</v>
      </c>
      <c r="N127" s="0" t="s">
        <v>2518</v>
      </c>
      <c r="O127" s="0" t="s">
        <v>2519</v>
      </c>
      <c r="P127" s="0" t="n">
        <v>59.8</v>
      </c>
      <c r="Q127" s="0" t="n">
        <v>16.8</v>
      </c>
      <c r="R127" s="0" t="n">
        <v>16.71436508</v>
      </c>
      <c r="S127" s="0" t="n">
        <v>16.78119676</v>
      </c>
      <c r="T127" s="0" t="n">
        <v>242.2401601</v>
      </c>
      <c r="U127" s="0" t="n">
        <v>2.247664085</v>
      </c>
      <c r="V127" s="0" t="n">
        <v>4.270326804</v>
      </c>
      <c r="W127" s="0" t="n">
        <v>16.00257214</v>
      </c>
      <c r="Z127" s="0" t="n">
        <v>1</v>
      </c>
      <c r="AA127" s="0" t="n">
        <v>0.8970125</v>
      </c>
      <c r="AB127" s="0" t="n">
        <v>0.0083608</v>
      </c>
      <c r="AC127" s="37" t="n">
        <v>2.6137354</v>
      </c>
      <c r="AD127" s="0" t="n">
        <v>1.755374</v>
      </c>
      <c r="AE127" s="0" t="n">
        <v>0.1607294</v>
      </c>
      <c r="AF127" s="0" t="n">
        <v>0.4889907</v>
      </c>
      <c r="AG127" s="0" t="n">
        <v>0.0497572</v>
      </c>
      <c r="AH127" s="0" t="n">
        <v>14.1465919</v>
      </c>
      <c r="AI127" s="0" t="n">
        <v>1.1837369</v>
      </c>
      <c r="AJ127" s="0" t="n">
        <v>224.6288861</v>
      </c>
      <c r="AK127" s="0" t="n">
        <v>1.606711</v>
      </c>
      <c r="AL127" s="0" t="n">
        <v>225.6396487</v>
      </c>
      <c r="AM127" s="0" t="n">
        <v>0.0007177</v>
      </c>
      <c r="AN127" s="0" t="n">
        <v>12.5126413</v>
      </c>
      <c r="AO127" s="0" t="n">
        <v>1.1204887</v>
      </c>
      <c r="AP127" s="0" t="n">
        <v>35.8519308</v>
      </c>
      <c r="AQ127" s="0" t="n">
        <v>0.6453556</v>
      </c>
      <c r="AR127" s="0" t="n">
        <v>358.8760766</v>
      </c>
      <c r="AS127" s="0" t="n">
        <v>1.7112712</v>
      </c>
      <c r="AT127" s="0" t="n">
        <v>47.201695</v>
      </c>
      <c r="AU127" s="0" t="n">
        <v>1.1683663</v>
      </c>
      <c r="AV127" s="28" t="n">
        <f aca="false">(5.2/nov_2021_out_good[[#This Row],[a]]+2*COS(nov_2021_out_good[[#This Row],[incl]]*3.1415/180)*((nov_2021_out_good[[#This Row],[a]]/5.2*(1-nov_2021_out_good[[#This Row],[e]]^2))^0.5))</f>
        <v>3.94521035286996</v>
      </c>
    </row>
    <row r="128" customFormat="false" ht="13.8" hidden="false" customHeight="false" outlineLevel="0" collapsed="false">
      <c r="A128" s="31" t="n">
        <v>39742.0975115741</v>
      </c>
      <c r="B128" s="0" t="s">
        <v>1502</v>
      </c>
      <c r="C128" s="0" t="s">
        <v>1706</v>
      </c>
      <c r="D128" s="0" t="n">
        <v>29.6</v>
      </c>
      <c r="E128" s="0" t="n">
        <v>11.3</v>
      </c>
      <c r="F128" s="0" t="n">
        <v>9.6</v>
      </c>
      <c r="G128" s="0" t="n">
        <v>5.8</v>
      </c>
      <c r="H128" s="0" t="n">
        <v>1.5</v>
      </c>
      <c r="I128" s="43" t="n">
        <v>46000000000</v>
      </c>
      <c r="J128" s="0" t="n">
        <v>0.15</v>
      </c>
      <c r="L128" s="0" t="n">
        <f aca="false">nov_2021_out_good[[#This Row],[Calculated Total Impact Energy(kt)]]*4180000000000*2/(nov_2021_out_good[[#This Row],[Vel(km/s)]]*1000)^2</f>
        <v>9820.6594095074</v>
      </c>
      <c r="M128" s="0" t="n">
        <f aca="false">2*(nov_2021_out_good[[#This Row],[Mass (kg)]]/4/1500)^0.3333</f>
        <v>2.35696244344169</v>
      </c>
      <c r="N128" s="0" t="s">
        <v>2518</v>
      </c>
      <c r="O128" s="0" t="s">
        <v>2525</v>
      </c>
      <c r="P128" s="0" t="n">
        <v>32.8</v>
      </c>
      <c r="Q128" s="0" t="n">
        <v>-165.6</v>
      </c>
      <c r="R128" s="0" t="n">
        <v>11.31591799</v>
      </c>
      <c r="S128" s="0" t="n">
        <v>43.44466987</v>
      </c>
      <c r="T128" s="0" t="n">
        <v>155.4720686</v>
      </c>
      <c r="U128" s="0" t="n">
        <v>7.079229284</v>
      </c>
      <c r="V128" s="0" t="n">
        <v>-3.230359417</v>
      </c>
      <c r="W128" s="0" t="n">
        <v>8.215795201</v>
      </c>
      <c r="Z128" s="0" t="n">
        <v>1</v>
      </c>
      <c r="AA128" s="0" t="n">
        <v>0.9950203</v>
      </c>
      <c r="AB128" s="0" t="n">
        <v>0.0081028</v>
      </c>
      <c r="AC128" s="37" t="n">
        <v>1.1489688</v>
      </c>
      <c r="AD128" s="0" t="n">
        <v>1.0719946</v>
      </c>
      <c r="AE128" s="0" t="n">
        <v>0.4522198</v>
      </c>
      <c r="AF128" s="0" t="n">
        <v>0.0718047</v>
      </c>
      <c r="AG128" s="0" t="n">
        <v>0.3842327</v>
      </c>
      <c r="AH128" s="0" t="n">
        <v>0.6316495</v>
      </c>
      <c r="AI128" s="0" t="n">
        <v>2.3237477</v>
      </c>
      <c r="AJ128" s="0" t="n">
        <v>6.3330737</v>
      </c>
      <c r="AK128" s="0" t="n">
        <v>78.1264802</v>
      </c>
      <c r="AL128" s="0" t="n">
        <v>27.9927367</v>
      </c>
      <c r="AM128" s="0" t="n">
        <v>0.2049782</v>
      </c>
      <c r="AN128" s="0" t="n">
        <v>1.0666399</v>
      </c>
      <c r="AO128" s="0" t="n">
        <v>5.9758432</v>
      </c>
      <c r="AP128" s="0" t="n">
        <v>30.9005602</v>
      </c>
      <c r="AQ128" s="0" t="n">
        <v>5.6531718</v>
      </c>
      <c r="AR128" s="0" t="n">
        <v>288.0488364</v>
      </c>
      <c r="AS128" s="0" t="n">
        <v>19.8392424</v>
      </c>
      <c r="AT128" s="0" t="n">
        <v>-41.2026564</v>
      </c>
      <c r="AU128" s="0" t="n">
        <v>32.5799345</v>
      </c>
      <c r="AV128" s="28" t="n">
        <f aca="false">(5.2/nov_2021_out_good[[#This Row],[a]]+2*COS(nov_2021_out_good[[#This Row],[incl]]*3.1415/180)*((nov_2021_out_good[[#This Row],[a]]/5.2*(1-nov_2021_out_good[[#This Row],[e]]^2))^0.5))</f>
        <v>5.75645271813311</v>
      </c>
    </row>
    <row r="129" customFormat="false" ht="13.8" hidden="false" customHeight="false" outlineLevel="0" collapsed="false">
      <c r="A129" s="31" t="n">
        <v>44225.6755439815</v>
      </c>
      <c r="B129" s="0" t="s">
        <v>1315</v>
      </c>
      <c r="C129" s="0" t="s">
        <v>1316</v>
      </c>
      <c r="D129" s="0" t="n">
        <v>30</v>
      </c>
      <c r="E129" s="0" t="n">
        <v>14.3</v>
      </c>
      <c r="F129" s="0" t="n">
        <v>-14.2</v>
      </c>
      <c r="G129" s="0" t="n">
        <v>1.9</v>
      </c>
      <c r="H129" s="0" t="n">
        <v>-0.6</v>
      </c>
      <c r="I129" s="43" t="n">
        <v>77000000000</v>
      </c>
      <c r="J129" s="0" t="n">
        <v>0.24</v>
      </c>
      <c r="L129" s="0" t="n">
        <f aca="false">nov_2021_out_good[[#This Row],[Calculated Total Impact Energy(kt)]]*4180000000000*2/(nov_2021_out_good[[#This Row],[Vel(km/s)]]*1000)^2</f>
        <v>9811.72673480366</v>
      </c>
      <c r="M129" s="0" t="n">
        <f aca="false">2*(nov_2021_out_good[[#This Row],[Mass (kg)]]/4/1500)^0.3333</f>
        <v>2.35624768289272</v>
      </c>
      <c r="N129" s="0" t="s">
        <v>2518</v>
      </c>
      <c r="O129" s="0" t="s">
        <v>2525</v>
      </c>
      <c r="P129" s="0" t="n">
        <v>38.8</v>
      </c>
      <c r="Q129" s="0" t="n">
        <v>-51.3</v>
      </c>
      <c r="R129" s="0" t="n">
        <v>14.33910736</v>
      </c>
      <c r="S129" s="0" t="n">
        <v>53.88843468</v>
      </c>
      <c r="T129" s="0" t="n">
        <v>121.3383167</v>
      </c>
      <c r="U129" s="0" t="n">
        <v>6.024804417</v>
      </c>
      <c r="V129" s="0" t="n">
        <v>-9.894150737</v>
      </c>
      <c r="W129" s="0" t="n">
        <v>8.450888293</v>
      </c>
      <c r="Z129" s="0" t="n">
        <v>1</v>
      </c>
      <c r="AA129" s="0" t="n">
        <v>0.9650489</v>
      </c>
      <c r="AB129" s="0" t="n">
        <v>0.0036046</v>
      </c>
      <c r="AC129" s="37" t="n">
        <v>3.7217717</v>
      </c>
      <c r="AD129" s="0" t="n">
        <v>2.3434103</v>
      </c>
      <c r="AE129" s="0" t="n">
        <v>0.4955318</v>
      </c>
      <c r="AF129" s="0" t="n">
        <v>0.5881861</v>
      </c>
      <c r="AG129" s="0" t="n">
        <v>0.0884311</v>
      </c>
      <c r="AH129" s="0" t="n">
        <v>2.7912501</v>
      </c>
      <c r="AI129" s="0" t="n">
        <v>0.3442949</v>
      </c>
      <c r="AJ129" s="0" t="n">
        <v>340.9394463</v>
      </c>
      <c r="AK129" s="0" t="n">
        <v>1.0342168</v>
      </c>
      <c r="AL129" s="0" t="n">
        <v>129.7340882</v>
      </c>
      <c r="AM129" s="0" t="n">
        <v>0.0050476</v>
      </c>
      <c r="AN129" s="0" t="n">
        <v>8.600718</v>
      </c>
      <c r="AO129" s="0" t="n">
        <v>1.1746085</v>
      </c>
      <c r="AP129" s="0" t="n">
        <v>37.7197382</v>
      </c>
      <c r="AQ129" s="0" t="n">
        <v>1.0611086</v>
      </c>
      <c r="AR129" s="0" t="n">
        <v>12.4116586</v>
      </c>
      <c r="AS129" s="0" t="n">
        <v>1.984237</v>
      </c>
      <c r="AT129" s="0" t="n">
        <v>-7.9664589</v>
      </c>
      <c r="AU129" s="0" t="n">
        <v>2.1077767</v>
      </c>
      <c r="AV129" s="28" t="n">
        <f aca="false">(5.2/nov_2021_out_good[[#This Row],[a]]+2*COS(nov_2021_out_good[[#This Row],[incl]]*3.1415/180)*((nov_2021_out_good[[#This Row],[a]]/5.2*(1-nov_2021_out_good[[#This Row],[e]]^2))^0.5))</f>
        <v>3.30350976485576</v>
      </c>
    </row>
    <row r="130" customFormat="false" ht="13.8" hidden="false" customHeight="false" outlineLevel="0" collapsed="false">
      <c r="A130" s="31" t="n">
        <v>44767.3113078704</v>
      </c>
      <c r="B130" s="0" t="s">
        <v>1240</v>
      </c>
      <c r="C130" s="0" t="s">
        <v>1241</v>
      </c>
      <c r="D130" s="0" t="n">
        <v>33.6</v>
      </c>
      <c r="E130" s="0" t="n">
        <v>15.2</v>
      </c>
      <c r="F130" s="0" t="n">
        <v>-2.1</v>
      </c>
      <c r="G130" s="0" t="n">
        <v>-2.2</v>
      </c>
      <c r="H130" s="0" t="n">
        <v>14.9</v>
      </c>
      <c r="I130" s="43" t="n">
        <v>87000000000</v>
      </c>
      <c r="J130" s="0" t="n">
        <v>0.27</v>
      </c>
      <c r="L130" s="0" t="n">
        <f aca="false">nov_2021_out_good[[#This Row],[Calculated Total Impact Energy(kt)]]*4180000000000*2/(nov_2021_out_good[[#This Row],[Vel(km/s)]]*1000)^2</f>
        <v>9769.73684210526</v>
      </c>
      <c r="M130" s="0" t="n">
        <f aca="false">2*(nov_2021_out_good[[#This Row],[Mass (kg)]]/4/1500)^0.3333</f>
        <v>2.35288197695103</v>
      </c>
      <c r="N130" s="0" t="s">
        <v>2524</v>
      </c>
      <c r="O130" s="0" t="s">
        <v>2519</v>
      </c>
      <c r="P130" s="0" t="n">
        <v>-40.5</v>
      </c>
      <c r="Q130" s="0" t="n">
        <v>76.6</v>
      </c>
      <c r="R130" s="0" t="n">
        <v>15.20723512</v>
      </c>
      <c r="S130" s="0" t="n">
        <v>39.85456095</v>
      </c>
      <c r="T130" s="0" t="n">
        <v>189.0503881</v>
      </c>
      <c r="U130" s="0" t="n">
        <v>9.624093348</v>
      </c>
      <c r="V130" s="0" t="n">
        <v>1.532983956</v>
      </c>
      <c r="W130" s="0" t="n">
        <v>11.67419322</v>
      </c>
      <c r="AA130" s="0" t="n">
        <v>0.985</v>
      </c>
      <c r="AB130" s="0" t="n">
        <v>0.006</v>
      </c>
      <c r="AC130" s="37" t="n">
        <v>1.448</v>
      </c>
      <c r="AD130" s="0" t="n">
        <v>1.216</v>
      </c>
      <c r="AE130" s="0" t="n">
        <v>0.057</v>
      </c>
      <c r="AF130" s="0" t="n">
        <v>0.191</v>
      </c>
      <c r="AG130" s="0" t="n">
        <v>0.035</v>
      </c>
      <c r="AH130" s="0" t="n">
        <v>18.236</v>
      </c>
      <c r="AI130" s="0" t="n">
        <v>1.84</v>
      </c>
      <c r="AJ130" s="0" t="n">
        <v>36.114</v>
      </c>
      <c r="AK130" s="0" t="n">
        <v>5.831</v>
      </c>
      <c r="AL130" s="0" t="n">
        <v>302.048</v>
      </c>
      <c r="AM130" s="0" t="n">
        <v>0.001</v>
      </c>
      <c r="AN130" s="0" t="n">
        <v>10.392</v>
      </c>
      <c r="AO130" s="0" t="n">
        <v>1.116</v>
      </c>
      <c r="AP130" s="0" t="n">
        <v>31.895</v>
      </c>
      <c r="AQ130" s="0" t="n">
        <v>0.54</v>
      </c>
      <c r="AR130" s="0" t="n">
        <v>55.931</v>
      </c>
      <c r="AS130" s="0" t="n">
        <v>11.287</v>
      </c>
      <c r="AT130" s="0" t="n">
        <v>-81.512</v>
      </c>
      <c r="AU130" s="0" t="n">
        <v>1.165</v>
      </c>
      <c r="AV130" s="28" t="n">
        <f aca="false">(5.2/nov_2021_out_good[[#This Row],[a]]+2*COS(nov_2021_out_good[[#This Row],[incl]]*3.1415/180)*((nov_2021_out_good[[#This Row],[a]]/5.2*(1-nov_2021_out_good[[#This Row],[e]]^2))^0.5))</f>
        <v>5.17798577356401</v>
      </c>
    </row>
    <row r="131" customFormat="false" ht="13.8" hidden="false" customHeight="false" outlineLevel="0" collapsed="false">
      <c r="A131" s="31" t="n">
        <v>43846.3970138889</v>
      </c>
      <c r="B131" s="0" t="s">
        <v>1562</v>
      </c>
      <c r="C131" s="0" t="s">
        <v>1563</v>
      </c>
      <c r="D131" s="0" t="n">
        <v>27.8</v>
      </c>
      <c r="E131" s="0" t="n">
        <v>12.9</v>
      </c>
      <c r="F131" s="0" t="n">
        <v>9.8</v>
      </c>
      <c r="G131" s="0" t="n">
        <v>-4.5</v>
      </c>
      <c r="H131" s="0" t="n">
        <v>7</v>
      </c>
      <c r="I131" s="43" t="n">
        <v>59000000000</v>
      </c>
      <c r="J131" s="0" t="n">
        <v>0.19</v>
      </c>
      <c r="L131" s="0" t="n">
        <f aca="false">nov_2021_out_good[[#This Row],[Calculated Total Impact Energy(kt)]]*4180000000000*2/(nov_2021_out_good[[#This Row],[Vel(km/s)]]*1000)^2</f>
        <v>9545.09945315786</v>
      </c>
      <c r="M131" s="0" t="n">
        <f aca="false">2*(nov_2021_out_good[[#This Row],[Mass (kg)]]/4/1500)^0.3333</f>
        <v>2.33471036025823</v>
      </c>
      <c r="N131" s="0" t="s">
        <v>2524</v>
      </c>
      <c r="O131" s="0" t="s">
        <v>2525</v>
      </c>
      <c r="P131" s="0" t="n">
        <v>-71.7</v>
      </c>
      <c r="Q131" s="0" t="n">
        <v>-116.4</v>
      </c>
      <c r="R131" s="0" t="n">
        <v>12.85651586</v>
      </c>
      <c r="S131" s="0" t="n">
        <v>58.33753887</v>
      </c>
      <c r="T131" s="0" t="n">
        <v>260.0662592</v>
      </c>
      <c r="U131" s="0" t="n">
        <v>1.887749158</v>
      </c>
      <c r="V131" s="0" t="n">
        <v>10.77883356</v>
      </c>
      <c r="W131" s="0" t="n">
        <v>6.748566535</v>
      </c>
      <c r="Z131" s="0" t="n">
        <v>1</v>
      </c>
      <c r="AA131" s="0" t="n">
        <v>0.9817958</v>
      </c>
      <c r="AB131" s="0" t="n">
        <v>0.0004942</v>
      </c>
      <c r="AC131" s="37" t="n">
        <v>2.5404138</v>
      </c>
      <c r="AD131" s="0" t="n">
        <v>1.7611048</v>
      </c>
      <c r="AE131" s="0" t="n">
        <v>0.2405703</v>
      </c>
      <c r="AF131" s="0" t="n">
        <v>0.4425114</v>
      </c>
      <c r="AG131" s="0" t="n">
        <v>0.0763199</v>
      </c>
      <c r="AH131" s="0" t="n">
        <v>5.1100093</v>
      </c>
      <c r="AI131" s="0" t="n">
        <v>1.4980085</v>
      </c>
      <c r="AJ131" s="0" t="n">
        <v>6.2685423</v>
      </c>
      <c r="AK131" s="0" t="n">
        <v>0.7032834</v>
      </c>
      <c r="AL131" s="0" t="n">
        <v>115.4536975</v>
      </c>
      <c r="AM131" s="0" t="n">
        <v>0.0075955</v>
      </c>
      <c r="AN131" s="0" t="n">
        <v>6.6079856</v>
      </c>
      <c r="AO131" s="0" t="n">
        <v>1.2627252</v>
      </c>
      <c r="AP131" s="0" t="n">
        <v>36.0565931</v>
      </c>
      <c r="AQ131" s="0" t="n">
        <v>0.9542091</v>
      </c>
      <c r="AR131" s="0" t="n">
        <v>45.5764347</v>
      </c>
      <c r="AS131" s="0" t="n">
        <v>1.7694589</v>
      </c>
      <c r="AT131" s="0" t="n">
        <v>-13.1680461</v>
      </c>
      <c r="AU131" s="0" t="n">
        <v>3.9826089</v>
      </c>
      <c r="AV131" s="28" t="n">
        <f aca="false">(5.2/nov_2021_out_good[[#This Row],[a]]+2*COS(nov_2021_out_good[[#This Row],[incl]]*3.1415/180)*((nov_2021_out_good[[#This Row],[a]]/5.2*(1-nov_2021_out_good[[#This Row],[e]]^2))^0.5))</f>
        <v>3.99229877811656</v>
      </c>
    </row>
    <row r="132" customFormat="false" ht="13.8" hidden="false" customHeight="false" outlineLevel="0" collapsed="false">
      <c r="A132" s="31" t="n">
        <v>41115.3252314815</v>
      </c>
      <c r="B132" s="0" t="s">
        <v>893</v>
      </c>
      <c r="C132" s="0" t="s">
        <v>954</v>
      </c>
      <c r="D132" s="0" t="n">
        <v>26.8</v>
      </c>
      <c r="E132" s="0" t="n">
        <v>18.5</v>
      </c>
      <c r="F132" s="0" t="n">
        <v>0.8</v>
      </c>
      <c r="G132" s="0" t="n">
        <v>2</v>
      </c>
      <c r="H132" s="0" t="n">
        <v>-18.4</v>
      </c>
      <c r="I132" s="43" t="n">
        <v>133000000000</v>
      </c>
      <c r="J132" s="0" t="n">
        <v>0.39</v>
      </c>
      <c r="L132" s="0" t="n">
        <f aca="false">nov_2021_out_good[[#This Row],[Calculated Total Impact Energy(kt)]]*4180000000000*2/(nov_2021_out_good[[#This Row],[Vel(km/s)]]*1000)^2</f>
        <v>9526.3696128561</v>
      </c>
      <c r="M132" s="0" t="n">
        <f aca="false">2*(nov_2021_out_good[[#This Row],[Mass (kg)]]/4/1500)^0.3333</f>
        <v>2.33318242048388</v>
      </c>
      <c r="N132" s="0" t="s">
        <v>2518</v>
      </c>
      <c r="O132" s="0" t="s">
        <v>2519</v>
      </c>
      <c r="P132" s="0" t="n">
        <v>36.4</v>
      </c>
      <c r="Q132" s="0" t="n">
        <v>41.5</v>
      </c>
      <c r="R132" s="0" t="n">
        <v>18.52565788</v>
      </c>
      <c r="S132" s="0" t="n">
        <v>59.61664469</v>
      </c>
      <c r="T132" s="0" t="n">
        <v>356.5280988</v>
      </c>
      <c r="U132" s="0" t="n">
        <v>-15.95202395</v>
      </c>
      <c r="V132" s="0" t="n">
        <v>0.967815403</v>
      </c>
      <c r="W132" s="0" t="n">
        <v>9.369966128</v>
      </c>
      <c r="Z132" s="0" t="n">
        <v>1</v>
      </c>
      <c r="AA132" s="0" t="n">
        <v>0.9921997</v>
      </c>
      <c r="AB132" s="0" t="n">
        <v>0.0124321</v>
      </c>
      <c r="AC132" s="37" t="n">
        <v>1.09493</v>
      </c>
      <c r="AD132" s="0" t="n">
        <v>1.0435649</v>
      </c>
      <c r="AE132" s="0" t="n">
        <v>0.0272008</v>
      </c>
      <c r="AF132" s="0" t="n">
        <v>0.0492209</v>
      </c>
      <c r="AG132" s="0" t="n">
        <v>0.0223116</v>
      </c>
      <c r="AH132" s="0" t="n">
        <v>28.8055278</v>
      </c>
      <c r="AI132" s="0" t="n">
        <v>2.13183</v>
      </c>
      <c r="AJ132" s="0" t="n">
        <v>120.4245465</v>
      </c>
      <c r="AK132" s="0" t="n">
        <v>21.8562683</v>
      </c>
      <c r="AL132" s="0" t="n">
        <v>122.6046399</v>
      </c>
      <c r="AM132" s="0" t="n">
        <v>0.0002068</v>
      </c>
      <c r="AN132" s="0" t="n">
        <v>14.8145853</v>
      </c>
      <c r="AO132" s="0" t="n">
        <v>1.1598282</v>
      </c>
      <c r="AP132" s="0" t="n">
        <v>29.9450695</v>
      </c>
      <c r="AQ132" s="0" t="n">
        <v>0.3699761</v>
      </c>
      <c r="AR132" s="0" t="n">
        <v>300.8419977</v>
      </c>
      <c r="AS132" s="0" t="n">
        <v>4.5382059</v>
      </c>
      <c r="AT132" s="0" t="n">
        <v>75.8790004</v>
      </c>
      <c r="AU132" s="0" t="n">
        <v>1.4395296</v>
      </c>
      <c r="AV132" s="28" t="n">
        <f aca="false">(5.2/nov_2021_out_good[[#This Row],[a]]+2*COS(nov_2021_out_good[[#This Row],[incl]]*3.1415/180)*((nov_2021_out_good[[#This Row],[a]]/5.2*(1-nov_2021_out_good[[#This Row],[e]]^2))^0.5))</f>
        <v>5.76706746475791</v>
      </c>
    </row>
    <row r="133" customFormat="false" ht="13.8" hidden="false" customHeight="false" outlineLevel="0" collapsed="false">
      <c r="A133" s="31" t="n">
        <v>44130.6313657407</v>
      </c>
      <c r="B133" s="0" t="s">
        <v>1058</v>
      </c>
      <c r="C133" s="0" t="s">
        <v>1059</v>
      </c>
      <c r="D133" s="0" t="n">
        <v>28.5</v>
      </c>
      <c r="E133" s="0" t="n">
        <v>17.6</v>
      </c>
      <c r="F133" s="0" t="n">
        <v>10.9</v>
      </c>
      <c r="G133" s="0" t="n">
        <v>-13.8</v>
      </c>
      <c r="H133" s="0" t="n">
        <v>-0.1</v>
      </c>
      <c r="I133" s="43" t="n">
        <v>114000000000</v>
      </c>
      <c r="J133" s="0" t="n">
        <v>0.34</v>
      </c>
      <c r="L133" s="0" t="n">
        <f aca="false">nov_2021_out_good[[#This Row],[Calculated Total Impact Energy(kt)]]*4180000000000*2/(nov_2021_out_good[[#This Row],[Vel(km/s)]]*1000)^2</f>
        <v>9176.13636363636</v>
      </c>
      <c r="M133" s="0" t="n">
        <f aca="false">2*(nov_2021_out_good[[#This Row],[Mass (kg)]]/4/1500)^0.3333</f>
        <v>2.30423471267179</v>
      </c>
      <c r="N133" s="0" t="s">
        <v>2524</v>
      </c>
      <c r="O133" s="0" t="s">
        <v>2519</v>
      </c>
      <c r="P133" s="0" t="n">
        <v>-5.9</v>
      </c>
      <c r="Q133" s="0" t="n">
        <v>160.4</v>
      </c>
      <c r="R133" s="0" t="n">
        <v>17.58578972</v>
      </c>
      <c r="S133" s="0" t="n">
        <v>32.64066126</v>
      </c>
      <c r="T133" s="0" t="n">
        <v>279.9003236</v>
      </c>
      <c r="U133" s="0" t="n">
        <v>-1.630838329</v>
      </c>
      <c r="V133" s="0" t="n">
        <v>9.343970737</v>
      </c>
      <c r="W133" s="0" t="n">
        <v>14.80846303</v>
      </c>
      <c r="Z133" s="0" t="n">
        <v>1</v>
      </c>
      <c r="AA133" s="0" t="n">
        <v>0.7575095</v>
      </c>
      <c r="AB133" s="0" t="n">
        <v>0.0181303</v>
      </c>
      <c r="AC133" s="37" t="n">
        <v>2.5102518</v>
      </c>
      <c r="AD133" s="0" t="n">
        <v>1.6338807</v>
      </c>
      <c r="AE133" s="0" t="n">
        <v>0.1212324</v>
      </c>
      <c r="AF133" s="0" t="n">
        <v>0.536374</v>
      </c>
      <c r="AG133" s="0" t="n">
        <v>0.0423524</v>
      </c>
      <c r="AH133" s="0" t="n">
        <v>3.7682833</v>
      </c>
      <c r="AI133" s="0" t="n">
        <v>0.6283059</v>
      </c>
      <c r="AJ133" s="0" t="n">
        <v>71.3925685</v>
      </c>
      <c r="AK133" s="0" t="n">
        <v>2.0065543</v>
      </c>
      <c r="AL133" s="0" t="n">
        <v>33.4047631</v>
      </c>
      <c r="AM133" s="0" t="n">
        <v>0.0042297</v>
      </c>
      <c r="AN133" s="0" t="n">
        <v>13.9179858</v>
      </c>
      <c r="AO133" s="0" t="n">
        <v>1.1269123</v>
      </c>
      <c r="AP133" s="0" t="n">
        <v>35.24385</v>
      </c>
      <c r="AQ133" s="0" t="n">
        <v>0.5715448</v>
      </c>
      <c r="AR133" s="0" t="n">
        <v>25.2096631</v>
      </c>
      <c r="AS133" s="0" t="n">
        <v>1.2366975</v>
      </c>
      <c r="AT133" s="0" t="n">
        <v>1.0389873</v>
      </c>
      <c r="AU133" s="0" t="n">
        <v>1.0981784</v>
      </c>
      <c r="AV133" s="28" t="n">
        <f aca="false">(5.2/nov_2021_out_good[[#This Row],[a]]+2*COS(nov_2021_out_good[[#This Row],[incl]]*3.1415/180)*((nov_2021_out_good[[#This Row],[a]]/5.2*(1-nov_2021_out_good[[#This Row],[e]]^2))^0.5))</f>
        <v>4.12673507769713</v>
      </c>
    </row>
    <row r="134" customFormat="false" ht="13.8" hidden="false" customHeight="false" outlineLevel="0" collapsed="false">
      <c r="A134" s="31" t="n">
        <v>43368.0117939815</v>
      </c>
      <c r="B134" s="0" t="s">
        <v>1159</v>
      </c>
      <c r="C134" s="0" t="s">
        <v>1627</v>
      </c>
      <c r="D134" s="0" t="n">
        <v>40.7</v>
      </c>
      <c r="E134" s="0" t="n">
        <v>12.5</v>
      </c>
      <c r="F134" s="0" t="n">
        <v>-11</v>
      </c>
      <c r="G134" s="0" t="n">
        <v>2.5</v>
      </c>
      <c r="H134" s="0" t="n">
        <v>-5.5</v>
      </c>
      <c r="I134" s="43" t="n">
        <v>53000000000</v>
      </c>
      <c r="J134" s="0" t="n">
        <v>0.17</v>
      </c>
      <c r="L134" s="0" t="n">
        <f aca="false">nov_2021_out_good[[#This Row],[Calculated Total Impact Energy(kt)]]*4180000000000*2/(nov_2021_out_good[[#This Row],[Vel(km/s)]]*1000)^2</f>
        <v>9095.68</v>
      </c>
      <c r="M134" s="0" t="n">
        <f aca="false">2*(nov_2021_out_good[[#This Row],[Mass (kg)]]/4/1500)^0.3333</f>
        <v>2.29748109795434</v>
      </c>
      <c r="N134" s="0" t="s">
        <v>2524</v>
      </c>
      <c r="O134" s="0" t="s">
        <v>2519</v>
      </c>
      <c r="P134" s="0" t="n">
        <v>-34.3</v>
      </c>
      <c r="Q134" s="0" t="n">
        <v>44.9</v>
      </c>
      <c r="R134" s="0" t="n">
        <v>12.5499004</v>
      </c>
      <c r="S134" s="0" t="n">
        <v>81.38662577</v>
      </c>
      <c r="T134" s="0" t="n">
        <v>309.783394</v>
      </c>
      <c r="U134" s="0" t="n">
        <v>-7.939945527</v>
      </c>
      <c r="V134" s="0" t="n">
        <v>9.535436872</v>
      </c>
      <c r="W134" s="0" t="n">
        <v>1.87955013</v>
      </c>
      <c r="Z134" s="0" t="n">
        <v>1</v>
      </c>
      <c r="AA134" s="0" t="n">
        <v>0.9361058</v>
      </c>
      <c r="AB134" s="0" t="n">
        <v>0.0278874</v>
      </c>
      <c r="AC134" s="37" t="n">
        <v>1.3155449</v>
      </c>
      <c r="AD134" s="0" t="n">
        <v>1.1258253</v>
      </c>
      <c r="AE134" s="0" t="n">
        <v>0.0233908</v>
      </c>
      <c r="AF134" s="0" t="n">
        <v>0.168516</v>
      </c>
      <c r="AG134" s="0" t="n">
        <v>0.0404271</v>
      </c>
      <c r="AH134" s="0" t="n">
        <v>9.6646427</v>
      </c>
      <c r="AI134" s="0" t="n">
        <v>1.301318</v>
      </c>
      <c r="AJ134" s="0" t="n">
        <v>237.4825585</v>
      </c>
      <c r="AK134" s="0" t="n">
        <v>6.9796901</v>
      </c>
      <c r="AL134" s="0" t="n">
        <v>181.6370794</v>
      </c>
      <c r="AM134" s="0" t="n">
        <v>0.0002308</v>
      </c>
      <c r="AN134" s="0" t="n">
        <v>6.3808697</v>
      </c>
      <c r="AO134" s="0" t="n">
        <v>1.2633886</v>
      </c>
      <c r="AP134" s="0" t="n">
        <v>31.3206363</v>
      </c>
      <c r="AQ134" s="0" t="n">
        <v>0.2613535</v>
      </c>
      <c r="AR134" s="0" t="n">
        <v>321.59665</v>
      </c>
      <c r="AS134" s="0" t="n">
        <v>7.8446204</v>
      </c>
      <c r="AT134" s="0" t="n">
        <v>44.2190137</v>
      </c>
      <c r="AU134" s="0" t="n">
        <v>2.7809363</v>
      </c>
      <c r="AV134" s="28" t="n">
        <f aca="false">(5.2/nov_2021_out_good[[#This Row],[a]]+2*COS(nov_2021_out_good[[#This Row],[incl]]*3.1415/180)*((nov_2021_out_good[[#This Row],[a]]/5.2*(1-nov_2021_out_good[[#This Row],[e]]^2))^0.5))</f>
        <v>5.52310876271548</v>
      </c>
    </row>
    <row r="135" customFormat="false" ht="13.8" hidden="false" customHeight="false" outlineLevel="0" collapsed="false">
      <c r="A135" s="31" t="n">
        <v>44762.4561689815</v>
      </c>
      <c r="B135" s="0" t="s">
        <v>1237</v>
      </c>
      <c r="C135" s="0" t="s">
        <v>1238</v>
      </c>
      <c r="D135" s="0" t="n">
        <v>32.2</v>
      </c>
      <c r="E135" s="0" t="n">
        <v>16</v>
      </c>
      <c r="F135" s="0" t="n">
        <v>-0.9</v>
      </c>
      <c r="G135" s="0" t="n">
        <v>15.6</v>
      </c>
      <c r="H135" s="0" t="n">
        <v>-3.6</v>
      </c>
      <c r="I135" s="43" t="n">
        <v>86000000000</v>
      </c>
      <c r="J135" s="0" t="n">
        <v>0.27</v>
      </c>
      <c r="L135" s="0" t="n">
        <f aca="false">nov_2021_out_good[[#This Row],[Calculated Total Impact Energy(kt)]]*4180000000000*2/(nov_2021_out_good[[#This Row],[Vel(km/s)]]*1000)^2</f>
        <v>8817.1875</v>
      </c>
      <c r="M135" s="0" t="n">
        <f aca="false">2*(nov_2021_out_good[[#This Row],[Mass (kg)]]/4/1500)^0.3333</f>
        <v>2.27379181250157</v>
      </c>
      <c r="N135" s="0" t="s">
        <v>2524</v>
      </c>
      <c r="O135" s="0" t="s">
        <v>2525</v>
      </c>
      <c r="P135" s="0" t="n">
        <v>-43</v>
      </c>
      <c r="Q135" s="0" t="n">
        <v>-59.6</v>
      </c>
      <c r="R135" s="0" t="n">
        <v>16.03527362</v>
      </c>
      <c r="S135" s="0" t="n">
        <v>61.22709273</v>
      </c>
      <c r="T135" s="0" t="n">
        <v>329.5748406</v>
      </c>
      <c r="U135" s="0" t="n">
        <v>-12.11990947</v>
      </c>
      <c r="V135" s="0" t="n">
        <v>7.117864418</v>
      </c>
      <c r="W135" s="0" t="n">
        <v>7.718406613</v>
      </c>
      <c r="AA135" s="0" t="n">
        <v>0.249</v>
      </c>
      <c r="AB135" s="0" t="n">
        <v>0.037</v>
      </c>
      <c r="AC135" s="37" t="n">
        <v>1.02</v>
      </c>
      <c r="AD135" s="0" t="n">
        <v>0.635</v>
      </c>
      <c r="AE135" s="0" t="n">
        <v>0.018</v>
      </c>
      <c r="AF135" s="0" t="n">
        <v>0.607</v>
      </c>
      <c r="AG135" s="0" t="n">
        <v>0.047</v>
      </c>
      <c r="AH135" s="0" t="n">
        <v>10.62</v>
      </c>
      <c r="AI135" s="0" t="n">
        <v>1.008</v>
      </c>
      <c r="AJ135" s="0" t="n">
        <v>356.048</v>
      </c>
      <c r="AK135" s="0" t="n">
        <v>0.482</v>
      </c>
      <c r="AL135" s="0" t="n">
        <v>117.433</v>
      </c>
      <c r="AM135" s="0" t="n">
        <v>0.001</v>
      </c>
      <c r="AN135" s="0" t="n">
        <v>11.729</v>
      </c>
      <c r="AO135" s="0" t="n">
        <v>1.107</v>
      </c>
      <c r="AP135" s="0" t="n">
        <v>18.66</v>
      </c>
      <c r="AQ135" s="0" t="n">
        <v>1.087</v>
      </c>
      <c r="AR135" s="0" t="n">
        <v>9.624</v>
      </c>
      <c r="AS135" s="0" t="n">
        <v>1.362</v>
      </c>
      <c r="AT135" s="0" t="n">
        <v>22.621</v>
      </c>
      <c r="AU135" s="0" t="n">
        <v>1.784</v>
      </c>
      <c r="AV135" s="28" t="n">
        <f aca="false">(5.2/nov_2021_out_good[[#This Row],[a]]+2*COS(nov_2021_out_good[[#This Row],[incl]]*3.1415/180)*((nov_2021_out_good[[#This Row],[a]]/5.2*(1-nov_2021_out_good[[#This Row],[e]]^2))^0.5))</f>
        <v>8.73488053437361</v>
      </c>
    </row>
    <row r="136" customFormat="false" ht="13.8" hidden="false" customHeight="false" outlineLevel="0" collapsed="false">
      <c r="A136" s="31" t="n">
        <v>42093.8985185185</v>
      </c>
      <c r="B136" s="0" t="s">
        <v>1508</v>
      </c>
      <c r="C136" s="0" t="s">
        <v>1266</v>
      </c>
      <c r="D136" s="0" t="n">
        <v>33.1</v>
      </c>
      <c r="E136" s="0" t="n">
        <v>13.8</v>
      </c>
      <c r="F136" s="0" t="n">
        <v>-13.7</v>
      </c>
      <c r="G136" s="0" t="n">
        <v>-1.7</v>
      </c>
      <c r="H136" s="0" t="n">
        <v>0.8</v>
      </c>
      <c r="I136" s="43" t="n">
        <v>64000000000</v>
      </c>
      <c r="J136" s="0" t="n">
        <v>0.2</v>
      </c>
      <c r="L136" s="0" t="n">
        <f aca="false">nov_2021_out_good[[#This Row],[Calculated Total Impact Energy(kt)]]*4180000000000*2/(nov_2021_out_good[[#This Row],[Vel(km/s)]]*1000)^2</f>
        <v>8779.66813694602</v>
      </c>
      <c r="M136" s="0" t="n">
        <f aca="false">2*(nov_2021_out_good[[#This Row],[Mass (kg)]]/4/1500)^0.3333</f>
        <v>2.27056236330894</v>
      </c>
      <c r="N136" s="0" t="s">
        <v>2524</v>
      </c>
      <c r="O136" s="0" t="s">
        <v>2525</v>
      </c>
      <c r="P136" s="0" t="n">
        <v>-36.1</v>
      </c>
      <c r="Q136" s="0" t="n">
        <v>-5.5</v>
      </c>
      <c r="R136" s="0" t="n">
        <v>13.82823199</v>
      </c>
      <c r="S136" s="0" t="n">
        <v>34.77702957</v>
      </c>
      <c r="T136" s="0" t="n">
        <v>22.39688339</v>
      </c>
      <c r="U136" s="0" t="n">
        <v>-7.292434001</v>
      </c>
      <c r="V136" s="0" t="n">
        <v>-3.005260347</v>
      </c>
      <c r="W136" s="0" t="n">
        <v>11.35820481</v>
      </c>
      <c r="Z136" s="0" t="n">
        <v>1</v>
      </c>
      <c r="AA136" s="0" t="n">
        <v>0.9357204</v>
      </c>
      <c r="AB136" s="0" t="n">
        <v>0.0100276</v>
      </c>
      <c r="AC136" s="37" t="n">
        <v>2.1075482</v>
      </c>
      <c r="AD136" s="0" t="n">
        <v>1.5216343</v>
      </c>
      <c r="AE136" s="0" t="n">
        <v>0.1399558</v>
      </c>
      <c r="AF136" s="0" t="n">
        <v>0.3850557</v>
      </c>
      <c r="AG136" s="0" t="n">
        <v>0.062428</v>
      </c>
      <c r="AH136" s="0" t="n">
        <v>0.7019039</v>
      </c>
      <c r="AI136" s="0" t="n">
        <v>0.5542572</v>
      </c>
      <c r="AJ136" s="0" t="n">
        <v>39.4110807</v>
      </c>
      <c r="AK136" s="0" t="n">
        <v>1.5007744</v>
      </c>
      <c r="AL136" s="0" t="n">
        <v>189.6090233</v>
      </c>
      <c r="AM136" s="0" t="n">
        <v>0.0335405</v>
      </c>
      <c r="AN136" s="0" t="n">
        <v>8.0384769</v>
      </c>
      <c r="AO136" s="0" t="n">
        <v>1.1828648</v>
      </c>
      <c r="AP136" s="0" t="n">
        <v>34.5472144</v>
      </c>
      <c r="AQ136" s="0" t="n">
        <v>0.7760923</v>
      </c>
      <c r="AR136" s="0" t="n">
        <v>159.1353684</v>
      </c>
      <c r="AS136" s="0" t="n">
        <v>1.3221044</v>
      </c>
      <c r="AT136" s="0" t="n">
        <v>5.5913913</v>
      </c>
      <c r="AU136" s="0" t="n">
        <v>1.9887426</v>
      </c>
      <c r="AV136" s="28" t="n">
        <f aca="false">(5.2/nov_2021_out_good[[#This Row],[a]]+2*COS(nov_2021_out_good[[#This Row],[incl]]*3.1415/180)*((nov_2021_out_good[[#This Row],[a]]/5.2*(1-nov_2021_out_good[[#This Row],[e]]^2))^0.5))</f>
        <v>4.41577326022499</v>
      </c>
    </row>
    <row r="137" customFormat="false" ht="13.8" hidden="false" customHeight="false" outlineLevel="0" collapsed="false">
      <c r="A137" s="31" t="n">
        <v>39456.1619791667</v>
      </c>
      <c r="B137" s="0" t="s">
        <v>1783</v>
      </c>
      <c r="C137" s="0" t="s">
        <v>1784</v>
      </c>
      <c r="D137" s="0" t="n">
        <v>31.5</v>
      </c>
      <c r="E137" s="0" t="n">
        <v>11.6</v>
      </c>
      <c r="F137" s="0" t="n">
        <v>4.3</v>
      </c>
      <c r="G137" s="0" t="n">
        <v>5.7</v>
      </c>
      <c r="H137" s="0" t="n">
        <v>9.1</v>
      </c>
      <c r="I137" s="43" t="n">
        <v>41000000000</v>
      </c>
      <c r="J137" s="0" t="n">
        <v>0.14</v>
      </c>
      <c r="L137" s="0" t="n">
        <f aca="false">nov_2021_out_good[[#This Row],[Calculated Total Impact Energy(kt)]]*4180000000000*2/(nov_2021_out_good[[#This Row],[Vel(km/s)]]*1000)^2</f>
        <v>8697.97859690844</v>
      </c>
      <c r="M137" s="0" t="n">
        <f aca="false">2*(nov_2021_out_good[[#This Row],[Mass (kg)]]/4/1500)^0.3333</f>
        <v>2.26349904113105</v>
      </c>
      <c r="N137" s="0" t="s">
        <v>2524</v>
      </c>
      <c r="O137" s="0" t="s">
        <v>2525</v>
      </c>
      <c r="P137" s="0" t="n">
        <v>-66.8</v>
      </c>
      <c r="Q137" s="0" t="n">
        <v>-67.3</v>
      </c>
      <c r="R137" s="0" t="n">
        <v>11.56676273</v>
      </c>
      <c r="S137" s="0" t="n">
        <v>32.25349489</v>
      </c>
      <c r="T137" s="0" t="n">
        <v>267.4295305</v>
      </c>
      <c r="U137" s="0" t="n">
        <v>0.276837916</v>
      </c>
      <c r="V137" s="0" t="n">
        <v>6.166578226</v>
      </c>
      <c r="W137" s="0" t="n">
        <v>9.78195654</v>
      </c>
      <c r="Z137" s="0" t="n">
        <v>1</v>
      </c>
      <c r="AA137" s="0" t="n">
        <v>0.9823698</v>
      </c>
      <c r="AB137" s="0" t="n">
        <v>0.0004979</v>
      </c>
      <c r="AC137" s="37" t="n">
        <v>1.4600008</v>
      </c>
      <c r="AD137" s="0" t="n">
        <v>1.2211853</v>
      </c>
      <c r="AE137" s="0" t="n">
        <v>0.146328</v>
      </c>
      <c r="AF137" s="0" t="n">
        <v>0.1955604</v>
      </c>
      <c r="AG137" s="0" t="n">
        <v>0.0967298</v>
      </c>
      <c r="AH137" s="0" t="n">
        <v>3.9376866</v>
      </c>
      <c r="AI137" s="0" t="n">
        <v>2.6610822</v>
      </c>
      <c r="AJ137" s="0" t="n">
        <v>353.658692</v>
      </c>
      <c r="AK137" s="0" t="n">
        <v>0.9069477</v>
      </c>
      <c r="AL137" s="0" t="n">
        <v>108.1541385</v>
      </c>
      <c r="AM137" s="0" t="n">
        <v>0.0100436</v>
      </c>
      <c r="AN137" s="0" t="n">
        <v>3.3742774</v>
      </c>
      <c r="AO137" s="0" t="n">
        <v>1.9996822</v>
      </c>
      <c r="AP137" s="0" t="n">
        <v>32.8306306</v>
      </c>
      <c r="AQ137" s="0" t="n">
        <v>1.3257163</v>
      </c>
      <c r="AR137" s="0" t="n">
        <v>24.0996692</v>
      </c>
      <c r="AS137" s="0" t="n">
        <v>4.1685225</v>
      </c>
      <c r="AT137" s="0" t="n">
        <v>-35.7601298</v>
      </c>
      <c r="AU137" s="0" t="n">
        <v>5.6726612</v>
      </c>
      <c r="AV137" s="28" t="n">
        <f aca="false">(5.2/nov_2021_out_good[[#This Row],[a]]+2*COS(nov_2021_out_good[[#This Row],[incl]]*3.1415/180)*((nov_2021_out_good[[#This Row],[a]]/5.2*(1-nov_2021_out_good[[#This Row],[e]]^2))^0.5))</f>
        <v>5.20641318701407</v>
      </c>
    </row>
    <row r="138" customFormat="false" ht="13.8" hidden="false" customHeight="false" outlineLevel="0" collapsed="false">
      <c r="A138" s="31" t="n">
        <v>44092.3371180556</v>
      </c>
      <c r="B138" s="0" t="s">
        <v>1811</v>
      </c>
      <c r="C138" s="0" t="s">
        <v>1500</v>
      </c>
      <c r="D138" s="0" t="n">
        <v>46</v>
      </c>
      <c r="E138" s="0" t="n">
        <v>11.7</v>
      </c>
      <c r="F138" s="0" t="n">
        <v>10.2</v>
      </c>
      <c r="G138" s="0" t="n">
        <v>2.9</v>
      </c>
      <c r="H138" s="0" t="n">
        <v>-4.9</v>
      </c>
      <c r="I138" s="43" t="n">
        <v>41000000000</v>
      </c>
      <c r="J138" s="0" t="n">
        <v>0.14</v>
      </c>
      <c r="K138" s="0" t="n">
        <v>0.4</v>
      </c>
      <c r="L138" s="0" t="n">
        <f aca="false">nov_2021_out_good[[#This Row],[Calculated Total Impact Energy(kt)]]*4180000000000*2/(nov_2021_out_good[[#This Row],[Vel(km/s)]]*1000)^2</f>
        <v>8549.93060121265</v>
      </c>
      <c r="M138" s="0" t="n">
        <f aca="false">2*(nov_2021_out_good[[#This Row],[Mass (kg)]]/4/1500)^0.3333</f>
        <v>2.2505844560442</v>
      </c>
      <c r="N138" s="0" t="s">
        <v>2518</v>
      </c>
      <c r="O138" s="0" t="s">
        <v>2525</v>
      </c>
      <c r="P138" s="0" t="n">
        <v>2.4</v>
      </c>
      <c r="Q138" s="0" t="n">
        <v>-169.7</v>
      </c>
      <c r="R138" s="0" t="n">
        <v>11.68160948</v>
      </c>
      <c r="S138" s="0" t="n">
        <v>23.0362694</v>
      </c>
      <c r="T138" s="0" t="n">
        <v>13.01535367</v>
      </c>
      <c r="U138" s="0" t="n">
        <v>-4.453739777</v>
      </c>
      <c r="V138" s="0" t="n">
        <v>-1.029484015</v>
      </c>
      <c r="W138" s="0" t="n">
        <v>10.75008673</v>
      </c>
      <c r="Z138" s="0" t="n">
        <v>1</v>
      </c>
      <c r="AA138" s="0" t="n">
        <v>0.9651853</v>
      </c>
      <c r="AB138" s="0" t="n">
        <v>0.0102202</v>
      </c>
      <c r="AC138" s="37" t="n">
        <v>1.1880639</v>
      </c>
      <c r="AD138" s="0" t="n">
        <v>1.0766246</v>
      </c>
      <c r="AE138" s="0" t="n">
        <v>0.0723622</v>
      </c>
      <c r="AF138" s="0" t="n">
        <v>0.1035081</v>
      </c>
      <c r="AG138" s="0" t="n">
        <v>0.0691079</v>
      </c>
      <c r="AH138" s="0" t="n">
        <v>5.0042005</v>
      </c>
      <c r="AI138" s="0" t="n">
        <v>2.5657</v>
      </c>
      <c r="AJ138" s="0" t="n">
        <v>234.5603462</v>
      </c>
      <c r="AK138" s="0" t="n">
        <v>11.0031445</v>
      </c>
      <c r="AL138" s="0" t="n">
        <v>175.5881973</v>
      </c>
      <c r="AM138" s="0" t="n">
        <v>0.0002096</v>
      </c>
      <c r="AN138" s="0" t="n">
        <v>3.4088554</v>
      </c>
      <c r="AO138" s="0" t="n">
        <v>1.9963706</v>
      </c>
      <c r="AP138" s="0" t="n">
        <v>30.6890733</v>
      </c>
      <c r="AQ138" s="0" t="n">
        <v>0.9023132</v>
      </c>
      <c r="AR138" s="0" t="n">
        <v>314.0403337</v>
      </c>
      <c r="AS138" s="0" t="n">
        <v>2.0783652</v>
      </c>
      <c r="AT138" s="0" t="n">
        <v>37.1947012</v>
      </c>
      <c r="AU138" s="0" t="n">
        <v>4.4888774</v>
      </c>
      <c r="AV138" s="28" t="n">
        <f aca="false">(5.2/nov_2021_out_good[[#This Row],[a]]+2*COS(nov_2021_out_good[[#This Row],[incl]]*3.1415/180)*((nov_2021_out_good[[#This Row],[a]]/5.2*(1-nov_2021_out_good[[#This Row],[e]]^2))^0.5))</f>
        <v>5.73161191734649</v>
      </c>
    </row>
    <row r="139" customFormat="false" ht="13.8" hidden="false" customHeight="false" outlineLevel="0" collapsed="false">
      <c r="A139" s="31" t="n">
        <v>43115.0962731482</v>
      </c>
      <c r="B139" s="0" t="s">
        <v>571</v>
      </c>
      <c r="C139" s="0" t="s">
        <v>650</v>
      </c>
      <c r="D139" s="0" t="n">
        <v>43.6</v>
      </c>
      <c r="E139" s="0" t="n">
        <v>23.7</v>
      </c>
      <c r="F139" s="0" t="n">
        <v>18.6</v>
      </c>
      <c r="G139" s="0" t="n">
        <v>-12.1</v>
      </c>
      <c r="H139" s="0" t="n">
        <v>8.4</v>
      </c>
      <c r="I139" s="43" t="n">
        <v>199000000000</v>
      </c>
      <c r="J139" s="0" t="n">
        <v>0.56</v>
      </c>
      <c r="L139" s="0" t="n">
        <f aca="false">nov_2021_out_good[[#This Row],[Calculated Total Impact Energy(kt)]]*4180000000000*2/(nov_2021_out_good[[#This Row],[Vel(km/s)]]*1000)^2</f>
        <v>8334.8466235824</v>
      </c>
      <c r="M139" s="0" t="n">
        <f aca="false">2*(nov_2021_out_good[[#This Row],[Mass (kg)]]/4/1500)^0.3333</f>
        <v>2.23155378215555</v>
      </c>
      <c r="N139" s="0" t="s">
        <v>2524</v>
      </c>
      <c r="O139" s="0" t="s">
        <v>2519</v>
      </c>
      <c r="P139" s="0" t="n">
        <v>-52</v>
      </c>
      <c r="Q139" s="0" t="n">
        <v>57.2</v>
      </c>
      <c r="R139" s="0" t="n">
        <v>23.72614592</v>
      </c>
      <c r="S139" s="0" t="n">
        <v>73.65296989</v>
      </c>
      <c r="T139" s="0" t="n">
        <v>102.935871</v>
      </c>
      <c r="U139" s="0" t="n">
        <v>5.096629816</v>
      </c>
      <c r="V139" s="0" t="n">
        <v>-22.18920817</v>
      </c>
      <c r="W139" s="0" t="n">
        <v>6.677829387</v>
      </c>
      <c r="Z139" s="0" t="n">
        <v>1</v>
      </c>
      <c r="AA139" s="0" t="n">
        <v>0.6291045</v>
      </c>
      <c r="AB139" s="0" t="n">
        <v>0.0226708</v>
      </c>
      <c r="AC139" s="37" t="n">
        <v>4.0623448</v>
      </c>
      <c r="AD139" s="0" t="n">
        <v>2.3457246</v>
      </c>
      <c r="AE139" s="0" t="n">
        <v>0.345869</v>
      </c>
      <c r="AF139" s="0" t="n">
        <v>0.7318081</v>
      </c>
      <c r="AG139" s="0" t="n">
        <v>0.0458303</v>
      </c>
      <c r="AH139" s="0" t="n">
        <v>2.4529886</v>
      </c>
      <c r="AI139" s="0" t="n">
        <v>0.7001705</v>
      </c>
      <c r="AJ139" s="0" t="n">
        <v>98.5003062</v>
      </c>
      <c r="AK139" s="0" t="n">
        <v>2.2661375</v>
      </c>
      <c r="AL139" s="0" t="n">
        <v>294.5790447</v>
      </c>
      <c r="AM139" s="0" t="n">
        <v>0.013971</v>
      </c>
      <c r="AN139" s="0" t="n">
        <v>20.6349926</v>
      </c>
      <c r="AO139" s="0" t="n">
        <v>1.3485024</v>
      </c>
      <c r="AP139" s="0" t="n">
        <v>37.7556163</v>
      </c>
      <c r="AQ139" s="0" t="n">
        <v>0.7384664</v>
      </c>
      <c r="AR139" s="0" t="n">
        <v>299.531626</v>
      </c>
      <c r="AS139" s="0" t="n">
        <v>1.18893</v>
      </c>
      <c r="AT139" s="0" t="n">
        <v>-16.8308973</v>
      </c>
      <c r="AU139" s="0" t="n">
        <v>1.1881518</v>
      </c>
      <c r="AV139" s="28" t="n">
        <f aca="false">(5.2/nov_2021_out_good[[#This Row],[a]]+2*COS(nov_2021_out_good[[#This Row],[incl]]*3.1415/180)*((nov_2021_out_good[[#This Row],[a]]/5.2*(1-nov_2021_out_good[[#This Row],[e]]^2))^0.5))</f>
        <v>3.13142057914439</v>
      </c>
    </row>
    <row r="140" customFormat="false" ht="13.8" hidden="false" customHeight="false" outlineLevel="0" collapsed="false">
      <c r="A140" s="31" t="n">
        <v>43457.9847569445</v>
      </c>
      <c r="B140" s="0" t="s">
        <v>1235</v>
      </c>
      <c r="C140" s="0" t="s">
        <v>148</v>
      </c>
      <c r="D140" s="0" t="n">
        <v>31.8</v>
      </c>
      <c r="E140" s="0" t="n">
        <v>16.5</v>
      </c>
      <c r="F140" s="0" t="n">
        <v>9.9</v>
      </c>
      <c r="G140" s="0" t="n">
        <v>7.6</v>
      </c>
      <c r="H140" s="0" t="n">
        <v>10.8</v>
      </c>
      <c r="I140" s="43" t="n">
        <v>89000000000</v>
      </c>
      <c r="J140" s="0" t="n">
        <v>0.27</v>
      </c>
      <c r="L140" s="0" t="n">
        <f aca="false">nov_2021_out_good[[#This Row],[Calculated Total Impact Energy(kt)]]*4180000000000*2/(nov_2021_out_good[[#This Row],[Vel(km/s)]]*1000)^2</f>
        <v>8290.90909090909</v>
      </c>
      <c r="M140" s="0" t="n">
        <f aca="false">2*(nov_2021_out_good[[#This Row],[Mass (kg)]]/4/1500)^0.3333</f>
        <v>2.22762601741955</v>
      </c>
      <c r="N140" s="0" t="s">
        <v>2524</v>
      </c>
      <c r="O140" s="0" t="s">
        <v>2525</v>
      </c>
      <c r="P140" s="0" t="n">
        <v>-47.5</v>
      </c>
      <c r="Q140" s="0" t="n">
        <v>-174.4</v>
      </c>
      <c r="R140" s="0" t="n">
        <v>16.50484777</v>
      </c>
      <c r="S140" s="0" t="n">
        <v>23.63787999</v>
      </c>
      <c r="T140" s="0" t="n">
        <v>85.53991034</v>
      </c>
      <c r="U140" s="0" t="n">
        <v>-0.514622986</v>
      </c>
      <c r="V140" s="0" t="n">
        <v>-6.597657531</v>
      </c>
      <c r="W140" s="0" t="n">
        <v>15.1200555</v>
      </c>
      <c r="Z140" s="0" t="n">
        <v>1</v>
      </c>
      <c r="AA140" s="0" t="n">
        <v>0.8862197</v>
      </c>
      <c r="AB140" s="0" t="n">
        <v>0.0103716</v>
      </c>
      <c r="AC140" s="37" t="n">
        <v>3.2462529</v>
      </c>
      <c r="AD140" s="0" t="n">
        <v>2.0662363</v>
      </c>
      <c r="AE140" s="0" t="n">
        <v>0.2538467</v>
      </c>
      <c r="AF140" s="0" t="n">
        <v>0.5710947</v>
      </c>
      <c r="AG140" s="0" t="n">
        <v>0.0566125</v>
      </c>
      <c r="AH140" s="0" t="n">
        <v>6.5865203</v>
      </c>
      <c r="AI140" s="0" t="n">
        <v>0.6863953</v>
      </c>
      <c r="AJ140" s="0" t="n">
        <v>316.6798557</v>
      </c>
      <c r="AK140" s="0" t="n">
        <v>1.5422548</v>
      </c>
      <c r="AL140" s="0" t="n">
        <v>91.8545226</v>
      </c>
      <c r="AM140" s="0" t="n">
        <v>0.0021828</v>
      </c>
      <c r="AN140" s="0" t="n">
        <v>11.9895142</v>
      </c>
      <c r="AO140" s="0" t="n">
        <v>1.1275327</v>
      </c>
      <c r="AP140" s="0" t="n">
        <v>37.0755798</v>
      </c>
      <c r="AQ140" s="0" t="n">
        <v>0.7113428</v>
      </c>
      <c r="AR140" s="0" t="n">
        <v>306.9867617</v>
      </c>
      <c r="AS140" s="0" t="n">
        <v>1.6202768</v>
      </c>
      <c r="AT140" s="0" t="n">
        <v>-39.7137079</v>
      </c>
      <c r="AU140" s="0" t="n">
        <v>1.1828596</v>
      </c>
      <c r="AV140" s="28" t="n">
        <f aca="false">(5.2/nov_2021_out_good[[#This Row],[a]]+2*COS(nov_2021_out_good[[#This Row],[incl]]*3.1415/180)*((nov_2021_out_good[[#This Row],[a]]/5.2*(1-nov_2021_out_good[[#This Row],[e]]^2))^0.5))</f>
        <v>3.54472724362198</v>
      </c>
    </row>
    <row r="141" customFormat="false" ht="13.8" hidden="false" customHeight="false" outlineLevel="0" collapsed="false">
      <c r="A141" s="31" t="n">
        <v>43223.3083217593</v>
      </c>
      <c r="B141" s="0" t="s">
        <v>1875</v>
      </c>
      <c r="C141" s="0" t="s">
        <v>1876</v>
      </c>
      <c r="D141" s="0" t="n">
        <v>39</v>
      </c>
      <c r="E141" s="0" t="n">
        <v>11.5</v>
      </c>
      <c r="F141" s="0" t="n">
        <v>1.3</v>
      </c>
      <c r="G141" s="0" t="n">
        <v>-2.1</v>
      </c>
      <c r="H141" s="0" t="n">
        <v>-11.2</v>
      </c>
      <c r="I141" s="43" t="n">
        <v>38000000000</v>
      </c>
      <c r="J141" s="0" t="n">
        <v>0.13</v>
      </c>
      <c r="L141" s="0" t="n">
        <f aca="false">nov_2021_out_good[[#This Row],[Calculated Total Impact Energy(kt)]]*4180000000000*2/(nov_2021_out_good[[#This Row],[Vel(km/s)]]*1000)^2</f>
        <v>8217.76937618148</v>
      </c>
      <c r="M141" s="0" t="n">
        <f aca="false">2*(nov_2021_out_good[[#This Row],[Mass (kg)]]/4/1500)^0.3333</f>
        <v>2.22105685136472</v>
      </c>
      <c r="N141" s="0" t="s">
        <v>2518</v>
      </c>
      <c r="O141" s="0" t="s">
        <v>2525</v>
      </c>
      <c r="P141" s="0" t="n">
        <v>46.9</v>
      </c>
      <c r="Q141" s="0" t="n">
        <v>-7.5</v>
      </c>
      <c r="R141" s="0" t="n">
        <v>11.46908889</v>
      </c>
      <c r="S141" s="0" t="n">
        <v>51.68999764</v>
      </c>
      <c r="T141" s="0" t="n">
        <v>12.26871343</v>
      </c>
      <c r="U141" s="0" t="n">
        <v>-8.793897727</v>
      </c>
      <c r="V141" s="0" t="n">
        <v>-1.912350159</v>
      </c>
      <c r="W141" s="0" t="n">
        <v>7.109871984</v>
      </c>
      <c r="Z141" s="0" t="n">
        <v>1</v>
      </c>
      <c r="AA141" s="0" t="n">
        <v>1.0046106</v>
      </c>
      <c r="AB141" s="0" t="n">
        <v>0.0020203</v>
      </c>
      <c r="AC141" s="37" t="n">
        <v>1.3440496</v>
      </c>
      <c r="AD141" s="0" t="n">
        <v>1.1743301</v>
      </c>
      <c r="AE141" s="0" t="n">
        <v>0.2065362</v>
      </c>
      <c r="AF141" s="0" t="n">
        <v>0.1445245</v>
      </c>
      <c r="AG141" s="0" t="n">
        <v>0.1521425</v>
      </c>
      <c r="AH141" s="0" t="n">
        <v>1.9796459</v>
      </c>
      <c r="AI141" s="0" t="n">
        <v>2.9921337</v>
      </c>
      <c r="AJ141" s="0" t="n">
        <v>166.705247</v>
      </c>
      <c r="AK141" s="0" t="n">
        <v>2.4915912</v>
      </c>
      <c r="AL141" s="0" t="n">
        <v>42.6230515</v>
      </c>
      <c r="AM141" s="0" t="n">
        <v>0.0781688</v>
      </c>
      <c r="AN141" s="0" t="n">
        <v>2.4447764</v>
      </c>
      <c r="AO141" s="0" t="n">
        <v>2.6793926</v>
      </c>
      <c r="AP141" s="0" t="n">
        <v>31.6977779</v>
      </c>
      <c r="AQ141" s="0" t="n">
        <v>2.0959166</v>
      </c>
      <c r="AR141" s="0" t="n">
        <v>129.8425957</v>
      </c>
      <c r="AS141" s="0" t="n">
        <v>4.2566509</v>
      </c>
      <c r="AT141" s="0" t="n">
        <v>46.0142419</v>
      </c>
      <c r="AU141" s="0" t="n">
        <v>15.2125346</v>
      </c>
      <c r="AV141" s="28" t="n">
        <f aca="false">(5.2/nov_2021_out_good[[#This Row],[a]]+2*COS(nov_2021_out_good[[#This Row],[incl]]*3.1415/180)*((nov_2021_out_good[[#This Row],[a]]/5.2*(1-nov_2021_out_good[[#This Row],[e]]^2))^0.5))</f>
        <v>5.36795396191594</v>
      </c>
    </row>
    <row r="142" customFormat="false" ht="13.8" hidden="false" customHeight="false" outlineLevel="0" collapsed="false">
      <c r="A142" s="31" t="n">
        <v>39522.4791087963</v>
      </c>
      <c r="B142" s="0" t="s">
        <v>87</v>
      </c>
      <c r="C142" s="0" t="s">
        <v>1282</v>
      </c>
      <c r="D142" s="0" t="n">
        <v>26.7</v>
      </c>
      <c r="E142" s="0" t="n">
        <v>12.9</v>
      </c>
      <c r="F142" s="0" t="n">
        <v>-4.1</v>
      </c>
      <c r="G142" s="0" t="n">
        <v>4.8</v>
      </c>
      <c r="H142" s="0" t="n">
        <v>-11.2</v>
      </c>
      <c r="I142" s="43" t="n">
        <v>50000000000</v>
      </c>
      <c r="J142" s="0" t="n">
        <v>0.16</v>
      </c>
      <c r="L142" s="0" t="n">
        <f aca="false">nov_2021_out_good[[#This Row],[Calculated Total Impact Energy(kt)]]*4180000000000*2/(nov_2021_out_good[[#This Row],[Vel(km/s)]]*1000)^2</f>
        <v>8037.97848686978</v>
      </c>
      <c r="M142" s="0" t="n">
        <f aca="false">2*(nov_2021_out_good[[#This Row],[Mass (kg)]]/4/1500)^0.3333</f>
        <v>2.20474123898283</v>
      </c>
      <c r="N142" s="0" t="s">
        <v>2518</v>
      </c>
      <c r="O142" s="0" t="s">
        <v>2525</v>
      </c>
      <c r="P142" s="0" t="n">
        <v>28</v>
      </c>
      <c r="Q142" s="0" t="n">
        <v>-41.5</v>
      </c>
      <c r="R142" s="0" t="n">
        <v>12.85651586</v>
      </c>
      <c r="S142" s="0" t="n">
        <v>33.03871914</v>
      </c>
      <c r="T142" s="0" t="n">
        <v>352.8022343</v>
      </c>
      <c r="U142" s="0" t="n">
        <v>-6.954207954</v>
      </c>
      <c r="V142" s="0" t="n">
        <v>0.878245262</v>
      </c>
      <c r="W142" s="0" t="n">
        <v>10.7776471</v>
      </c>
      <c r="Z142" s="0" t="n">
        <v>1</v>
      </c>
      <c r="AA142" s="0" t="n">
        <v>0.9904413</v>
      </c>
      <c r="AB142" s="0" t="n">
        <v>0.0024412</v>
      </c>
      <c r="AC142" s="37" t="n">
        <v>1.191291</v>
      </c>
      <c r="AD142" s="0" t="n">
        <v>1.0908661</v>
      </c>
      <c r="AE142" s="0" t="n">
        <v>0.020382</v>
      </c>
      <c r="AF142" s="0" t="n">
        <v>0.0920597</v>
      </c>
      <c r="AG142" s="0" t="n">
        <v>0.0181838</v>
      </c>
      <c r="AH142" s="0" t="n">
        <v>11.8976001</v>
      </c>
      <c r="AI142" s="0" t="n">
        <v>2.3390389</v>
      </c>
      <c r="AJ142" s="0" t="n">
        <v>161.7795361</v>
      </c>
      <c r="AK142" s="0" t="n">
        <v>4.5601369</v>
      </c>
      <c r="AL142" s="0" t="n">
        <v>355.150836</v>
      </c>
      <c r="AM142" s="0" t="n">
        <v>5.5E-006</v>
      </c>
      <c r="AN142" s="0" t="n">
        <v>6.4535223</v>
      </c>
      <c r="AO142" s="0" t="n">
        <v>1.2842384</v>
      </c>
      <c r="AP142" s="0" t="n">
        <v>31.1540491</v>
      </c>
      <c r="AQ142" s="0" t="n">
        <v>0.2438627</v>
      </c>
      <c r="AR142" s="0" t="n">
        <v>280.9399188</v>
      </c>
      <c r="AS142" s="0" t="n">
        <v>5.1861206</v>
      </c>
      <c r="AT142" s="0" t="n">
        <v>70.7162631</v>
      </c>
      <c r="AU142" s="0" t="n">
        <v>2.3771381</v>
      </c>
      <c r="AV142" s="28" t="n">
        <f aca="false">(5.2/nov_2021_out_good[[#This Row],[a]]+2*COS(nov_2021_out_good[[#This Row],[incl]]*3.1415/180)*((nov_2021_out_good[[#This Row],[a]]/5.2*(1-nov_2021_out_good[[#This Row],[e]]^2))^0.5))</f>
        <v>5.65940974194106</v>
      </c>
    </row>
    <row r="143" customFormat="false" ht="13.8" hidden="false" customHeight="false" outlineLevel="0" collapsed="false">
      <c r="A143" s="31" t="n">
        <v>38689.5318171296</v>
      </c>
      <c r="B143" s="0" t="s">
        <v>1219</v>
      </c>
      <c r="C143" s="0" t="s">
        <v>1220</v>
      </c>
      <c r="D143" s="0" t="n">
        <v>32.2</v>
      </c>
      <c r="E143" s="0" t="n">
        <v>17</v>
      </c>
      <c r="F143" s="0" t="n">
        <v>-12.1</v>
      </c>
      <c r="G143" s="0" t="n">
        <v>-9.6</v>
      </c>
      <c r="H143" s="0" t="n">
        <v>7.2</v>
      </c>
      <c r="I143" s="43" t="n">
        <v>88000000000</v>
      </c>
      <c r="J143" s="0" t="n">
        <v>0.27</v>
      </c>
      <c r="L143" s="0" t="n">
        <f aca="false">nov_2021_out_good[[#This Row],[Calculated Total Impact Energy(kt)]]*4180000000000*2/(nov_2021_out_good[[#This Row],[Vel(km/s)]]*1000)^2</f>
        <v>7810.38062283737</v>
      </c>
      <c r="M143" s="0" t="n">
        <f aca="false">2*(nov_2021_out_good[[#This Row],[Mass (kg)]]/4/1500)^0.3333</f>
        <v>2.18373446166446</v>
      </c>
      <c r="N143" s="0" t="s">
        <v>2524</v>
      </c>
      <c r="O143" s="0" t="s">
        <v>2519</v>
      </c>
      <c r="P143" s="0" t="n">
        <v>-33.8</v>
      </c>
      <c r="Q143" s="0" t="n">
        <v>117.4</v>
      </c>
      <c r="R143" s="0" t="n">
        <v>17.04142013</v>
      </c>
      <c r="S143" s="0" t="n">
        <v>67.72146809</v>
      </c>
      <c r="T143" s="0" t="n">
        <v>254.0270589</v>
      </c>
      <c r="U143" s="0" t="n">
        <v>4.339451422</v>
      </c>
      <c r="V143" s="0" t="n">
        <v>15.16048409</v>
      </c>
      <c r="W143" s="0" t="n">
        <v>6.460563706</v>
      </c>
      <c r="Z143" s="0" t="n">
        <v>1</v>
      </c>
      <c r="AA143" s="0" t="n">
        <v>0.9163833</v>
      </c>
      <c r="AB143" s="0" t="n">
        <v>0.003962</v>
      </c>
      <c r="AC143" s="37" t="n">
        <v>8.0031273</v>
      </c>
      <c r="AD143" s="0" t="n">
        <v>4.4597553</v>
      </c>
      <c r="AE143" s="0" t="n">
        <v>1.8840576</v>
      </c>
      <c r="AF143" s="0" t="n">
        <v>0.7945216</v>
      </c>
      <c r="AG143" s="0" t="n">
        <v>0.087149</v>
      </c>
      <c r="AH143" s="0" t="n">
        <v>0.8618115</v>
      </c>
      <c r="AI143" s="0" t="n">
        <v>0.4446947</v>
      </c>
      <c r="AJ143" s="0" t="n">
        <v>147.3077107</v>
      </c>
      <c r="AK143" s="0" t="n">
        <v>1.106627</v>
      </c>
      <c r="AL143" s="0" t="n">
        <v>251.3333671</v>
      </c>
      <c r="AM143" s="0" t="n">
        <v>0.0239742</v>
      </c>
      <c r="AN143" s="0" t="n">
        <v>13.3364641</v>
      </c>
      <c r="AO143" s="0" t="n">
        <v>1.1109532</v>
      </c>
      <c r="AP143" s="0" t="n">
        <v>40.0132139</v>
      </c>
      <c r="AQ143" s="0" t="n">
        <v>1.0500618</v>
      </c>
      <c r="AR143" s="0" t="n">
        <v>292.4316684</v>
      </c>
      <c r="AS143" s="0" t="n">
        <v>1.6724557</v>
      </c>
      <c r="AT143" s="0" t="n">
        <v>-19.3041594</v>
      </c>
      <c r="AU143" s="0" t="n">
        <v>1.2705522</v>
      </c>
      <c r="AV143" s="28" t="n">
        <f aca="false">(5.2/nov_2021_out_good[[#This Row],[a]]+2*COS(nov_2021_out_good[[#This Row],[incl]]*3.1415/180)*((nov_2021_out_good[[#This Row],[a]]/5.2*(1-nov_2021_out_good[[#This Row],[e]]^2))^0.5))</f>
        <v>2.2905678864687</v>
      </c>
    </row>
    <row r="144" customFormat="false" ht="13.8" hidden="false" customHeight="false" outlineLevel="0" collapsed="false">
      <c r="A144" s="31" t="n">
        <v>42855.8947685185</v>
      </c>
      <c r="B144" s="0" t="s">
        <v>825</v>
      </c>
      <c r="C144" s="0" t="s">
        <v>826</v>
      </c>
      <c r="D144" s="0" t="n">
        <v>32.4</v>
      </c>
      <c r="E144" s="0" t="n">
        <v>21.5</v>
      </c>
      <c r="F144" s="0" t="n">
        <v>-13.4</v>
      </c>
      <c r="G144" s="0" t="n">
        <v>-14.2</v>
      </c>
      <c r="H144" s="0" t="n">
        <v>8.9</v>
      </c>
      <c r="I144" s="43" t="n">
        <v>150000000000</v>
      </c>
      <c r="J144" s="0" t="n">
        <v>0.43</v>
      </c>
      <c r="L144" s="0" t="n">
        <f aca="false">nov_2021_out_good[[#This Row],[Calculated Total Impact Energy(kt)]]*4180000000000*2/(nov_2021_out_good[[#This Row],[Vel(km/s)]]*1000)^2</f>
        <v>7776.74418604651</v>
      </c>
      <c r="M144" s="0" t="n">
        <f aca="false">2*(nov_2021_out_good[[#This Row],[Mass (kg)]]/4/1500)^0.3333</f>
        <v>2.18059541730579</v>
      </c>
      <c r="N144" s="0" t="s">
        <v>2524</v>
      </c>
      <c r="O144" s="0" t="s">
        <v>2519</v>
      </c>
      <c r="P144" s="0" t="n">
        <v>-25.7</v>
      </c>
      <c r="Q144" s="0" t="n">
        <v>56.2</v>
      </c>
      <c r="R144" s="0" t="n">
        <v>21.45716663</v>
      </c>
      <c r="S144" s="0" t="n">
        <v>8.71883725</v>
      </c>
      <c r="T144" s="0" t="n">
        <v>275.8272393</v>
      </c>
      <c r="U144" s="0" t="n">
        <v>-0.330234277</v>
      </c>
      <c r="V144" s="0" t="n">
        <v>3.235794148</v>
      </c>
      <c r="W144" s="0" t="n">
        <v>21.20920983</v>
      </c>
      <c r="Z144" s="0" t="n">
        <v>1</v>
      </c>
      <c r="AA144" s="0" t="n">
        <v>0.5194982</v>
      </c>
      <c r="AB144" s="0" t="n">
        <v>0.0239845</v>
      </c>
      <c r="AC144" s="37" t="n">
        <v>1.878599</v>
      </c>
      <c r="AD144" s="0" t="n">
        <v>1.1990486</v>
      </c>
      <c r="AE144" s="0" t="n">
        <v>0.0607008</v>
      </c>
      <c r="AF144" s="0" t="n">
        <v>0.5667413</v>
      </c>
      <c r="AG144" s="0" t="n">
        <v>0.0353209</v>
      </c>
      <c r="AH144" s="0" t="n">
        <v>4.6815093</v>
      </c>
      <c r="AI144" s="0" t="n">
        <v>0.8144462</v>
      </c>
      <c r="AJ144" s="0" t="n">
        <v>109.8381521</v>
      </c>
      <c r="AK144" s="0" t="n">
        <v>2.2623992</v>
      </c>
      <c r="AL144" s="0" t="n">
        <v>220.4600157</v>
      </c>
      <c r="AM144" s="0" t="n">
        <v>0.0034884</v>
      </c>
      <c r="AN144" s="0" t="n">
        <v>18.4077898</v>
      </c>
      <c r="AO144" s="0" t="n">
        <v>1.2545205</v>
      </c>
      <c r="AP144" s="0" t="n">
        <v>31.955833</v>
      </c>
      <c r="AQ144" s="0" t="n">
        <v>0.5860392</v>
      </c>
      <c r="AR144" s="0" t="n">
        <v>225.4298686</v>
      </c>
      <c r="AS144" s="0" t="n">
        <v>1.1841761</v>
      </c>
      <c r="AT144" s="0" t="n">
        <v>-24.2333184</v>
      </c>
      <c r="AU144" s="0" t="n">
        <v>1.074018</v>
      </c>
      <c r="AV144" s="28" t="n">
        <f aca="false">(5.2/nov_2021_out_good[[#This Row],[a]]+2*COS(nov_2021_out_good[[#This Row],[incl]]*3.1415/180)*((nov_2021_out_good[[#This Row],[a]]/5.2*(1-nov_2021_out_good[[#This Row],[e]]^2))^0.5))</f>
        <v>5.12539163938239</v>
      </c>
    </row>
    <row r="145" customFormat="false" ht="13.8" hidden="false" customHeight="false" outlineLevel="0" collapsed="false">
      <c r="A145" s="31" t="n">
        <v>39626.0842939815</v>
      </c>
      <c r="B145" s="0" t="s">
        <v>741</v>
      </c>
      <c r="C145" s="0" t="s">
        <v>742</v>
      </c>
      <c r="D145" s="0" t="n">
        <v>33.7</v>
      </c>
      <c r="E145" s="0" t="n">
        <v>23.1</v>
      </c>
      <c r="F145" s="0" t="n">
        <v>-17.9</v>
      </c>
      <c r="G145" s="0" t="n">
        <v>13</v>
      </c>
      <c r="H145" s="0" t="n">
        <v>6.6</v>
      </c>
      <c r="I145" s="43" t="n">
        <v>172000000000</v>
      </c>
      <c r="J145" s="0" t="n">
        <v>0.49</v>
      </c>
      <c r="L145" s="0" t="n">
        <f aca="false">nov_2021_out_good[[#This Row],[Calculated Total Impact Energy(kt)]]*4180000000000*2/(nov_2021_out_good[[#This Row],[Vel(km/s)]]*1000)^2</f>
        <v>7676.76767676768</v>
      </c>
      <c r="M145" s="0" t="n">
        <f aca="false">2*(nov_2021_out_good[[#This Row],[Mass (kg)]]/4/1500)^0.3333</f>
        <v>2.17121156629602</v>
      </c>
      <c r="N145" s="0" t="s">
        <v>2524</v>
      </c>
      <c r="O145" s="0" t="s">
        <v>2525</v>
      </c>
      <c r="P145" s="0" t="n">
        <v>-26.9</v>
      </c>
      <c r="Q145" s="0" t="n">
        <v>-17.7</v>
      </c>
      <c r="R145" s="0" t="n">
        <v>23.08614303</v>
      </c>
      <c r="S145" s="0" t="n">
        <v>19.82174232</v>
      </c>
      <c r="T145" s="0" t="n">
        <v>297.5231804</v>
      </c>
      <c r="U145" s="0" t="n">
        <v>-3.617559182</v>
      </c>
      <c r="V145" s="0" t="n">
        <v>6.942407466</v>
      </c>
      <c r="W145" s="0" t="n">
        <v>21.71833889</v>
      </c>
      <c r="Z145" s="0" t="n">
        <v>1</v>
      </c>
      <c r="AA145" s="0" t="n">
        <v>0.6883182</v>
      </c>
      <c r="AB145" s="0" t="n">
        <v>0.0177787</v>
      </c>
      <c r="AC145" s="37" t="n">
        <v>5.0503869</v>
      </c>
      <c r="AD145" s="0" t="n">
        <v>2.8693525</v>
      </c>
      <c r="AE145" s="0" t="n">
        <v>0.6069495</v>
      </c>
      <c r="AF145" s="0" t="n">
        <v>0.7601138</v>
      </c>
      <c r="AG145" s="0" t="n">
        <v>0.0543842</v>
      </c>
      <c r="AH145" s="0" t="n">
        <v>4.8248073</v>
      </c>
      <c r="AI145" s="0" t="n">
        <v>0.7044179</v>
      </c>
      <c r="AJ145" s="0" t="n">
        <v>255.3750174</v>
      </c>
      <c r="AK145" s="0" t="n">
        <v>1.8958558</v>
      </c>
      <c r="AL145" s="0" t="n">
        <v>95.6992103</v>
      </c>
      <c r="AM145" s="0" t="n">
        <v>0.0018944</v>
      </c>
      <c r="AN145" s="0" t="n">
        <v>20.359398</v>
      </c>
      <c r="AO145" s="0" t="n">
        <v>1.3162124</v>
      </c>
      <c r="AP145" s="0" t="n">
        <v>37.8964404</v>
      </c>
      <c r="AQ145" s="0" t="n">
        <v>0.8628601</v>
      </c>
      <c r="AR145" s="0" t="n">
        <v>267.5299074</v>
      </c>
      <c r="AS145" s="0" t="n">
        <v>1.1102261</v>
      </c>
      <c r="AT145" s="0" t="n">
        <v>-15.7618045</v>
      </c>
      <c r="AU145" s="0" t="n">
        <v>1.0616918</v>
      </c>
      <c r="AV145" s="28" t="n">
        <f aca="false">(5.2/nov_2021_out_good[[#This Row],[a]]+2*COS(nov_2021_out_good[[#This Row],[incl]]*3.1415/180)*((nov_2021_out_good[[#This Row],[a]]/5.2*(1-nov_2021_out_good[[#This Row],[e]]^2))^0.5))</f>
        <v>2.77420385750447</v>
      </c>
    </row>
    <row r="146" customFormat="false" ht="13.8" hidden="false" customHeight="false" outlineLevel="0" collapsed="false">
      <c r="A146" s="31" t="n">
        <v>40603.4429861111</v>
      </c>
      <c r="B146" s="0" t="s">
        <v>1848</v>
      </c>
      <c r="C146" s="0" t="s">
        <v>1849</v>
      </c>
      <c r="D146" s="0" t="n">
        <v>30.6</v>
      </c>
      <c r="E146" s="0" t="n">
        <v>11.9</v>
      </c>
      <c r="F146" s="0" t="n">
        <v>-6.7</v>
      </c>
      <c r="G146" s="0" t="n">
        <v>-1.1</v>
      </c>
      <c r="H146" s="0" t="n">
        <v>-9.8</v>
      </c>
      <c r="I146" s="43" t="n">
        <v>37000000000</v>
      </c>
      <c r="J146" s="0" t="n">
        <v>0.13</v>
      </c>
      <c r="L146" s="0" t="n">
        <f aca="false">nov_2021_out_good[[#This Row],[Calculated Total Impact Energy(kt)]]*4180000000000*2/(nov_2021_out_good[[#This Row],[Vel(km/s)]]*1000)^2</f>
        <v>7674.59925146529</v>
      </c>
      <c r="M146" s="0" t="n">
        <f aca="false">2*(nov_2021_out_good[[#This Row],[Mass (kg)]]/4/1500)^0.3333</f>
        <v>2.17100713639248</v>
      </c>
      <c r="N146" s="0" t="s">
        <v>2518</v>
      </c>
      <c r="O146" s="0" t="s">
        <v>2519</v>
      </c>
      <c r="P146" s="0" t="n">
        <v>53.5</v>
      </c>
      <c r="Q146" s="0" t="n">
        <v>103.9</v>
      </c>
      <c r="R146" s="0" t="n">
        <v>11.92224811</v>
      </c>
      <c r="S146" s="0" t="n">
        <v>50.67369955</v>
      </c>
      <c r="T146" s="0" t="n">
        <v>312.7884232</v>
      </c>
      <c r="U146" s="0" t="n">
        <v>-6.264744529</v>
      </c>
      <c r="V146" s="0" t="n">
        <v>6.768051273</v>
      </c>
      <c r="W146" s="0" t="n">
        <v>7.555558083</v>
      </c>
      <c r="Z146" s="0" t="n">
        <v>1</v>
      </c>
      <c r="AA146" s="0" t="n">
        <v>0.863036</v>
      </c>
      <c r="AB146" s="0" t="n">
        <v>0.0098949</v>
      </c>
      <c r="AC146" s="37" t="n">
        <v>1.0686631</v>
      </c>
      <c r="AD146" s="0" t="n">
        <v>0.9658496</v>
      </c>
      <c r="AE146" s="0" t="n">
        <v>0.0260328</v>
      </c>
      <c r="AF146" s="0" t="n">
        <v>0.1064488</v>
      </c>
      <c r="AG146" s="0" t="n">
        <v>0.0192761</v>
      </c>
      <c r="AH146" s="0" t="n">
        <v>7.2076841</v>
      </c>
      <c r="AI146" s="0" t="n">
        <v>2.697138</v>
      </c>
      <c r="AJ146" s="0" t="n">
        <v>70.1091279</v>
      </c>
      <c r="AK146" s="0" t="n">
        <v>16.2151087</v>
      </c>
      <c r="AL146" s="0" t="n">
        <v>340.332314</v>
      </c>
      <c r="AM146" s="0" t="n">
        <v>0.0011247</v>
      </c>
      <c r="AN146" s="0" t="n">
        <v>4.6195674</v>
      </c>
      <c r="AO146" s="0" t="n">
        <v>1.5592191</v>
      </c>
      <c r="AP146" s="0" t="n">
        <v>29.5338177</v>
      </c>
      <c r="AQ146" s="0" t="n">
        <v>0.4191183</v>
      </c>
      <c r="AR146" s="0" t="n">
        <v>305.1135357</v>
      </c>
      <c r="AS146" s="0" t="n">
        <v>4.4211827</v>
      </c>
      <c r="AT146" s="0" t="n">
        <v>35.5329879</v>
      </c>
      <c r="AU146" s="0" t="n">
        <v>5.2753</v>
      </c>
      <c r="AV146" s="28" t="n">
        <f aca="false">(5.2/nov_2021_out_good[[#This Row],[a]]+2*COS(nov_2021_out_good[[#This Row],[incl]]*3.1415/180)*((nov_2021_out_good[[#This Row],[a]]/5.2*(1-nov_2021_out_good[[#This Row],[e]]^2))^0.5))</f>
        <v>6.23414339807324</v>
      </c>
    </row>
    <row r="147" customFormat="false" ht="13.8" hidden="false" customHeight="false" outlineLevel="0" collapsed="false">
      <c r="A147" s="31" t="n">
        <v>41651.6672222222</v>
      </c>
      <c r="B147" s="0" t="s">
        <v>1299</v>
      </c>
      <c r="C147" s="0" t="s">
        <v>1300</v>
      </c>
      <c r="D147" s="0" t="n">
        <v>37</v>
      </c>
      <c r="E147" s="0" t="n">
        <v>16.2</v>
      </c>
      <c r="F147" s="0" t="n">
        <v>-5.2</v>
      </c>
      <c r="G147" s="0" t="n">
        <v>-15.1</v>
      </c>
      <c r="H147" s="0" t="n">
        <v>2.6</v>
      </c>
      <c r="I147" s="43" t="n">
        <v>78000000000</v>
      </c>
      <c r="J147" s="0" t="n">
        <v>0.24</v>
      </c>
      <c r="L147" s="0" t="n">
        <f aca="false">nov_2021_out_good[[#This Row],[Calculated Total Impact Energy(kt)]]*4180000000000*2/(nov_2021_out_good[[#This Row],[Vel(km/s)]]*1000)^2</f>
        <v>7645.17604023777</v>
      </c>
      <c r="M147" s="0" t="n">
        <f aca="false">2*(nov_2021_out_good[[#This Row],[Mass (kg)]]/4/1500)^0.3333</f>
        <v>2.16822942711046</v>
      </c>
      <c r="N147" s="0" t="s">
        <v>2518</v>
      </c>
      <c r="O147" s="0" t="s">
        <v>2519</v>
      </c>
      <c r="P147" s="0" t="n">
        <v>2.9</v>
      </c>
      <c r="Q147" s="0" t="n">
        <v>64.4</v>
      </c>
      <c r="R147" s="0" t="n">
        <v>16.18054387</v>
      </c>
      <c r="S147" s="0" t="n">
        <v>13.81220032</v>
      </c>
      <c r="T147" s="0" t="n">
        <v>151.6395397</v>
      </c>
      <c r="U147" s="0" t="n">
        <v>3.399302889</v>
      </c>
      <c r="V147" s="0" t="n">
        <v>-1.83496567</v>
      </c>
      <c r="W147" s="0" t="n">
        <v>15.71265862</v>
      </c>
      <c r="Z147" s="0" t="n">
        <v>1</v>
      </c>
      <c r="AA147" s="0" t="n">
        <v>0.9590515</v>
      </c>
      <c r="AB147" s="0" t="n">
        <v>0.0028348</v>
      </c>
      <c r="AC147" s="37" t="n">
        <v>5.8348107</v>
      </c>
      <c r="AD147" s="0" t="n">
        <v>3.3969311</v>
      </c>
      <c r="AE147" s="0" t="n">
        <v>0.9862851</v>
      </c>
      <c r="AF147" s="0" t="n">
        <v>0.7176712</v>
      </c>
      <c r="AG147" s="0" t="n">
        <v>0.082502</v>
      </c>
      <c r="AH147" s="0" t="n">
        <v>9.0484939</v>
      </c>
      <c r="AI147" s="0" t="n">
        <v>0.6730238</v>
      </c>
      <c r="AJ147" s="0" t="n">
        <v>19.8468702</v>
      </c>
      <c r="AK147" s="0" t="n">
        <v>0.8989168</v>
      </c>
      <c r="AL147" s="0" t="n">
        <v>112.1881608</v>
      </c>
      <c r="AM147" s="0" t="n">
        <v>0.0007987</v>
      </c>
      <c r="AN147" s="0" t="n">
        <v>11.6649786</v>
      </c>
      <c r="AO147" s="0" t="n">
        <v>1.1191143</v>
      </c>
      <c r="AP147" s="0" t="n">
        <v>39.2796974</v>
      </c>
      <c r="AQ147" s="0" t="n">
        <v>0.9651881</v>
      </c>
      <c r="AR147" s="0" t="n">
        <v>62.1021594</v>
      </c>
      <c r="AS147" s="0" t="n">
        <v>1.1957269</v>
      </c>
      <c r="AT147" s="0" t="n">
        <v>-11.2670572</v>
      </c>
      <c r="AU147" s="0" t="n">
        <v>1.1967192</v>
      </c>
      <c r="AV147" s="28" t="n">
        <f aca="false">(5.2/nov_2021_out_good[[#This Row],[a]]+2*COS(nov_2021_out_good[[#This Row],[incl]]*3.1415/180)*((nov_2021_out_good[[#This Row],[a]]/5.2*(1-nov_2021_out_good[[#This Row],[e]]^2))^0.5))</f>
        <v>2.64247701776781</v>
      </c>
    </row>
    <row r="148" customFormat="false" ht="13.8" hidden="false" customHeight="false" outlineLevel="0" collapsed="false">
      <c r="A148" s="31" t="n">
        <v>43487.3875115741</v>
      </c>
      <c r="B148" s="0" t="s">
        <v>1976</v>
      </c>
      <c r="C148" s="0" t="s">
        <v>1169</v>
      </c>
      <c r="D148" s="0" t="n">
        <v>42.5</v>
      </c>
      <c r="E148" s="0" t="n">
        <v>11.6</v>
      </c>
      <c r="F148" s="0" t="n">
        <v>-8.6</v>
      </c>
      <c r="G148" s="0" t="n">
        <v>-5.9</v>
      </c>
      <c r="H148" s="0" t="n">
        <v>5</v>
      </c>
      <c r="I148" s="43" t="n">
        <v>36000000000</v>
      </c>
      <c r="J148" s="0" t="n">
        <v>0.12</v>
      </c>
      <c r="L148" s="0" t="n">
        <f aca="false">nov_2021_out_good[[#This Row],[Calculated Total Impact Energy(kt)]]*4180000000000*2/(nov_2021_out_good[[#This Row],[Vel(km/s)]]*1000)^2</f>
        <v>7455.41022592152</v>
      </c>
      <c r="M148" s="0" t="n">
        <f aca="false">2*(nov_2021_out_good[[#This Row],[Mass (kg)]]/4/1500)^0.3333</f>
        <v>2.15014104579922</v>
      </c>
      <c r="N148" s="0" t="s">
        <v>2518</v>
      </c>
      <c r="O148" s="0" t="s">
        <v>2519</v>
      </c>
      <c r="P148" s="0" t="n">
        <v>18</v>
      </c>
      <c r="Q148" s="0" t="n">
        <v>6.5</v>
      </c>
      <c r="R148" s="0" t="n">
        <v>11.56589815</v>
      </c>
      <c r="S148" s="0" t="n">
        <v>51.39425365</v>
      </c>
      <c r="T148" s="0" t="n">
        <v>147.2571071</v>
      </c>
      <c r="U148" s="0" t="n">
        <v>7.602137772</v>
      </c>
      <c r="V148" s="0" t="n">
        <v>-4.88852631</v>
      </c>
      <c r="W148" s="0" t="n">
        <v>7.216634382</v>
      </c>
      <c r="Z148" s="0" t="n">
        <v>1</v>
      </c>
      <c r="AA148" s="0" t="n">
        <v>0.9407516</v>
      </c>
      <c r="AB148" s="0" t="n">
        <v>0.0753216</v>
      </c>
      <c r="AC148" s="37" t="n">
        <v>1.0917757</v>
      </c>
      <c r="AD148" s="0" t="n">
        <v>1.0162637</v>
      </c>
      <c r="AE148" s="0" t="n">
        <v>0.0094899</v>
      </c>
      <c r="AF148" s="0" t="n">
        <v>0.0743036</v>
      </c>
      <c r="AG148" s="0" t="n">
        <v>0.0818957</v>
      </c>
      <c r="AH148" s="0" t="n">
        <v>2.554016</v>
      </c>
      <c r="AI148" s="0" t="n">
        <v>2.2308634</v>
      </c>
      <c r="AJ148" s="0" t="n">
        <v>291.2375841</v>
      </c>
      <c r="AK148" s="0" t="n">
        <v>27.9474366</v>
      </c>
      <c r="AL148" s="0" t="n">
        <v>121.8360064</v>
      </c>
      <c r="AM148" s="0" t="n">
        <v>0.0399611</v>
      </c>
      <c r="AN148" s="0" t="n">
        <v>2.3275017</v>
      </c>
      <c r="AO148" s="0" t="n">
        <v>2.8296397</v>
      </c>
      <c r="AP148" s="0" t="n">
        <v>30.4954372</v>
      </c>
      <c r="AQ148" s="0" t="n">
        <v>0.1336512</v>
      </c>
      <c r="AR148" s="0" t="n">
        <v>322.4537669</v>
      </c>
      <c r="AS148" s="0" t="n">
        <v>21.1095606</v>
      </c>
      <c r="AT148" s="0" t="n">
        <v>-52.6399783</v>
      </c>
      <c r="AU148" s="0" t="n">
        <v>10.1355276</v>
      </c>
      <c r="AV148" s="28" t="n">
        <f aca="false">(5.2/nov_2021_out_good[[#This Row],[a]]+2*COS(nov_2021_out_good[[#This Row],[incl]]*3.1415/180)*((nov_2021_out_good[[#This Row],[a]]/5.2*(1-nov_2021_out_good[[#This Row],[e]]^2))^0.5))</f>
        <v>5.99762363361515</v>
      </c>
    </row>
    <row r="149" customFormat="false" ht="13.8" hidden="false" customHeight="false" outlineLevel="0" collapsed="false">
      <c r="A149" s="31" t="n">
        <v>44468.4520717593</v>
      </c>
      <c r="B149" s="0" t="s">
        <v>938</v>
      </c>
      <c r="C149" s="0" t="s">
        <v>939</v>
      </c>
      <c r="D149" s="0" t="n">
        <v>28</v>
      </c>
      <c r="E149" s="0" t="n">
        <v>21.2</v>
      </c>
      <c r="F149" s="0" t="n">
        <v>-3.5</v>
      </c>
      <c r="G149" s="0" t="n">
        <v>-9</v>
      </c>
      <c r="H149" s="0" t="n">
        <v>-18.9</v>
      </c>
      <c r="I149" s="43" t="n">
        <v>137000000000</v>
      </c>
      <c r="J149" s="0" t="n">
        <v>0.4</v>
      </c>
      <c r="L149" s="0" t="n">
        <f aca="false">nov_2021_out_good[[#This Row],[Calculated Total Impact Energy(kt)]]*4180000000000*2/(nov_2021_out_good[[#This Row],[Vel(km/s)]]*1000)^2</f>
        <v>7440.37023851905</v>
      </c>
      <c r="M149" s="0" t="n">
        <f aca="false">2*(nov_2021_out_good[[#This Row],[Mass (kg)]]/4/1500)^0.3333</f>
        <v>2.1486943724773</v>
      </c>
      <c r="N149" s="0" t="s">
        <v>2518</v>
      </c>
      <c r="O149" s="0" t="s">
        <v>2525</v>
      </c>
      <c r="P149" s="0" t="n">
        <v>53.9</v>
      </c>
      <c r="Q149" s="0" t="n">
        <v>-148</v>
      </c>
      <c r="R149" s="0" t="n">
        <v>21.22404297</v>
      </c>
      <c r="S149" s="0" t="n">
        <v>59.68742877</v>
      </c>
      <c r="T149" s="0" t="n">
        <v>341.6188849</v>
      </c>
      <c r="U149" s="0" t="n">
        <v>-17.38758579</v>
      </c>
      <c r="V149" s="0" t="n">
        <v>5.77771544</v>
      </c>
      <c r="W149" s="0" t="n">
        <v>10.71213633</v>
      </c>
      <c r="Z149" s="0" t="n">
        <v>1</v>
      </c>
      <c r="AA149" s="0" t="n">
        <v>0.969609</v>
      </c>
      <c r="AB149" s="0" t="n">
        <v>0.004529</v>
      </c>
      <c r="AC149" s="37" t="n">
        <v>2.462709</v>
      </c>
      <c r="AD149" s="0" t="n">
        <v>1.716159</v>
      </c>
      <c r="AE149" s="0" t="n">
        <v>0.1544553</v>
      </c>
      <c r="AF149" s="0" t="n">
        <v>0.4350121</v>
      </c>
      <c r="AG149" s="0" t="n">
        <v>0.0501477</v>
      </c>
      <c r="AH149" s="0" t="n">
        <v>29.5564396</v>
      </c>
      <c r="AI149" s="0" t="n">
        <v>1.8358403</v>
      </c>
      <c r="AJ149" s="0" t="n">
        <v>153.4218836</v>
      </c>
      <c r="AK149" s="0" t="n">
        <v>2.4148838</v>
      </c>
      <c r="AL149" s="0" t="n">
        <v>186.2184132</v>
      </c>
      <c r="AM149" s="0" t="n">
        <v>7.3E-005</v>
      </c>
      <c r="AN149" s="0" t="n">
        <v>18.1387046</v>
      </c>
      <c r="AO149" s="0" t="n">
        <v>1.2462132</v>
      </c>
      <c r="AP149" s="0" t="n">
        <v>35.41634</v>
      </c>
      <c r="AQ149" s="0" t="n">
        <v>0.6568099</v>
      </c>
      <c r="AR149" s="0" t="n">
        <v>236.9879902</v>
      </c>
      <c r="AS149" s="0" t="n">
        <v>2.0183656</v>
      </c>
      <c r="AT149" s="0" t="n">
        <v>57.6999146</v>
      </c>
      <c r="AU149" s="0" t="n">
        <v>1.2362636</v>
      </c>
      <c r="AV149" s="28" t="n">
        <f aca="false">(5.2/nov_2021_out_good[[#This Row],[a]]+2*COS(nov_2021_out_good[[#This Row],[incl]]*3.1415/180)*((nov_2021_out_good[[#This Row],[a]]/5.2*(1-nov_2021_out_good[[#This Row],[e]]^2))^0.5))</f>
        <v>3.92996038772506</v>
      </c>
    </row>
    <row r="150" customFormat="false" ht="13.8" hidden="false" customHeight="false" outlineLevel="0" collapsed="false">
      <c r="A150" s="31" t="n">
        <v>42909.8485532407</v>
      </c>
      <c r="B150" s="0" t="s">
        <v>705</v>
      </c>
      <c r="C150" s="0" t="s">
        <v>706</v>
      </c>
      <c r="D150" s="0" t="n">
        <v>35.1</v>
      </c>
      <c r="E150" s="0" t="n">
        <v>24.3</v>
      </c>
      <c r="F150" s="0" t="n">
        <v>17.7</v>
      </c>
      <c r="G150" s="0" t="n">
        <v>13.1</v>
      </c>
      <c r="H150" s="0" t="n">
        <v>-10.3</v>
      </c>
      <c r="I150" s="43" t="n">
        <v>184000000000</v>
      </c>
      <c r="J150" s="0" t="n">
        <v>0.52</v>
      </c>
      <c r="L150" s="0" t="n">
        <f aca="false">nov_2021_out_good[[#This Row],[Calculated Total Impact Energy(kt)]]*4180000000000*2/(nov_2021_out_good[[#This Row],[Vel(km/s)]]*1000)^2</f>
        <v>7362.02137208081</v>
      </c>
      <c r="M150" s="0" t="n">
        <f aca="false">2*(nov_2021_out_good[[#This Row],[Mass (kg)]]/4/1500)^0.3333</f>
        <v>2.14112641129871</v>
      </c>
      <c r="N150" s="0" t="s">
        <v>2518</v>
      </c>
      <c r="O150" s="0" t="s">
        <v>2519</v>
      </c>
      <c r="P150" s="0" t="n">
        <v>57</v>
      </c>
      <c r="Q150" s="0" t="n">
        <v>143.7</v>
      </c>
      <c r="R150" s="0" t="n">
        <v>24.31028589</v>
      </c>
      <c r="S150" s="0" t="n">
        <v>59.92234467</v>
      </c>
      <c r="T150" s="0" t="n">
        <v>89.59034789</v>
      </c>
      <c r="U150" s="0" t="n">
        <v>-0.150407396</v>
      </c>
      <c r="V150" s="0" t="n">
        <v>-21.03629376</v>
      </c>
      <c r="W150" s="0" t="n">
        <v>12.18366621</v>
      </c>
      <c r="Z150" s="0" t="n">
        <v>1</v>
      </c>
      <c r="AA150" s="0" t="n">
        <v>0.396098</v>
      </c>
      <c r="AB150" s="0" t="n">
        <v>0.0261534</v>
      </c>
      <c r="AC150" s="37" t="n">
        <v>1.9689258</v>
      </c>
      <c r="AD150" s="0" t="n">
        <v>1.1825119</v>
      </c>
      <c r="AE150" s="0" t="n">
        <v>0.0629646</v>
      </c>
      <c r="AF150" s="0" t="n">
        <v>0.6650368</v>
      </c>
      <c r="AG150" s="0" t="n">
        <v>0.0340152</v>
      </c>
      <c r="AH150" s="0" t="n">
        <v>0.6326065</v>
      </c>
      <c r="AI150" s="0" t="n">
        <v>1.0121211</v>
      </c>
      <c r="AJ150" s="0" t="n">
        <v>238.3338067</v>
      </c>
      <c r="AK150" s="0" t="n">
        <v>2.1370799</v>
      </c>
      <c r="AL150" s="0" t="n">
        <v>272.1021872</v>
      </c>
      <c r="AM150" s="0" t="n">
        <v>0.3301943</v>
      </c>
      <c r="AN150" s="0" t="n">
        <v>21.3475302</v>
      </c>
      <c r="AO150" s="0" t="n">
        <v>1.371652</v>
      </c>
      <c r="AP150" s="0" t="n">
        <v>31.5492821</v>
      </c>
      <c r="AQ150" s="0" t="n">
        <v>0.6330702</v>
      </c>
      <c r="AR150" s="0" t="n">
        <v>76.3010659</v>
      </c>
      <c r="AS150" s="0" t="n">
        <v>1.1835899</v>
      </c>
      <c r="AT150" s="0" t="n">
        <v>22.1308388</v>
      </c>
      <c r="AU150" s="0" t="n">
        <v>1.135944</v>
      </c>
      <c r="AV150" s="28" t="n">
        <f aca="false">(5.2/nov_2021_out_good[[#This Row],[a]]+2*COS(nov_2021_out_good[[#This Row],[incl]]*3.1415/180)*((nov_2021_out_good[[#This Row],[a]]/5.2*(1-nov_2021_out_good[[#This Row],[e]]^2))^0.5))</f>
        <v>5.10964024976919</v>
      </c>
    </row>
    <row r="151" customFormat="false" ht="13.8" hidden="false" customHeight="false" outlineLevel="0" collapsed="false">
      <c r="A151" s="31" t="n">
        <v>43916.9777314815</v>
      </c>
      <c r="B151" s="0" t="s">
        <v>991</v>
      </c>
      <c r="C151" s="0" t="s">
        <v>992</v>
      </c>
      <c r="D151" s="0" t="n">
        <v>26.5</v>
      </c>
      <c r="E151" s="0" t="n">
        <v>20.7</v>
      </c>
      <c r="F151" s="0" t="n">
        <v>-10</v>
      </c>
      <c r="G151" s="0" t="n">
        <v>3.2</v>
      </c>
      <c r="H151" s="0" t="n">
        <v>17.8</v>
      </c>
      <c r="I151" s="43" t="n">
        <v>124000000000</v>
      </c>
      <c r="J151" s="0" t="n">
        <v>0.37</v>
      </c>
      <c r="L151" s="0" t="n">
        <f aca="false">nov_2021_out_good[[#This Row],[Calculated Total Impact Energy(kt)]]*4180000000000*2/(nov_2021_out_good[[#This Row],[Vel(km/s)]]*1000)^2</f>
        <v>7218.83824593339</v>
      </c>
      <c r="M151" s="0" t="n">
        <f aca="false">2*(nov_2021_out_good[[#This Row],[Mass (kg)]]/4/1500)^0.3333</f>
        <v>2.12715598751573</v>
      </c>
      <c r="N151" s="0" t="s">
        <v>2524</v>
      </c>
      <c r="O151" s="0" t="s">
        <v>2519</v>
      </c>
      <c r="P151" s="0" t="n">
        <v>-38.3</v>
      </c>
      <c r="Q151" s="0" t="n">
        <v>23.5</v>
      </c>
      <c r="R151" s="0" t="n">
        <v>20.66591396</v>
      </c>
      <c r="S151" s="0" t="n">
        <v>33.52735356</v>
      </c>
      <c r="T151" s="0" t="n">
        <v>217.331705</v>
      </c>
      <c r="U151" s="0" t="n">
        <v>9.076109544</v>
      </c>
      <c r="V151" s="0" t="n">
        <v>6.922082927</v>
      </c>
      <c r="W151" s="0" t="n">
        <v>17.22756522</v>
      </c>
      <c r="Z151" s="0" t="n">
        <v>1</v>
      </c>
      <c r="AA151" s="0" t="n">
        <v>0.8902908</v>
      </c>
      <c r="AB151" s="0" t="n">
        <v>0.010943</v>
      </c>
      <c r="AC151" s="37" t="n">
        <v>1.791081</v>
      </c>
      <c r="AD151" s="0" t="n">
        <v>1.3406859</v>
      </c>
      <c r="AE151" s="0" t="n">
        <v>0.0786464</v>
      </c>
      <c r="AF151" s="0" t="n">
        <v>0.3359438</v>
      </c>
      <c r="AG151" s="0" t="n">
        <v>0.0402476</v>
      </c>
      <c r="AH151" s="0" t="n">
        <v>28.5337402</v>
      </c>
      <c r="AI151" s="0" t="n">
        <v>1.7673046</v>
      </c>
      <c r="AJ151" s="0" t="n">
        <v>55.1617824</v>
      </c>
      <c r="AK151" s="0" t="n">
        <v>3.5024236</v>
      </c>
      <c r="AL151" s="0" t="n">
        <v>186.4900859</v>
      </c>
      <c r="AM151" s="0" t="n">
        <v>7.32E-005</v>
      </c>
      <c r="AN151" s="0" t="n">
        <v>17.5402631</v>
      </c>
      <c r="AO151" s="0" t="n">
        <v>1.2248737</v>
      </c>
      <c r="AP151" s="0" t="n">
        <v>33.4117609</v>
      </c>
      <c r="AQ151" s="0" t="n">
        <v>0.5808729</v>
      </c>
      <c r="AR151" s="0" t="n">
        <v>151.7488813</v>
      </c>
      <c r="AS151" s="0" t="n">
        <v>2.2445162</v>
      </c>
      <c r="AT151" s="0" t="n">
        <v>-59.5611946</v>
      </c>
      <c r="AU151" s="0" t="n">
        <v>1.0734914</v>
      </c>
      <c r="AV151" s="28" t="n">
        <f aca="false">(5.2/nov_2021_out_good[[#This Row],[a]]+2*COS(nov_2021_out_good[[#This Row],[incl]]*3.1415/180)*((nov_2021_out_good[[#This Row],[a]]/5.2*(1-nov_2021_out_good[[#This Row],[e]]^2))^0.5))</f>
        <v>4.71894460018921</v>
      </c>
    </row>
    <row r="152" customFormat="false" ht="13.8" hidden="false" customHeight="false" outlineLevel="0" collapsed="false">
      <c r="A152" s="31" t="n">
        <v>42287.4151736111</v>
      </c>
      <c r="B152" s="0" t="s">
        <v>1957</v>
      </c>
      <c r="C152" s="0" t="s">
        <v>1958</v>
      </c>
      <c r="D152" s="0" t="n">
        <v>51.8</v>
      </c>
      <c r="E152" s="0" t="n">
        <v>11.8</v>
      </c>
      <c r="F152" s="0" t="n">
        <v>-1.3</v>
      </c>
      <c r="G152" s="0" t="n">
        <v>-5.1</v>
      </c>
      <c r="H152" s="0" t="n">
        <v>10.6</v>
      </c>
      <c r="I152" s="43" t="n">
        <v>36000000000</v>
      </c>
      <c r="J152" s="0" t="n">
        <v>0.12</v>
      </c>
      <c r="L152" s="0" t="n">
        <f aca="false">nov_2021_out_good[[#This Row],[Calculated Total Impact Energy(kt)]]*4180000000000*2/(nov_2021_out_good[[#This Row],[Vel(km/s)]]*1000)^2</f>
        <v>7204.826199368</v>
      </c>
      <c r="M152" s="0" t="n">
        <f aca="false">2*(nov_2021_out_good[[#This Row],[Mass (kg)]]/4/1500)^0.3333</f>
        <v>2.12577893616963</v>
      </c>
      <c r="N152" s="0" t="s">
        <v>2524</v>
      </c>
      <c r="O152" s="0" t="s">
        <v>2525</v>
      </c>
      <c r="P152" s="0" t="n">
        <v>-51</v>
      </c>
      <c r="Q152" s="0" t="n">
        <v>-21.1</v>
      </c>
      <c r="R152" s="0" t="n">
        <v>11.83469476</v>
      </c>
      <c r="S152" s="0" t="n">
        <v>48.47618261</v>
      </c>
      <c r="T152" s="0" t="n">
        <v>143.8556303</v>
      </c>
      <c r="U152" s="0" t="n">
        <v>7.155070086</v>
      </c>
      <c r="V152" s="0" t="n">
        <v>-5.226058878</v>
      </c>
      <c r="W152" s="0" t="n">
        <v>7.845589886</v>
      </c>
      <c r="Z152" s="0" t="n">
        <v>1</v>
      </c>
      <c r="AA152" s="0" t="n">
        <v>0.9986179</v>
      </c>
      <c r="AB152" s="0" t="n">
        <v>0.0005085</v>
      </c>
      <c r="AC152" s="37" t="n">
        <v>1.610821</v>
      </c>
      <c r="AD152" s="0" t="n">
        <v>1.3047195</v>
      </c>
      <c r="AE152" s="0" t="n">
        <v>0.2015399</v>
      </c>
      <c r="AF152" s="0" t="n">
        <v>0.234611</v>
      </c>
      <c r="AG152" s="0" t="n">
        <v>0.1186161</v>
      </c>
      <c r="AH152" s="0" t="n">
        <v>2.2996139</v>
      </c>
      <c r="AI152" s="0" t="n">
        <v>1.8542254</v>
      </c>
      <c r="AJ152" s="0" t="n">
        <v>358.3004984</v>
      </c>
      <c r="AK152" s="0" t="n">
        <v>4.8815253</v>
      </c>
      <c r="AL152" s="0" t="n">
        <v>16.5838089</v>
      </c>
      <c r="AM152" s="0" t="n">
        <v>0.0150352</v>
      </c>
      <c r="AN152" s="0" t="n">
        <v>3.5826955</v>
      </c>
      <c r="AO152" s="0" t="n">
        <v>1.9337668</v>
      </c>
      <c r="AP152" s="0" t="n">
        <v>33.1153791</v>
      </c>
      <c r="AQ152" s="0" t="n">
        <v>1.5858515</v>
      </c>
      <c r="AR152" s="0" t="n">
        <v>276.3895917</v>
      </c>
      <c r="AS152" s="0" t="n">
        <v>6.3997105</v>
      </c>
      <c r="AT152" s="0" t="n">
        <v>-45.1181024</v>
      </c>
      <c r="AU152" s="0" t="n">
        <v>7.4841297</v>
      </c>
      <c r="AV152" s="28" t="n">
        <f aca="false">(5.2/nov_2021_out_good[[#This Row],[a]]+2*COS(nov_2021_out_good[[#This Row],[incl]]*3.1415/180)*((nov_2021_out_good[[#This Row],[a]]/5.2*(1-nov_2021_out_good[[#This Row],[e]]^2))^0.5))</f>
        <v>4.95859902634985</v>
      </c>
    </row>
    <row r="153" customFormat="false" ht="13.8" hidden="false" customHeight="false" outlineLevel="0" collapsed="false">
      <c r="A153" s="31" t="n">
        <v>44595.8268518519</v>
      </c>
      <c r="B153" s="0" t="s">
        <v>801</v>
      </c>
      <c r="C153" s="0" t="s">
        <v>802</v>
      </c>
      <c r="D153" s="0" t="n">
        <v>36</v>
      </c>
      <c r="E153" s="0" t="n">
        <v>22.8</v>
      </c>
      <c r="F153" s="0" t="n">
        <v>17.6</v>
      </c>
      <c r="G153" s="0" t="n">
        <v>9.7</v>
      </c>
      <c r="H153" s="0" t="n">
        <v>-10.8</v>
      </c>
      <c r="I153" s="43" t="n">
        <v>152000000000</v>
      </c>
      <c r="J153" s="0" t="n">
        <v>0.44</v>
      </c>
      <c r="L153" s="0" t="n">
        <f aca="false">nov_2021_out_good[[#This Row],[Calculated Total Impact Energy(kt)]]*4180000000000*2/(nov_2021_out_good[[#This Row],[Vel(km/s)]]*1000)^2</f>
        <v>7076.02339181287</v>
      </c>
      <c r="M153" s="0" t="n">
        <f aca="false">2*(nov_2021_out_good[[#This Row],[Mass (kg)]]/4/1500)^0.3333</f>
        <v>2.11303623359577</v>
      </c>
      <c r="N153" s="0" t="s">
        <v>2524</v>
      </c>
      <c r="O153" s="0" t="s">
        <v>2519</v>
      </c>
      <c r="P153" s="0" t="n">
        <v>-13.3</v>
      </c>
      <c r="Q153" s="0" t="n">
        <v>142.2</v>
      </c>
      <c r="R153" s="0" t="n">
        <v>22.81424993</v>
      </c>
      <c r="S153" s="0" t="n">
        <v>76.66117606</v>
      </c>
      <c r="T153" s="0" t="n">
        <v>56.22238156</v>
      </c>
      <c r="U153" s="0" t="n">
        <v>-12.34187966</v>
      </c>
      <c r="V153" s="0" t="n">
        <v>-18.45166776</v>
      </c>
      <c r="W153" s="0" t="n">
        <v>5.263455431</v>
      </c>
      <c r="Z153" s="0" t="n">
        <v>1</v>
      </c>
      <c r="AA153" s="0" t="n">
        <v>0.7349591</v>
      </c>
      <c r="AB153" s="0" t="n">
        <v>0.0183037</v>
      </c>
      <c r="AC153" s="37" t="n">
        <v>1.6308723</v>
      </c>
      <c r="AD153" s="0" t="n">
        <v>1.1829157</v>
      </c>
      <c r="AE153" s="0" t="n">
        <v>0.0477532</v>
      </c>
      <c r="AF153" s="0" t="n">
        <v>0.3786885</v>
      </c>
      <c r="AG153" s="0" t="n">
        <v>0.0267134</v>
      </c>
      <c r="AH153" s="0" t="n">
        <v>30.8569766</v>
      </c>
      <c r="AI153" s="0" t="n">
        <v>2.2090969</v>
      </c>
      <c r="AJ153" s="0" t="n">
        <v>94.2389198</v>
      </c>
      <c r="AK153" s="0" t="n">
        <v>3.7696927</v>
      </c>
      <c r="AL153" s="0" t="n">
        <v>314.6546162</v>
      </c>
      <c r="AM153" s="0" t="n">
        <v>0.0002776</v>
      </c>
      <c r="AN153" s="0" t="n">
        <v>19.483334</v>
      </c>
      <c r="AO153" s="0" t="n">
        <v>1.3142934</v>
      </c>
      <c r="AP153" s="0" t="n">
        <v>32.4040498</v>
      </c>
      <c r="AQ153" s="0" t="n">
        <v>0.4671446</v>
      </c>
      <c r="AR153" s="0" t="n">
        <v>286.5504244</v>
      </c>
      <c r="AS153" s="0" t="n">
        <v>1.5457463</v>
      </c>
      <c r="AT153" s="0" t="n">
        <v>31.1375056</v>
      </c>
      <c r="AU153" s="0" t="n">
        <v>1.0803888</v>
      </c>
      <c r="AV153" s="28" t="n">
        <f aca="false">(5.2/nov_2021_out_good[[#This Row],[a]]+2*COS(nov_2021_out_good[[#This Row],[incl]]*3.1415/180)*((nov_2021_out_good[[#This Row],[a]]/5.2*(1-nov_2021_out_good[[#This Row],[e]]^2))^0.5))</f>
        <v>5.15381826817227</v>
      </c>
    </row>
    <row r="154" customFormat="false" ht="13.8" hidden="false" customHeight="false" outlineLevel="0" collapsed="false">
      <c r="A154" s="31" t="n">
        <v>42879.2937847222</v>
      </c>
      <c r="B154" s="0" t="s">
        <v>1192</v>
      </c>
      <c r="C154" s="0" t="s">
        <v>1193</v>
      </c>
      <c r="D154" s="0" t="n">
        <v>46</v>
      </c>
      <c r="E154" s="0" t="n">
        <v>18.4</v>
      </c>
      <c r="F154" s="0" t="n">
        <v>-6.5</v>
      </c>
      <c r="G154" s="0" t="n">
        <v>-16.5</v>
      </c>
      <c r="H154" s="0" t="n">
        <v>-5</v>
      </c>
      <c r="I154" s="43" t="n">
        <v>90000000000</v>
      </c>
      <c r="J154" s="0" t="n">
        <v>0.28</v>
      </c>
      <c r="L154" s="0" t="n">
        <f aca="false">nov_2021_out_good[[#This Row],[Calculated Total Impact Energy(kt)]]*4180000000000*2/(nov_2021_out_good[[#This Row],[Vel(km/s)]]*1000)^2</f>
        <v>6913.98865784499</v>
      </c>
      <c r="M154" s="0" t="n">
        <f aca="false">2*(nov_2021_out_good[[#This Row],[Mass (kg)]]/4/1500)^0.3333</f>
        <v>2.09678425706342</v>
      </c>
      <c r="N154" s="0" t="s">
        <v>2524</v>
      </c>
      <c r="O154" s="0" t="s">
        <v>2519</v>
      </c>
      <c r="P154" s="0" t="n">
        <v>-9.1</v>
      </c>
      <c r="Q154" s="0" t="n">
        <v>101.8</v>
      </c>
      <c r="R154" s="0" t="n">
        <v>18.42552577</v>
      </c>
      <c r="S154" s="0" t="n">
        <v>41.28912977</v>
      </c>
      <c r="T154" s="0" t="n">
        <v>306.7895385</v>
      </c>
      <c r="U154" s="0" t="n">
        <v>-7.281301758</v>
      </c>
      <c r="V154" s="0" t="n">
        <v>9.736822882</v>
      </c>
      <c r="W154" s="0" t="n">
        <v>13.84474358</v>
      </c>
      <c r="X154" s="0" t="s">
        <v>1194</v>
      </c>
      <c r="Z154" s="0" t="n">
        <v>1</v>
      </c>
      <c r="AA154" s="0" t="n">
        <v>0.5535123</v>
      </c>
      <c r="AB154" s="0" t="n">
        <v>0.0202516</v>
      </c>
      <c r="AC154" s="37" t="n">
        <v>1.6399451</v>
      </c>
      <c r="AD154" s="0" t="n">
        <v>1.0967287</v>
      </c>
      <c r="AE154" s="0" t="n">
        <v>0.045542</v>
      </c>
      <c r="AF154" s="0" t="n">
        <v>0.4953061</v>
      </c>
      <c r="AG154" s="0" t="n">
        <v>0.0332352</v>
      </c>
      <c r="AH154" s="0" t="n">
        <v>0.2344919</v>
      </c>
      <c r="AI154" s="0" t="n">
        <v>0.6653067</v>
      </c>
      <c r="AJ154" s="0" t="n">
        <v>248.8710195</v>
      </c>
      <c r="AK154" s="0" t="n">
        <v>2.5108779</v>
      </c>
      <c r="AL154" s="0" t="n">
        <v>242.5521929</v>
      </c>
      <c r="AM154" s="0" t="n">
        <v>1.5075104</v>
      </c>
      <c r="AN154" s="0" t="n">
        <v>14.9874244</v>
      </c>
      <c r="AO154" s="0" t="n">
        <v>1.1479412</v>
      </c>
      <c r="AP154" s="0" t="n">
        <v>30.7095206</v>
      </c>
      <c r="AQ154" s="0" t="n">
        <v>0.546886</v>
      </c>
      <c r="AR154" s="0" t="n">
        <v>50.5477114</v>
      </c>
      <c r="AS154" s="0" t="n">
        <v>1.2708798</v>
      </c>
      <c r="AT154" s="0" t="n">
        <v>18.0758637</v>
      </c>
      <c r="AU154" s="0" t="n">
        <v>1.1296402</v>
      </c>
      <c r="AV154" s="28" t="n">
        <f aca="false">(5.2/nov_2021_out_good[[#This Row],[a]]+2*COS(nov_2021_out_good[[#This Row],[incl]]*3.1415/180)*((nov_2021_out_good[[#This Row],[a]]/5.2*(1-nov_2021_out_good[[#This Row],[e]]^2))^0.5))</f>
        <v>5.53928215419902</v>
      </c>
    </row>
    <row r="155" customFormat="false" ht="13.8" hidden="false" customHeight="false" outlineLevel="0" collapsed="false">
      <c r="A155" s="31" t="n">
        <v>43978.729375</v>
      </c>
      <c r="B155" s="0" t="s">
        <v>1595</v>
      </c>
      <c r="C155" s="0" t="s">
        <v>1596</v>
      </c>
      <c r="D155" s="0" t="n">
        <v>29.3</v>
      </c>
      <c r="E155" s="0" t="n">
        <v>14.9</v>
      </c>
      <c r="F155" s="0" t="n">
        <v>-6</v>
      </c>
      <c r="G155" s="0" t="n">
        <v>-7.3</v>
      </c>
      <c r="H155" s="0" t="n">
        <v>-11.5</v>
      </c>
      <c r="I155" s="43" t="n">
        <v>57000000000</v>
      </c>
      <c r="J155" s="0" t="n">
        <v>0.18</v>
      </c>
      <c r="L155" s="0" t="n">
        <f aca="false">nov_2021_out_good[[#This Row],[Calculated Total Impact Energy(kt)]]*4180000000000*2/(nov_2021_out_good[[#This Row],[Vel(km/s)]]*1000)^2</f>
        <v>6778.07305977208</v>
      </c>
      <c r="M155" s="0" t="n">
        <f aca="false">2*(nov_2021_out_good[[#This Row],[Mass (kg)]]/4/1500)^0.3333</f>
        <v>2.08295503848656</v>
      </c>
      <c r="N155" s="0" t="s">
        <v>2518</v>
      </c>
      <c r="O155" s="0" t="s">
        <v>2519</v>
      </c>
      <c r="P155" s="0" t="n">
        <v>40.8</v>
      </c>
      <c r="Q155" s="0" t="n">
        <v>41.7</v>
      </c>
      <c r="R155" s="0" t="n">
        <v>14.88421983</v>
      </c>
      <c r="S155" s="0" t="n">
        <v>11.57244797</v>
      </c>
      <c r="T155" s="0" t="n">
        <v>29.25250663</v>
      </c>
      <c r="U155" s="0" t="n">
        <v>-2.605101401</v>
      </c>
      <c r="V155" s="0" t="n">
        <v>-1.459076603</v>
      </c>
      <c r="W155" s="0" t="n">
        <v>14.58165087</v>
      </c>
      <c r="Z155" s="0" t="n">
        <v>1</v>
      </c>
      <c r="AA155" s="0" t="n">
        <v>1.0128897</v>
      </c>
      <c r="AB155" s="0" t="n">
        <v>0.0003411</v>
      </c>
      <c r="AC155" s="37" t="n">
        <v>2.8882977</v>
      </c>
      <c r="AD155" s="0" t="n">
        <v>1.9505937</v>
      </c>
      <c r="AE155" s="0" t="n">
        <v>0.2754195</v>
      </c>
      <c r="AF155" s="0" t="n">
        <v>0.4807275</v>
      </c>
      <c r="AG155" s="0" t="n">
        <v>0.0733768</v>
      </c>
      <c r="AH155" s="0" t="n">
        <v>12.6777138</v>
      </c>
      <c r="AI155" s="0" t="n">
        <v>1.139017</v>
      </c>
      <c r="AJ155" s="0" t="n">
        <v>183.1479645</v>
      </c>
      <c r="AK155" s="0" t="n">
        <v>1.0362274</v>
      </c>
      <c r="AL155" s="0" t="n">
        <v>66.6120079</v>
      </c>
      <c r="AM155" s="0" t="n">
        <v>0.001049</v>
      </c>
      <c r="AN155" s="0" t="n">
        <v>9.7995456</v>
      </c>
      <c r="AO155" s="0" t="n">
        <v>1.1280768</v>
      </c>
      <c r="AP155" s="0" t="n">
        <v>36.0001912</v>
      </c>
      <c r="AQ155" s="0" t="n">
        <v>0.8918899</v>
      </c>
      <c r="AR155" s="0" t="n">
        <v>198.1136967</v>
      </c>
      <c r="AS155" s="0" t="n">
        <v>2.024372</v>
      </c>
      <c r="AT155" s="0" t="n">
        <v>52.8744289</v>
      </c>
      <c r="AU155" s="0" t="n">
        <v>1.2461966</v>
      </c>
      <c r="AV155" s="28" t="n">
        <f aca="false">(5.2/nov_2021_out_good[[#This Row],[a]]+2*COS(nov_2021_out_good[[#This Row],[incl]]*3.1415/180)*((nov_2021_out_good[[#This Row],[a]]/5.2*(1-nov_2021_out_good[[#This Row],[e]]^2))^0.5))</f>
        <v>3.71377540453244</v>
      </c>
    </row>
    <row r="156" customFormat="false" ht="13.8" hidden="false" customHeight="false" outlineLevel="0" collapsed="false">
      <c r="A156" s="31" t="n">
        <v>41969.7362962963</v>
      </c>
      <c r="B156" s="0" t="s">
        <v>1100</v>
      </c>
      <c r="C156" s="0" t="s">
        <v>1101</v>
      </c>
      <c r="D156" s="0" t="n">
        <v>37</v>
      </c>
      <c r="E156" s="0" t="n">
        <v>19.9</v>
      </c>
      <c r="F156" s="0" t="n">
        <v>-7</v>
      </c>
      <c r="G156" s="0" t="n">
        <v>16.1</v>
      </c>
      <c r="H156" s="0" t="n">
        <v>9.4</v>
      </c>
      <c r="I156" s="43" t="n">
        <v>105000000000</v>
      </c>
      <c r="J156" s="0" t="n">
        <v>0.32</v>
      </c>
      <c r="L156" s="0" t="n">
        <f aca="false">nov_2021_out_good[[#This Row],[Calculated Total Impact Energy(kt)]]*4180000000000*2/(nov_2021_out_good[[#This Row],[Vel(km/s)]]*1000)^2</f>
        <v>6755.38496502614</v>
      </c>
      <c r="M156" s="0" t="n">
        <f aca="false">2*(nov_2021_out_good[[#This Row],[Mass (kg)]]/4/1500)^0.3333</f>
        <v>2.0806285965651</v>
      </c>
      <c r="N156" s="0" t="s">
        <v>2524</v>
      </c>
      <c r="O156" s="0" t="s">
        <v>2525</v>
      </c>
      <c r="P156" s="0" t="n">
        <v>-68.2</v>
      </c>
      <c r="Q156" s="0" t="n">
        <v>-24</v>
      </c>
      <c r="R156" s="0" t="n">
        <v>19.91406538</v>
      </c>
      <c r="S156" s="0" t="n">
        <v>47.18413483</v>
      </c>
      <c r="T156" s="0" t="n">
        <v>305.7122732</v>
      </c>
      <c r="U156" s="0" t="n">
        <v>-8.526792667</v>
      </c>
      <c r="V156" s="0" t="n">
        <v>11.86092537</v>
      </c>
      <c r="W156" s="0" t="n">
        <v>13.53448397</v>
      </c>
      <c r="Z156" s="0" t="n">
        <v>1</v>
      </c>
      <c r="AA156" s="0" t="n">
        <v>0.7971897</v>
      </c>
      <c r="AB156" s="0" t="n">
        <v>0.0114108</v>
      </c>
      <c r="AC156" s="37" t="n">
        <v>4.9855664</v>
      </c>
      <c r="AD156" s="0" t="n">
        <v>2.891378</v>
      </c>
      <c r="AE156" s="0" t="n">
        <v>0.6381942</v>
      </c>
      <c r="AF156" s="0" t="n">
        <v>0.7242873</v>
      </c>
      <c r="AG156" s="0" t="n">
        <v>0.0633047</v>
      </c>
      <c r="AH156" s="0" t="n">
        <v>0.177555</v>
      </c>
      <c r="AI156" s="0" t="n">
        <v>0.5743573</v>
      </c>
      <c r="AJ156" s="0" t="n">
        <v>302.2724561</v>
      </c>
      <c r="AK156" s="0" t="n">
        <v>2.4462366</v>
      </c>
      <c r="AL156" s="0" t="n">
        <v>64.7490164</v>
      </c>
      <c r="AM156" s="0" t="n">
        <v>1.8769683</v>
      </c>
      <c r="AN156" s="0" t="n">
        <v>16.6163457</v>
      </c>
      <c r="AO156" s="0" t="n">
        <v>1.1995543</v>
      </c>
      <c r="AP156" s="0" t="n">
        <v>38.6127697</v>
      </c>
      <c r="AQ156" s="0" t="n">
        <v>0.8769324</v>
      </c>
      <c r="AR156" s="0" t="n">
        <v>261.7194025</v>
      </c>
      <c r="AS156" s="0" t="n">
        <v>1.1847256</v>
      </c>
      <c r="AT156" s="0" t="n">
        <v>-23.5991764</v>
      </c>
      <c r="AU156" s="0" t="n">
        <v>1.2194989</v>
      </c>
      <c r="AV156" s="28" t="n">
        <f aca="false">(5.2/nov_2021_out_good[[#This Row],[a]]+2*COS(nov_2021_out_good[[#This Row],[incl]]*3.1415/180)*((nov_2021_out_good[[#This Row],[a]]/5.2*(1-nov_2021_out_good[[#This Row],[e]]^2))^0.5))</f>
        <v>2.82673157867525</v>
      </c>
    </row>
    <row r="157" customFormat="false" ht="13.8" hidden="false" customHeight="false" outlineLevel="0" collapsed="false">
      <c r="A157" s="31" t="n">
        <v>44672.9274074074</v>
      </c>
      <c r="B157" s="0" t="s">
        <v>1902</v>
      </c>
      <c r="C157" s="0" t="s">
        <v>1903</v>
      </c>
      <c r="D157" s="0" t="n">
        <v>28.4</v>
      </c>
      <c r="E157" s="0" t="n">
        <v>12.7</v>
      </c>
      <c r="F157" s="0" t="n">
        <v>-4.2</v>
      </c>
      <c r="G157" s="0" t="n">
        <v>11.6</v>
      </c>
      <c r="H157" s="0" t="n">
        <v>3.2</v>
      </c>
      <c r="I157" s="43" t="n">
        <v>39000000000</v>
      </c>
      <c r="J157" s="0" t="n">
        <v>0.13</v>
      </c>
      <c r="L157" s="0" t="n">
        <f aca="false">nov_2021_out_good[[#This Row],[Calculated Total Impact Energy(kt)]]*4180000000000*2/(nov_2021_out_good[[#This Row],[Vel(km/s)]]*1000)^2</f>
        <v>6738.17347634695</v>
      </c>
      <c r="M157" s="0" t="n">
        <f aca="false">2*(nov_2021_out_good[[#This Row],[Mass (kg)]]/4/1500)^0.3333</f>
        <v>2.07886024981625</v>
      </c>
      <c r="N157" s="0" t="s">
        <v>2524</v>
      </c>
      <c r="O157" s="0" t="s">
        <v>2525</v>
      </c>
      <c r="P157" s="0" t="n">
        <v>-55.5</v>
      </c>
      <c r="Q157" s="0" t="n">
        <v>-68.9</v>
      </c>
      <c r="R157" s="0" t="n">
        <v>12.74519517</v>
      </c>
      <c r="S157" s="0" t="n">
        <v>40.96930841</v>
      </c>
      <c r="T157" s="0" t="n">
        <v>358.233779</v>
      </c>
      <c r="U157" s="0" t="n">
        <v>-8.352476504</v>
      </c>
      <c r="V157" s="0" t="n">
        <v>0.257558128</v>
      </c>
      <c r="W157" s="0" t="n">
        <v>9.623398571</v>
      </c>
      <c r="Z157" s="0" t="n">
        <v>1</v>
      </c>
      <c r="AA157" s="0" t="n">
        <v>1.002686</v>
      </c>
      <c r="AB157" s="0" t="n">
        <v>0.0005099</v>
      </c>
      <c r="AC157" s="37" t="n">
        <v>2.459215</v>
      </c>
      <c r="AD157" s="0" t="n">
        <v>1.7309505</v>
      </c>
      <c r="AE157" s="0" t="n">
        <v>0.2775278</v>
      </c>
      <c r="AF157" s="0" t="n">
        <v>0.420731</v>
      </c>
      <c r="AG157" s="0" t="n">
        <v>0.092778</v>
      </c>
      <c r="AH157" s="0" t="n">
        <v>3.6456983</v>
      </c>
      <c r="AI157" s="0" t="n">
        <v>1.1680566</v>
      </c>
      <c r="AJ157" s="0" t="n">
        <v>352.9009344</v>
      </c>
      <c r="AK157" s="0" t="n">
        <v>1.0991431</v>
      </c>
      <c r="AL157" s="0" t="n">
        <v>211.4528921</v>
      </c>
      <c r="AM157" s="0" t="n">
        <v>0.0088535</v>
      </c>
      <c r="AN157" s="0" t="n">
        <v>6.1574319</v>
      </c>
      <c r="AO157" s="0" t="n">
        <v>1.3199062</v>
      </c>
      <c r="AP157" s="0" t="n">
        <v>35.3969684</v>
      </c>
      <c r="AQ157" s="0" t="n">
        <v>1.16072</v>
      </c>
      <c r="AR157" s="0" t="n">
        <v>111.5831735</v>
      </c>
      <c r="AS157" s="0" t="n">
        <v>1.2686064</v>
      </c>
      <c r="AT157" s="0" t="n">
        <v>0.2988882</v>
      </c>
      <c r="AU157" s="0" t="n">
        <v>3.3295298</v>
      </c>
      <c r="AV157" s="28" t="n">
        <f aca="false">(5.2/nov_2021_out_good[[#This Row],[a]]+2*COS(nov_2021_out_good[[#This Row],[incl]]*3.1415/180)*((nov_2021_out_good[[#This Row],[a]]/5.2*(1-nov_2021_out_good[[#This Row],[e]]^2))^0.5))</f>
        <v>4.04881879081132</v>
      </c>
    </row>
    <row r="158" customFormat="false" ht="13.8" hidden="false" customHeight="false" outlineLevel="0" collapsed="false">
      <c r="A158" s="31" t="n">
        <v>44032.8924652778</v>
      </c>
      <c r="B158" s="0" t="s">
        <v>1412</v>
      </c>
      <c r="C158" s="0" t="s">
        <v>1682</v>
      </c>
      <c r="D158" s="0" t="n">
        <v>31.6</v>
      </c>
      <c r="E158" s="0" t="n">
        <v>14.1</v>
      </c>
      <c r="F158" s="0" t="n">
        <v>-2.9</v>
      </c>
      <c r="G158" s="0" t="n">
        <v>-1</v>
      </c>
      <c r="H158" s="0" t="n">
        <v>-13.8</v>
      </c>
      <c r="I158" s="43" t="n">
        <v>50000000000</v>
      </c>
      <c r="J158" s="0" t="n">
        <v>0.16</v>
      </c>
      <c r="L158" s="0" t="n">
        <f aca="false">nov_2021_out_good[[#This Row],[Calculated Total Impact Energy(kt)]]*4180000000000*2/(nov_2021_out_good[[#This Row],[Vel(km/s)]]*1000)^2</f>
        <v>6728.03178914542</v>
      </c>
      <c r="M158" s="0" t="n">
        <f aca="false">2*(nov_2021_out_good[[#This Row],[Mass (kg)]]/4/1500)^0.3333</f>
        <v>2.07781685984546</v>
      </c>
      <c r="N158" s="0" t="s">
        <v>2524</v>
      </c>
      <c r="O158" s="0" t="s">
        <v>2525</v>
      </c>
      <c r="P158" s="0" t="n">
        <v>-51.8</v>
      </c>
      <c r="Q158" s="0" t="n">
        <v>-11.2</v>
      </c>
      <c r="R158" s="0" t="n">
        <v>14.13683133</v>
      </c>
      <c r="S158" s="0" t="n">
        <v>-49.36889224</v>
      </c>
      <c r="T158" s="0" t="n">
        <v>8.275613433</v>
      </c>
      <c r="U158" s="0" t="n">
        <v>-10.61697753</v>
      </c>
      <c r="V158" s="0" t="n">
        <v>-1.544234774</v>
      </c>
      <c r="W158" s="0" t="n">
        <v>-9.205711659</v>
      </c>
      <c r="Z158" s="0" t="n">
        <v>1</v>
      </c>
      <c r="AA158" s="0" t="n">
        <v>0.9204267</v>
      </c>
      <c r="AB158" s="0" t="n">
        <v>0.0312992</v>
      </c>
      <c r="AC158" s="37" t="n">
        <v>1.0438128</v>
      </c>
      <c r="AD158" s="0" t="n">
        <v>0.9821197</v>
      </c>
      <c r="AE158" s="0" t="n">
        <v>0.0265163</v>
      </c>
      <c r="AF158" s="0" t="n">
        <v>0.0628162</v>
      </c>
      <c r="AG158" s="0" t="n">
        <v>0.00889</v>
      </c>
      <c r="AH158" s="0" t="n">
        <v>16.7778393</v>
      </c>
      <c r="AI158" s="0" t="n">
        <v>2.1292631</v>
      </c>
      <c r="AJ158" s="0" t="n">
        <v>126.4131736</v>
      </c>
      <c r="AK158" s="0" t="n">
        <v>26.5667961</v>
      </c>
      <c r="AL158" s="0" t="n">
        <v>298.3141432</v>
      </c>
      <c r="AM158" s="0" t="n">
        <v>0.0009952</v>
      </c>
      <c r="AN158" s="0" t="n">
        <v>8.6270015</v>
      </c>
      <c r="AO158" s="0" t="n">
        <v>1.1559798</v>
      </c>
      <c r="AP158" s="0" t="n">
        <v>29.0313297</v>
      </c>
      <c r="AQ158" s="0" t="n">
        <v>0.4200236</v>
      </c>
      <c r="AR158" s="0" t="n">
        <v>54.8069883</v>
      </c>
      <c r="AS158" s="0" t="n">
        <v>2.9802323</v>
      </c>
      <c r="AT158" s="0" t="n">
        <v>-65.823415</v>
      </c>
      <c r="AU158" s="0" t="n">
        <v>2.4056414</v>
      </c>
      <c r="AV158" s="28" t="n">
        <f aca="false">(5.2/nov_2021_out_good[[#This Row],[a]]+2*COS(nov_2021_out_good[[#This Row],[incl]]*3.1415/180)*((nov_2021_out_good[[#This Row],[a]]/5.2*(1-nov_2021_out_good[[#This Row],[e]]^2))^0.5))</f>
        <v>6.12521060877424</v>
      </c>
    </row>
    <row r="159" customFormat="false" ht="13.8" hidden="false" customHeight="false" outlineLevel="0" collapsed="false">
      <c r="A159" s="31" t="n">
        <v>35799.9586458333</v>
      </c>
      <c r="B159" s="0" t="s">
        <v>1321</v>
      </c>
      <c r="C159" s="0" t="s">
        <v>1322</v>
      </c>
      <c r="D159" s="0" t="n">
        <v>30</v>
      </c>
      <c r="E159" s="0" t="n">
        <v>17.1</v>
      </c>
      <c r="F159" s="0" t="n">
        <v>6</v>
      </c>
      <c r="G159" s="0" t="n">
        <v>-10.6</v>
      </c>
      <c r="H159" s="0" t="n">
        <v>12</v>
      </c>
      <c r="I159" s="43" t="n">
        <v>74000000000</v>
      </c>
      <c r="J159" s="0" t="n">
        <v>0.23</v>
      </c>
      <c r="L159" s="0" t="n">
        <f aca="false">nov_2021_out_good[[#This Row],[Calculated Total Impact Energy(kt)]]*4180000000000*2/(nov_2021_out_good[[#This Row],[Vel(km/s)]]*1000)^2</f>
        <v>6575.69850552307</v>
      </c>
      <c r="M159" s="0" t="n">
        <f aca="false">2*(nov_2021_out_good[[#This Row],[Mass (kg)]]/4/1500)^0.3333</f>
        <v>2.06201688271891</v>
      </c>
      <c r="N159" s="0" t="s">
        <v>2524</v>
      </c>
      <c r="O159" s="0" t="s">
        <v>2519</v>
      </c>
      <c r="P159" s="0" t="n">
        <v>-35.1</v>
      </c>
      <c r="Q159" s="0" t="n">
        <v>33.4</v>
      </c>
      <c r="R159" s="0" t="n">
        <v>17.09853795</v>
      </c>
      <c r="S159" s="0" t="n">
        <v>63.70002912</v>
      </c>
      <c r="T159" s="0" t="n">
        <v>127.5535887</v>
      </c>
      <c r="U159" s="0" t="n">
        <v>9.342837289</v>
      </c>
      <c r="V159" s="0" t="n">
        <v>-12.15227179</v>
      </c>
      <c r="W159" s="0" t="n">
        <v>7.57586178</v>
      </c>
      <c r="Z159" s="0" t="n">
        <v>1</v>
      </c>
      <c r="AA159" s="0" t="n">
        <v>0.3397584</v>
      </c>
      <c r="AB159" s="0" t="n">
        <v>0.0300737</v>
      </c>
      <c r="AC159" s="37" t="n">
        <v>1.0398862</v>
      </c>
      <c r="AD159" s="0" t="n">
        <v>0.6898223</v>
      </c>
      <c r="AE159" s="0" t="n">
        <v>0.013977</v>
      </c>
      <c r="AF159" s="0" t="n">
        <v>0.5074697</v>
      </c>
      <c r="AG159" s="0" t="n">
        <v>0.0338002</v>
      </c>
      <c r="AH159" s="0" t="n">
        <v>13.4640936</v>
      </c>
      <c r="AI159" s="0" t="n">
        <v>2.3419652</v>
      </c>
      <c r="AJ159" s="0" t="n">
        <v>199.2403669</v>
      </c>
      <c r="AK159" s="0" t="n">
        <v>1.1501606</v>
      </c>
      <c r="AL159" s="0" t="n">
        <v>104.4259424</v>
      </c>
      <c r="AM159" s="0" t="n">
        <v>0.0001391</v>
      </c>
      <c r="AN159" s="0" t="n">
        <v>12.5962948</v>
      </c>
      <c r="AO159" s="0" t="n">
        <v>1.1422132</v>
      </c>
      <c r="AP159" s="0" t="n">
        <v>22.7675539</v>
      </c>
      <c r="AQ159" s="0" t="n">
        <v>0.5722406</v>
      </c>
      <c r="AR159" s="0" t="n">
        <v>221.1679929</v>
      </c>
      <c r="AS159" s="0" t="n">
        <v>2.1870349</v>
      </c>
      <c r="AT159" s="0" t="n">
        <v>-40.7616752</v>
      </c>
      <c r="AU159" s="0" t="n">
        <v>1.3495571</v>
      </c>
      <c r="AV159" s="28" t="n">
        <f aca="false">(5.2/nov_2021_out_good[[#This Row],[a]]+2*COS(nov_2021_out_good[[#This Row],[incl]]*3.1415/180)*((nov_2021_out_good[[#This Row],[a]]/5.2*(1-nov_2021_out_good[[#This Row],[e]]^2))^0.5))</f>
        <v>8.14860229409153</v>
      </c>
    </row>
    <row r="160" customFormat="false" ht="13.8" hidden="false" customHeight="false" outlineLevel="0" collapsed="false">
      <c r="A160" s="31" t="n">
        <v>44193.7276967593</v>
      </c>
      <c r="B160" s="0" t="s">
        <v>1598</v>
      </c>
      <c r="C160" s="0" t="s">
        <v>1599</v>
      </c>
      <c r="D160" s="0" t="n">
        <v>28.3</v>
      </c>
      <c r="E160" s="0" t="n">
        <v>15.2</v>
      </c>
      <c r="F160" s="0" t="n">
        <v>1.5</v>
      </c>
      <c r="G160" s="0" t="n">
        <v>3.5</v>
      </c>
      <c r="H160" s="0" t="n">
        <v>-14.7</v>
      </c>
      <c r="I160" s="43" t="n">
        <v>57000000000</v>
      </c>
      <c r="J160" s="0" t="n">
        <v>0.18</v>
      </c>
      <c r="L160" s="0" t="n">
        <f aca="false">nov_2021_out_good[[#This Row],[Calculated Total Impact Energy(kt)]]*4180000000000*2/(nov_2021_out_good[[#This Row],[Vel(km/s)]]*1000)^2</f>
        <v>6513.15789473684</v>
      </c>
      <c r="M160" s="0" t="n">
        <f aca="false">2*(nov_2021_out_good[[#This Row],[Mass (kg)]]/4/1500)^0.3333</f>
        <v>2.05545951127724</v>
      </c>
      <c r="N160" s="0" t="s">
        <v>2518</v>
      </c>
      <c r="O160" s="0" t="s">
        <v>2525</v>
      </c>
      <c r="P160" s="0" t="n">
        <v>36.8</v>
      </c>
      <c r="Q160" s="0" t="n">
        <v>-54.7</v>
      </c>
      <c r="R160" s="0" t="n">
        <v>15.18519015</v>
      </c>
      <c r="S160" s="0" t="n">
        <v>46.77991264</v>
      </c>
      <c r="T160" s="0" t="n">
        <v>342.9384987</v>
      </c>
      <c r="U160" s="0" t="n">
        <v>-10.57887682</v>
      </c>
      <c r="V160" s="0" t="n">
        <v>3.246708071</v>
      </c>
      <c r="W160" s="0" t="n">
        <v>10.39885821</v>
      </c>
      <c r="Z160" s="0" t="n">
        <v>1</v>
      </c>
      <c r="AA160" s="0" t="n">
        <v>0.8757289</v>
      </c>
      <c r="AB160" s="0" t="n">
        <v>0.0217288</v>
      </c>
      <c r="AC160" s="37" t="n">
        <v>1.0783754</v>
      </c>
      <c r="AD160" s="0" t="n">
        <v>0.9770521</v>
      </c>
      <c r="AE160" s="0" t="n">
        <v>0.0242959</v>
      </c>
      <c r="AF160" s="0" t="n">
        <v>0.103703</v>
      </c>
      <c r="AG160" s="0" t="n">
        <v>0.0075045</v>
      </c>
      <c r="AH160" s="0" t="n">
        <v>19.0809984</v>
      </c>
      <c r="AI160" s="0" t="n">
        <v>2.1008818</v>
      </c>
      <c r="AJ160" s="0" t="n">
        <v>279.4810363</v>
      </c>
      <c r="AK160" s="0" t="n">
        <v>13.6622106</v>
      </c>
      <c r="AL160" s="0" t="n">
        <v>277.1545967</v>
      </c>
      <c r="AM160" s="0" t="n">
        <v>0.000897</v>
      </c>
      <c r="AN160" s="0" t="n">
        <v>10.4201913</v>
      </c>
      <c r="AO160" s="0" t="n">
        <v>1.1126755</v>
      </c>
      <c r="AP160" s="0" t="n">
        <v>29.9395091</v>
      </c>
      <c r="AQ160" s="0" t="n">
        <v>0.3770592</v>
      </c>
      <c r="AR160" s="0" t="n">
        <v>208.3243794</v>
      </c>
      <c r="AS160" s="0" t="n">
        <v>6.5564695</v>
      </c>
      <c r="AT160" s="0" t="n">
        <v>74.2287545</v>
      </c>
      <c r="AU160" s="0" t="n">
        <v>1.2093429</v>
      </c>
      <c r="AV160" s="28" t="n">
        <f aca="false">(5.2/nov_2021_out_good[[#This Row],[a]]+2*COS(nov_2021_out_good[[#This Row],[incl]]*3.1415/180)*((nov_2021_out_good[[#This Row],[a]]/5.2*(1-nov_2021_out_good[[#This Row],[e]]^2))^0.5))</f>
        <v>6.13702162047875</v>
      </c>
    </row>
    <row r="161" customFormat="false" ht="13.8" hidden="false" customHeight="false" outlineLevel="0" collapsed="false">
      <c r="A161" s="31" t="n">
        <v>44194.8558101852</v>
      </c>
      <c r="B161" s="0" t="s">
        <v>115</v>
      </c>
      <c r="C161" s="0" t="s">
        <v>1684</v>
      </c>
      <c r="D161" s="0" t="n">
        <v>33</v>
      </c>
      <c r="E161" s="0" t="n">
        <v>14.4</v>
      </c>
      <c r="F161" s="0" t="n">
        <v>-3</v>
      </c>
      <c r="G161" s="0" t="n">
        <v>10.2</v>
      </c>
      <c r="H161" s="0" t="n">
        <v>-9.7</v>
      </c>
      <c r="I161" s="43" t="n">
        <v>49000000000</v>
      </c>
      <c r="J161" s="0" t="n">
        <v>0.16</v>
      </c>
      <c r="L161" s="0" t="n">
        <f aca="false">nov_2021_out_good[[#This Row],[Calculated Total Impact Energy(kt)]]*4180000000000*2/(nov_2021_out_good[[#This Row],[Vel(km/s)]]*1000)^2</f>
        <v>6450.61728395062</v>
      </c>
      <c r="M161" s="0" t="n">
        <f aca="false">2*(nov_2021_out_good[[#This Row],[Mass (kg)]]/4/1500)^0.3333</f>
        <v>2.04886002544211</v>
      </c>
      <c r="N161" s="0" t="s">
        <v>2518</v>
      </c>
      <c r="O161" s="0" t="s">
        <v>2525</v>
      </c>
      <c r="P161" s="0" t="n">
        <v>14.9</v>
      </c>
      <c r="Q161" s="0" t="n">
        <v>-158.2</v>
      </c>
      <c r="R161" s="0" t="n">
        <v>14.39201167</v>
      </c>
      <c r="S161" s="0" t="n">
        <v>76.07699144</v>
      </c>
      <c r="T161" s="0" t="n">
        <v>49.26321147</v>
      </c>
      <c r="U161" s="0" t="n">
        <v>-9.116073773</v>
      </c>
      <c r="V161" s="0" t="n">
        <v>-10.58465894</v>
      </c>
      <c r="W161" s="0" t="n">
        <v>3.462974743</v>
      </c>
      <c r="Z161" s="0" t="n">
        <v>1</v>
      </c>
      <c r="AA161" s="0" t="n">
        <v>0.98212</v>
      </c>
      <c r="AB161" s="0" t="n">
        <v>0.0006859</v>
      </c>
      <c r="AC161" s="37" t="n">
        <v>3.5770627</v>
      </c>
      <c r="AD161" s="0" t="n">
        <v>2.2795913</v>
      </c>
      <c r="AE161" s="0" t="n">
        <v>0.3968806</v>
      </c>
      <c r="AF161" s="0" t="n">
        <v>0.5691684</v>
      </c>
      <c r="AG161" s="0" t="n">
        <v>0.074761</v>
      </c>
      <c r="AH161" s="0" t="n">
        <v>7.3143455</v>
      </c>
      <c r="AI161" s="0" t="n">
        <v>1.4037194</v>
      </c>
      <c r="AJ161" s="0" t="n">
        <v>184.6759908</v>
      </c>
      <c r="AK161" s="0" t="n">
        <v>1.5250455</v>
      </c>
      <c r="AL161" s="0" t="n">
        <v>278.290817</v>
      </c>
      <c r="AM161" s="0" t="n">
        <v>0.0039328</v>
      </c>
      <c r="AN161" s="0" t="n">
        <v>8.5673938</v>
      </c>
      <c r="AO161" s="0" t="n">
        <v>1.1812444</v>
      </c>
      <c r="AP161" s="0" t="n">
        <v>37.6195977</v>
      </c>
      <c r="AQ161" s="0" t="n">
        <v>0.9005062</v>
      </c>
      <c r="AR161" s="0" t="n">
        <v>359.9647459</v>
      </c>
      <c r="AS161" s="0" t="n">
        <v>13628.70307</v>
      </c>
      <c r="AT161" s="0" t="n">
        <v>37.5080306</v>
      </c>
      <c r="AU161" s="0" t="n">
        <v>1.8738555</v>
      </c>
      <c r="AV161" s="28" t="n">
        <f aca="false">(5.2/nov_2021_out_good[[#This Row],[a]]+2*COS(nov_2021_out_good[[#This Row],[incl]]*3.1415/180)*((nov_2021_out_good[[#This Row],[a]]/5.2*(1-nov_2021_out_good[[#This Row],[e]]^2))^0.5))</f>
        <v>3.36104435519895</v>
      </c>
    </row>
    <row r="162" customFormat="false" ht="13.8" hidden="false" customHeight="false" outlineLevel="0" collapsed="false">
      <c r="A162" s="31" t="n">
        <v>43721.0847685185</v>
      </c>
      <c r="B162" s="0" t="s">
        <v>1800</v>
      </c>
      <c r="C162" s="0" t="s">
        <v>1801</v>
      </c>
      <c r="D162" s="0" t="n">
        <v>27.4</v>
      </c>
      <c r="E162" s="0" t="n">
        <v>13.5</v>
      </c>
      <c r="F162" s="0" t="n">
        <v>5.2</v>
      </c>
      <c r="G162" s="0" t="n">
        <v>-8.1</v>
      </c>
      <c r="H162" s="0" t="n">
        <v>9.5</v>
      </c>
      <c r="I162" s="43" t="n">
        <v>42000000000</v>
      </c>
      <c r="J162" s="0" t="n">
        <v>0.14</v>
      </c>
      <c r="L162" s="0" t="n">
        <f aca="false">nov_2021_out_good[[#This Row],[Calculated Total Impact Energy(kt)]]*4180000000000*2/(nov_2021_out_good[[#This Row],[Vel(km/s)]]*1000)^2</f>
        <v>6421.94787379973</v>
      </c>
      <c r="M162" s="0" t="n">
        <f aca="false">2*(nov_2021_out_good[[#This Row],[Mass (kg)]]/4/1500)^0.3333</f>
        <v>2.04582047306792</v>
      </c>
      <c r="N162" s="0" t="s">
        <v>2524</v>
      </c>
      <c r="O162" s="0" t="s">
        <v>2519</v>
      </c>
      <c r="P162" s="0" t="n">
        <v>-18.6</v>
      </c>
      <c r="Q162" s="0" t="n">
        <v>126.9</v>
      </c>
      <c r="R162" s="0" t="n">
        <v>13.52405265</v>
      </c>
      <c r="S162" s="0" t="n">
        <v>26.25970945</v>
      </c>
      <c r="T162" s="0" t="n">
        <v>186.7668541</v>
      </c>
      <c r="U162" s="0" t="n">
        <v>5.941908252</v>
      </c>
      <c r="V162" s="0" t="n">
        <v>0.7050436</v>
      </c>
      <c r="W162" s="0" t="n">
        <v>12.12834036</v>
      </c>
      <c r="Z162" s="0" t="n">
        <v>1</v>
      </c>
      <c r="AA162" s="0" t="n">
        <v>0.9460516</v>
      </c>
      <c r="AB162" s="0" t="n">
        <v>0.0143322</v>
      </c>
      <c r="AC162" s="37" t="n">
        <v>1.2119816</v>
      </c>
      <c r="AD162" s="0" t="n">
        <v>1.0790166</v>
      </c>
      <c r="AE162" s="0" t="n">
        <v>0.0242563</v>
      </c>
      <c r="AF162" s="0" t="n">
        <v>0.123228</v>
      </c>
      <c r="AG162" s="0" t="n">
        <v>0.0289325</v>
      </c>
      <c r="AH162" s="0" t="n">
        <v>12.842407</v>
      </c>
      <c r="AI162" s="0" t="n">
        <v>1.8047562</v>
      </c>
      <c r="AJ162" s="0" t="n">
        <v>296.982562</v>
      </c>
      <c r="AK162" s="0" t="n">
        <v>4.8886661</v>
      </c>
      <c r="AL162" s="0" t="n">
        <v>349.7424397</v>
      </c>
      <c r="AM162" s="0" t="n">
        <v>0.0001438</v>
      </c>
      <c r="AN162" s="0" t="n">
        <v>7.6959898</v>
      </c>
      <c r="AO162" s="0" t="n">
        <v>1.1910588</v>
      </c>
      <c r="AP162" s="0" t="n">
        <v>30.6735681</v>
      </c>
      <c r="AQ162" s="0" t="n">
        <v>0.3012726</v>
      </c>
      <c r="AR162" s="0" t="n">
        <v>138.9220163</v>
      </c>
      <c r="AS162" s="0" t="n">
        <v>2.1105182</v>
      </c>
      <c r="AT162" s="0" t="n">
        <v>-51.5899056</v>
      </c>
      <c r="AU162" s="0" t="n">
        <v>1.7938444</v>
      </c>
      <c r="AV162" s="28" t="n">
        <f aca="false">(5.2/nov_2021_out_good[[#This Row],[a]]+2*COS(nov_2021_out_good[[#This Row],[incl]]*3.1415/180)*((nov_2021_out_good[[#This Row],[a]]/5.2*(1-nov_2021_out_good[[#This Row],[e]]^2))^0.5))</f>
        <v>5.70069485699513</v>
      </c>
    </row>
    <row r="163" customFormat="false" ht="13.8" hidden="false" customHeight="false" outlineLevel="0" collapsed="false">
      <c r="A163" s="31" t="n">
        <v>38752.3597800926</v>
      </c>
      <c r="B163" s="0" t="s">
        <v>1137</v>
      </c>
      <c r="C163" s="0" t="s">
        <v>1138</v>
      </c>
      <c r="D163" s="0" t="n">
        <v>38.9</v>
      </c>
      <c r="E163" s="0" t="n">
        <v>19.8</v>
      </c>
      <c r="F163" s="0" t="n">
        <v>-8.8</v>
      </c>
      <c r="G163" s="0" t="n">
        <v>3.4</v>
      </c>
      <c r="H163" s="0" t="n">
        <v>-17.4</v>
      </c>
      <c r="I163" s="43" t="n">
        <v>100000000000</v>
      </c>
      <c r="J163" s="0" t="n">
        <v>0.3</v>
      </c>
      <c r="L163" s="0" t="n">
        <f aca="false">nov_2021_out_good[[#This Row],[Calculated Total Impact Energy(kt)]]*4180000000000*2/(nov_2021_out_good[[#This Row],[Vel(km/s)]]*1000)^2</f>
        <v>6397.3063973064</v>
      </c>
      <c r="M163" s="0" t="n">
        <f aca="false">2*(nov_2021_out_good[[#This Row],[Mass (kg)]]/4/1500)^0.3333</f>
        <v>2.04320072748795</v>
      </c>
      <c r="N163" s="0" t="s">
        <v>2518</v>
      </c>
      <c r="O163" s="0" t="s">
        <v>2525</v>
      </c>
      <c r="P163" s="0" t="n">
        <v>36.9</v>
      </c>
      <c r="Q163" s="0" t="n">
        <v>-143.6</v>
      </c>
      <c r="R163" s="0" t="n">
        <v>19.79292803</v>
      </c>
      <c r="S163" s="0" t="n">
        <v>71.14502649</v>
      </c>
      <c r="T163" s="0" t="n">
        <v>25.14431564</v>
      </c>
      <c r="U163" s="0" t="n">
        <v>-16.95590641</v>
      </c>
      <c r="V163" s="0" t="n">
        <v>-7.958725113</v>
      </c>
      <c r="W163" s="0" t="n">
        <v>6.396556303</v>
      </c>
      <c r="Z163" s="0" t="n">
        <v>1</v>
      </c>
      <c r="AA163" s="0" t="n">
        <v>0.9850384</v>
      </c>
      <c r="AB163" s="0" t="n">
        <v>0.0023346</v>
      </c>
      <c r="AC163" s="37" t="n">
        <v>1.1290384</v>
      </c>
      <c r="AD163" s="0" t="n">
        <v>1.0570384</v>
      </c>
      <c r="AE163" s="0" t="n">
        <v>0.043159</v>
      </c>
      <c r="AF163" s="0" t="n">
        <v>0.0681148</v>
      </c>
      <c r="AG163" s="0" t="n">
        <v>0.0365965</v>
      </c>
      <c r="AH163" s="0" t="n">
        <v>30.610878</v>
      </c>
      <c r="AI163" s="0" t="n">
        <v>2.0602675</v>
      </c>
      <c r="AJ163" s="0" t="n">
        <v>170.8045343</v>
      </c>
      <c r="AK163" s="0" t="n">
        <v>14.9037621</v>
      </c>
      <c r="AL163" s="0" t="n">
        <v>315.3071324</v>
      </c>
      <c r="AM163" s="0" t="n">
        <v>7.49E-005</v>
      </c>
      <c r="AN163" s="0" t="n">
        <v>16.1730015</v>
      </c>
      <c r="AO163" s="0" t="n">
        <v>1.2021581</v>
      </c>
      <c r="AP163" s="0" t="n">
        <v>30.9914535</v>
      </c>
      <c r="AQ163" s="0" t="n">
        <v>0.5528461</v>
      </c>
      <c r="AR163" s="0" t="n">
        <v>254.1651604</v>
      </c>
      <c r="AS163" s="0" t="n">
        <v>2.2061237</v>
      </c>
      <c r="AT163" s="0" t="n">
        <v>56.3301667</v>
      </c>
      <c r="AU163" s="0" t="n">
        <v>1.3688623</v>
      </c>
      <c r="AV163" s="28" t="n">
        <f aca="false">(5.2/nov_2021_out_good[[#This Row],[a]]+2*COS(nov_2021_out_good[[#This Row],[incl]]*3.1415/180)*((nov_2021_out_good[[#This Row],[a]]/5.2*(1-nov_2021_out_good[[#This Row],[e]]^2))^0.5))</f>
        <v>5.69367452973224</v>
      </c>
    </row>
    <row r="164" customFormat="false" ht="13.8" hidden="false" customHeight="false" outlineLevel="0" collapsed="false">
      <c r="A164" s="31" t="n">
        <v>41985.2834606481</v>
      </c>
      <c r="B164" s="0" t="s">
        <v>2033</v>
      </c>
      <c r="C164" s="0" t="s">
        <v>948</v>
      </c>
      <c r="D164" s="0" t="n">
        <v>26.3</v>
      </c>
      <c r="E164" s="0" t="n">
        <v>12</v>
      </c>
      <c r="F164" s="0" t="n">
        <v>11.5</v>
      </c>
      <c r="G164" s="0" t="n">
        <v>-2.8</v>
      </c>
      <c r="H164" s="0" t="n">
        <v>-2.2</v>
      </c>
      <c r="I164" s="43" t="n">
        <v>33000000000</v>
      </c>
      <c r="J164" s="0" t="n">
        <v>0.11</v>
      </c>
      <c r="L164" s="0" t="n">
        <f aca="false">nov_2021_out_good[[#This Row],[Calculated Total Impact Energy(kt)]]*4180000000000*2/(nov_2021_out_good[[#This Row],[Vel(km/s)]]*1000)^2</f>
        <v>6386.11111111111</v>
      </c>
      <c r="M164" s="0" t="n">
        <f aca="false">2*(nov_2021_out_good[[#This Row],[Mass (kg)]]/4/1500)^0.3333</f>
        <v>2.04200828368588</v>
      </c>
      <c r="N164" s="0" t="s">
        <v>2518</v>
      </c>
      <c r="O164" s="0" t="s">
        <v>2519</v>
      </c>
      <c r="P164" s="0" t="n">
        <v>33.5</v>
      </c>
      <c r="Q164" s="0" t="n">
        <v>144.9</v>
      </c>
      <c r="R164" s="0" t="n">
        <v>12.03868764</v>
      </c>
      <c r="S164" s="0" t="n">
        <v>30.21990946</v>
      </c>
      <c r="T164" s="0" t="n">
        <v>134.5009181</v>
      </c>
      <c r="U164" s="0" t="n">
        <v>4.247099373</v>
      </c>
      <c r="V164" s="0" t="n">
        <v>-4.321741191</v>
      </c>
      <c r="W164" s="0" t="n">
        <v>10.40262948</v>
      </c>
      <c r="Z164" s="0" t="n">
        <v>1</v>
      </c>
      <c r="AA164" s="0" t="n">
        <v>0.9840276</v>
      </c>
      <c r="AB164" s="0" t="n">
        <v>0.0002114</v>
      </c>
      <c r="AC164" s="37" t="n">
        <v>1.8724382</v>
      </c>
      <c r="AD164" s="0" t="n">
        <v>1.4282329</v>
      </c>
      <c r="AE164" s="0" t="n">
        <v>0.2730704</v>
      </c>
      <c r="AF164" s="0" t="n">
        <v>0.3110174</v>
      </c>
      <c r="AG164" s="0" t="n">
        <v>0.131703</v>
      </c>
      <c r="AH164" s="0" t="n">
        <v>0.1044998</v>
      </c>
      <c r="AI164" s="0" t="n">
        <v>0.5542096</v>
      </c>
      <c r="AJ164" s="0" t="n">
        <v>185.0284222</v>
      </c>
      <c r="AK164" s="0" t="n">
        <v>6.3306244</v>
      </c>
      <c r="AL164" s="0" t="n">
        <v>258.910853</v>
      </c>
      <c r="AM164" s="0" t="n">
        <v>5.5396569</v>
      </c>
      <c r="AN164" s="0" t="n">
        <v>4.1364108</v>
      </c>
      <c r="AO164" s="0" t="n">
        <v>1.7324829</v>
      </c>
      <c r="AP164" s="0" t="n">
        <v>34.3639328</v>
      </c>
      <c r="AQ164" s="0" t="n">
        <v>1.7279622</v>
      </c>
      <c r="AR164" s="0" t="n">
        <v>355.2879844</v>
      </c>
      <c r="AS164" s="0" t="n">
        <v>2.7660362</v>
      </c>
      <c r="AT164" s="0" t="n">
        <v>-1.095676</v>
      </c>
      <c r="AU164" s="0" t="n">
        <v>3.6899379</v>
      </c>
      <c r="AV164" s="28" t="n">
        <f aca="false">(5.2/nov_2021_out_good[[#This Row],[a]]+2*COS(nov_2021_out_good[[#This Row],[incl]]*3.1415/180)*((nov_2021_out_good[[#This Row],[a]]/5.2*(1-nov_2021_out_good[[#This Row],[e]]^2))^0.5))</f>
        <v>4.63703739564182</v>
      </c>
    </row>
    <row r="165" customFormat="false" ht="13.8" hidden="false" customHeight="false" outlineLevel="0" collapsed="false">
      <c r="A165" s="31" t="n">
        <v>44770.0667592593</v>
      </c>
      <c r="B165" s="0" t="s">
        <v>556</v>
      </c>
      <c r="C165" s="0" t="s">
        <v>557</v>
      </c>
      <c r="D165" s="0" t="n">
        <v>37.5</v>
      </c>
      <c r="E165" s="0" t="n">
        <v>29.9</v>
      </c>
      <c r="F165" s="0" t="n">
        <v>-17.1</v>
      </c>
      <c r="G165" s="0" t="n">
        <v>23.5</v>
      </c>
      <c r="H165" s="0" t="n">
        <v>-7.2</v>
      </c>
      <c r="I165" s="43" t="n">
        <v>251000000000</v>
      </c>
      <c r="J165" s="0" t="n">
        <v>0.68</v>
      </c>
      <c r="L165" s="0" t="n">
        <f aca="false">nov_2021_out_good[[#This Row],[Calculated Total Impact Energy(kt)]]*4180000000000*2/(nov_2021_out_good[[#This Row],[Vel(km/s)]]*1000)^2</f>
        <v>6358.76556190647</v>
      </c>
      <c r="M165" s="0" t="n">
        <f aca="false">2*(nov_2021_out_good[[#This Row],[Mass (kg)]]/4/1500)^0.3333</f>
        <v>2.03908975513197</v>
      </c>
      <c r="N165" s="0" t="s">
        <v>2524</v>
      </c>
      <c r="O165" s="0" t="s">
        <v>2525</v>
      </c>
      <c r="P165" s="0" t="n">
        <v>-6</v>
      </c>
      <c r="Q165" s="0" t="n">
        <v>-86.9</v>
      </c>
      <c r="R165" s="0" t="n">
        <v>29.94160984</v>
      </c>
      <c r="S165" s="0" t="n">
        <v>38.27939015</v>
      </c>
      <c r="T165" s="0" t="n">
        <v>58.43346041</v>
      </c>
      <c r="U165" s="0" t="n">
        <v>-9.710044439</v>
      </c>
      <c r="V165" s="0" t="n">
        <v>-15.80412496</v>
      </c>
      <c r="W165" s="0" t="n">
        <v>23.50414158</v>
      </c>
      <c r="AA165" s="0" t="n">
        <v>0.868</v>
      </c>
      <c r="AB165" s="0" t="n">
        <v>0.008</v>
      </c>
      <c r="AC165" s="37" t="n">
        <v>-4.718</v>
      </c>
      <c r="AD165" s="0" t="n">
        <v>-1.925</v>
      </c>
      <c r="AE165" s="0" t="n">
        <v>0.546</v>
      </c>
      <c r="AF165" s="0" t="n">
        <v>1.451</v>
      </c>
      <c r="AG165" s="0" t="n">
        <v>0.127</v>
      </c>
      <c r="AH165" s="0" t="n">
        <v>23.365</v>
      </c>
      <c r="AI165" s="0" t="n">
        <v>1.041</v>
      </c>
      <c r="AJ165" s="0" t="n">
        <v>221.038</v>
      </c>
      <c r="AK165" s="0" t="n">
        <v>1.215</v>
      </c>
      <c r="AL165" s="0" t="n">
        <v>124.694</v>
      </c>
      <c r="AM165" s="0" t="n">
        <v>0</v>
      </c>
      <c r="AN165" s="0" t="n">
        <v>27.527</v>
      </c>
      <c r="AO165" s="0" t="n">
        <v>1.615</v>
      </c>
      <c r="AP165" s="0" t="n">
        <v>46.989</v>
      </c>
      <c r="AQ165" s="0" t="n">
        <v>1.391</v>
      </c>
      <c r="AR165" s="0" t="n">
        <v>276.053</v>
      </c>
      <c r="AS165" s="0" t="n">
        <v>1.096</v>
      </c>
      <c r="AT165" s="0" t="n">
        <v>14.757</v>
      </c>
      <c r="AU165" s="0" t="n">
        <v>1.047</v>
      </c>
      <c r="AV165" s="28" t="n">
        <f aca="false">(5.2/nov_2021_out_good[[#This Row],[a]]+2*COS(nov_2021_out_good[[#This Row],[incl]]*3.1415/180)*((nov_2021_out_good[[#This Row],[a]]/5.2*(1-nov_2021_out_good[[#This Row],[e]]^2))^0.5))</f>
        <v>-1.52681454294845</v>
      </c>
    </row>
    <row r="166" customFormat="false" ht="13.8" hidden="false" customHeight="false" outlineLevel="0" collapsed="false">
      <c r="A166" s="31" t="n">
        <v>38354.9651736111</v>
      </c>
      <c r="B166" s="0" t="s">
        <v>313</v>
      </c>
      <c r="C166" s="0" t="s">
        <v>1038</v>
      </c>
      <c r="D166" s="0" t="n">
        <v>35.2</v>
      </c>
      <c r="E166" s="0" t="n">
        <v>21.5</v>
      </c>
      <c r="F166" s="0" t="n">
        <v>20.2</v>
      </c>
      <c r="G166" s="0" t="n">
        <v>-3.3</v>
      </c>
      <c r="H166" s="0" t="n">
        <v>6.6</v>
      </c>
      <c r="I166" s="43" t="n">
        <v>119000000000</v>
      </c>
      <c r="J166" s="0" t="n">
        <v>0.35</v>
      </c>
      <c r="L166" s="0" t="n">
        <f aca="false">nov_2021_out_good[[#This Row],[Calculated Total Impact Energy(kt)]]*4180000000000*2/(nov_2021_out_good[[#This Row],[Vel(km/s)]]*1000)^2</f>
        <v>6329.90805840995</v>
      </c>
      <c r="M166" s="0" t="n">
        <f aca="false">2*(nov_2021_out_good[[#This Row],[Mass (kg)]]/4/1500)^0.3333</f>
        <v>2.03600077033811</v>
      </c>
      <c r="N166" s="0" t="s">
        <v>2524</v>
      </c>
      <c r="O166" s="0" t="s">
        <v>2519</v>
      </c>
      <c r="P166" s="0" t="n">
        <v>-21.3</v>
      </c>
      <c r="Q166" s="0" t="n">
        <v>154.7</v>
      </c>
      <c r="R166" s="0" t="n">
        <v>21.50558067</v>
      </c>
      <c r="S166" s="0" t="n">
        <v>15.47053451</v>
      </c>
      <c r="T166" s="0" t="n">
        <v>79.99125277</v>
      </c>
      <c r="U166" s="0" t="n">
        <v>-0.99698798</v>
      </c>
      <c r="V166" s="0" t="n">
        <v>-5.649156428</v>
      </c>
      <c r="W166" s="0" t="n">
        <v>20.72638528</v>
      </c>
      <c r="Z166" s="0" t="n">
        <v>1</v>
      </c>
      <c r="AA166" s="0" t="n">
        <v>0.3863163</v>
      </c>
      <c r="AB166" s="0" t="n">
        <v>0.0266086</v>
      </c>
      <c r="AC166" s="37" t="n">
        <v>1.4679097</v>
      </c>
      <c r="AD166" s="0" t="n">
        <v>0.927113</v>
      </c>
      <c r="AE166" s="0" t="n">
        <v>0.0243406</v>
      </c>
      <c r="AF166" s="0" t="n">
        <v>0.5833126</v>
      </c>
      <c r="AG166" s="0" t="n">
        <v>0.0329852</v>
      </c>
      <c r="AH166" s="0" t="n">
        <v>4.2291632</v>
      </c>
      <c r="AI166" s="0" t="n">
        <v>0.8979898</v>
      </c>
      <c r="AJ166" s="0" t="n">
        <v>49.6218956</v>
      </c>
      <c r="AK166" s="0" t="n">
        <v>1.9555221</v>
      </c>
      <c r="AL166" s="0" t="n">
        <v>282.5970723</v>
      </c>
      <c r="AM166" s="0" t="n">
        <v>0.0019709</v>
      </c>
      <c r="AN166" s="0" t="n">
        <v>18.2595906</v>
      </c>
      <c r="AO166" s="0" t="n">
        <v>1.2599884</v>
      </c>
      <c r="AP166" s="0" t="n">
        <v>29.1118424</v>
      </c>
      <c r="AQ166" s="0" t="n">
        <v>0.4314721</v>
      </c>
      <c r="AR166" s="0" t="n">
        <v>260.710723</v>
      </c>
      <c r="AS166" s="0" t="n">
        <v>1.1504705</v>
      </c>
      <c r="AT166" s="0" t="n">
        <v>-17.6618738</v>
      </c>
      <c r="AU166" s="0" t="n">
        <v>1.0843237</v>
      </c>
      <c r="AV166" s="28" t="n">
        <f aca="false">(5.2/nov_2021_out_good[[#This Row],[a]]+2*COS(nov_2021_out_good[[#This Row],[incl]]*3.1415/180)*((nov_2021_out_good[[#This Row],[a]]/5.2*(1-nov_2021_out_good[[#This Row],[e]]^2))^0.5))</f>
        <v>6.29287697638552</v>
      </c>
    </row>
    <row r="167" customFormat="false" ht="13.8" hidden="false" customHeight="false" outlineLevel="0" collapsed="false">
      <c r="A167" s="31" t="n">
        <v>43058.1788425926</v>
      </c>
      <c r="B167" s="0" t="s">
        <v>2153</v>
      </c>
      <c r="C167" s="0" t="s">
        <v>2154</v>
      </c>
      <c r="D167" s="0" t="n">
        <v>33.3</v>
      </c>
      <c r="E167" s="0" t="n">
        <v>11.4</v>
      </c>
      <c r="F167" s="0" t="n">
        <v>6.7</v>
      </c>
      <c r="G167" s="0" t="n">
        <v>-3.4</v>
      </c>
      <c r="H167" s="0" t="n">
        <v>8.6</v>
      </c>
      <c r="I167" s="43" t="n">
        <v>28000000000</v>
      </c>
      <c r="J167" s="0" t="n">
        <v>0.098</v>
      </c>
      <c r="L167" s="0" t="n">
        <f aca="false">nov_2021_out_good[[#This Row],[Calculated Total Impact Energy(kt)]]*4180000000000*2/(nov_2021_out_good[[#This Row],[Vel(km/s)]]*1000)^2</f>
        <v>6304.09356725146</v>
      </c>
      <c r="M167" s="0" t="n">
        <f aca="false">2*(nov_2021_out_good[[#This Row],[Mass (kg)]]/4/1500)^0.3333</f>
        <v>2.03322955187786</v>
      </c>
      <c r="N167" s="0" t="s">
        <v>2524</v>
      </c>
      <c r="O167" s="0" t="s">
        <v>2519</v>
      </c>
      <c r="P167" s="0" t="n">
        <v>-24.2</v>
      </c>
      <c r="Q167" s="0" t="n">
        <v>135</v>
      </c>
      <c r="R167" s="0" t="n">
        <v>11.41971979</v>
      </c>
      <c r="S167" s="0" t="n">
        <v>28.46156807</v>
      </c>
      <c r="T167" s="0" t="n">
        <v>154.610902</v>
      </c>
      <c r="U167" s="0" t="n">
        <v>4.916653494</v>
      </c>
      <c r="V167" s="0" t="n">
        <v>-2.333452378</v>
      </c>
      <c r="W167" s="0" t="n">
        <v>10.03949792</v>
      </c>
      <c r="Z167" s="0" t="n">
        <v>1</v>
      </c>
      <c r="AA167" s="0" t="n">
        <v>0.9856209</v>
      </c>
      <c r="AB167" s="0" t="n">
        <v>0.0112659</v>
      </c>
      <c r="AC167" s="37" t="n">
        <v>1.1886039</v>
      </c>
      <c r="AD167" s="0" t="n">
        <v>1.0871124</v>
      </c>
      <c r="AE167" s="0" t="n">
        <v>0.1526554</v>
      </c>
      <c r="AF167" s="0" t="n">
        <v>0.0933588</v>
      </c>
      <c r="AG167" s="0" t="n">
        <v>0.1376667</v>
      </c>
      <c r="AH167" s="0" t="n">
        <v>2.5397387</v>
      </c>
      <c r="AI167" s="0" t="n">
        <v>3.3463727</v>
      </c>
      <c r="AJ167" s="0" t="n">
        <v>345.450585</v>
      </c>
      <c r="AK167" s="0" t="n">
        <v>20.7008816</v>
      </c>
      <c r="AL167" s="0" t="n">
        <v>56.8256765</v>
      </c>
      <c r="AM167" s="0" t="n">
        <v>0.0599955</v>
      </c>
      <c r="AN167" s="0" t="n">
        <v>2.052893</v>
      </c>
      <c r="AO167" s="0" t="n">
        <v>3.1558866</v>
      </c>
      <c r="AP167" s="0" t="n">
        <v>31.2921858</v>
      </c>
      <c r="AQ167" s="0" t="n">
        <v>1.8310972</v>
      </c>
      <c r="AR167" s="0" t="n">
        <v>294.5497325</v>
      </c>
      <c r="AS167" s="0" t="n">
        <v>19.0666088</v>
      </c>
      <c r="AT167" s="0" t="n">
        <v>-64.7557737</v>
      </c>
      <c r="AU167" s="0" t="n">
        <v>7.2210391</v>
      </c>
      <c r="AV167" s="28" t="n">
        <f aca="false">(5.2/nov_2021_out_good[[#This Row],[a]]+2*COS(nov_2021_out_good[[#This Row],[incl]]*3.1415/180)*((nov_2021_out_good[[#This Row],[a]]/5.2*(1-nov_2021_out_good[[#This Row],[e]]^2))^0.5))</f>
        <v>5.69288763428996</v>
      </c>
    </row>
    <row r="168" customFormat="false" ht="13.8" hidden="false" customHeight="false" outlineLevel="0" collapsed="false">
      <c r="A168" s="31" t="n">
        <v>40799.9838773148</v>
      </c>
      <c r="B168" s="0" t="s">
        <v>1453</v>
      </c>
      <c r="C168" s="0" t="s">
        <v>1454</v>
      </c>
      <c r="D168" s="0" t="n">
        <v>21.3</v>
      </c>
      <c r="E168" s="0" t="n">
        <v>16.7</v>
      </c>
      <c r="F168" s="0" t="n">
        <v>-3.7</v>
      </c>
      <c r="G168" s="0" t="n">
        <v>1.8</v>
      </c>
      <c r="H168" s="0" t="n">
        <v>16.2</v>
      </c>
      <c r="I168" s="43" t="n">
        <v>67000000000</v>
      </c>
      <c r="J168" s="0" t="n">
        <v>0.21</v>
      </c>
      <c r="L168" s="0" t="n">
        <f aca="false">nov_2021_out_good[[#This Row],[Calculated Total Impact Energy(kt)]]*4180000000000*2/(nov_2021_out_good[[#This Row],[Vel(km/s)]]*1000)^2</f>
        <v>6294.95500017928</v>
      </c>
      <c r="M168" s="0" t="n">
        <f aca="false">2*(nov_2021_out_good[[#This Row],[Mass (kg)]]/4/1500)^0.3333</f>
        <v>2.03224670205507</v>
      </c>
      <c r="N168" s="0" t="s">
        <v>2524</v>
      </c>
      <c r="O168" s="0" t="s">
        <v>2525</v>
      </c>
      <c r="P168" s="0" t="n">
        <v>-19.9</v>
      </c>
      <c r="Q168" s="0" t="n">
        <v>-13.8</v>
      </c>
      <c r="R168" s="0" t="n">
        <v>16.71436508</v>
      </c>
      <c r="S168" s="0" t="n">
        <v>56.20666868</v>
      </c>
      <c r="T168" s="0" t="n">
        <v>183.5722215</v>
      </c>
      <c r="U168" s="0" t="n">
        <v>13.8634715</v>
      </c>
      <c r="V168" s="0" t="n">
        <v>0.865467911</v>
      </c>
      <c r="W168" s="0" t="n">
        <v>9.296511356</v>
      </c>
      <c r="Z168" s="0" t="n">
        <v>1</v>
      </c>
      <c r="AA168" s="0" t="n">
        <v>1.0024805</v>
      </c>
      <c r="AB168" s="0" t="n">
        <v>0.0013642</v>
      </c>
      <c r="AC168" s="37" t="n">
        <v>3.8016198</v>
      </c>
      <c r="AD168" s="0" t="n">
        <v>2.4020502</v>
      </c>
      <c r="AE168" s="0" t="n">
        <v>0.4238807</v>
      </c>
      <c r="AF168" s="0" t="n">
        <v>0.5826563</v>
      </c>
      <c r="AG168" s="0" t="n">
        <v>0.0740366</v>
      </c>
      <c r="AH168" s="0" t="n">
        <v>16.8059532</v>
      </c>
      <c r="AI168" s="0" t="n">
        <v>1.0974521</v>
      </c>
      <c r="AJ168" s="0" t="n">
        <v>8.0010588</v>
      </c>
      <c r="AK168" s="0" t="n">
        <v>1.3155064</v>
      </c>
      <c r="AL168" s="0" t="n">
        <v>350.6682844</v>
      </c>
      <c r="AM168" s="0" t="n">
        <v>2.51E-005</v>
      </c>
      <c r="AN168" s="0" t="n">
        <v>12.478427</v>
      </c>
      <c r="AO168" s="0" t="n">
        <v>1.1214</v>
      </c>
      <c r="AP168" s="0" t="n">
        <v>37.3390174</v>
      </c>
      <c r="AQ168" s="0" t="n">
        <v>0.8727124</v>
      </c>
      <c r="AR168" s="0" t="n">
        <v>287.1155687</v>
      </c>
      <c r="AS168" s="0" t="n">
        <v>11.7921069</v>
      </c>
      <c r="AT168" s="0" t="n">
        <v>-82.973069</v>
      </c>
      <c r="AU168" s="0" t="n">
        <v>1.3928107</v>
      </c>
      <c r="AV168" s="28" t="n">
        <f aca="false">(5.2/nov_2021_out_good[[#This Row],[a]]+2*COS(nov_2021_out_good[[#This Row],[incl]]*3.1415/180)*((nov_2021_out_good[[#This Row],[a]]/5.2*(1-nov_2021_out_good[[#This Row],[e]]^2))^0.5))</f>
        <v>3.22237492722423</v>
      </c>
    </row>
    <row r="169" customFormat="false" ht="13.8" hidden="false" customHeight="false" outlineLevel="0" collapsed="false">
      <c r="A169" s="31" t="n">
        <v>42803.1782060185</v>
      </c>
      <c r="B169" s="0" t="s">
        <v>412</v>
      </c>
      <c r="C169" s="0" t="s">
        <v>413</v>
      </c>
      <c r="D169" s="0" t="n">
        <v>23</v>
      </c>
      <c r="E169" s="0" t="n">
        <v>36.5</v>
      </c>
      <c r="F169" s="0" t="n">
        <v>-15.3</v>
      </c>
      <c r="G169" s="0" t="n">
        <v>25.8</v>
      </c>
      <c r="H169" s="0" t="n">
        <v>-20.8</v>
      </c>
      <c r="I169" s="43" t="n">
        <v>400000000000</v>
      </c>
      <c r="J169" s="0" t="n">
        <v>1</v>
      </c>
      <c r="L169" s="0" t="n">
        <f aca="false">nov_2021_out_good[[#This Row],[Calculated Total Impact Energy(kt)]]*4180000000000*2/(nov_2021_out_good[[#This Row],[Vel(km/s)]]*1000)^2</f>
        <v>6275.09851754551</v>
      </c>
      <c r="M169" s="0" t="n">
        <f aca="false">2*(nov_2021_out_good[[#This Row],[Mass (kg)]]/4/1500)^0.3333</f>
        <v>2.03010786029824</v>
      </c>
      <c r="N169" s="0" t="s">
        <v>2518</v>
      </c>
      <c r="O169" s="0" t="s">
        <v>2525</v>
      </c>
      <c r="P169" s="0" t="n">
        <v>40.5</v>
      </c>
      <c r="Q169" s="0" t="n">
        <v>-18</v>
      </c>
      <c r="R169" s="0" t="n">
        <v>36.5016438</v>
      </c>
      <c r="S169" s="0" t="n">
        <v>32.93394427</v>
      </c>
      <c r="T169" s="0" t="n">
        <v>273.4331871</v>
      </c>
      <c r="U169" s="0" t="n">
        <v>-1.188404086</v>
      </c>
      <c r="V169" s="0" t="n">
        <v>19.80929811</v>
      </c>
      <c r="W169" s="0" t="n">
        <v>30.63575369</v>
      </c>
      <c r="Z169" s="0" t="n">
        <v>1</v>
      </c>
      <c r="AA169" s="0" t="n">
        <v>0.6936824</v>
      </c>
      <c r="AB169" s="0" t="n">
        <v>0.0133514</v>
      </c>
      <c r="AC169" s="37" t="n">
        <v>-3.2492164</v>
      </c>
      <c r="AD169" s="0" t="n">
        <v>-1.277767</v>
      </c>
      <c r="AE169" s="0" t="n">
        <v>0.2868848</v>
      </c>
      <c r="AF169" s="0" t="n">
        <v>1.5428865</v>
      </c>
      <c r="AG169" s="0" t="n">
        <v>0.1181064</v>
      </c>
      <c r="AH169" s="0" t="n">
        <v>23.851203</v>
      </c>
      <c r="AI169" s="0" t="n">
        <v>1.3234311</v>
      </c>
      <c r="AJ169" s="0" t="n">
        <v>239.7767939</v>
      </c>
      <c r="AK169" s="0" t="n">
        <v>1.4831603</v>
      </c>
      <c r="AL169" s="0" t="n">
        <v>348.5491939</v>
      </c>
      <c r="AM169" s="0" t="n">
        <v>3.53E-005</v>
      </c>
      <c r="AN169" s="0" t="n">
        <v>34.9555663</v>
      </c>
      <c r="AO169" s="0" t="n">
        <v>1.9159658</v>
      </c>
      <c r="AP169" s="0" t="n">
        <v>49.8127608</v>
      </c>
      <c r="AQ169" s="0" t="n">
        <v>1.5646575</v>
      </c>
      <c r="AR169" s="0" t="n">
        <v>170.1863199</v>
      </c>
      <c r="AS169" s="0" t="n">
        <v>1.2387079</v>
      </c>
      <c r="AT169" s="0" t="n">
        <v>34.2938779</v>
      </c>
      <c r="AU169" s="0" t="n">
        <v>1.017681</v>
      </c>
      <c r="AV169" s="28" t="n">
        <f aca="false">(5.2/nov_2021_out_good[[#This Row],[a]]+2*COS(nov_2021_out_good[[#This Row],[incl]]*3.1415/180)*((nov_2021_out_good[[#This Row],[a]]/5.2*(1-nov_2021_out_good[[#This Row],[e]]^2))^0.5))</f>
        <v>-3.00421819446921</v>
      </c>
    </row>
    <row r="170" customFormat="false" ht="13.8" hidden="false" customHeight="false" outlineLevel="0" collapsed="false">
      <c r="A170" s="31" t="n">
        <v>39776.9175810185</v>
      </c>
      <c r="B170" s="0" t="s">
        <v>837</v>
      </c>
      <c r="C170" s="0" t="s">
        <v>838</v>
      </c>
      <c r="D170" s="0" t="n">
        <v>34.8</v>
      </c>
      <c r="E170" s="0" t="n">
        <v>23.7</v>
      </c>
      <c r="F170" s="0" t="n">
        <v>21.5</v>
      </c>
      <c r="G170" s="0" t="n">
        <v>10</v>
      </c>
      <c r="H170" s="0" t="n">
        <v>0.4</v>
      </c>
      <c r="I170" s="43" t="n">
        <v>146000000000</v>
      </c>
      <c r="J170" s="0" t="n">
        <v>0.42</v>
      </c>
      <c r="L170" s="0" t="n">
        <f aca="false">nov_2021_out_good[[#This Row],[Calculated Total Impact Energy(kt)]]*4180000000000*2/(nov_2021_out_good[[#This Row],[Vel(km/s)]]*1000)^2</f>
        <v>6251.1349676868</v>
      </c>
      <c r="M170" s="0" t="n">
        <f aca="false">2*(nov_2021_out_good[[#This Row],[Mass (kg)]]/4/1500)^0.3333</f>
        <v>2.02752060840144</v>
      </c>
      <c r="N170" s="0" t="s">
        <v>2524</v>
      </c>
      <c r="O170" s="0" t="s">
        <v>2519</v>
      </c>
      <c r="P170" s="0" t="n">
        <v>-57.9</v>
      </c>
      <c r="Q170" s="0" t="n">
        <v>146.1</v>
      </c>
      <c r="R170" s="0" t="n">
        <v>23.71518501</v>
      </c>
      <c r="S170" s="0" t="n">
        <v>73.19115507</v>
      </c>
      <c r="T170" s="0" t="n">
        <v>63.35830498</v>
      </c>
      <c r="U170" s="0" t="n">
        <v>-10.17977392</v>
      </c>
      <c r="V170" s="0" t="n">
        <v>-20.29164269</v>
      </c>
      <c r="W170" s="0" t="n">
        <v>6.857947191</v>
      </c>
      <c r="Z170" s="0" t="n">
        <v>1</v>
      </c>
      <c r="AA170" s="0" t="n">
        <v>0.6120217</v>
      </c>
      <c r="AB170" s="0" t="n">
        <v>0.0224585</v>
      </c>
      <c r="AC170" s="37" t="n">
        <v>2.5922441</v>
      </c>
      <c r="AD170" s="0" t="n">
        <v>1.6021329</v>
      </c>
      <c r="AE170" s="0" t="n">
        <v>0.1463161</v>
      </c>
      <c r="AF170" s="0" t="n">
        <v>0.6179957</v>
      </c>
      <c r="AG170" s="0" t="n">
        <v>0.0435188</v>
      </c>
      <c r="AH170" s="0" t="n">
        <v>16.4083473</v>
      </c>
      <c r="AI170" s="0" t="n">
        <v>1.005928</v>
      </c>
      <c r="AJ170" s="0" t="n">
        <v>90.2970402</v>
      </c>
      <c r="AK170" s="0" t="n">
        <v>2.3836948</v>
      </c>
      <c r="AL170" s="0" t="n">
        <v>242.8769455</v>
      </c>
      <c r="AM170" s="0" t="n">
        <v>0.0002264</v>
      </c>
      <c r="AN170" s="0" t="n">
        <v>20.682128</v>
      </c>
      <c r="AO170" s="0" t="n">
        <v>1.3474469</v>
      </c>
      <c r="AP170" s="0" t="n">
        <v>35.2658624</v>
      </c>
      <c r="AQ170" s="0" t="n">
        <v>0.7169617</v>
      </c>
      <c r="AR170" s="0" t="n">
        <v>241.6428293</v>
      </c>
      <c r="AS170" s="0" t="n">
        <v>1.0956294</v>
      </c>
      <c r="AT170" s="0" t="n">
        <v>3.8014581</v>
      </c>
      <c r="AU170" s="0" t="n">
        <v>1.2201449</v>
      </c>
      <c r="AV170" s="28" t="n">
        <f aca="false">(5.2/nov_2021_out_good[[#This Row],[a]]+2*COS(nov_2021_out_good[[#This Row],[incl]]*3.1415/180)*((nov_2021_out_good[[#This Row],[a]]/5.2*(1-nov_2021_out_good[[#This Row],[e]]^2))^0.5))</f>
        <v>4.0829010843538</v>
      </c>
    </row>
    <row r="171" customFormat="false" ht="13.8" hidden="false" customHeight="false" outlineLevel="0" collapsed="false">
      <c r="A171" s="31" t="n">
        <v>41482.3545833333</v>
      </c>
      <c r="B171" s="0" t="s">
        <v>1025</v>
      </c>
      <c r="C171" s="0" t="s">
        <v>1026</v>
      </c>
      <c r="D171" s="0" t="n">
        <v>26.5</v>
      </c>
      <c r="E171" s="0" t="n">
        <v>22.1</v>
      </c>
      <c r="F171" s="0" t="n">
        <v>16</v>
      </c>
      <c r="G171" s="0" t="n">
        <v>14.9</v>
      </c>
      <c r="H171" s="0" t="n">
        <v>-3.3</v>
      </c>
      <c r="I171" s="43" t="n">
        <v>120000000000</v>
      </c>
      <c r="J171" s="0" t="n">
        <v>0.36</v>
      </c>
      <c r="L171" s="0" t="n">
        <f aca="false">nov_2021_out_good[[#This Row],[Calculated Total Impact Energy(kt)]]*4180000000000*2/(nov_2021_out_good[[#This Row],[Vel(km/s)]]*1000)^2</f>
        <v>6162.03599434901</v>
      </c>
      <c r="M171" s="0" t="n">
        <f aca="false">2*(nov_2021_out_good[[#This Row],[Mass (kg)]]/4/1500)^0.3333</f>
        <v>2.0178425236981</v>
      </c>
      <c r="N171" s="0" t="s">
        <v>2518</v>
      </c>
      <c r="O171" s="0" t="s">
        <v>2519</v>
      </c>
      <c r="P171" s="0" t="n">
        <v>0.3</v>
      </c>
      <c r="Q171" s="0" t="n">
        <v>156.2</v>
      </c>
      <c r="R171" s="0" t="n">
        <v>22.11108319</v>
      </c>
      <c r="S171" s="0" t="n">
        <v>66.98817145</v>
      </c>
      <c r="T171" s="0" t="n">
        <v>80.79728339</v>
      </c>
      <c r="U171" s="0" t="n">
        <v>-3.254786567</v>
      </c>
      <c r="V171" s="0" t="n">
        <v>-20.08962379</v>
      </c>
      <c r="W171" s="0" t="n">
        <v>8.643690199</v>
      </c>
      <c r="Z171" s="0" t="n">
        <v>1</v>
      </c>
      <c r="AA171" s="0" t="n">
        <v>0.6803087</v>
      </c>
      <c r="AB171" s="0" t="n">
        <v>0.0136475</v>
      </c>
      <c r="AC171" s="37" t="n">
        <v>2.5226955</v>
      </c>
      <c r="AD171" s="0" t="n">
        <v>1.6015021</v>
      </c>
      <c r="AE171" s="0" t="n">
        <v>0.1840565</v>
      </c>
      <c r="AF171" s="0" t="n">
        <v>0.5752059</v>
      </c>
      <c r="AG171" s="0" t="n">
        <v>0.0492264</v>
      </c>
      <c r="AH171" s="0" t="n">
        <v>17.1353037</v>
      </c>
      <c r="AI171" s="0" t="n">
        <v>1.2200283</v>
      </c>
      <c r="AJ171" s="0" t="n">
        <v>264.479537</v>
      </c>
      <c r="AK171" s="0" t="n">
        <v>3.2973406</v>
      </c>
      <c r="AL171" s="0" t="n">
        <v>124.2954894</v>
      </c>
      <c r="AM171" s="0" t="n">
        <v>0.0003339</v>
      </c>
      <c r="AN171" s="0" t="n">
        <v>18.5980888</v>
      </c>
      <c r="AO171" s="0" t="n">
        <v>1.2892364</v>
      </c>
      <c r="AP171" s="0" t="n">
        <v>34.5437764</v>
      </c>
      <c r="AQ171" s="0" t="n">
        <v>0.9214716</v>
      </c>
      <c r="AR171" s="0" t="n">
        <v>300.9129426</v>
      </c>
      <c r="AS171" s="0" t="n">
        <v>1.3396084</v>
      </c>
      <c r="AT171" s="0" t="n">
        <v>9.0268335</v>
      </c>
      <c r="AU171" s="0" t="n">
        <v>1.0605842</v>
      </c>
      <c r="AV171" s="28" t="n">
        <f aca="false">(5.2/nov_2021_out_good[[#This Row],[a]]+2*COS(nov_2021_out_good[[#This Row],[incl]]*3.1415/180)*((nov_2021_out_good[[#This Row],[a]]/5.2*(1-nov_2021_out_good[[#This Row],[e]]^2))^0.5))</f>
        <v>4.11457780982816</v>
      </c>
    </row>
    <row r="172" customFormat="false" ht="13.8" hidden="false" customHeight="false" outlineLevel="0" collapsed="false">
      <c r="A172" s="31" t="n">
        <v>43889.3962268519</v>
      </c>
      <c r="B172" s="0" t="s">
        <v>929</v>
      </c>
      <c r="C172" s="0" t="s">
        <v>1055</v>
      </c>
      <c r="D172" s="0" t="n">
        <v>34.5</v>
      </c>
      <c r="E172" s="0" t="n">
        <v>21.5</v>
      </c>
      <c r="F172" s="0" t="n">
        <v>-18.2</v>
      </c>
      <c r="G172" s="0" t="n">
        <v>-11.3</v>
      </c>
      <c r="H172" s="0" t="n">
        <v>-2.1</v>
      </c>
      <c r="I172" s="43" t="n">
        <v>115000000000</v>
      </c>
      <c r="J172" s="0" t="n">
        <v>0.34</v>
      </c>
      <c r="L172" s="0" t="n">
        <f aca="false">nov_2021_out_good[[#This Row],[Calculated Total Impact Energy(kt)]]*4180000000000*2/(nov_2021_out_good[[#This Row],[Vel(km/s)]]*1000)^2</f>
        <v>6149.05354245538</v>
      </c>
      <c r="M172" s="0" t="n">
        <f aca="false">2*(nov_2021_out_good[[#This Row],[Mass (kg)]]/4/1500)^0.3333</f>
        <v>2.01642457559058</v>
      </c>
      <c r="N172" s="0" t="s">
        <v>2518</v>
      </c>
      <c r="O172" s="0" t="s">
        <v>2519</v>
      </c>
      <c r="P172" s="0" t="n">
        <v>45.7</v>
      </c>
      <c r="Q172" s="0" t="n">
        <v>15.1</v>
      </c>
      <c r="R172" s="0" t="n">
        <v>21.52533391</v>
      </c>
      <c r="S172" s="0" t="n">
        <v>42.65337479</v>
      </c>
      <c r="T172" s="0" t="n">
        <v>154.9788316</v>
      </c>
      <c r="U172" s="0" t="n">
        <v>13.21598107</v>
      </c>
      <c r="V172" s="0" t="n">
        <v>-6.168658672</v>
      </c>
      <c r="W172" s="0" t="n">
        <v>15.83115582</v>
      </c>
      <c r="Z172" s="0" t="n">
        <v>1</v>
      </c>
      <c r="AA172" s="0" t="n">
        <v>0.5860993</v>
      </c>
      <c r="AB172" s="0" t="n">
        <v>0.0191302</v>
      </c>
      <c r="AC172" s="37" t="n">
        <v>2.2968308</v>
      </c>
      <c r="AD172" s="0" t="n">
        <v>1.441465</v>
      </c>
      <c r="AE172" s="0" t="n">
        <v>0.1103811</v>
      </c>
      <c r="AF172" s="0" t="n">
        <v>0.5934003</v>
      </c>
      <c r="AG172" s="0" t="n">
        <v>0.0388288</v>
      </c>
      <c r="AH172" s="0" t="n">
        <v>8.0157072</v>
      </c>
      <c r="AI172" s="0" t="n">
        <v>1.0564348</v>
      </c>
      <c r="AJ172" s="0" t="n">
        <v>84.4814662</v>
      </c>
      <c r="AK172" s="0" t="n">
        <v>2.2142036</v>
      </c>
      <c r="AL172" s="0" t="n">
        <v>338.9780119</v>
      </c>
      <c r="AM172" s="0" t="n">
        <v>0.0006924</v>
      </c>
      <c r="AN172" s="0" t="n">
        <v>18.3003171</v>
      </c>
      <c r="AO172" s="0" t="n">
        <v>1.2606161</v>
      </c>
      <c r="AP172" s="0" t="n">
        <v>34.2913864</v>
      </c>
      <c r="AQ172" s="0" t="n">
        <v>0.6871591</v>
      </c>
      <c r="AR172" s="0" t="n">
        <v>332.0142536</v>
      </c>
      <c r="AS172" s="0" t="n">
        <v>1.0805582</v>
      </c>
      <c r="AT172" s="0" t="n">
        <v>2.1861509</v>
      </c>
      <c r="AU172" s="0" t="n">
        <v>1.1619426</v>
      </c>
      <c r="AV172" s="28" t="n">
        <f aca="false">(5.2/nov_2021_out_good[[#This Row],[a]]+2*COS(nov_2021_out_good[[#This Row],[incl]]*3.1415/180)*((nov_2021_out_good[[#This Row],[a]]/5.2*(1-nov_2021_out_good[[#This Row],[e]]^2))^0.5))</f>
        <v>4.44673215966585</v>
      </c>
    </row>
    <row r="173" customFormat="false" ht="13.8" hidden="false" customHeight="false" outlineLevel="0" collapsed="false">
      <c r="A173" s="31" t="n">
        <v>39667.2549768518</v>
      </c>
      <c r="B173" s="0" t="s">
        <v>1786</v>
      </c>
      <c r="C173" s="0" t="s">
        <v>1787</v>
      </c>
      <c r="D173" s="0" t="n">
        <v>45.4</v>
      </c>
      <c r="E173" s="0" t="n">
        <v>13.8</v>
      </c>
      <c r="F173" s="0" t="n">
        <v>6.5</v>
      </c>
      <c r="G173" s="0" t="n">
        <v>-12.1</v>
      </c>
      <c r="H173" s="0" t="n">
        <v>1.7</v>
      </c>
      <c r="I173" s="43" t="n">
        <v>41000000000</v>
      </c>
      <c r="J173" s="0" t="n">
        <v>0.14</v>
      </c>
      <c r="L173" s="0" t="n">
        <f aca="false">nov_2021_out_good[[#This Row],[Calculated Total Impact Energy(kt)]]*4180000000000*2/(nov_2021_out_good[[#This Row],[Vel(km/s)]]*1000)^2</f>
        <v>6145.76769586221</v>
      </c>
      <c r="M173" s="0" t="n">
        <f aca="false">2*(nov_2021_out_good[[#This Row],[Mass (kg)]]/4/1500)^0.3333</f>
        <v>2.01606537777917</v>
      </c>
      <c r="N173" s="0" t="s">
        <v>2518</v>
      </c>
      <c r="O173" s="0" t="s">
        <v>2519</v>
      </c>
      <c r="P173" s="0" t="n">
        <v>18.5</v>
      </c>
      <c r="Q173" s="0" t="n">
        <v>180</v>
      </c>
      <c r="R173" s="0" t="n">
        <v>13.84015896</v>
      </c>
      <c r="S173" s="0" t="n">
        <v>66.02090687</v>
      </c>
      <c r="T173" s="0" t="n">
        <v>253.107069</v>
      </c>
      <c r="U173" s="0" t="n">
        <v>3.674630481</v>
      </c>
      <c r="V173" s="0" t="n">
        <v>12.1</v>
      </c>
      <c r="W173" s="0" t="n">
        <v>5.624685844</v>
      </c>
      <c r="Z173" s="0" t="n">
        <v>1</v>
      </c>
      <c r="AA173" s="0" t="n">
        <v>0.9128433</v>
      </c>
      <c r="AB173" s="0" t="n">
        <v>0.0063438</v>
      </c>
      <c r="AC173" s="37" t="n">
        <v>1.8447493</v>
      </c>
      <c r="AD173" s="0" t="n">
        <v>1.3787963</v>
      </c>
      <c r="AE173" s="0" t="n">
        <v>0.1297175</v>
      </c>
      <c r="AF173" s="0" t="n">
        <v>0.3379419</v>
      </c>
      <c r="AG173" s="0" t="n">
        <v>0.0647892</v>
      </c>
      <c r="AH173" s="0" t="n">
        <v>6.4677641</v>
      </c>
      <c r="AI173" s="0" t="n">
        <v>0.3744489</v>
      </c>
      <c r="AJ173" s="0" t="n">
        <v>307.2125519</v>
      </c>
      <c r="AK173" s="0" t="n">
        <v>3.3937046</v>
      </c>
      <c r="AL173" s="0" t="n">
        <v>314.9888009</v>
      </c>
      <c r="AM173" s="0" t="n">
        <v>0.0003662</v>
      </c>
      <c r="AN173" s="0" t="n">
        <v>8.8512479</v>
      </c>
      <c r="AO173" s="0" t="n">
        <v>1.1125683</v>
      </c>
      <c r="AP173" s="0" t="n">
        <v>33.2592422</v>
      </c>
      <c r="AQ173" s="0" t="n">
        <v>0.9100003</v>
      </c>
      <c r="AR173" s="0" t="n">
        <v>148.7304213</v>
      </c>
      <c r="AS173" s="0" t="n">
        <v>2.8859054</v>
      </c>
      <c r="AT173" s="0" t="n">
        <v>-13.37713</v>
      </c>
      <c r="AU173" s="0" t="n">
        <v>1.4362667</v>
      </c>
      <c r="AV173" s="28" t="n">
        <f aca="false">(5.2/nov_2021_out_good[[#This Row],[a]]+2*COS(nov_2021_out_good[[#This Row],[incl]]*3.1415/180)*((nov_2021_out_good[[#This Row],[a]]/5.2*(1-nov_2021_out_good[[#This Row],[e]]^2))^0.5))</f>
        <v>4.73450750917248</v>
      </c>
    </row>
    <row r="174" customFormat="false" ht="13.8" hidden="false" customHeight="false" outlineLevel="0" collapsed="false">
      <c r="A174" s="31" t="n">
        <v>44644.1553472222</v>
      </c>
      <c r="B174" s="0" t="s">
        <v>1287</v>
      </c>
      <c r="C174" s="0" t="s">
        <v>1319</v>
      </c>
      <c r="D174" s="0" t="n">
        <v>56.7</v>
      </c>
      <c r="E174" s="0" t="n">
        <v>18.2</v>
      </c>
      <c r="F174" s="0" t="n">
        <v>-12.4</v>
      </c>
      <c r="G174" s="0" t="n">
        <v>11.4</v>
      </c>
      <c r="H174" s="0" t="n">
        <v>6.9</v>
      </c>
      <c r="I174" s="43" t="n">
        <v>76000000000</v>
      </c>
      <c r="J174" s="0" t="n">
        <v>0.24</v>
      </c>
      <c r="L174" s="0" t="n">
        <f aca="false">nov_2021_out_good[[#This Row],[Calculated Total Impact Energy(kt)]]*4180000000000*2/(nov_2021_out_good[[#This Row],[Vel(km/s)]]*1000)^2</f>
        <v>6057.23946383287</v>
      </c>
      <c r="M174" s="0" t="n">
        <f aca="false">2*(nov_2021_out_good[[#This Row],[Mass (kg)]]/4/1500)^0.3333</f>
        <v>2.00633918753029</v>
      </c>
      <c r="N174" s="0" t="s">
        <v>2518</v>
      </c>
      <c r="O174" s="0" t="s">
        <v>2525</v>
      </c>
      <c r="P174" s="0" t="n">
        <v>1.9</v>
      </c>
      <c r="Q174" s="0" t="n">
        <v>-20.6</v>
      </c>
      <c r="R174" s="0" t="n">
        <v>18.20247236</v>
      </c>
      <c r="S174" s="0" t="n">
        <v>32.32990902</v>
      </c>
      <c r="T174" s="0" t="n">
        <v>220.3928707</v>
      </c>
      <c r="U174" s="0" t="n">
        <v>7.414028477</v>
      </c>
      <c r="V174" s="0" t="n">
        <v>6.308242267</v>
      </c>
      <c r="W174" s="0" t="n">
        <v>15.3807757</v>
      </c>
      <c r="Z174" s="0" t="n">
        <v>1</v>
      </c>
      <c r="AA174" s="0" t="n">
        <v>0.547255</v>
      </c>
      <c r="AB174" s="0" t="n">
        <v>0.0279116</v>
      </c>
      <c r="AC174" s="37" t="n">
        <v>1.3945276</v>
      </c>
      <c r="AD174" s="0" t="n">
        <v>0.9708913</v>
      </c>
      <c r="AE174" s="0" t="n">
        <v>0.0209123</v>
      </c>
      <c r="AF174" s="0" t="n">
        <v>0.4363375</v>
      </c>
      <c r="AG174" s="0" t="n">
        <v>0.0328791</v>
      </c>
      <c r="AH174" s="0" t="n">
        <v>10.128675</v>
      </c>
      <c r="AI174" s="0" t="n">
        <v>0.8893868</v>
      </c>
      <c r="AJ174" s="0" t="n">
        <v>118.9885708</v>
      </c>
      <c r="AK174" s="0" t="n">
        <v>2.2633616</v>
      </c>
      <c r="AL174" s="0" t="n">
        <v>183.1771763</v>
      </c>
      <c r="AM174" s="0" t="n">
        <v>0.0002144</v>
      </c>
      <c r="AN174" s="0" t="n">
        <v>14.6155245</v>
      </c>
      <c r="AO174" s="0" t="n">
        <v>1.1440213</v>
      </c>
      <c r="AP174" s="0" t="n">
        <v>29.4311626</v>
      </c>
      <c r="AQ174" s="0" t="n">
        <v>0.3343556</v>
      </c>
      <c r="AR174" s="0" t="n">
        <v>189.9665051</v>
      </c>
      <c r="AS174" s="0" t="n">
        <v>1.2758788</v>
      </c>
      <c r="AT174" s="0" t="n">
        <v>-24.5539205</v>
      </c>
      <c r="AU174" s="0" t="n">
        <v>1.1475398</v>
      </c>
      <c r="AV174" s="28" t="n">
        <f aca="false">(5.2/nov_2021_out_good[[#This Row],[a]]+2*COS(nov_2021_out_good[[#This Row],[incl]]*3.1415/180)*((nov_2021_out_good[[#This Row],[a]]/5.2*(1-nov_2021_out_good[[#This Row],[e]]^2))^0.5))</f>
        <v>6.12137696285135</v>
      </c>
    </row>
    <row r="175" customFormat="false" ht="13.8" hidden="false" customHeight="false" outlineLevel="0" collapsed="false">
      <c r="A175" s="31" t="n">
        <v>43701.5020717593</v>
      </c>
      <c r="B175" s="0" t="s">
        <v>1546</v>
      </c>
      <c r="C175" s="0" t="s">
        <v>1884</v>
      </c>
      <c r="D175" s="0" t="n">
        <v>39.8</v>
      </c>
      <c r="E175" s="0" t="n">
        <v>13.4</v>
      </c>
      <c r="F175" s="0" t="n">
        <v>11.1</v>
      </c>
      <c r="G175" s="0" t="n">
        <v>-5.2</v>
      </c>
      <c r="H175" s="0" t="n">
        <v>5.4</v>
      </c>
      <c r="I175" s="43" t="n">
        <v>40000000000</v>
      </c>
      <c r="J175" s="0" t="n">
        <v>0.13</v>
      </c>
      <c r="L175" s="0" t="n">
        <f aca="false">nov_2021_out_good[[#This Row],[Calculated Total Impact Energy(kt)]]*4180000000000*2/(nov_2021_out_good[[#This Row],[Vel(km/s)]]*1000)^2</f>
        <v>6052.57295611495</v>
      </c>
      <c r="M175" s="0" t="n">
        <f aca="false">2*(nov_2021_out_good[[#This Row],[Mass (kg)]]/4/1500)^0.3333</f>
        <v>2.00582387763655</v>
      </c>
      <c r="N175" s="0" t="s">
        <v>2518</v>
      </c>
      <c r="O175" s="0" t="s">
        <v>2525</v>
      </c>
      <c r="P175" s="0" t="n">
        <v>21.9</v>
      </c>
      <c r="Q175" s="0" t="n">
        <v>-130.4</v>
      </c>
      <c r="R175" s="0" t="n">
        <v>13.39440182</v>
      </c>
      <c r="S175" s="0" t="n">
        <v>85.77585719</v>
      </c>
      <c r="T175" s="0" t="n">
        <v>242.2649217</v>
      </c>
      <c r="U175" s="0" t="n">
        <v>6.216607383</v>
      </c>
      <c r="V175" s="0" t="n">
        <v>11.8232987</v>
      </c>
      <c r="W175" s="0" t="n">
        <v>0.986610617</v>
      </c>
      <c r="Z175" s="0" t="n">
        <v>1</v>
      </c>
      <c r="AA175" s="0" t="n">
        <v>0.9816777</v>
      </c>
      <c r="AB175" s="0" t="n">
        <v>0.0101319</v>
      </c>
      <c r="AC175" s="37" t="n">
        <v>3.0699672</v>
      </c>
      <c r="AD175" s="0" t="n">
        <v>2.0258225</v>
      </c>
      <c r="AE175" s="0" t="n">
        <v>0.2442228</v>
      </c>
      <c r="AF175" s="0" t="n">
        <v>0.5154177</v>
      </c>
      <c r="AG175" s="0" t="n">
        <v>0.0631357</v>
      </c>
      <c r="AH175" s="0" t="n">
        <v>1.9794572</v>
      </c>
      <c r="AI175" s="0" t="n">
        <v>0.2269448</v>
      </c>
      <c r="AJ175" s="0" t="n">
        <v>23.9099465</v>
      </c>
      <c r="AK175" s="0" t="n">
        <v>3.2556778</v>
      </c>
      <c r="AL175" s="0" t="n">
        <v>330.7496472</v>
      </c>
      <c r="AM175" s="0" t="n">
        <v>0.003436</v>
      </c>
      <c r="AN175" s="0" t="n">
        <v>8.0998352</v>
      </c>
      <c r="AO175" s="0" t="n">
        <v>1.139351</v>
      </c>
      <c r="AP175" s="0" t="n">
        <v>36.2882708</v>
      </c>
      <c r="AQ175" s="0" t="n">
        <v>0.7274002</v>
      </c>
      <c r="AR175" s="0" t="n">
        <v>278.2590257</v>
      </c>
      <c r="AS175" s="0" t="n">
        <v>5.2515152</v>
      </c>
      <c r="AT175" s="0" t="n">
        <v>-32.0578914</v>
      </c>
      <c r="AU175" s="0" t="n">
        <v>1.2909889</v>
      </c>
      <c r="AV175" s="28" t="n">
        <f aca="false">(5.2/nov_2021_out_good[[#This Row],[a]]+2*COS(nov_2021_out_good[[#This Row],[incl]]*3.1415/180)*((nov_2021_out_good[[#This Row],[a]]/5.2*(1-nov_2021_out_good[[#This Row],[e]]^2))^0.5))</f>
        <v>3.63596215303954</v>
      </c>
    </row>
    <row r="176" customFormat="false" ht="13.8" hidden="false" customHeight="false" outlineLevel="0" collapsed="false">
      <c r="A176" s="31" t="n">
        <v>43539.5187037037</v>
      </c>
      <c r="B176" s="0" t="s">
        <v>1730</v>
      </c>
      <c r="C176" s="0" t="s">
        <v>1731</v>
      </c>
      <c r="D176" s="0" t="n">
        <v>31.5</v>
      </c>
      <c r="E176" s="0" t="n">
        <v>14.4</v>
      </c>
      <c r="F176" s="0" t="n">
        <v>5.4</v>
      </c>
      <c r="G176" s="0" t="n">
        <v>-13.2</v>
      </c>
      <c r="H176" s="0" t="n">
        <v>1.7</v>
      </c>
      <c r="I176" s="43" t="n">
        <v>46000000000</v>
      </c>
      <c r="J176" s="0" t="n">
        <v>0.15</v>
      </c>
      <c r="L176" s="0" t="n">
        <f aca="false">nov_2021_out_good[[#This Row],[Calculated Total Impact Energy(kt)]]*4180000000000*2/(nov_2021_out_good[[#This Row],[Vel(km/s)]]*1000)^2</f>
        <v>6047.4537037037</v>
      </c>
      <c r="M176" s="0" t="n">
        <f aca="false">2*(nov_2021_out_good[[#This Row],[Mass (kg)]]/4/1500)^0.3333</f>
        <v>2.0052582675974</v>
      </c>
      <c r="N176" s="0" t="s">
        <v>2518</v>
      </c>
      <c r="O176" s="0" t="s">
        <v>2519</v>
      </c>
      <c r="P176" s="0" t="n">
        <v>63.7</v>
      </c>
      <c r="Q176" s="0" t="n">
        <v>95.7</v>
      </c>
      <c r="R176" s="0" t="n">
        <v>14.36279917</v>
      </c>
      <c r="S176" s="0" t="n">
        <v>71.60158808</v>
      </c>
      <c r="T176" s="0" t="n">
        <v>162.6583231</v>
      </c>
      <c r="U176" s="0" t="n">
        <v>13.00914096</v>
      </c>
      <c r="V176" s="0" t="n">
        <v>-4.062279382</v>
      </c>
      <c r="W176" s="0" t="n">
        <v>4.533225979</v>
      </c>
      <c r="Z176" s="0" t="n">
        <v>1</v>
      </c>
      <c r="AA176" s="0" t="n">
        <v>0.9806862</v>
      </c>
      <c r="AB176" s="0" t="n">
        <v>0.0021335</v>
      </c>
      <c r="AC176" s="37" t="n">
        <v>2.4631017</v>
      </c>
      <c r="AD176" s="0" t="n">
        <v>1.7218939</v>
      </c>
      <c r="AE176" s="0" t="n">
        <v>0.2665005</v>
      </c>
      <c r="AF176" s="0" t="n">
        <v>0.4304607</v>
      </c>
      <c r="AG176" s="0" t="n">
        <v>0.0890396</v>
      </c>
      <c r="AH176" s="0" t="n">
        <v>10.5144503</v>
      </c>
      <c r="AI176" s="0" t="n">
        <v>0.6177735</v>
      </c>
      <c r="AJ176" s="0" t="n">
        <v>17.4216774</v>
      </c>
      <c r="AK176" s="0" t="n">
        <v>0.9846821</v>
      </c>
      <c r="AL176" s="0" t="n">
        <v>174.372216</v>
      </c>
      <c r="AM176" s="0" t="n">
        <v>6.6E-006</v>
      </c>
      <c r="AN176" s="0" t="n">
        <v>8.9415221</v>
      </c>
      <c r="AO176" s="0" t="n">
        <v>1.1489717</v>
      </c>
      <c r="AP176" s="0" t="n">
        <v>35.6232858</v>
      </c>
      <c r="AQ176" s="0" t="n">
        <v>1.1191961</v>
      </c>
      <c r="AR176" s="0" t="n">
        <v>113.3446016</v>
      </c>
      <c r="AS176" s="0" t="n">
        <v>1.2721322</v>
      </c>
      <c r="AT176" s="0" t="n">
        <v>-25.4344891</v>
      </c>
      <c r="AU176" s="0" t="n">
        <v>3.2302214</v>
      </c>
      <c r="AV176" s="28" t="n">
        <f aca="false">(5.2/nov_2021_out_good[[#This Row],[a]]+2*COS(nov_2021_out_good[[#This Row],[incl]]*3.1415/180)*((nov_2021_out_good[[#This Row],[a]]/5.2*(1-nov_2021_out_good[[#This Row],[e]]^2))^0.5))</f>
        <v>4.04128756843249</v>
      </c>
    </row>
    <row r="177" customFormat="false" ht="13.8" hidden="false" customHeight="false" outlineLevel="0" collapsed="false">
      <c r="A177" s="31" t="n">
        <v>42635.2068171296</v>
      </c>
      <c r="B177" s="0" t="s">
        <v>1412</v>
      </c>
      <c r="C177" s="0" t="s">
        <v>1413</v>
      </c>
      <c r="D177" s="0" t="n">
        <v>40</v>
      </c>
      <c r="E177" s="0" t="n">
        <v>17.5</v>
      </c>
      <c r="F177" s="0" t="n">
        <v>-2.5</v>
      </c>
      <c r="G177" s="0" t="n">
        <v>-3.3</v>
      </c>
      <c r="H177" s="0" t="n">
        <v>17</v>
      </c>
      <c r="I177" s="43" t="n">
        <v>71000000000</v>
      </c>
      <c r="J177" s="0" t="n">
        <v>0.22</v>
      </c>
      <c r="L177" s="0" t="n">
        <f aca="false">nov_2021_out_good[[#This Row],[Calculated Total Impact Energy(kt)]]*4180000000000*2/(nov_2021_out_good[[#This Row],[Vel(km/s)]]*1000)^2</f>
        <v>6005.55102040816</v>
      </c>
      <c r="M177" s="0" t="n">
        <f aca="false">2*(nov_2021_out_good[[#This Row],[Mass (kg)]]/4/1500)^0.3333</f>
        <v>2.00061652826575</v>
      </c>
      <c r="N177" s="0" t="s">
        <v>2524</v>
      </c>
      <c r="O177" s="0" t="s">
        <v>2519</v>
      </c>
      <c r="P177" s="0" t="n">
        <v>-51.8</v>
      </c>
      <c r="Q177" s="0" t="n">
        <v>178.5</v>
      </c>
      <c r="R177" s="0" t="n">
        <v>17.49685686</v>
      </c>
      <c r="S177" s="0" t="n">
        <v>47.29182818</v>
      </c>
      <c r="T177" s="0" t="n">
        <v>195.1692675</v>
      </c>
      <c r="U177" s="0" t="n">
        <v>12.40902631</v>
      </c>
      <c r="V177" s="0" t="n">
        <v>3.364311543</v>
      </c>
      <c r="W177" s="0" t="n">
        <v>11.86749653</v>
      </c>
      <c r="Z177" s="0" t="n">
        <v>1</v>
      </c>
      <c r="AA177" s="0" t="n">
        <v>0.9985829</v>
      </c>
      <c r="AB177" s="0" t="n">
        <v>0.0016366</v>
      </c>
      <c r="AC177" s="37" t="n">
        <v>1.8460862</v>
      </c>
      <c r="AD177" s="0" t="n">
        <v>1.4223345</v>
      </c>
      <c r="AE177" s="0" t="n">
        <v>0.1175654</v>
      </c>
      <c r="AF177" s="0" t="n">
        <v>0.2979269</v>
      </c>
      <c r="AG177" s="0" t="n">
        <v>0.0581419</v>
      </c>
      <c r="AH177" s="0" t="n">
        <v>23.2165275</v>
      </c>
      <c r="AI177" s="0" t="n">
        <v>1.5092773</v>
      </c>
      <c r="AJ177" s="0" t="n">
        <v>348.001217</v>
      </c>
      <c r="AK177" s="0" t="n">
        <v>2.0681185</v>
      </c>
      <c r="AL177" s="0" t="n">
        <v>359.3906306</v>
      </c>
      <c r="AM177" s="0" t="n">
        <v>2.9E-005</v>
      </c>
      <c r="AN177" s="0" t="n">
        <v>13.5540989</v>
      </c>
      <c r="AO177" s="0" t="n">
        <v>1.1330965</v>
      </c>
      <c r="AP177" s="0" t="n">
        <v>33.8253043</v>
      </c>
      <c r="AQ177" s="0" t="n">
        <v>0.7620615</v>
      </c>
      <c r="AR177" s="0" t="n">
        <v>117.4903925</v>
      </c>
      <c r="AS177" s="0" t="n">
        <v>3.5478925</v>
      </c>
      <c r="AT177" s="0" t="n">
        <v>-70.3113485</v>
      </c>
      <c r="AU177" s="0" t="n">
        <v>1.337376</v>
      </c>
      <c r="AV177" s="28" t="n">
        <f aca="false">(5.2/nov_2021_out_good[[#This Row],[a]]+2*COS(nov_2021_out_good[[#This Row],[incl]]*3.1415/180)*((nov_2021_out_good[[#This Row],[a]]/5.2*(1-nov_2021_out_good[[#This Row],[e]]^2))^0.5))</f>
        <v>4.57360374301834</v>
      </c>
    </row>
    <row r="178" customFormat="false" ht="13.8" hidden="false" customHeight="false" outlineLevel="0" collapsed="false">
      <c r="A178" s="31" t="n">
        <v>42627.6262847222</v>
      </c>
      <c r="B178" s="0" t="s">
        <v>1309</v>
      </c>
      <c r="C178" s="0" t="s">
        <v>1310</v>
      </c>
      <c r="D178" s="0" t="n">
        <v>54</v>
      </c>
      <c r="E178" s="0" t="n">
        <v>18.3</v>
      </c>
      <c r="F178" s="0" t="n">
        <v>3.5</v>
      </c>
      <c r="G178" s="0" t="n">
        <v>-16.2</v>
      </c>
      <c r="H178" s="0" t="n">
        <v>7.7</v>
      </c>
      <c r="I178" s="43" t="n">
        <v>76000000000</v>
      </c>
      <c r="J178" s="0" t="n">
        <v>0.24</v>
      </c>
      <c r="L178" s="0" t="n">
        <f aca="false">nov_2021_out_good[[#This Row],[Calculated Total Impact Energy(kt)]]*4180000000000*2/(nov_2021_out_good[[#This Row],[Vel(km/s)]]*1000)^2</f>
        <v>5991.22099793962</v>
      </c>
      <c r="M178" s="0" t="n">
        <f aca="false">2*(nov_2021_out_good[[#This Row],[Mass (kg)]]/4/1500)^0.3333</f>
        <v>1.99902417676164</v>
      </c>
      <c r="N178" s="0" t="s">
        <v>2524</v>
      </c>
      <c r="O178" s="0" t="s">
        <v>2519</v>
      </c>
      <c r="P178" s="0" t="n">
        <v>-3.5</v>
      </c>
      <c r="Q178" s="0" t="n">
        <v>44.6</v>
      </c>
      <c r="R178" s="0" t="n">
        <v>18.2751197</v>
      </c>
      <c r="S178" s="0" t="n">
        <v>59.27789822</v>
      </c>
      <c r="T178" s="0" t="n">
        <v>117.0451501</v>
      </c>
      <c r="U178" s="0" t="n">
        <v>7.143356695</v>
      </c>
      <c r="V178" s="0" t="n">
        <v>-13.99235763</v>
      </c>
      <c r="W178" s="0" t="n">
        <v>9.336293861</v>
      </c>
      <c r="Z178" s="0" t="n">
        <v>1</v>
      </c>
      <c r="AA178" s="0" t="n">
        <v>0.8846084</v>
      </c>
      <c r="AB178" s="0" t="n">
        <v>0.0061834</v>
      </c>
      <c r="AC178" s="37" t="n">
        <v>5.6114529</v>
      </c>
      <c r="AD178" s="0" t="n">
        <v>3.2480306</v>
      </c>
      <c r="AE178" s="0" t="n">
        <v>0.9594391</v>
      </c>
      <c r="AF178" s="0" t="n">
        <v>0.7276478</v>
      </c>
      <c r="AG178" s="0" t="n">
        <v>0.0811317</v>
      </c>
      <c r="AH178" s="0" t="n">
        <v>5.1382559</v>
      </c>
      <c r="AI178" s="0" t="n">
        <v>0.4440137</v>
      </c>
      <c r="AJ178" s="0" t="n">
        <v>44.4262796</v>
      </c>
      <c r="AK178" s="0" t="n">
        <v>1.5421156</v>
      </c>
      <c r="AL178" s="0" t="n">
        <v>351.9905376</v>
      </c>
      <c r="AM178" s="0" t="n">
        <v>0.0001032</v>
      </c>
      <c r="AN178" s="0" t="n">
        <v>14.0415975</v>
      </c>
      <c r="AO178" s="0" t="n">
        <v>1.1661352</v>
      </c>
      <c r="AP178" s="0" t="n">
        <v>38.6148766</v>
      </c>
      <c r="AQ178" s="0" t="n">
        <v>1.0446588</v>
      </c>
      <c r="AR178" s="0" t="n">
        <v>329.0188995</v>
      </c>
      <c r="AS178" s="0" t="n">
        <v>1.7399586</v>
      </c>
      <c r="AT178" s="0" t="n">
        <v>-26.9694084</v>
      </c>
      <c r="AU178" s="0" t="n">
        <v>1.108387</v>
      </c>
      <c r="AV178" s="28" t="n">
        <f aca="false">(5.2/nov_2021_out_good[[#This Row],[a]]+2*COS(nov_2021_out_good[[#This Row],[incl]]*3.1415/180)*((nov_2021_out_good[[#This Row],[a]]/5.2*(1-nov_2021_out_good[[#This Row],[e]]^2))^0.5))</f>
        <v>2.68086829524138</v>
      </c>
    </row>
    <row r="179" customFormat="false" ht="13.8" hidden="false" customHeight="false" outlineLevel="0" collapsed="false">
      <c r="A179" s="31" t="n">
        <v>42556.0586342593</v>
      </c>
      <c r="B179" s="0" t="s">
        <v>798</v>
      </c>
      <c r="C179" s="0" t="s">
        <v>799</v>
      </c>
      <c r="D179" s="0" t="n">
        <v>38.2</v>
      </c>
      <c r="E179" s="0" t="n">
        <v>25.1</v>
      </c>
      <c r="F179" s="0" t="n">
        <v>-10.3</v>
      </c>
      <c r="G179" s="0" t="n">
        <v>-2</v>
      </c>
      <c r="H179" s="0" t="n">
        <v>-22.8</v>
      </c>
      <c r="I179" s="43" t="n">
        <v>153000000000</v>
      </c>
      <c r="J179" s="0" t="n">
        <v>0.44</v>
      </c>
      <c r="L179" s="0" t="n">
        <f aca="false">nov_2021_out_good[[#This Row],[Calculated Total Impact Energy(kt)]]*4180000000000*2/(nov_2021_out_good[[#This Row],[Vel(km/s)]]*1000)^2</f>
        <v>5838.63748194473</v>
      </c>
      <c r="M179" s="0" t="n">
        <f aca="false">2*(nov_2021_out_good[[#This Row],[Mass (kg)]]/4/1500)^0.3333</f>
        <v>1.98190945946049</v>
      </c>
      <c r="N179" s="0" t="s">
        <v>2518</v>
      </c>
      <c r="O179" s="0" t="s">
        <v>2519</v>
      </c>
      <c r="P179" s="0" t="n">
        <v>1</v>
      </c>
      <c r="Q179" s="0" t="n">
        <v>48.6</v>
      </c>
      <c r="R179" s="0" t="n">
        <v>25.09840632</v>
      </c>
      <c r="S179" s="0" t="n">
        <v>69.69792778</v>
      </c>
      <c r="T179" s="0" t="n">
        <v>344.2145186</v>
      </c>
      <c r="U179" s="0" t="n">
        <v>-22.65146768</v>
      </c>
      <c r="V179" s="0" t="n">
        <v>6.403520286</v>
      </c>
      <c r="W179" s="0" t="n">
        <v>8.708383302</v>
      </c>
      <c r="Z179" s="0" t="n">
        <v>1</v>
      </c>
      <c r="AA179" s="0" t="n">
        <v>1.0154417</v>
      </c>
      <c r="AB179" s="0" t="n">
        <v>0.0015756</v>
      </c>
      <c r="AC179" s="37" t="n">
        <v>1.5672703</v>
      </c>
      <c r="AD179" s="0" t="n">
        <v>1.291356</v>
      </c>
      <c r="AE179" s="0" t="n">
        <v>0.0781322</v>
      </c>
      <c r="AF179" s="0" t="n">
        <v>0.2136625</v>
      </c>
      <c r="AG179" s="0" t="n">
        <v>0.0473296</v>
      </c>
      <c r="AH179" s="0" t="n">
        <v>42.5151185</v>
      </c>
      <c r="AI179" s="0" t="n">
        <v>2.3385515</v>
      </c>
      <c r="AJ179" s="0" t="n">
        <v>173.0408228</v>
      </c>
      <c r="AK179" s="0" t="n">
        <v>4.3302947</v>
      </c>
      <c r="AL179" s="0" t="n">
        <v>103.2413057</v>
      </c>
      <c r="AM179" s="0" t="n">
        <v>0.0001827</v>
      </c>
      <c r="AN179" s="0" t="n">
        <v>22.6248604</v>
      </c>
      <c r="AO179" s="0" t="n">
        <v>1.3989844</v>
      </c>
      <c r="AP179" s="0" t="n">
        <v>32.527476</v>
      </c>
      <c r="AQ179" s="0" t="n">
        <v>0.6389156</v>
      </c>
      <c r="AR179" s="0" t="n">
        <v>305.7204975</v>
      </c>
      <c r="AS179" s="0" t="n">
        <v>2.9228935</v>
      </c>
      <c r="AT179" s="0" t="n">
        <v>67.6113639</v>
      </c>
      <c r="AU179" s="0" t="n">
        <v>1.090592</v>
      </c>
      <c r="AV179" s="28" t="n">
        <f aca="false">(5.2/nov_2021_out_good[[#This Row],[a]]+2*COS(nov_2021_out_good[[#This Row],[incl]]*3.1415/180)*((nov_2021_out_good[[#This Row],[a]]/5.2*(1-nov_2021_out_good[[#This Row],[e]]^2))^0.5))</f>
        <v>4.74446899375208</v>
      </c>
    </row>
    <row r="180" customFormat="false" ht="13.8" hidden="false" customHeight="false" outlineLevel="0" collapsed="false">
      <c r="A180" s="31" t="n">
        <v>41486.1598842593</v>
      </c>
      <c r="B180" s="0" t="s">
        <v>1400</v>
      </c>
      <c r="C180" s="0" t="s">
        <v>1401</v>
      </c>
      <c r="D180" s="0" t="n">
        <v>29.1</v>
      </c>
      <c r="E180" s="0" t="n">
        <v>17.8</v>
      </c>
      <c r="F180" s="0" t="n">
        <v>17.7</v>
      </c>
      <c r="G180" s="0" t="n">
        <v>-2.3</v>
      </c>
      <c r="H180" s="0" t="n">
        <v>-0.1</v>
      </c>
      <c r="I180" s="43" t="n">
        <v>69000000000</v>
      </c>
      <c r="J180" s="0" t="n">
        <v>0.22</v>
      </c>
      <c r="L180" s="0" t="n">
        <f aca="false">nov_2021_out_good[[#This Row],[Calculated Total Impact Energy(kt)]]*4180000000000*2/(nov_2021_out_good[[#This Row],[Vel(km/s)]]*1000)^2</f>
        <v>5804.82262340614</v>
      </c>
      <c r="M180" s="0" t="n">
        <f aca="false">2*(nov_2021_out_good[[#This Row],[Mass (kg)]]/4/1500)^0.3333</f>
        <v>1.97807631188401</v>
      </c>
      <c r="N180" s="0" t="s">
        <v>2524</v>
      </c>
      <c r="O180" s="0" t="s">
        <v>2519</v>
      </c>
      <c r="P180" s="0" t="n">
        <v>-31.8</v>
      </c>
      <c r="Q180" s="0" t="n">
        <v>137.1</v>
      </c>
      <c r="R180" s="0" t="n">
        <v>17.84908961</v>
      </c>
      <c r="S180" s="0" t="n">
        <v>46.45059425</v>
      </c>
      <c r="T180" s="0" t="n">
        <v>53.2378053</v>
      </c>
      <c r="U180" s="0" t="n">
        <v>-7.742535574</v>
      </c>
      <c r="V180" s="0" t="n">
        <v>-10.36391071</v>
      </c>
      <c r="W180" s="0" t="n">
        <v>12.29766228</v>
      </c>
      <c r="Z180" s="0" t="n">
        <v>1</v>
      </c>
      <c r="AA180" s="0" t="n">
        <v>0.972516</v>
      </c>
      <c r="AB180" s="0" t="n">
        <v>0.0045607</v>
      </c>
      <c r="AC180" s="37" t="n">
        <v>21.969781</v>
      </c>
      <c r="AD180" s="0" t="n">
        <v>11.4711485</v>
      </c>
      <c r="AE180" s="0" t="n">
        <v>12.3441287</v>
      </c>
      <c r="AF180" s="0" t="n">
        <v>0.9152207</v>
      </c>
      <c r="AG180" s="0" t="n">
        <v>0.0915101</v>
      </c>
      <c r="AH180" s="0" t="n">
        <v>1.8036659</v>
      </c>
      <c r="AI180" s="0" t="n">
        <v>0.4198583</v>
      </c>
      <c r="AJ180" s="0" t="n">
        <v>155.7785185</v>
      </c>
      <c r="AK180" s="0" t="n">
        <v>0.9511673</v>
      </c>
      <c r="AL180" s="0" t="n">
        <v>127.9692573</v>
      </c>
      <c r="AM180" s="0" t="n">
        <v>0.0095348</v>
      </c>
      <c r="AN180" s="0" t="n">
        <v>13.6369452</v>
      </c>
      <c r="AO180" s="0" t="n">
        <v>1.1532142</v>
      </c>
      <c r="AP180" s="0" t="n">
        <v>40.8725792</v>
      </c>
      <c r="AQ180" s="0" t="n">
        <v>1.0179099</v>
      </c>
      <c r="AR180" s="0" t="n">
        <v>181.9477152</v>
      </c>
      <c r="AS180" s="0" t="n">
        <v>1.2696353</v>
      </c>
      <c r="AT180" s="0" t="n">
        <v>4.9331995</v>
      </c>
      <c r="AU180" s="0" t="n">
        <v>1.2859231</v>
      </c>
      <c r="AV180" s="28" t="n">
        <f aca="false">(5.2/nov_2021_out_good[[#This Row],[a]]+2*COS(nov_2021_out_good[[#This Row],[incl]]*3.1415/180)*((nov_2021_out_good[[#This Row],[a]]/5.2*(1-nov_2021_out_good[[#This Row],[e]]^2))^0.5))</f>
        <v>1.64969599856835</v>
      </c>
    </row>
    <row r="181" customFormat="false" ht="13.8" hidden="false" customHeight="false" outlineLevel="0" collapsed="false">
      <c r="A181" s="31" t="n">
        <v>43561.4994097222</v>
      </c>
      <c r="B181" s="0" t="s">
        <v>1418</v>
      </c>
      <c r="C181" s="0" t="s">
        <v>1147</v>
      </c>
      <c r="D181" s="0" t="n">
        <v>41.5</v>
      </c>
      <c r="E181" s="0" t="n">
        <v>18.1</v>
      </c>
      <c r="F181" s="0" t="n">
        <v>6.2</v>
      </c>
      <c r="G181" s="0" t="n">
        <v>11.1</v>
      </c>
      <c r="H181" s="0" t="n">
        <v>-12.9</v>
      </c>
      <c r="I181" s="43" t="n">
        <v>70000000000</v>
      </c>
      <c r="J181" s="0" t="n">
        <v>0.22</v>
      </c>
      <c r="L181" s="0" t="n">
        <f aca="false">nov_2021_out_good[[#This Row],[Calculated Total Impact Energy(kt)]]*4180000000000*2/(nov_2021_out_good[[#This Row],[Vel(km/s)]]*1000)^2</f>
        <v>5613.99224687891</v>
      </c>
      <c r="M181" s="0" t="n">
        <f aca="false">2*(nov_2021_out_good[[#This Row],[Mass (kg)]]/4/1500)^0.3333</f>
        <v>1.9561604665571</v>
      </c>
      <c r="N181" s="0" t="s">
        <v>2518</v>
      </c>
      <c r="O181" s="0" t="s">
        <v>2519</v>
      </c>
      <c r="P181" s="0" t="n">
        <v>56.5</v>
      </c>
      <c r="Q181" s="0" t="n">
        <v>94.9</v>
      </c>
      <c r="R181" s="0" t="n">
        <v>18.11242667</v>
      </c>
      <c r="S181" s="0" t="n">
        <v>74.15509164</v>
      </c>
      <c r="T181" s="0" t="n">
        <v>24.13827623</v>
      </c>
      <c r="U181" s="0" t="n">
        <v>-15.90067795</v>
      </c>
      <c r="V181" s="0" t="n">
        <v>-7.125468683</v>
      </c>
      <c r="W181" s="0" t="n">
        <v>4.945314618</v>
      </c>
      <c r="Z181" s="0" t="n">
        <v>1</v>
      </c>
      <c r="AA181" s="0" t="n">
        <v>0.6407608</v>
      </c>
      <c r="AB181" s="0" t="n">
        <v>0.031728</v>
      </c>
      <c r="AC181" s="37" t="n">
        <v>1.030804</v>
      </c>
      <c r="AD181" s="0" t="n">
        <v>0.8357824</v>
      </c>
      <c r="AE181" s="0" t="n">
        <v>0.0194438</v>
      </c>
      <c r="AF181" s="0" t="n">
        <v>0.2333402</v>
      </c>
      <c r="AG181" s="0" t="n">
        <v>0.0205235</v>
      </c>
      <c r="AH181" s="0" t="n">
        <v>27.1723093</v>
      </c>
      <c r="AI181" s="0" t="n">
        <v>2.4250472</v>
      </c>
      <c r="AJ181" s="0" t="n">
        <v>334.2978923</v>
      </c>
      <c r="AK181" s="0" t="n">
        <v>5.0019665</v>
      </c>
      <c r="AL181" s="0" t="n">
        <v>16.1428822</v>
      </c>
      <c r="AM181" s="0" t="n">
        <v>0.0001877</v>
      </c>
      <c r="AN181" s="0" t="n">
        <v>14.1415749</v>
      </c>
      <c r="AO181" s="0" t="n">
        <v>1.1535131</v>
      </c>
      <c r="AP181" s="0" t="n">
        <v>26.6762868</v>
      </c>
      <c r="AQ181" s="0" t="n">
        <v>0.4628335</v>
      </c>
      <c r="AR181" s="0" t="n">
        <v>259.9661584</v>
      </c>
      <c r="AS181" s="0" t="n">
        <v>1.36901</v>
      </c>
      <c r="AT181" s="0" t="n">
        <v>35.8195894</v>
      </c>
      <c r="AU181" s="0" t="n">
        <v>1.743612</v>
      </c>
      <c r="AV181" s="28" t="n">
        <f aca="false">(5.2/nov_2021_out_good[[#This Row],[a]]+2*COS(nov_2021_out_good[[#This Row],[incl]]*3.1415/180)*((nov_2021_out_good[[#This Row],[a]]/5.2*(1-nov_2021_out_good[[#This Row],[e]]^2))^0.5))</f>
        <v>6.91535454808382</v>
      </c>
    </row>
    <row r="182" customFormat="false" ht="13.8" hidden="false" customHeight="false" outlineLevel="0" collapsed="false">
      <c r="A182" s="31" t="n">
        <v>44229.4189930556</v>
      </c>
      <c r="B182" s="0" t="s">
        <v>792</v>
      </c>
      <c r="C182" s="0" t="s">
        <v>2054</v>
      </c>
      <c r="D182" s="0" t="n">
        <v>20</v>
      </c>
      <c r="E182" s="0" t="n">
        <v>12.8</v>
      </c>
      <c r="F182" s="0" t="n">
        <v>4</v>
      </c>
      <c r="G182" s="0" t="n">
        <v>-6.7</v>
      </c>
      <c r="H182" s="0" t="n">
        <v>-10.1</v>
      </c>
      <c r="I182" s="43" t="n">
        <v>31000000000</v>
      </c>
      <c r="J182" s="0" t="n">
        <v>0.11</v>
      </c>
      <c r="L182" s="0" t="n">
        <f aca="false">nov_2021_out_good[[#This Row],[Calculated Total Impact Energy(kt)]]*4180000000000*2/(nov_2021_out_good[[#This Row],[Vel(km/s)]]*1000)^2</f>
        <v>5612.79296875</v>
      </c>
      <c r="M182" s="0" t="n">
        <f aca="false">2*(nov_2021_out_good[[#This Row],[Mass (kg)]]/4/1500)^0.3333</f>
        <v>1.95602117691399</v>
      </c>
      <c r="N182" s="0" t="s">
        <v>2518</v>
      </c>
      <c r="O182" s="0" t="s">
        <v>2519</v>
      </c>
      <c r="P182" s="0" t="n">
        <v>48.7</v>
      </c>
      <c r="Q182" s="0" t="n">
        <v>80.1</v>
      </c>
      <c r="R182" s="0" t="n">
        <v>12.76322843</v>
      </c>
      <c r="S182" s="0" t="n">
        <v>25.80965168</v>
      </c>
      <c r="T182" s="0" t="n">
        <v>66.40607343</v>
      </c>
      <c r="U182" s="0" t="n">
        <v>-2.224155574</v>
      </c>
      <c r="V182" s="0" t="n">
        <v>-5.092362277</v>
      </c>
      <c r="W182" s="0" t="n">
        <v>11.49003823</v>
      </c>
      <c r="Z182" s="0" t="n">
        <v>1</v>
      </c>
      <c r="AA182" s="0" t="n">
        <v>0.9810259</v>
      </c>
      <c r="AB182" s="0" t="n">
        <v>0.0008011</v>
      </c>
      <c r="AC182" s="37" t="n">
        <v>2.1309261</v>
      </c>
      <c r="AD182" s="0" t="n">
        <v>1.555976</v>
      </c>
      <c r="AE182" s="0" t="n">
        <v>0.2253495</v>
      </c>
      <c r="AF182" s="0" t="n">
        <v>0.3695109</v>
      </c>
      <c r="AG182" s="0" t="n">
        <v>0.0915124</v>
      </c>
      <c r="AH182" s="0" t="n">
        <v>4.9180947</v>
      </c>
      <c r="AI182" s="0" t="n">
        <v>1.1404678</v>
      </c>
      <c r="AJ182" s="0" t="n">
        <v>190.5396465</v>
      </c>
      <c r="AK182" s="0" t="n">
        <v>1.0514536</v>
      </c>
      <c r="AL182" s="0" t="n">
        <v>313.4704711</v>
      </c>
      <c r="AM182" s="0" t="n">
        <v>0.0050156</v>
      </c>
      <c r="AN182" s="0" t="n">
        <v>5.9178253</v>
      </c>
      <c r="AO182" s="0" t="n">
        <v>1.3634678</v>
      </c>
      <c r="AP182" s="0" t="n">
        <v>35.0746375</v>
      </c>
      <c r="AQ182" s="0" t="n">
        <v>1.1771017</v>
      </c>
      <c r="AR182" s="0" t="n">
        <v>56.7559722</v>
      </c>
      <c r="AS182" s="0" t="n">
        <v>3.7310966</v>
      </c>
      <c r="AT182" s="0" t="n">
        <v>51.2763714</v>
      </c>
      <c r="AU182" s="0" t="n">
        <v>1.4623127</v>
      </c>
      <c r="AV182" s="28" t="n">
        <f aca="false">(5.2/nov_2021_out_good[[#This Row],[a]]+2*COS(nov_2021_out_good[[#This Row],[incl]]*3.1415/180)*((nov_2021_out_good[[#This Row],[a]]/5.2*(1-nov_2021_out_good[[#This Row],[e]]^2))^0.5))</f>
        <v>4.35481404191452</v>
      </c>
    </row>
    <row r="183" customFormat="false" ht="13.8" hidden="false" customHeight="false" outlineLevel="0" collapsed="false">
      <c r="A183" s="31" t="n">
        <v>43960.122349537</v>
      </c>
      <c r="B183" s="0" t="s">
        <v>1805</v>
      </c>
      <c r="C183" s="0" t="s">
        <v>1806</v>
      </c>
      <c r="D183" s="0" t="n">
        <v>31.2</v>
      </c>
      <c r="E183" s="0" t="n">
        <v>14.5</v>
      </c>
      <c r="F183" s="0" t="n">
        <v>-13</v>
      </c>
      <c r="G183" s="0" t="n">
        <v>-4</v>
      </c>
      <c r="H183" s="0" t="n">
        <v>-5</v>
      </c>
      <c r="I183" s="43" t="n">
        <v>41000000000</v>
      </c>
      <c r="J183" s="0" t="n">
        <v>0.14</v>
      </c>
      <c r="L183" s="0" t="n">
        <f aca="false">nov_2021_out_good[[#This Row],[Calculated Total Impact Energy(kt)]]*4180000000000*2/(nov_2021_out_good[[#This Row],[Vel(km/s)]]*1000)^2</f>
        <v>5566.7063020214</v>
      </c>
      <c r="M183" s="0" t="n">
        <f aca="false">2*(nov_2021_out_good[[#This Row],[Mass (kg)]]/4/1500)^0.3333</f>
        <v>1.95065336019203</v>
      </c>
      <c r="N183" s="0" t="s">
        <v>2518</v>
      </c>
      <c r="O183" s="0" t="s">
        <v>2525</v>
      </c>
      <c r="P183" s="0" t="n">
        <v>44.8</v>
      </c>
      <c r="Q183" s="0" t="n">
        <v>-131</v>
      </c>
      <c r="R183" s="0" t="n">
        <v>14.49137675</v>
      </c>
      <c r="S183" s="0" t="n">
        <v>-71.19750058</v>
      </c>
      <c r="T183" s="0" t="n">
        <v>31.59472842</v>
      </c>
      <c r="U183" s="0" t="n">
        <v>-11.6846917</v>
      </c>
      <c r="V183" s="0" t="n">
        <v>-7.186988428</v>
      </c>
      <c r="W183" s="0" t="n">
        <v>-4.67067203</v>
      </c>
      <c r="Z183" s="0" t="n">
        <v>1</v>
      </c>
      <c r="AA183" s="0" t="n">
        <v>0.9540347</v>
      </c>
      <c r="AB183" s="0" t="n">
        <v>0.0036365</v>
      </c>
      <c r="AC183" s="37" t="n">
        <v>2.1185635</v>
      </c>
      <c r="AD183" s="0" t="n">
        <v>1.5362991</v>
      </c>
      <c r="AE183" s="0" t="n">
        <v>0.1987411</v>
      </c>
      <c r="AF183" s="0" t="n">
        <v>0.3790046</v>
      </c>
      <c r="AG183" s="0" t="n">
        <v>0.0808088</v>
      </c>
      <c r="AH183" s="0" t="n">
        <v>8.4998841</v>
      </c>
      <c r="AI183" s="0" t="n">
        <v>0.5628234</v>
      </c>
      <c r="AJ183" s="0" t="n">
        <v>36.8958716</v>
      </c>
      <c r="AK183" s="0" t="n">
        <v>2.9509975</v>
      </c>
      <c r="AL183" s="0" t="n">
        <v>228.6646949</v>
      </c>
      <c r="AM183" s="0" t="n">
        <v>0.000972</v>
      </c>
      <c r="AN183" s="0" t="n">
        <v>8.9858024</v>
      </c>
      <c r="AO183" s="0" t="n">
        <v>1.1554904</v>
      </c>
      <c r="AP183" s="0" t="n">
        <v>34.3512423</v>
      </c>
      <c r="AQ183" s="0" t="n">
        <v>1.087299</v>
      </c>
      <c r="AR183" s="0" t="n">
        <v>179.6006126</v>
      </c>
      <c r="AS183" s="0" t="n">
        <v>2.2001408</v>
      </c>
      <c r="AT183" s="0" t="n">
        <v>-37.1680526</v>
      </c>
      <c r="AU183" s="0" t="n">
        <v>2.9189731</v>
      </c>
      <c r="AV183" s="28" t="n">
        <f aca="false">(5.2/nov_2021_out_good[[#This Row],[a]]+2*COS(nov_2021_out_good[[#This Row],[incl]]*3.1415/180)*((nov_2021_out_good[[#This Row],[a]]/5.2*(1-nov_2021_out_good[[#This Row],[e]]^2))^0.5))</f>
        <v>4.37969766157582</v>
      </c>
    </row>
    <row r="184" customFormat="false" ht="13.8" hidden="false" customHeight="false" outlineLevel="0" collapsed="false">
      <c r="A184" s="31" t="n">
        <v>43720.1076157407</v>
      </c>
      <c r="B184" s="0" t="s">
        <v>1559</v>
      </c>
      <c r="C184" s="0" t="s">
        <v>1560</v>
      </c>
      <c r="D184" s="0" t="n">
        <v>30.6</v>
      </c>
      <c r="E184" s="0" t="n">
        <v>17.2</v>
      </c>
      <c r="F184" s="0" t="n">
        <v>-11.7</v>
      </c>
      <c r="G184" s="0" t="n">
        <v>11.7</v>
      </c>
      <c r="H184" s="0" t="n">
        <v>4.6</v>
      </c>
      <c r="I184" s="43" t="n">
        <v>59000000000</v>
      </c>
      <c r="J184" s="0" t="n">
        <v>0.19</v>
      </c>
      <c r="L184" s="0" t="n">
        <f aca="false">nov_2021_out_good[[#This Row],[Calculated Total Impact Energy(kt)]]*4180000000000*2/(nov_2021_out_good[[#This Row],[Vel(km/s)]]*1000)^2</f>
        <v>5369.1184424013</v>
      </c>
      <c r="M184" s="0" t="n">
        <f aca="false">2*(nov_2021_out_good[[#This Row],[Mass (kg)]]/4/1500)^0.3333</f>
        <v>1.92729790211917</v>
      </c>
      <c r="N184" s="0" t="s">
        <v>2518</v>
      </c>
      <c r="O184" s="0" t="s">
        <v>2525</v>
      </c>
      <c r="P184" s="0" t="n">
        <v>24.9</v>
      </c>
      <c r="Q184" s="0" t="n">
        <v>-47.8</v>
      </c>
      <c r="R184" s="0" t="n">
        <v>17.17381728</v>
      </c>
      <c r="S184" s="0" t="n">
        <v>40.52842225</v>
      </c>
      <c r="T184" s="0" t="n">
        <v>175.8466066</v>
      </c>
      <c r="U184" s="0" t="n">
        <v>11.13066964</v>
      </c>
      <c r="V184" s="0" t="n">
        <v>-0.808282881</v>
      </c>
      <c r="W184" s="0" t="n">
        <v>13.05353868</v>
      </c>
      <c r="Z184" s="0" t="n">
        <v>1</v>
      </c>
      <c r="AA184" s="0" t="n">
        <v>0.7974831</v>
      </c>
      <c r="AB184" s="0" t="n">
        <v>0.0166449</v>
      </c>
      <c r="AC184" s="37" t="n">
        <v>2.4860894</v>
      </c>
      <c r="AD184" s="0" t="n">
        <v>1.6417862</v>
      </c>
      <c r="AE184" s="0" t="n">
        <v>0.1349145</v>
      </c>
      <c r="AF184" s="0" t="n">
        <v>0.5142589</v>
      </c>
      <c r="AG184" s="0" t="n">
        <v>0.0474117</v>
      </c>
      <c r="AH184" s="0" t="n">
        <v>5.1941024</v>
      </c>
      <c r="AI184" s="0" t="n">
        <v>0.4724113</v>
      </c>
      <c r="AJ184" s="0" t="n">
        <v>67.1589749</v>
      </c>
      <c r="AK184" s="0" t="n">
        <v>1.8656683</v>
      </c>
      <c r="AL184" s="0" t="n">
        <v>348.790366</v>
      </c>
      <c r="AM184" s="0" t="n">
        <v>0.000269</v>
      </c>
      <c r="AN184" s="0" t="n">
        <v>13.0379574</v>
      </c>
      <c r="AO184" s="0" t="n">
        <v>1.1301765</v>
      </c>
      <c r="AP184" s="0" t="n">
        <v>34.9604651</v>
      </c>
      <c r="AQ184" s="0" t="n">
        <v>0.6350443</v>
      </c>
      <c r="AR184" s="0" t="n">
        <v>342.9235068</v>
      </c>
      <c r="AS184" s="0" t="n">
        <v>1.2000495</v>
      </c>
      <c r="AT184" s="0" t="n">
        <v>-21.3905957</v>
      </c>
      <c r="AU184" s="0" t="n">
        <v>1.3797708</v>
      </c>
      <c r="AV184" s="28" t="n">
        <f aca="false">(5.2/nov_2021_out_good[[#This Row],[a]]+2*COS(nov_2021_out_good[[#This Row],[incl]]*3.1415/180)*((nov_2021_out_good[[#This Row],[a]]/5.2*(1-nov_2021_out_good[[#This Row],[e]]^2))^0.5))</f>
        <v>4.12712952945118</v>
      </c>
    </row>
    <row r="185" customFormat="false" ht="13.8" hidden="false" customHeight="false" outlineLevel="0" collapsed="false">
      <c r="A185" s="31" t="n">
        <v>43610.2806018519</v>
      </c>
      <c r="B185" s="0" t="s">
        <v>1679</v>
      </c>
      <c r="C185" s="0" t="s">
        <v>1680</v>
      </c>
      <c r="D185" s="0" t="n">
        <v>29.2</v>
      </c>
      <c r="E185" s="0" t="n">
        <v>15.8</v>
      </c>
      <c r="F185" s="0" t="n">
        <v>0.2</v>
      </c>
      <c r="G185" s="0" t="n">
        <v>-15.7</v>
      </c>
      <c r="H185" s="0" t="n">
        <v>2.1</v>
      </c>
      <c r="I185" s="43" t="n">
        <v>49000000000</v>
      </c>
      <c r="J185" s="0" t="n">
        <v>0.16</v>
      </c>
      <c r="L185" s="0" t="n">
        <f aca="false">nov_2021_out_good[[#This Row],[Calculated Total Impact Energy(kt)]]*4180000000000*2/(nov_2021_out_good[[#This Row],[Vel(km/s)]]*1000)^2</f>
        <v>5358.11568658869</v>
      </c>
      <c r="M185" s="0" t="n">
        <f aca="false">2*(nov_2021_out_good[[#This Row],[Mass (kg)]]/4/1500)^0.3333</f>
        <v>1.92598061766766</v>
      </c>
      <c r="N185" s="0" t="s">
        <v>2524</v>
      </c>
      <c r="O185" s="0" t="s">
        <v>2519</v>
      </c>
      <c r="P185" s="0" t="n">
        <v>-19.2</v>
      </c>
      <c r="Q185" s="0" t="n">
        <v>89.4</v>
      </c>
      <c r="R185" s="0" t="n">
        <v>15.84108582</v>
      </c>
      <c r="S185" s="0" t="n">
        <v>11.65379384</v>
      </c>
      <c r="T185" s="0" t="n">
        <v>6.53895647</v>
      </c>
      <c r="U185" s="0" t="n">
        <v>-3.17904411</v>
      </c>
      <c r="V185" s="0" t="n">
        <v>-0.364396045</v>
      </c>
      <c r="W185" s="0" t="n">
        <v>15.51453815</v>
      </c>
      <c r="Z185" s="0" t="n">
        <v>1</v>
      </c>
      <c r="AA185" s="0" t="n">
        <v>0.8077477</v>
      </c>
      <c r="AB185" s="0" t="n">
        <v>0.0152544</v>
      </c>
      <c r="AC185" s="37" t="n">
        <v>1.7678234</v>
      </c>
      <c r="AD185" s="0" t="n">
        <v>1.2877855</v>
      </c>
      <c r="AE185" s="0" t="n">
        <v>0.0642071</v>
      </c>
      <c r="AF185" s="0" t="n">
        <v>0.3727622</v>
      </c>
      <c r="AG185" s="0" t="n">
        <v>0.0389413</v>
      </c>
      <c r="AH185" s="0" t="n">
        <v>9.784409</v>
      </c>
      <c r="AI185" s="0" t="n">
        <v>1.0767019</v>
      </c>
      <c r="AJ185" s="0" t="n">
        <v>284.75627</v>
      </c>
      <c r="AK185" s="0" t="n">
        <v>2.4171546</v>
      </c>
      <c r="AL185" s="0" t="n">
        <v>243.519845</v>
      </c>
      <c r="AM185" s="0" t="n">
        <v>0.0015436</v>
      </c>
      <c r="AN185" s="0" t="n">
        <v>11.2406792</v>
      </c>
      <c r="AO185" s="0" t="n">
        <v>1.115997</v>
      </c>
      <c r="AP185" s="0" t="n">
        <v>32.6036064</v>
      </c>
      <c r="AQ185" s="0" t="n">
        <v>0.526728</v>
      </c>
      <c r="AR185" s="0" t="n">
        <v>72.3088436</v>
      </c>
      <c r="AS185" s="0" t="n">
        <v>1.1777668</v>
      </c>
      <c r="AT185" s="0" t="n">
        <v>-5.6978892</v>
      </c>
      <c r="AU185" s="0" t="n">
        <v>1.203545</v>
      </c>
      <c r="AV185" s="28" t="n">
        <f aca="false">(5.2/nov_2021_out_good[[#This Row],[a]]+2*COS(nov_2021_out_good[[#This Row],[incl]]*3.1415/180)*((nov_2021_out_good[[#This Row],[a]]/5.2*(1-nov_2021_out_good[[#This Row],[e]]^2))^0.5))</f>
        <v>4.94806376259413</v>
      </c>
    </row>
    <row r="186" customFormat="false" ht="13.8" hidden="false" customHeight="false" outlineLevel="0" collapsed="false">
      <c r="A186" s="31" t="n">
        <v>44764.0113310185</v>
      </c>
      <c r="B186" s="0" t="s">
        <v>1568</v>
      </c>
      <c r="C186" s="0" t="s">
        <v>1569</v>
      </c>
      <c r="D186" s="0" t="n">
        <v>32.7</v>
      </c>
      <c r="E186" s="0" t="n">
        <v>17.4</v>
      </c>
      <c r="F186" s="0" t="n">
        <v>-7.1</v>
      </c>
      <c r="G186" s="0" t="n">
        <v>15.5</v>
      </c>
      <c r="H186" s="0" t="n">
        <v>-3.3</v>
      </c>
      <c r="I186" s="43" t="n">
        <v>60000000000</v>
      </c>
      <c r="J186" s="0" t="n">
        <v>0.19</v>
      </c>
      <c r="L186" s="0" t="n">
        <f aca="false">nov_2021_out_good[[#This Row],[Calculated Total Impact Energy(kt)]]*4180000000000*2/(nov_2021_out_good[[#This Row],[Vel(km/s)]]*1000)^2</f>
        <v>5246.39978861144</v>
      </c>
      <c r="M186" s="0" t="n">
        <f aca="false">2*(nov_2021_out_good[[#This Row],[Mass (kg)]]/4/1500)^0.3333</f>
        <v>1.91250237204366</v>
      </c>
      <c r="N186" s="0" t="s">
        <v>2524</v>
      </c>
      <c r="O186" s="0" t="s">
        <v>2525</v>
      </c>
      <c r="P186" s="0" t="n">
        <v>-23.3</v>
      </c>
      <c r="Q186" s="0" t="n">
        <v>-20.5</v>
      </c>
      <c r="R186" s="0" t="n">
        <v>17.36519508</v>
      </c>
      <c r="S186" s="0" t="n">
        <v>55.6900361</v>
      </c>
      <c r="T186" s="0" t="n">
        <v>302.982802</v>
      </c>
      <c r="U186" s="0" t="n">
        <v>-7.808503805</v>
      </c>
      <c r="V186" s="0" t="n">
        <v>12.03194653</v>
      </c>
      <c r="W186" s="0" t="n">
        <v>9.78823432</v>
      </c>
      <c r="AA186" s="0" t="n">
        <v>1.01</v>
      </c>
      <c r="AB186" s="0" t="n">
        <v>0.002</v>
      </c>
      <c r="AC186" s="37" t="n">
        <v>38.277</v>
      </c>
      <c r="AD186" s="0" t="n">
        <v>19.644</v>
      </c>
      <c r="AE186" s="0" t="n">
        <v>36.435</v>
      </c>
      <c r="AF186" s="0" t="n">
        <v>0.949</v>
      </c>
      <c r="AG186" s="0" t="n">
        <v>0.095</v>
      </c>
      <c r="AH186" s="0" t="n">
        <v>10.391</v>
      </c>
      <c r="AI186" s="0" t="n">
        <v>0.614</v>
      </c>
      <c r="AJ186" s="0" t="n">
        <v>188.631</v>
      </c>
      <c r="AK186" s="0" t="n">
        <v>1.026</v>
      </c>
      <c r="AL186" s="0" t="n">
        <v>118.917</v>
      </c>
      <c r="AM186" s="0" t="n">
        <v>0.001</v>
      </c>
      <c r="AN186" s="0" t="n">
        <v>13.699</v>
      </c>
      <c r="AO186" s="0" t="n">
        <v>1.12</v>
      </c>
      <c r="AP186" s="0" t="n">
        <v>41.244</v>
      </c>
      <c r="AQ186" s="0" t="n">
        <v>1.015</v>
      </c>
      <c r="AR186" s="0" t="n">
        <v>230.742</v>
      </c>
      <c r="AS186" s="0" t="n">
        <v>1.414</v>
      </c>
      <c r="AT186" s="0" t="n">
        <v>15.466</v>
      </c>
      <c r="AU186" s="0" t="n">
        <v>1.233</v>
      </c>
      <c r="AV186" s="28" t="n">
        <f aca="false">(5.2/nov_2021_out_good[[#This Row],[a]]+2*COS(nov_2021_out_good[[#This Row],[incl]]*3.1415/180)*((nov_2021_out_good[[#This Row],[a]]/5.2*(1-nov_2021_out_good[[#This Row],[e]]^2))^0.5))</f>
        <v>1.47017285468157</v>
      </c>
    </row>
    <row r="187" customFormat="false" ht="13.8" hidden="false" customHeight="false" outlineLevel="0" collapsed="false">
      <c r="A187" s="31" t="n">
        <v>42445.9960648148</v>
      </c>
      <c r="B187" s="0" t="s">
        <v>575</v>
      </c>
      <c r="C187" s="0" t="s">
        <v>2036</v>
      </c>
      <c r="D187" s="0" t="n">
        <v>42</v>
      </c>
      <c r="E187" s="0" t="n">
        <v>13.3</v>
      </c>
      <c r="F187" s="0" t="n">
        <v>-7.6</v>
      </c>
      <c r="G187" s="0" t="n">
        <v>9.1</v>
      </c>
      <c r="H187" s="0" t="n">
        <v>6</v>
      </c>
      <c r="I187" s="43" t="n">
        <v>32000000000</v>
      </c>
      <c r="J187" s="0" t="n">
        <v>0.11</v>
      </c>
      <c r="L187" s="0" t="n">
        <f aca="false">nov_2021_out_good[[#This Row],[Calculated Total Impact Energy(kt)]]*4180000000000*2/(nov_2021_out_good[[#This Row],[Vel(km/s)]]*1000)^2</f>
        <v>5198.71106337272</v>
      </c>
      <c r="M187" s="0" t="n">
        <f aca="false">2*(nov_2021_out_good[[#This Row],[Mass (kg)]]/4/1500)^0.3333</f>
        <v>1.906690550733</v>
      </c>
      <c r="N187" s="0" t="s">
        <v>2524</v>
      </c>
      <c r="O187" s="0" t="s">
        <v>2525</v>
      </c>
      <c r="P187" s="0" t="n">
        <v>-49.2</v>
      </c>
      <c r="Q187" s="0" t="n">
        <v>-6.3</v>
      </c>
      <c r="R187" s="0" t="n">
        <v>13.28796448</v>
      </c>
      <c r="S187" s="0" t="n">
        <v>40.32558228</v>
      </c>
      <c r="T187" s="0" t="n">
        <v>287.2768144</v>
      </c>
      <c r="U187" s="0" t="n">
        <v>-2.553817006</v>
      </c>
      <c r="V187" s="0" t="n">
        <v>8.21106393</v>
      </c>
      <c r="W187" s="0" t="n">
        <v>10.13047125</v>
      </c>
      <c r="Z187" s="0" t="n">
        <v>1</v>
      </c>
      <c r="AA187" s="0" t="n">
        <v>0.9850617</v>
      </c>
      <c r="AB187" s="0" t="n">
        <v>0.003398</v>
      </c>
      <c r="AC187" s="37" t="n">
        <v>2.3392331</v>
      </c>
      <c r="AD187" s="0" t="n">
        <v>1.6621474</v>
      </c>
      <c r="AE187" s="0" t="n">
        <v>0.1630962</v>
      </c>
      <c r="AF187" s="0" t="n">
        <v>0.407356</v>
      </c>
      <c r="AG187" s="0" t="n">
        <v>0.0599883</v>
      </c>
      <c r="AH187" s="0" t="n">
        <v>7.7082415</v>
      </c>
      <c r="AI187" s="0" t="n">
        <v>1.2948382</v>
      </c>
      <c r="AJ187" s="0" t="n">
        <v>15.1144065</v>
      </c>
      <c r="AK187" s="0" t="n">
        <v>1.9071005</v>
      </c>
      <c r="AL187" s="0" t="n">
        <v>176.605146</v>
      </c>
      <c r="AM187" s="0" t="n">
        <v>8.36E-005</v>
      </c>
      <c r="AN187" s="0" t="n">
        <v>7.5687202</v>
      </c>
      <c r="AO187" s="0" t="n">
        <v>1.183278</v>
      </c>
      <c r="AP187" s="0" t="n">
        <v>35.3469174</v>
      </c>
      <c r="AQ187" s="0" t="n">
        <v>0.7408142</v>
      </c>
      <c r="AR187" s="0" t="n">
        <v>113.2747678</v>
      </c>
      <c r="AS187" s="0" t="n">
        <v>1.9493024</v>
      </c>
      <c r="AT187" s="0" t="n">
        <v>-17.5038295</v>
      </c>
      <c r="AU187" s="0" t="n">
        <v>2.0134307</v>
      </c>
      <c r="AV187" s="28" t="n">
        <f aca="false">(5.2/nov_2021_out_good[[#This Row],[a]]+2*COS(nov_2021_out_good[[#This Row],[incl]]*3.1415/180)*((nov_2021_out_good[[#This Row],[a]]/5.2*(1-nov_2021_out_good[[#This Row],[e]]^2))^0.5))</f>
        <v>4.15182341334741</v>
      </c>
    </row>
    <row r="188" customFormat="false" ht="13.8" hidden="false" customHeight="false" outlineLevel="0" collapsed="false">
      <c r="A188" s="31" t="n">
        <v>39158.2837384259</v>
      </c>
      <c r="B188" s="0" t="s">
        <v>1837</v>
      </c>
      <c r="C188" s="0" t="s">
        <v>1838</v>
      </c>
      <c r="D188" s="0" t="n">
        <v>32.5</v>
      </c>
      <c r="E188" s="0" t="n">
        <v>14.5</v>
      </c>
      <c r="F188" s="0" t="n">
        <v>-7.3</v>
      </c>
      <c r="G188" s="0" t="n">
        <v>-1.9</v>
      </c>
      <c r="H188" s="0" t="n">
        <v>-12.4</v>
      </c>
      <c r="I188" s="43" t="n">
        <v>40000000000</v>
      </c>
      <c r="J188" s="0" t="n">
        <v>0.13</v>
      </c>
      <c r="L188" s="0" t="n">
        <f aca="false">nov_2021_out_good[[#This Row],[Calculated Total Impact Energy(kt)]]*4180000000000*2/(nov_2021_out_good[[#This Row],[Vel(km/s)]]*1000)^2</f>
        <v>5169.08442330559</v>
      </c>
      <c r="M188" s="0" t="n">
        <f aca="false">2*(nov_2021_out_good[[#This Row],[Mass (kg)]]/4/1500)^0.3333</f>
        <v>1.9030620341157</v>
      </c>
      <c r="N188" s="0" t="s">
        <v>2518</v>
      </c>
      <c r="O188" s="0" t="s">
        <v>2519</v>
      </c>
      <c r="P188" s="0" t="n">
        <v>7.1</v>
      </c>
      <c r="Q188" s="0" t="n">
        <v>4.1</v>
      </c>
      <c r="R188" s="0" t="n">
        <v>14.51413105</v>
      </c>
      <c r="S188" s="0" t="n">
        <v>52.21432399</v>
      </c>
      <c r="T188" s="0" t="n">
        <v>6.875648849</v>
      </c>
      <c r="U188" s="0" t="n">
        <v>-11.38814375</v>
      </c>
      <c r="V188" s="0" t="n">
        <v>-1.373206144</v>
      </c>
      <c r="W188" s="0" t="n">
        <v>8.892945906</v>
      </c>
      <c r="Z188" s="0" t="n">
        <v>1</v>
      </c>
      <c r="AA188" s="0" t="n">
        <v>0.9869407</v>
      </c>
      <c r="AB188" s="0" t="n">
        <v>0.0024365</v>
      </c>
      <c r="AC188" s="37" t="n">
        <v>1.4140313</v>
      </c>
      <c r="AD188" s="0" t="n">
        <v>1.200486</v>
      </c>
      <c r="AE188" s="0" t="n">
        <v>0.0262043</v>
      </c>
      <c r="AF188" s="0" t="n">
        <v>0.1778824</v>
      </c>
      <c r="AG188" s="0" t="n">
        <v>0.0184131</v>
      </c>
      <c r="AH188" s="0" t="n">
        <v>16.3946281</v>
      </c>
      <c r="AI188" s="0" t="n">
        <v>2.0508565</v>
      </c>
      <c r="AJ188" s="0" t="n">
        <v>161.1949961</v>
      </c>
      <c r="AK188" s="0" t="n">
        <v>2.7647123</v>
      </c>
      <c r="AL188" s="0" t="n">
        <v>356.2009084</v>
      </c>
      <c r="AM188" s="0" t="n">
        <v>1.03E-005</v>
      </c>
      <c r="AN188" s="0" t="n">
        <v>9.2335138</v>
      </c>
      <c r="AO188" s="0" t="n">
        <v>1.1380199</v>
      </c>
      <c r="AP188" s="0" t="n">
        <v>32.3151232</v>
      </c>
      <c r="AQ188" s="0" t="n">
        <v>0.2495795</v>
      </c>
      <c r="AR188" s="0" t="n">
        <v>292.9582622</v>
      </c>
      <c r="AS188" s="0" t="n">
        <v>3.8449715</v>
      </c>
      <c r="AT188" s="0" t="n">
        <v>71.0713781</v>
      </c>
      <c r="AU188" s="0" t="n">
        <v>2.2602968</v>
      </c>
      <c r="AV188" s="28" t="n">
        <f aca="false">(5.2/nov_2021_out_good[[#This Row],[a]]+2*COS(nov_2021_out_good[[#This Row],[incl]]*3.1415/180)*((nov_2021_out_good[[#This Row],[a]]/5.2*(1-nov_2021_out_good[[#This Row],[e]]^2))^0.5))</f>
        <v>5.23876985798964</v>
      </c>
    </row>
    <row r="189" customFormat="false" ht="13.8" hidden="false" customHeight="false" outlineLevel="0" collapsed="false">
      <c r="A189" s="31" t="n">
        <v>44406.5555208333</v>
      </c>
      <c r="B189" s="0" t="s">
        <v>1894</v>
      </c>
      <c r="C189" s="0" t="s">
        <v>1895</v>
      </c>
      <c r="D189" s="0" t="n">
        <v>26.4</v>
      </c>
      <c r="E189" s="0" t="n">
        <v>14.7</v>
      </c>
      <c r="F189" s="0" t="n">
        <v>-1.6</v>
      </c>
      <c r="G189" s="0" t="n">
        <v>-11.9</v>
      </c>
      <c r="H189" s="0" t="n">
        <v>-8.4</v>
      </c>
      <c r="I189" s="43" t="n">
        <v>37000000000</v>
      </c>
      <c r="J189" s="0" t="n">
        <v>0.13</v>
      </c>
      <c r="L189" s="0" t="n">
        <f aca="false">nov_2021_out_good[[#This Row],[Calculated Total Impact Energy(kt)]]*4180000000000*2/(nov_2021_out_good[[#This Row],[Vel(km/s)]]*1000)^2</f>
        <v>5029.38590402147</v>
      </c>
      <c r="M189" s="0" t="n">
        <f aca="false">2*(nov_2021_out_good[[#This Row],[Mass (kg)]]/4/1500)^0.3333</f>
        <v>1.88576304273297</v>
      </c>
      <c r="N189" s="0" t="s">
        <v>2518</v>
      </c>
      <c r="O189" s="0" t="s">
        <v>2519</v>
      </c>
      <c r="P189" s="0" t="n">
        <v>42.4</v>
      </c>
      <c r="Q189" s="0" t="n">
        <v>98.4</v>
      </c>
      <c r="R189" s="0" t="n">
        <v>14.65366848</v>
      </c>
      <c r="S189" s="0" t="n">
        <v>14.53163394</v>
      </c>
      <c r="T189" s="0" t="n">
        <v>244.5936231</v>
      </c>
      <c r="U189" s="0" t="n">
        <v>1.577486006</v>
      </c>
      <c r="V189" s="0" t="n">
        <v>3.321223772</v>
      </c>
      <c r="W189" s="0" t="n">
        <v>14.1848867</v>
      </c>
      <c r="Z189" s="0" t="n">
        <v>1</v>
      </c>
      <c r="AA189" s="0" t="n">
        <v>1.014706</v>
      </c>
      <c r="AB189" s="0" t="n">
        <v>0.0003182</v>
      </c>
      <c r="AC189" s="37" t="n">
        <v>3.2581591</v>
      </c>
      <c r="AD189" s="0" t="n">
        <v>2.1364325</v>
      </c>
      <c r="AE189" s="0" t="n">
        <v>0.3282056</v>
      </c>
      <c r="AF189" s="0" t="n">
        <v>0.5250465</v>
      </c>
      <c r="AG189" s="0" t="n">
        <v>0.0729671</v>
      </c>
      <c r="AH189" s="0" t="n">
        <v>11.1376995</v>
      </c>
      <c r="AI189" s="0" t="n">
        <v>1.1574501</v>
      </c>
      <c r="AJ189" s="0" t="n">
        <v>176.7403477</v>
      </c>
      <c r="AK189" s="0" t="n">
        <v>0.9286291</v>
      </c>
      <c r="AL189" s="0" t="n">
        <v>126.3595634</v>
      </c>
      <c r="AM189" s="0" t="n">
        <v>0.001138</v>
      </c>
      <c r="AN189" s="0" t="n">
        <v>9.6167781</v>
      </c>
      <c r="AO189" s="0" t="n">
        <v>1.1227466</v>
      </c>
      <c r="AP189" s="0" t="n">
        <v>36.5011809</v>
      </c>
      <c r="AQ189" s="0" t="n">
        <v>0.873807</v>
      </c>
      <c r="AR189" s="0" t="n">
        <v>224.5425524</v>
      </c>
      <c r="AS189" s="0" t="n">
        <v>1.5156689</v>
      </c>
      <c r="AT189" s="0" t="n">
        <v>32.9295533</v>
      </c>
      <c r="AU189" s="0" t="n">
        <v>1.2352302</v>
      </c>
      <c r="AV189" s="28" t="n">
        <f aca="false">(5.2/nov_2021_out_good[[#This Row],[a]]+2*COS(nov_2021_out_good[[#This Row],[incl]]*3.1415/180)*((nov_2021_out_good[[#This Row],[a]]/5.2*(1-nov_2021_out_good[[#This Row],[e]]^2))^0.5))</f>
        <v>3.50445475634985</v>
      </c>
    </row>
    <row r="190" customFormat="false" ht="13.8" hidden="false" customHeight="false" outlineLevel="0" collapsed="false">
      <c r="A190" s="31" t="n">
        <v>43378.0187962963</v>
      </c>
      <c r="B190" s="0" t="s">
        <v>1878</v>
      </c>
      <c r="C190" s="0" t="s">
        <v>1879</v>
      </c>
      <c r="D190" s="0" t="n">
        <v>31.5</v>
      </c>
      <c r="E190" s="0" t="n">
        <v>14.7</v>
      </c>
      <c r="F190" s="0" t="n">
        <v>-13.2</v>
      </c>
      <c r="G190" s="0" t="n">
        <v>-6.5</v>
      </c>
      <c r="H190" s="0" t="n">
        <v>-0.4</v>
      </c>
      <c r="I190" s="43" t="n">
        <v>38000000000</v>
      </c>
      <c r="J190" s="0" t="n">
        <v>0.13</v>
      </c>
      <c r="L190" s="0" t="n">
        <f aca="false">nov_2021_out_good[[#This Row],[Calculated Total Impact Energy(kt)]]*4180000000000*2/(nov_2021_out_good[[#This Row],[Vel(km/s)]]*1000)^2</f>
        <v>5029.38590402147</v>
      </c>
      <c r="M190" s="0" t="n">
        <f aca="false">2*(nov_2021_out_good[[#This Row],[Mass (kg)]]/4/1500)^0.3333</f>
        <v>1.88576304273297</v>
      </c>
      <c r="N190" s="0" t="s">
        <v>2524</v>
      </c>
      <c r="O190" s="0" t="s">
        <v>2525</v>
      </c>
      <c r="P190" s="0" t="n">
        <v>-39.8</v>
      </c>
      <c r="Q190" s="0" t="n">
        <v>-31.7</v>
      </c>
      <c r="R190" s="0" t="n">
        <v>14.71903529</v>
      </c>
      <c r="S190" s="0" t="n">
        <v>67.01262303</v>
      </c>
      <c r="T190" s="0" t="n">
        <v>66.9293691</v>
      </c>
      <c r="U190" s="0" t="n">
        <v>-5.30986091</v>
      </c>
      <c r="V190" s="0" t="n">
        <v>-12.46649801</v>
      </c>
      <c r="W190" s="0" t="n">
        <v>5.748200118</v>
      </c>
      <c r="Z190" s="0" t="n">
        <v>1</v>
      </c>
      <c r="AA190" s="0" t="n">
        <v>0.4240211</v>
      </c>
      <c r="AB190" s="0" t="n">
        <v>0.0318441</v>
      </c>
      <c r="AC190" s="37" t="n">
        <v>1.0653308</v>
      </c>
      <c r="AD190" s="0" t="n">
        <v>0.7446759</v>
      </c>
      <c r="AE190" s="0" t="n">
        <v>0.0092888</v>
      </c>
      <c r="AF190" s="0" t="n">
        <v>0.4305965</v>
      </c>
      <c r="AG190" s="0" t="n">
        <v>0.0363582</v>
      </c>
      <c r="AH190" s="0" t="n">
        <v>2.6213564</v>
      </c>
      <c r="AI190" s="0" t="n">
        <v>1.0412655</v>
      </c>
      <c r="AJ190" s="0" t="n">
        <v>156.0301292</v>
      </c>
      <c r="AK190" s="0" t="n">
        <v>1.5674917</v>
      </c>
      <c r="AL190" s="0" t="n">
        <v>11.4825678</v>
      </c>
      <c r="AM190" s="0" t="n">
        <v>0.0059967</v>
      </c>
      <c r="AN190" s="0" t="n">
        <v>9.1257282</v>
      </c>
      <c r="AO190" s="0" t="n">
        <v>1.1625808</v>
      </c>
      <c r="AP190" s="0" t="n">
        <v>24.1378974</v>
      </c>
      <c r="AQ190" s="0" t="n">
        <v>0.3078103</v>
      </c>
      <c r="AR190" s="0" t="n">
        <v>57.6048996</v>
      </c>
      <c r="AS190" s="0" t="n">
        <v>2.3580789</v>
      </c>
      <c r="AT190" s="0" t="n">
        <v>13.2656824</v>
      </c>
      <c r="AU190" s="0" t="n">
        <v>2.20675</v>
      </c>
      <c r="AV190" s="28" t="n">
        <f aca="false">(5.2/nov_2021_out_good[[#This Row],[a]]+2*COS(nov_2021_out_good[[#This Row],[incl]]*3.1415/180)*((nov_2021_out_good[[#This Row],[a]]/5.2*(1-nov_2021_out_good[[#This Row],[e]]^2))^0.5))</f>
        <v>7.66528304857323</v>
      </c>
    </row>
    <row r="191" customFormat="false" ht="13.8" hidden="false" customHeight="false" outlineLevel="0" collapsed="false">
      <c r="A191" s="31" t="n">
        <v>42983.2162847222</v>
      </c>
      <c r="B191" s="0" t="s">
        <v>1870</v>
      </c>
      <c r="C191" s="0" t="s">
        <v>1871</v>
      </c>
      <c r="D191" s="0" t="n">
        <v>36</v>
      </c>
      <c r="E191" s="0" t="n">
        <v>14.7</v>
      </c>
      <c r="F191" s="0" t="n">
        <v>12.7</v>
      </c>
      <c r="G191" s="0" t="n">
        <v>-6.1</v>
      </c>
      <c r="H191" s="0" t="n">
        <v>-4.2</v>
      </c>
      <c r="I191" s="43" t="n">
        <v>38000000000</v>
      </c>
      <c r="J191" s="0" t="n">
        <v>0.13</v>
      </c>
      <c r="L191" s="0" t="n">
        <f aca="false">nov_2021_out_good[[#This Row],[Calculated Total Impact Energy(kt)]]*4180000000000*2/(nov_2021_out_good[[#This Row],[Vel(km/s)]]*1000)^2</f>
        <v>5029.38590402147</v>
      </c>
      <c r="M191" s="0" t="n">
        <f aca="false">2*(nov_2021_out_good[[#This Row],[Mass (kg)]]/4/1500)^0.3333</f>
        <v>1.88576304273297</v>
      </c>
      <c r="N191" s="0" t="s">
        <v>2518</v>
      </c>
      <c r="O191" s="0" t="s">
        <v>2525</v>
      </c>
      <c r="P191" s="0" t="n">
        <v>49.3</v>
      </c>
      <c r="Q191" s="0" t="n">
        <v>-116.9</v>
      </c>
      <c r="R191" s="0" t="n">
        <v>14.70170058</v>
      </c>
      <c r="S191" s="0" t="n">
        <v>76.69377194</v>
      </c>
      <c r="T191" s="0" t="n">
        <v>280.0913885</v>
      </c>
      <c r="U191" s="0" t="n">
        <v>-2.506857641</v>
      </c>
      <c r="V191" s="0" t="n">
        <v>14.08568035</v>
      </c>
      <c r="W191" s="0" t="n">
        <v>3.383677551</v>
      </c>
      <c r="Z191" s="0" t="n">
        <v>1</v>
      </c>
      <c r="AA191" s="0" t="n">
        <v>0.9520151</v>
      </c>
      <c r="AB191" s="0" t="n">
        <v>0.0039769</v>
      </c>
      <c r="AC191" s="37" t="n">
        <v>3.1760284</v>
      </c>
      <c r="AD191" s="0" t="n">
        <v>2.0640218</v>
      </c>
      <c r="AE191" s="0" t="n">
        <v>0.3136209</v>
      </c>
      <c r="AF191" s="0" t="n">
        <v>0.5387572</v>
      </c>
      <c r="AG191" s="0" t="n">
        <v>0.0713047</v>
      </c>
      <c r="AH191" s="0" t="n">
        <v>3.3541686</v>
      </c>
      <c r="AI191" s="0" t="n">
        <v>1.030981</v>
      </c>
      <c r="AJ191" s="0" t="n">
        <v>147.2247853</v>
      </c>
      <c r="AK191" s="0" t="n">
        <v>1.1433475</v>
      </c>
      <c r="AL191" s="0" t="n">
        <v>162.6089684</v>
      </c>
      <c r="AM191" s="0" t="n">
        <v>0.002548</v>
      </c>
      <c r="AN191" s="0" t="n">
        <v>10.0158148</v>
      </c>
      <c r="AO191" s="0" t="n">
        <v>1.1005112</v>
      </c>
      <c r="AP191" s="0" t="n">
        <v>36.4698365</v>
      </c>
      <c r="AQ191" s="0" t="n">
        <v>0.8953596</v>
      </c>
      <c r="AR191" s="0" t="n">
        <v>204.4843696</v>
      </c>
      <c r="AS191" s="0" t="n">
        <v>2.0247419</v>
      </c>
      <c r="AT191" s="0" t="n">
        <v>2.7543339</v>
      </c>
      <c r="AU191" s="0" t="n">
        <v>2.3022673</v>
      </c>
      <c r="AV191" s="28" t="n">
        <f aca="false">(5.2/nov_2021_out_good[[#This Row],[a]]+2*COS(nov_2021_out_good[[#This Row],[incl]]*3.1415/180)*((nov_2021_out_good[[#This Row],[a]]/5.2*(1-nov_2021_out_good[[#This Row],[e]]^2))^0.5))</f>
        <v>3.57907230594209</v>
      </c>
    </row>
    <row r="192" customFormat="false" ht="13.8" hidden="false" customHeight="false" outlineLevel="0" collapsed="false">
      <c r="A192" s="31" t="n">
        <v>42115.0714236111</v>
      </c>
      <c r="B192" s="0" t="s">
        <v>1229</v>
      </c>
      <c r="C192" s="0" t="s">
        <v>1230</v>
      </c>
      <c r="D192" s="0" t="n">
        <v>37.4</v>
      </c>
      <c r="E192" s="0" t="n">
        <v>21.3</v>
      </c>
      <c r="F192" s="0" t="n">
        <v>-15.3</v>
      </c>
      <c r="G192" s="0" t="n">
        <v>12.8</v>
      </c>
      <c r="H192" s="0" t="n">
        <v>7.4</v>
      </c>
      <c r="I192" s="43" t="n">
        <v>88000000000</v>
      </c>
      <c r="J192" s="0" t="n">
        <v>0.27</v>
      </c>
      <c r="L192" s="0" t="n">
        <f aca="false">nov_2021_out_good[[#This Row],[Calculated Total Impact Energy(kt)]]*4180000000000*2/(nov_2021_out_good[[#This Row],[Vel(km/s)]]*1000)^2</f>
        <v>4975.20333267209</v>
      </c>
      <c r="M192" s="0" t="n">
        <f aca="false">2*(nov_2021_out_good[[#This Row],[Mass (kg)]]/4/1500)^0.3333</f>
        <v>1.8789673565073</v>
      </c>
      <c r="N192" s="0" t="s">
        <v>2518</v>
      </c>
      <c r="O192" s="0" t="s">
        <v>2525</v>
      </c>
      <c r="P192" s="0" t="n">
        <v>37.7</v>
      </c>
      <c r="Q192" s="0" t="n">
        <v>-39.6</v>
      </c>
      <c r="R192" s="0" t="n">
        <v>21.27651287</v>
      </c>
      <c r="S192" s="0" t="n">
        <v>58.05365629</v>
      </c>
      <c r="T192" s="0" t="n">
        <v>180.349039</v>
      </c>
      <c r="U192" s="0" t="n">
        <v>18.05372196</v>
      </c>
      <c r="V192" s="0" t="n">
        <v>0.109982465</v>
      </c>
      <c r="W192" s="0" t="n">
        <v>11.25793174</v>
      </c>
      <c r="Z192" s="0" t="n">
        <v>1</v>
      </c>
      <c r="AA192" s="0" t="n">
        <v>0.7355865</v>
      </c>
      <c r="AB192" s="0" t="n">
        <v>0.0150412</v>
      </c>
      <c r="AC192" s="37" t="n">
        <v>3.4179094</v>
      </c>
      <c r="AD192" s="0" t="n">
        <v>2.076748</v>
      </c>
      <c r="AE192" s="0" t="n">
        <v>0.3027929</v>
      </c>
      <c r="AF192" s="0" t="n">
        <v>0.6457989</v>
      </c>
      <c r="AG192" s="0" t="n">
        <v>0.0557849</v>
      </c>
      <c r="AH192" s="0" t="n">
        <v>9.9467193</v>
      </c>
      <c r="AI192" s="0" t="n">
        <v>0.6646154</v>
      </c>
      <c r="AJ192" s="0" t="n">
        <v>71.5118636</v>
      </c>
      <c r="AK192" s="0" t="n">
        <v>1.963774</v>
      </c>
      <c r="AL192" s="0" t="n">
        <v>210.4359348</v>
      </c>
      <c r="AM192" s="0" t="n">
        <v>0.0004581</v>
      </c>
      <c r="AN192" s="0" t="n">
        <v>18.1246337</v>
      </c>
      <c r="AO192" s="0" t="n">
        <v>1.2491781</v>
      </c>
      <c r="AP192" s="0" t="n">
        <v>36.5873365</v>
      </c>
      <c r="AQ192" s="0" t="n">
        <v>0.8511432</v>
      </c>
      <c r="AR192" s="0" t="n">
        <v>193.1539814</v>
      </c>
      <c r="AS192" s="0" t="n">
        <v>1.1647814</v>
      </c>
      <c r="AT192" s="0" t="n">
        <v>-25.3339297</v>
      </c>
      <c r="AU192" s="0" t="n">
        <v>1.2540279</v>
      </c>
      <c r="AV192" s="28" t="n">
        <f aca="false">(5.2/nov_2021_out_good[[#This Row],[a]]+2*COS(nov_2021_out_good[[#This Row],[incl]]*3.1415/180)*((nov_2021_out_good[[#This Row],[a]]/5.2*(1-nov_2021_out_good[[#This Row],[e]]^2))^0.5))</f>
        <v>3.45442419994799</v>
      </c>
    </row>
    <row r="193" customFormat="false" ht="13.8" hidden="false" customHeight="false" outlineLevel="0" collapsed="false">
      <c r="A193" s="31" t="n">
        <v>44445.7470138889</v>
      </c>
      <c r="B193" s="0" t="s">
        <v>2057</v>
      </c>
      <c r="C193" s="0" t="s">
        <v>332</v>
      </c>
      <c r="D193" s="0" t="n">
        <v>26</v>
      </c>
      <c r="E193" s="0" t="n">
        <v>13.6</v>
      </c>
      <c r="F193" s="0" t="n">
        <v>-4.4</v>
      </c>
      <c r="G193" s="0" t="n">
        <v>6.9</v>
      </c>
      <c r="H193" s="0" t="n">
        <v>10.9</v>
      </c>
      <c r="I193" s="43" t="n">
        <v>31000000000</v>
      </c>
      <c r="J193" s="0" t="n">
        <v>0.11</v>
      </c>
      <c r="L193" s="0" t="n">
        <f aca="false">nov_2021_out_good[[#This Row],[Calculated Total Impact Energy(kt)]]*4180000000000*2/(nov_2021_out_good[[#This Row],[Vel(km/s)]]*1000)^2</f>
        <v>4971.88581314879</v>
      </c>
      <c r="M193" s="0" t="n">
        <f aca="false">2*(nov_2021_out_good[[#This Row],[Mass (kg)]]/4/1500)^0.3333</f>
        <v>1.87854966681107</v>
      </c>
      <c r="N193" s="0" t="s">
        <v>2524</v>
      </c>
      <c r="O193" s="0" t="s">
        <v>2525</v>
      </c>
      <c r="P193" s="0" t="n">
        <v>-2.1</v>
      </c>
      <c r="Q193" s="0" t="n">
        <v>-111.8</v>
      </c>
      <c r="R193" s="0" t="n">
        <v>13.63011372</v>
      </c>
      <c r="S193" s="0" t="n">
        <v>67.71492759</v>
      </c>
      <c r="T193" s="0" t="n">
        <v>148.1904998</v>
      </c>
      <c r="U193" s="0" t="n">
        <v>10.71779616</v>
      </c>
      <c r="V193" s="0" t="n">
        <v>-6.647775703</v>
      </c>
      <c r="W193" s="0" t="n">
        <v>5.168744891</v>
      </c>
      <c r="Z193" s="0" t="n">
        <v>1</v>
      </c>
      <c r="AA193" s="0" t="n">
        <v>1.0078378</v>
      </c>
      <c r="AB193" s="0" t="n">
        <v>0.0002878</v>
      </c>
      <c r="AC193" s="37" t="n">
        <v>2.5846531</v>
      </c>
      <c r="AD193" s="0" t="n">
        <v>1.7962455</v>
      </c>
      <c r="AE193" s="0" t="n">
        <v>0.2344951</v>
      </c>
      <c r="AF193" s="0" t="n">
        <v>0.4389198</v>
      </c>
      <c r="AG193" s="0" t="n">
        <v>0.0733976</v>
      </c>
      <c r="AH193" s="0" t="n">
        <v>7.6251497</v>
      </c>
      <c r="AI193" s="0" t="n">
        <v>1.3022495</v>
      </c>
      <c r="AJ193" s="0" t="n">
        <v>358.9889591</v>
      </c>
      <c r="AK193" s="0" t="n">
        <v>2.9737268</v>
      </c>
      <c r="AL193" s="0" t="n">
        <v>344.0571959</v>
      </c>
      <c r="AM193" s="0" t="n">
        <v>0.0006761</v>
      </c>
      <c r="AN193" s="0" t="n">
        <v>7.4383541</v>
      </c>
      <c r="AO193" s="0" t="n">
        <v>1.2286549</v>
      </c>
      <c r="AP193" s="0" t="n">
        <v>35.5878393</v>
      </c>
      <c r="AQ193" s="0" t="n">
        <v>0.9058513</v>
      </c>
      <c r="AR193" s="0" t="n">
        <v>234.125841</v>
      </c>
      <c r="AS193" s="0" t="n">
        <v>8.2623051</v>
      </c>
      <c r="AT193" s="0" t="n">
        <v>-60.1263528</v>
      </c>
      <c r="AU193" s="0" t="n">
        <v>1.1180554</v>
      </c>
      <c r="AV193" s="28" t="n">
        <f aca="false">(5.2/nov_2021_out_good[[#This Row],[a]]+2*COS(nov_2021_out_good[[#This Row],[incl]]*3.1415/180)*((nov_2021_out_good[[#This Row],[a]]/5.2*(1-nov_2021_out_good[[#This Row],[e]]^2))^0.5))</f>
        <v>3.94177802284027</v>
      </c>
    </row>
    <row r="194" customFormat="false" ht="13.8" hidden="false" customHeight="false" outlineLevel="0" collapsed="false">
      <c r="A194" s="31" t="n">
        <v>44236.9774189815</v>
      </c>
      <c r="B194" s="0" t="s">
        <v>2126</v>
      </c>
      <c r="C194" s="0" t="s">
        <v>2127</v>
      </c>
      <c r="D194" s="0" t="n">
        <v>31</v>
      </c>
      <c r="E194" s="0" t="n">
        <v>13.1</v>
      </c>
      <c r="F194" s="0" t="n">
        <v>-5.2</v>
      </c>
      <c r="G194" s="0" t="n">
        <v>6.3</v>
      </c>
      <c r="H194" s="0" t="n">
        <v>-10.3</v>
      </c>
      <c r="I194" s="43" t="n">
        <v>30000000000</v>
      </c>
      <c r="J194" s="0" t="n">
        <v>0.1</v>
      </c>
      <c r="L194" s="0" t="n">
        <f aca="false">nov_2021_out_good[[#This Row],[Calculated Total Impact Energy(kt)]]*4180000000000*2/(nov_2021_out_good[[#This Row],[Vel(km/s)]]*1000)^2</f>
        <v>4871.51098420838</v>
      </c>
      <c r="M194" s="0" t="n">
        <f aca="false">2*(nov_2021_out_good[[#This Row],[Mass (kg)]]/4/1500)^0.3333</f>
        <v>1.86582320697701</v>
      </c>
      <c r="N194" s="0" t="s">
        <v>2518</v>
      </c>
      <c r="O194" s="0" t="s">
        <v>2525</v>
      </c>
      <c r="P194" s="0" t="n">
        <v>75.8</v>
      </c>
      <c r="Q194" s="0" t="n">
        <v>-92.8</v>
      </c>
      <c r="R194" s="0" t="n">
        <v>13.14610208</v>
      </c>
      <c r="S194" s="0" t="n">
        <v>29.27991783</v>
      </c>
      <c r="T194" s="0" t="n">
        <v>121.1652137</v>
      </c>
      <c r="U194" s="0" t="n">
        <v>3.327290759</v>
      </c>
      <c r="V194" s="0" t="n">
        <v>-5.501545464</v>
      </c>
      <c r="W194" s="0" t="n">
        <v>11.46656591</v>
      </c>
      <c r="Z194" s="0" t="n">
        <v>1</v>
      </c>
      <c r="AA194" s="0" t="n">
        <v>0.9719741</v>
      </c>
      <c r="AB194" s="0" t="n">
        <v>0.002674</v>
      </c>
      <c r="AC194" s="37" t="n">
        <v>2.4194865</v>
      </c>
      <c r="AD194" s="0" t="n">
        <v>1.6957303</v>
      </c>
      <c r="AE194" s="0" t="n">
        <v>0.2405279</v>
      </c>
      <c r="AF194" s="0" t="n">
        <v>0.4268109</v>
      </c>
      <c r="AG194" s="0" t="n">
        <v>0.0826249</v>
      </c>
      <c r="AH194" s="0" t="n">
        <v>3.7207779</v>
      </c>
      <c r="AI194" s="0" t="n">
        <v>0.9265332</v>
      </c>
      <c r="AJ194" s="0" t="n">
        <v>198.2374909</v>
      </c>
      <c r="AK194" s="0" t="n">
        <v>0.9093815</v>
      </c>
      <c r="AL194" s="0" t="n">
        <v>321.1287254</v>
      </c>
      <c r="AM194" s="0" t="n">
        <v>0.0059679</v>
      </c>
      <c r="AN194" s="0" t="n">
        <v>6.8402856</v>
      </c>
      <c r="AO194" s="0" t="n">
        <v>1.2586762</v>
      </c>
      <c r="AP194" s="0" t="n">
        <v>35.7057805</v>
      </c>
      <c r="AQ194" s="0" t="n">
        <v>1.0391282</v>
      </c>
      <c r="AR194" s="0" t="n">
        <v>84.9469312</v>
      </c>
      <c r="AS194" s="0" t="n">
        <v>1.900674</v>
      </c>
      <c r="AT194" s="0" t="n">
        <v>43.088671</v>
      </c>
      <c r="AU194" s="0" t="n">
        <v>2.1544504</v>
      </c>
      <c r="AV194" s="28" t="n">
        <f aca="false">(5.2/nov_2021_out_good[[#This Row],[a]]+2*COS(nov_2021_out_good[[#This Row],[incl]]*3.1415/180)*((nov_2021_out_good[[#This Row],[a]]/5.2*(1-nov_2021_out_good[[#This Row],[e]]^2))^0.5))</f>
        <v>4.09720228506136</v>
      </c>
    </row>
    <row r="195" customFormat="false" ht="13.8" hidden="false" customHeight="false" outlineLevel="0" collapsed="false">
      <c r="A195" s="31" t="n">
        <v>43220.5541319444</v>
      </c>
      <c r="B195" s="0" t="s">
        <v>2119</v>
      </c>
      <c r="C195" s="0" t="s">
        <v>2120</v>
      </c>
      <c r="D195" s="0" t="n">
        <v>34</v>
      </c>
      <c r="E195" s="0" t="n">
        <v>13.1</v>
      </c>
      <c r="F195" s="0" t="n">
        <v>8.7</v>
      </c>
      <c r="G195" s="0" t="n">
        <v>-9.5</v>
      </c>
      <c r="H195" s="0" t="n">
        <v>2.5</v>
      </c>
      <c r="I195" s="43" t="n">
        <v>30000000000</v>
      </c>
      <c r="J195" s="0" t="n">
        <v>0.1</v>
      </c>
      <c r="L195" s="0" t="n">
        <f aca="false">nov_2021_out_good[[#This Row],[Calculated Total Impact Energy(kt)]]*4180000000000*2/(nov_2021_out_good[[#This Row],[Vel(km/s)]]*1000)^2</f>
        <v>4871.51098420838</v>
      </c>
      <c r="M195" s="0" t="n">
        <f aca="false">2*(nov_2021_out_good[[#This Row],[Mass (kg)]]/4/1500)^0.3333</f>
        <v>1.86582320697701</v>
      </c>
      <c r="N195" s="0" t="s">
        <v>2524</v>
      </c>
      <c r="O195" s="0" t="s">
        <v>2525</v>
      </c>
      <c r="P195" s="0" t="n">
        <v>-45.5</v>
      </c>
      <c r="Q195" s="0" t="n">
        <v>-1.4</v>
      </c>
      <c r="R195" s="0" t="n">
        <v>13.12211873</v>
      </c>
      <c r="S195" s="0" t="n">
        <v>-70.05751275</v>
      </c>
      <c r="T195" s="0" t="n">
        <v>131.1762092</v>
      </c>
      <c r="U195" s="0" t="n">
        <v>8.121249219</v>
      </c>
      <c r="V195" s="0" t="n">
        <v>-9.284604203</v>
      </c>
      <c r="W195" s="0" t="n">
        <v>-4.475649218</v>
      </c>
      <c r="Z195" s="0" t="n">
        <v>1</v>
      </c>
      <c r="AA195" s="0" t="n">
        <v>1.0007691</v>
      </c>
      <c r="AB195" s="0" t="n">
        <v>0.00238</v>
      </c>
      <c r="AC195" s="37" t="n">
        <v>2.646521</v>
      </c>
      <c r="AD195" s="0" t="n">
        <v>1.823645</v>
      </c>
      <c r="AE195" s="0" t="n">
        <v>0.3427998</v>
      </c>
      <c r="AF195" s="0" t="n">
        <v>0.451226</v>
      </c>
      <c r="AG195" s="0" t="n">
        <v>0.1043825</v>
      </c>
      <c r="AH195" s="0" t="n">
        <v>2.0495166</v>
      </c>
      <c r="AI195" s="0" t="n">
        <v>0.5256038</v>
      </c>
      <c r="AJ195" s="0" t="n">
        <v>168.2365072</v>
      </c>
      <c r="AK195" s="0" t="n">
        <v>1.3117909</v>
      </c>
      <c r="AL195" s="0" t="n">
        <v>39.94713</v>
      </c>
      <c r="AM195" s="0" t="n">
        <v>0.0122426</v>
      </c>
      <c r="AN195" s="0" t="n">
        <v>6.4552258</v>
      </c>
      <c r="AO195" s="0" t="n">
        <v>1.3103891</v>
      </c>
      <c r="AP195" s="0" t="n">
        <v>35.7064377</v>
      </c>
      <c r="AQ195" s="0" t="n">
        <v>1.2804693</v>
      </c>
      <c r="AR195" s="0" t="n">
        <v>117.2751503</v>
      </c>
      <c r="AS195" s="0" t="n">
        <v>4.0357841</v>
      </c>
      <c r="AT195" s="0" t="n">
        <v>32.6646685</v>
      </c>
      <c r="AU195" s="0" t="n">
        <v>4.2401125</v>
      </c>
      <c r="AV195" s="28" t="n">
        <f aca="false">(5.2/nov_2021_out_good[[#This Row],[a]]+2*COS(nov_2021_out_good[[#This Row],[incl]]*3.1415/180)*((nov_2021_out_good[[#This Row],[a]]/5.2*(1-nov_2021_out_good[[#This Row],[e]]^2))^0.5))</f>
        <v>3.907726295444</v>
      </c>
    </row>
    <row r="196" customFormat="false" ht="13.8" hidden="false" customHeight="false" outlineLevel="0" collapsed="false">
      <c r="A196" s="31" t="n">
        <v>42074.2631828704</v>
      </c>
      <c r="B196" s="0" t="s">
        <v>1347</v>
      </c>
      <c r="C196" s="0" t="s">
        <v>1348</v>
      </c>
      <c r="D196" s="0" t="n">
        <v>35.2</v>
      </c>
      <c r="E196" s="0" t="n">
        <v>19.9</v>
      </c>
      <c r="F196" s="0" t="n">
        <v>5.5</v>
      </c>
      <c r="G196" s="0" t="n">
        <v>-10.5</v>
      </c>
      <c r="H196" s="0" t="n">
        <v>-16</v>
      </c>
      <c r="I196" s="43" t="n">
        <v>72000000000</v>
      </c>
      <c r="J196" s="0" t="n">
        <v>0.23</v>
      </c>
      <c r="L196" s="0" t="n">
        <f aca="false">nov_2021_out_good[[#This Row],[Calculated Total Impact Energy(kt)]]*4180000000000*2/(nov_2021_out_good[[#This Row],[Vel(km/s)]]*1000)^2</f>
        <v>4855.43294361254</v>
      </c>
      <c r="M196" s="0" t="n">
        <f aca="false">2*(nov_2021_out_good[[#This Row],[Mass (kg)]]/4/1500)^0.3333</f>
        <v>1.86376848217969</v>
      </c>
      <c r="N196" s="0" t="s">
        <v>2518</v>
      </c>
      <c r="O196" s="0" t="s">
        <v>2519</v>
      </c>
      <c r="P196" s="0" t="n">
        <v>8</v>
      </c>
      <c r="Q196" s="0" t="n">
        <v>119.1</v>
      </c>
      <c r="R196" s="0" t="n">
        <v>19.91230775</v>
      </c>
      <c r="S196" s="0" t="n">
        <v>45.48312038</v>
      </c>
      <c r="T196" s="0" t="n">
        <v>358.7861699</v>
      </c>
      <c r="U196" s="0" t="n">
        <v>-14.19516399</v>
      </c>
      <c r="V196" s="0" t="n">
        <v>0.300774267</v>
      </c>
      <c r="W196" s="0" t="n">
        <v>13.96090449</v>
      </c>
      <c r="Z196" s="0" t="n">
        <v>1</v>
      </c>
      <c r="AA196" s="0" t="n">
        <v>0.961416</v>
      </c>
      <c r="AB196" s="0" t="n">
        <v>0.003523</v>
      </c>
      <c r="AC196" s="37" t="n">
        <v>34.8245278</v>
      </c>
      <c r="AD196" s="0" t="n">
        <v>17.8929719</v>
      </c>
      <c r="AE196" s="0" t="n">
        <v>30.495636</v>
      </c>
      <c r="AF196" s="0" t="n">
        <v>0.9462685</v>
      </c>
      <c r="AG196" s="0" t="n">
        <v>0.0916628</v>
      </c>
      <c r="AH196" s="0" t="n">
        <v>16.6638096</v>
      </c>
      <c r="AI196" s="0" t="n">
        <v>0.8207178</v>
      </c>
      <c r="AJ196" s="0" t="n">
        <v>159.0793614</v>
      </c>
      <c r="AK196" s="0" t="n">
        <v>0.97251</v>
      </c>
      <c r="AL196" s="0" t="n">
        <v>350.1406132</v>
      </c>
      <c r="AM196" s="0" t="n">
        <v>2.89E-005</v>
      </c>
      <c r="AN196" s="0" t="n">
        <v>16.5133308</v>
      </c>
      <c r="AO196" s="0" t="n">
        <v>1.2013555</v>
      </c>
      <c r="AP196" s="0" t="n">
        <v>41.6740598</v>
      </c>
      <c r="AQ196" s="0" t="n">
        <v>1.0135419</v>
      </c>
      <c r="AR196" s="0" t="n">
        <v>17.6255951</v>
      </c>
      <c r="AS196" s="0" t="n">
        <v>2.0223644</v>
      </c>
      <c r="AT196" s="0" t="n">
        <v>57.818155</v>
      </c>
      <c r="AU196" s="0" t="n">
        <v>1.2334092</v>
      </c>
      <c r="AV196" s="28" t="n">
        <f aca="false">(5.2/nov_2021_out_good[[#This Row],[a]]+2*COS(nov_2021_out_good[[#This Row],[incl]]*3.1415/180)*((nov_2021_out_good[[#This Row],[a]]/5.2*(1-nov_2021_out_good[[#This Row],[e]]^2))^0.5))</f>
        <v>1.43997080313394</v>
      </c>
    </row>
    <row r="197" customFormat="false" ht="13.8" hidden="false" customHeight="false" outlineLevel="0" collapsed="false">
      <c r="A197" s="31" t="n">
        <v>42131.857337963</v>
      </c>
      <c r="B197" s="0" t="s">
        <v>1620</v>
      </c>
      <c r="C197" s="0" t="s">
        <v>1621</v>
      </c>
      <c r="D197" s="0" t="n">
        <v>37</v>
      </c>
      <c r="E197" s="0" t="n">
        <v>17.3</v>
      </c>
      <c r="F197" s="0" t="n">
        <v>-16.2</v>
      </c>
      <c r="G197" s="0" t="n">
        <v>-5.8</v>
      </c>
      <c r="H197" s="0" t="n">
        <v>1.4</v>
      </c>
      <c r="I197" s="43" t="n">
        <v>52000000000</v>
      </c>
      <c r="J197" s="0" t="n">
        <v>0.17</v>
      </c>
      <c r="L197" s="0" t="n">
        <f aca="false">nov_2021_out_good[[#This Row],[Calculated Total Impact Energy(kt)]]*4180000000000*2/(nov_2021_out_good[[#This Row],[Vel(km/s)]]*1000)^2</f>
        <v>4748.57161949948</v>
      </c>
      <c r="M197" s="0" t="n">
        <f aca="false">2*(nov_2021_out_good[[#This Row],[Mass (kg)]]/4/1500)^0.3333</f>
        <v>1.84999531819939</v>
      </c>
      <c r="N197" s="0" t="s">
        <v>2524</v>
      </c>
      <c r="O197" s="0" t="s">
        <v>2525</v>
      </c>
      <c r="P197" s="0" t="n">
        <v>-21.5</v>
      </c>
      <c r="Q197" s="0" t="n">
        <v>-29.3</v>
      </c>
      <c r="R197" s="0" t="n">
        <v>17.26383503</v>
      </c>
      <c r="S197" s="0" t="n">
        <v>50.34700079</v>
      </c>
      <c r="T197" s="0" t="n">
        <v>77.68534125</v>
      </c>
      <c r="U197" s="0" t="n">
        <v>-2.834885867</v>
      </c>
      <c r="V197" s="0" t="n">
        <v>-12.9859975</v>
      </c>
      <c r="W197" s="0" t="n">
        <v>11.0166824</v>
      </c>
      <c r="Z197" s="0" t="n">
        <v>1</v>
      </c>
      <c r="AA197" s="0" t="n">
        <v>0.8977008</v>
      </c>
      <c r="AB197" s="0" t="n">
        <v>0.0074676</v>
      </c>
      <c r="AC197" s="37" t="n">
        <v>3.7920456</v>
      </c>
      <c r="AD197" s="0" t="n">
        <v>2.3448732</v>
      </c>
      <c r="AE197" s="0" t="n">
        <v>0.4352895</v>
      </c>
      <c r="AF197" s="0" t="n">
        <v>0.6171645</v>
      </c>
      <c r="AG197" s="0" t="n">
        <v>0.0729983</v>
      </c>
      <c r="AH197" s="0" t="n">
        <v>2.1613992</v>
      </c>
      <c r="AI197" s="0" t="n">
        <v>0.4298333</v>
      </c>
      <c r="AJ197" s="0" t="n">
        <v>224.6588365</v>
      </c>
      <c r="AK197" s="0" t="n">
        <v>1.4462332</v>
      </c>
      <c r="AL197" s="0" t="n">
        <v>46.7968764</v>
      </c>
      <c r="AM197" s="0" t="n">
        <v>0.0083911</v>
      </c>
      <c r="AN197" s="0" t="n">
        <v>12.7522703</v>
      </c>
      <c r="AO197" s="0" t="n">
        <v>1.1466357</v>
      </c>
      <c r="AP197" s="0" t="n">
        <v>37.1479564</v>
      </c>
      <c r="AQ197" s="0" t="n">
        <v>0.9452766</v>
      </c>
      <c r="AR197" s="0" t="n">
        <v>199.2125101</v>
      </c>
      <c r="AS197" s="0" t="n">
        <v>1.4963744</v>
      </c>
      <c r="AT197" s="0" t="n">
        <v>-1.5983899</v>
      </c>
      <c r="AU197" s="0" t="n">
        <v>1.2112287</v>
      </c>
      <c r="AV197" s="28" t="n">
        <f aca="false">(5.2/nov_2021_out_good[[#This Row],[a]]+2*COS(nov_2021_out_good[[#This Row],[incl]]*3.1415/180)*((nov_2021_out_good[[#This Row],[a]]/5.2*(1-nov_2021_out_good[[#This Row],[e]]^2))^0.5))</f>
        <v>3.27359958787171</v>
      </c>
    </row>
    <row r="198" customFormat="false" ht="13.8" hidden="false" customHeight="false" outlineLevel="0" collapsed="false">
      <c r="A198" s="31" t="n">
        <v>43211.504212963</v>
      </c>
      <c r="B198" s="0" t="s">
        <v>1973</v>
      </c>
      <c r="C198" s="0" t="s">
        <v>1974</v>
      </c>
      <c r="D198" s="0" t="n">
        <v>28.2</v>
      </c>
      <c r="E198" s="0" t="n">
        <v>14.6</v>
      </c>
      <c r="F198" s="0" t="n">
        <v>7.1</v>
      </c>
      <c r="G198" s="0" t="n">
        <v>-4.6</v>
      </c>
      <c r="H198" s="0" t="n">
        <v>11.9</v>
      </c>
      <c r="I198" s="43" t="n">
        <v>36000000000</v>
      </c>
      <c r="J198" s="0" t="n">
        <v>0.12</v>
      </c>
      <c r="L198" s="0" t="n">
        <f aca="false">nov_2021_out_good[[#This Row],[Calculated Total Impact Energy(kt)]]*4180000000000*2/(nov_2021_out_good[[#This Row],[Vel(km/s)]]*1000)^2</f>
        <v>4706.32388815913</v>
      </c>
      <c r="M198" s="0" t="n">
        <f aca="false">2*(nov_2021_out_good[[#This Row],[Mass (kg)]]/4/1500)^0.3333</f>
        <v>1.84449308681082</v>
      </c>
      <c r="N198" s="0" t="s">
        <v>2524</v>
      </c>
      <c r="O198" s="0" t="s">
        <v>2519</v>
      </c>
      <c r="P198" s="0" t="n">
        <v>-59</v>
      </c>
      <c r="Q198" s="0" t="n">
        <v>45.8</v>
      </c>
      <c r="R198" s="0" t="n">
        <v>14.60068492</v>
      </c>
      <c r="S198" s="0" t="n">
        <v>50.18281048</v>
      </c>
      <c r="T198" s="0" t="n">
        <v>132.2824412</v>
      </c>
      <c r="U198" s="0" t="n">
        <v>7.54506499</v>
      </c>
      <c r="V198" s="0" t="n">
        <v>-8.297024787</v>
      </c>
      <c r="W198" s="0" t="n">
        <v>9.349405006</v>
      </c>
      <c r="Z198" s="0" t="n">
        <v>1</v>
      </c>
      <c r="AA198" s="0" t="n">
        <v>0.8472608</v>
      </c>
      <c r="AB198" s="0" t="n">
        <v>0.011928</v>
      </c>
      <c r="AC198" s="37" t="n">
        <v>1.3761674</v>
      </c>
      <c r="AD198" s="0" t="n">
        <v>1.1117141</v>
      </c>
      <c r="AE198" s="0" t="n">
        <v>0.034897</v>
      </c>
      <c r="AF198" s="0" t="n">
        <v>0.2378789</v>
      </c>
      <c r="AG198" s="0" t="n">
        <v>0.0291163</v>
      </c>
      <c r="AH198" s="0" t="n">
        <v>10.6962746</v>
      </c>
      <c r="AI198" s="0" t="n">
        <v>1.7598736</v>
      </c>
      <c r="AJ198" s="0" t="n">
        <v>79.4339225</v>
      </c>
      <c r="AK198" s="0" t="n">
        <v>3.7322917</v>
      </c>
      <c r="AL198" s="0" t="n">
        <v>211.0837693</v>
      </c>
      <c r="AM198" s="0" t="n">
        <v>0.0012741</v>
      </c>
      <c r="AN198" s="0" t="n">
        <v>9.1918661</v>
      </c>
      <c r="AO198" s="0" t="n">
        <v>1.1488509</v>
      </c>
      <c r="AP198" s="0" t="n">
        <v>31.1055102</v>
      </c>
      <c r="AQ198" s="0" t="n">
        <v>0.4026439</v>
      </c>
      <c r="AR198" s="0" t="n">
        <v>189.465572</v>
      </c>
      <c r="AS198" s="0" t="n">
        <v>2.250004</v>
      </c>
      <c r="AT198" s="0" t="n">
        <v>-45.8511478</v>
      </c>
      <c r="AU198" s="0" t="n">
        <v>2.0074003</v>
      </c>
      <c r="AV198" s="28" t="n">
        <f aca="false">(5.2/nov_2021_out_good[[#This Row],[a]]+2*COS(nov_2021_out_good[[#This Row],[incl]]*3.1415/180)*((nov_2021_out_good[[#This Row],[a]]/5.2*(1-nov_2021_out_good[[#This Row],[e]]^2))^0.5))</f>
        <v>5.56006206113842</v>
      </c>
    </row>
    <row r="199" customFormat="false" ht="13.8" hidden="false" customHeight="false" outlineLevel="0" collapsed="false">
      <c r="A199" s="31" t="n">
        <v>43797.8547916667</v>
      </c>
      <c r="B199" s="0" t="s">
        <v>2198</v>
      </c>
      <c r="C199" s="0" t="s">
        <v>1879</v>
      </c>
      <c r="D199" s="0" t="n">
        <v>35</v>
      </c>
      <c r="E199" s="0" t="n">
        <v>13</v>
      </c>
      <c r="F199" s="0" t="n">
        <v>-11.6</v>
      </c>
      <c r="G199" s="0" t="n">
        <v>-2.5</v>
      </c>
      <c r="H199" s="0" t="n">
        <v>-5.4</v>
      </c>
      <c r="I199" s="43" t="n">
        <v>27000000000</v>
      </c>
      <c r="J199" s="0" t="n">
        <v>0.095</v>
      </c>
      <c r="L199" s="0" t="n">
        <f aca="false">nov_2021_out_good[[#This Row],[Calculated Total Impact Energy(kt)]]*4180000000000*2/(nov_2021_out_good[[#This Row],[Vel(km/s)]]*1000)^2</f>
        <v>4699.40828402367</v>
      </c>
      <c r="M199" s="0" t="n">
        <f aca="false">2*(nov_2021_out_good[[#This Row],[Mass (kg)]]/4/1500)^0.3333</f>
        <v>1.8435892843641</v>
      </c>
      <c r="N199" s="0" t="s">
        <v>2518</v>
      </c>
      <c r="O199" s="0" t="s">
        <v>2525</v>
      </c>
      <c r="P199" s="0" t="n">
        <v>35.7</v>
      </c>
      <c r="Q199" s="0" t="n">
        <v>-31.7</v>
      </c>
      <c r="R199" s="0" t="n">
        <v>13.03725431</v>
      </c>
      <c r="S199" s="0" t="n">
        <v>39.22821305</v>
      </c>
      <c r="T199" s="0" t="n">
        <v>94.22458466</v>
      </c>
      <c r="U199" s="0" t="n">
        <v>0.607369852</v>
      </c>
      <c r="V199" s="0" t="n">
        <v>-8.222498926</v>
      </c>
      <c r="W199" s="0" t="n">
        <v>10.09908973</v>
      </c>
      <c r="Z199" s="0" t="n">
        <v>1</v>
      </c>
      <c r="AA199" s="0" t="n">
        <v>0.9115284</v>
      </c>
      <c r="AB199" s="0" t="n">
        <v>0.0091495</v>
      </c>
      <c r="AC199" s="37" t="n">
        <v>1.6697537</v>
      </c>
      <c r="AD199" s="0" t="n">
        <v>1.2906411</v>
      </c>
      <c r="AE199" s="0" t="n">
        <v>0.1154197</v>
      </c>
      <c r="AF199" s="0" t="n">
        <v>0.2937398</v>
      </c>
      <c r="AG199" s="0" t="n">
        <v>0.0693566</v>
      </c>
      <c r="AH199" s="0" t="n">
        <v>0.6291913</v>
      </c>
      <c r="AI199" s="0" t="n">
        <v>0.5800706</v>
      </c>
      <c r="AJ199" s="0" t="n">
        <v>228.5314001</v>
      </c>
      <c r="AK199" s="0" t="n">
        <v>2.5456846</v>
      </c>
      <c r="AL199" s="0" t="n">
        <v>245.8163951</v>
      </c>
      <c r="AM199" s="0" t="n">
        <v>0.2028974</v>
      </c>
      <c r="AN199" s="0" t="n">
        <v>6.2788307</v>
      </c>
      <c r="AO199" s="0" t="n">
        <v>1.3290563</v>
      </c>
      <c r="AP199" s="0" t="n">
        <v>33.3330646</v>
      </c>
      <c r="AQ199" s="0" t="n">
        <v>0.9220405</v>
      </c>
      <c r="AR199" s="0" t="n">
        <v>38.1808544</v>
      </c>
      <c r="AS199" s="0" t="n">
        <v>2.8837319</v>
      </c>
      <c r="AT199" s="0" t="n">
        <v>18.4570451</v>
      </c>
      <c r="AU199" s="0" t="n">
        <v>1.9434391</v>
      </c>
      <c r="AV199" s="28" t="n">
        <f aca="false">(5.2/nov_2021_out_good[[#This Row],[a]]+2*COS(nov_2021_out_good[[#This Row],[incl]]*3.1415/180)*((nov_2021_out_good[[#This Row],[a]]/5.2*(1-nov_2021_out_good[[#This Row],[e]]^2))^0.5))</f>
        <v>4.98138642401408</v>
      </c>
    </row>
    <row r="200" customFormat="false" ht="13.8" hidden="false" customHeight="false" outlineLevel="0" collapsed="false">
      <c r="A200" s="31" t="n">
        <v>42067.1875578704</v>
      </c>
      <c r="B200" s="0" t="s">
        <v>1590</v>
      </c>
      <c r="C200" s="0" t="s">
        <v>1591</v>
      </c>
      <c r="D200" s="0" t="n">
        <v>39.8</v>
      </c>
      <c r="E200" s="0" t="n">
        <v>18</v>
      </c>
      <c r="F200" s="0" t="n">
        <v>7.8</v>
      </c>
      <c r="G200" s="0" t="n">
        <v>-16</v>
      </c>
      <c r="H200" s="0" t="n">
        <v>-2.5</v>
      </c>
      <c r="I200" s="43" t="n">
        <v>55000000000</v>
      </c>
      <c r="J200" s="0" t="n">
        <v>0.18</v>
      </c>
      <c r="L200" s="0" t="n">
        <f aca="false">nov_2021_out_good[[#This Row],[Calculated Total Impact Energy(kt)]]*4180000000000*2/(nov_2021_out_good[[#This Row],[Vel(km/s)]]*1000)^2</f>
        <v>4644.44444444444</v>
      </c>
      <c r="M200" s="0" t="n">
        <f aca="false">2*(nov_2021_out_good[[#This Row],[Mass (kg)]]/4/1500)^0.3333</f>
        <v>1.83637431704713</v>
      </c>
      <c r="N200" s="0" t="s">
        <v>2524</v>
      </c>
      <c r="O200" s="0" t="s">
        <v>2519</v>
      </c>
      <c r="P200" s="0" t="n">
        <v>-15.9</v>
      </c>
      <c r="Q200" s="0" t="n">
        <v>88.1</v>
      </c>
      <c r="R200" s="0" t="n">
        <v>17.97470445</v>
      </c>
      <c r="S200" s="0" t="n">
        <v>36.51769601</v>
      </c>
      <c r="T200" s="0" t="n">
        <v>51.11646608</v>
      </c>
      <c r="U200" s="0" t="n">
        <v>-6.714442177</v>
      </c>
      <c r="V200" s="0" t="n">
        <v>-8.326194539</v>
      </c>
      <c r="W200" s="0" t="n">
        <v>14.44578661</v>
      </c>
      <c r="Z200" s="0" t="n">
        <v>1</v>
      </c>
      <c r="AA200" s="0" t="n">
        <v>0.7647612</v>
      </c>
      <c r="AB200" s="0" t="n">
        <v>0.0192596</v>
      </c>
      <c r="AC200" s="37" t="n">
        <v>2.4396813</v>
      </c>
      <c r="AD200" s="0" t="n">
        <v>1.6022213</v>
      </c>
      <c r="AE200" s="0" t="n">
        <v>0.1140059</v>
      </c>
      <c r="AF200" s="0" t="n">
        <v>0.5226869</v>
      </c>
      <c r="AG200" s="0" t="n">
        <v>0.0426192</v>
      </c>
      <c r="AH200" s="0" t="n">
        <v>6.4640215</v>
      </c>
      <c r="AI200" s="0" t="n">
        <v>0.6485345</v>
      </c>
      <c r="AJ200" s="0" t="n">
        <v>109.5151514</v>
      </c>
      <c r="AK200" s="0" t="n">
        <v>2.1865478</v>
      </c>
      <c r="AL200" s="0" t="n">
        <v>343.0588889</v>
      </c>
      <c r="AM200" s="0" t="n">
        <v>0.0003686</v>
      </c>
      <c r="AN200" s="0" t="n">
        <v>13.8404631</v>
      </c>
      <c r="AO200" s="0" t="n">
        <v>1.1539921</v>
      </c>
      <c r="AP200" s="0" t="n">
        <v>35.1558348</v>
      </c>
      <c r="AQ200" s="0" t="n">
        <v>0.5603259</v>
      </c>
      <c r="AR200" s="0" t="n">
        <v>347.0127591</v>
      </c>
      <c r="AS200" s="0" t="n">
        <v>1.2496106</v>
      </c>
      <c r="AT200" s="0" t="n">
        <v>11.0628109</v>
      </c>
      <c r="AU200" s="0" t="n">
        <v>1.2006811</v>
      </c>
      <c r="AV200" s="28" t="n">
        <f aca="false">(5.2/nov_2021_out_good[[#This Row],[a]]+2*COS(nov_2021_out_good[[#This Row],[incl]]*3.1415/180)*((nov_2021_out_good[[#This Row],[a]]/5.2*(1-nov_2021_out_good[[#This Row],[e]]^2))^0.5))</f>
        <v>4.18592534806937</v>
      </c>
    </row>
    <row r="201" customFormat="false" ht="13.8" hidden="false" customHeight="false" outlineLevel="0" collapsed="false">
      <c r="A201" s="31" t="n">
        <v>39190.5308217593</v>
      </c>
      <c r="B201" s="0" t="s">
        <v>1061</v>
      </c>
      <c r="C201" s="0" t="s">
        <v>1062</v>
      </c>
      <c r="D201" s="0" t="n">
        <v>38</v>
      </c>
      <c r="E201" s="0" t="n">
        <v>24.4</v>
      </c>
      <c r="F201" s="0" t="n">
        <v>-5.3</v>
      </c>
      <c r="G201" s="0" t="n">
        <v>-2.5</v>
      </c>
      <c r="H201" s="0" t="n">
        <v>23.7</v>
      </c>
      <c r="I201" s="43" t="n">
        <v>112000000000</v>
      </c>
      <c r="J201" s="0" t="n">
        <v>0.33</v>
      </c>
      <c r="L201" s="0" t="n">
        <f aca="false">nov_2021_out_good[[#This Row],[Calculated Total Impact Energy(kt)]]*4180000000000*2/(nov_2021_out_good[[#This Row],[Vel(km/s)]]*1000)^2</f>
        <v>4633.83499059393</v>
      </c>
      <c r="M201" s="0" t="n">
        <f aca="false">2*(nov_2021_out_good[[#This Row],[Mass (kg)]]/4/1500)^0.3333</f>
        <v>1.83497509454358</v>
      </c>
      <c r="N201" s="0" t="s">
        <v>2524</v>
      </c>
      <c r="O201" s="0" t="s">
        <v>2525</v>
      </c>
      <c r="P201" s="0" t="n">
        <v>-83.7</v>
      </c>
      <c r="Q201" s="0" t="n">
        <v>-171.2</v>
      </c>
      <c r="R201" s="0" t="n">
        <v>24.41372565</v>
      </c>
      <c r="S201" s="0" t="n">
        <v>20.00849489</v>
      </c>
      <c r="T201" s="0" t="n">
        <v>191.4604448</v>
      </c>
      <c r="U201" s="0" t="n">
        <v>8.186838303</v>
      </c>
      <c r="V201" s="0" t="n">
        <v>1.659746021</v>
      </c>
      <c r="W201" s="0" t="n">
        <v>22.94015958</v>
      </c>
      <c r="Z201" s="0" t="n">
        <v>1</v>
      </c>
      <c r="AA201" s="0" t="n">
        <v>1.0015603</v>
      </c>
      <c r="AB201" s="0" t="n">
        <v>0.0020952</v>
      </c>
      <c r="AC201" s="37" t="n">
        <v>1.6005276</v>
      </c>
      <c r="AD201" s="0" t="n">
        <v>1.3010439</v>
      </c>
      <c r="AE201" s="0" t="n">
        <v>0.0902627</v>
      </c>
      <c r="AF201" s="0" t="n">
        <v>0.2301872</v>
      </c>
      <c r="AG201" s="0" t="n">
        <v>0.052963</v>
      </c>
      <c r="AH201" s="0" t="n">
        <v>40.1611393</v>
      </c>
      <c r="AI201" s="0" t="n">
        <v>2.1530087</v>
      </c>
      <c r="AJ201" s="0" t="n">
        <v>350.573025</v>
      </c>
      <c r="AK201" s="0" t="n">
        <v>4.219222</v>
      </c>
      <c r="AL201" s="0" t="n">
        <v>208.0124785</v>
      </c>
      <c r="AM201" s="0" t="n">
        <v>4.84E-005</v>
      </c>
      <c r="AN201" s="0" t="n">
        <v>21.715091</v>
      </c>
      <c r="AO201" s="0" t="n">
        <v>1.3725926</v>
      </c>
      <c r="AP201" s="0" t="n">
        <v>32.9417053</v>
      </c>
      <c r="AQ201" s="0" t="n">
        <v>0.718016</v>
      </c>
      <c r="AR201" s="0" t="n">
        <v>62.729785</v>
      </c>
      <c r="AS201" s="0" t="n">
        <v>4.0585155</v>
      </c>
      <c r="AT201" s="0" t="n">
        <v>-74.9110433</v>
      </c>
      <c r="AU201" s="0" t="n">
        <v>1.0685153</v>
      </c>
      <c r="AV201" s="28" t="n">
        <f aca="false">(5.2/nov_2021_out_good[[#This Row],[a]]+2*COS(nov_2021_out_good[[#This Row],[incl]]*3.1415/180)*((nov_2021_out_good[[#This Row],[a]]/5.2*(1-nov_2021_out_good[[#This Row],[e]]^2))^0.5))</f>
        <v>4.74081328070139</v>
      </c>
    </row>
    <row r="202" customFormat="false" ht="13.8" hidden="false" customHeight="false" outlineLevel="0" collapsed="false">
      <c r="A202" s="31" t="n">
        <v>39244.4076967593</v>
      </c>
      <c r="B202" s="0" t="s">
        <v>1654</v>
      </c>
      <c r="C202" s="0" t="s">
        <v>1655</v>
      </c>
      <c r="D202" s="0" t="n">
        <v>35.2</v>
      </c>
      <c r="E202" s="0" t="n">
        <v>17</v>
      </c>
      <c r="F202" s="0" t="n">
        <v>16.7</v>
      </c>
      <c r="G202" s="0" t="n">
        <v>-2.1</v>
      </c>
      <c r="H202" s="0" t="n">
        <v>-2.2</v>
      </c>
      <c r="I202" s="43" t="n">
        <v>49000000000</v>
      </c>
      <c r="J202" s="0" t="n">
        <v>0.16</v>
      </c>
      <c r="L202" s="0" t="n">
        <f aca="false">nov_2021_out_good[[#This Row],[Calculated Total Impact Energy(kt)]]*4180000000000*2/(nov_2021_out_good[[#This Row],[Vel(km/s)]]*1000)^2</f>
        <v>4628.37370242215</v>
      </c>
      <c r="M202" s="0" t="n">
        <f aca="false">2*(nov_2021_out_good[[#This Row],[Mass (kg)]]/4/1500)^0.3333</f>
        <v>1.83425400247567</v>
      </c>
      <c r="N202" s="0" t="s">
        <v>2524</v>
      </c>
      <c r="O202" s="0" t="s">
        <v>2525</v>
      </c>
      <c r="P202" s="0" t="n">
        <v>-23.4</v>
      </c>
      <c r="Q202" s="0" t="n">
        <v>-170.9</v>
      </c>
      <c r="R202" s="0" t="n">
        <v>16.97468704</v>
      </c>
      <c r="S202" s="0" t="n">
        <v>34.70343197</v>
      </c>
      <c r="T202" s="0" t="n">
        <v>330.7996855</v>
      </c>
      <c r="U202" s="0" t="n">
        <v>-8.436048162</v>
      </c>
      <c r="V202" s="0" t="n">
        <v>4.714808719</v>
      </c>
      <c r="W202" s="0" t="n">
        <v>13.95505894</v>
      </c>
      <c r="Z202" s="0" t="n">
        <v>1</v>
      </c>
      <c r="AA202" s="0" t="n">
        <v>0.9785127</v>
      </c>
      <c r="AB202" s="0" t="n">
        <v>0.0046768</v>
      </c>
      <c r="AC202" s="37" t="n">
        <v>9.0243644</v>
      </c>
      <c r="AD202" s="0" t="n">
        <v>5.0014386</v>
      </c>
      <c r="AE202" s="0" t="n">
        <v>2.0921544</v>
      </c>
      <c r="AF202" s="0" t="n">
        <v>0.8043538</v>
      </c>
      <c r="AG202" s="0" t="n">
        <v>0.0825525</v>
      </c>
      <c r="AH202" s="0" t="n">
        <v>7.8417269</v>
      </c>
      <c r="AI202" s="0" t="n">
        <v>0.5269619</v>
      </c>
      <c r="AJ202" s="0" t="n">
        <v>203.2671944</v>
      </c>
      <c r="AK202" s="0" t="n">
        <v>1.0752859</v>
      </c>
      <c r="AL202" s="0" t="n">
        <v>80.0218302</v>
      </c>
      <c r="AM202" s="0" t="n">
        <v>0.000482</v>
      </c>
      <c r="AN202" s="0" t="n">
        <v>12.9617575</v>
      </c>
      <c r="AO202" s="0" t="n">
        <v>1.1196819</v>
      </c>
      <c r="AP202" s="0" t="n">
        <v>39.6240487</v>
      </c>
      <c r="AQ202" s="0" t="n">
        <v>0.9362486</v>
      </c>
      <c r="AR202" s="0" t="n">
        <v>214.9110285</v>
      </c>
      <c r="AS202" s="0" t="n">
        <v>1.1892239</v>
      </c>
      <c r="AT202" s="0" t="n">
        <v>11.7894781</v>
      </c>
      <c r="AU202" s="0" t="n">
        <v>1.2699616</v>
      </c>
      <c r="AV202" s="28" t="n">
        <f aca="false">(5.2/nov_2021_out_good[[#This Row],[a]]+2*COS(nov_2021_out_good[[#This Row],[incl]]*3.1415/180)*((nov_2021_out_good[[#This Row],[a]]/5.2*(1-nov_2021_out_good[[#This Row],[e]]^2))^0.5))</f>
        <v>2.19419646599253</v>
      </c>
    </row>
    <row r="203" customFormat="false" ht="13.8" hidden="false" customHeight="false" outlineLevel="0" collapsed="false">
      <c r="A203" s="31" t="n">
        <v>41969.9700347222</v>
      </c>
      <c r="B203" s="0" t="s">
        <v>1043</v>
      </c>
      <c r="C203" s="0" t="s">
        <v>1044</v>
      </c>
      <c r="D203" s="0" t="n">
        <v>23.3</v>
      </c>
      <c r="E203" s="0" t="n">
        <v>25.3</v>
      </c>
      <c r="F203" s="0" t="n">
        <v>21.3</v>
      </c>
      <c r="G203" s="0" t="n">
        <v>2.2</v>
      </c>
      <c r="H203" s="0" t="n">
        <v>13.4</v>
      </c>
      <c r="I203" s="43" t="n">
        <v>118000000000</v>
      </c>
      <c r="J203" s="0" t="n">
        <v>0.35</v>
      </c>
      <c r="L203" s="0" t="n">
        <f aca="false">nov_2021_out_good[[#This Row],[Calculated Total Impact Energy(kt)]]*4180000000000*2/(nov_2021_out_good[[#This Row],[Vel(km/s)]]*1000)^2</f>
        <v>4571.23217047603</v>
      </c>
      <c r="M203" s="0" t="n">
        <f aca="false">2*(nov_2021_out_good[[#This Row],[Mass (kg)]]/4/1500)^0.3333</f>
        <v>1.82667496179643</v>
      </c>
      <c r="N203" s="0" t="s">
        <v>2524</v>
      </c>
      <c r="O203" s="0" t="s">
        <v>2525</v>
      </c>
      <c r="P203" s="0" t="n">
        <v>-69.5</v>
      </c>
      <c r="Q203" s="0" t="n">
        <v>-179.7</v>
      </c>
      <c r="R203" s="0" t="n">
        <v>25.26044338</v>
      </c>
      <c r="S203" s="0" t="n">
        <v>37.59565515</v>
      </c>
      <c r="T203" s="0" t="n">
        <v>7.788473993</v>
      </c>
      <c r="U203" s="0" t="n">
        <v>-15.26885488</v>
      </c>
      <c r="V203" s="0" t="n">
        <v>-2.088443811</v>
      </c>
      <c r="W203" s="0" t="n">
        <v>20.01475639</v>
      </c>
      <c r="Z203" s="0" t="n">
        <v>1</v>
      </c>
      <c r="AA203" s="0" t="n">
        <v>0.5793256</v>
      </c>
      <c r="AB203" s="0" t="n">
        <v>0.0186612</v>
      </c>
      <c r="AC203" s="37" t="n">
        <v>3.9462841</v>
      </c>
      <c r="AD203" s="0" t="n">
        <v>2.2628048</v>
      </c>
      <c r="AE203" s="0" t="n">
        <v>0.3936572</v>
      </c>
      <c r="AF203" s="0" t="n">
        <v>0.743979</v>
      </c>
      <c r="AG203" s="0" t="n">
        <v>0.0489157</v>
      </c>
      <c r="AH203" s="0" t="n">
        <v>6.7628754</v>
      </c>
      <c r="AI203" s="0" t="n">
        <v>0.9767859</v>
      </c>
      <c r="AJ203" s="0" t="n">
        <v>271.815334</v>
      </c>
      <c r="AK203" s="0" t="n">
        <v>2.1326367</v>
      </c>
      <c r="AL203" s="0" t="n">
        <v>64.4314228</v>
      </c>
      <c r="AM203" s="0" t="n">
        <v>0.0021804</v>
      </c>
      <c r="AN203" s="0" t="n">
        <v>22.6391591</v>
      </c>
      <c r="AO203" s="0" t="n">
        <v>1.4085424</v>
      </c>
      <c r="AP203" s="0" t="n">
        <v>37.4939416</v>
      </c>
      <c r="AQ203" s="0" t="n">
        <v>0.9095316</v>
      </c>
      <c r="AR203" s="0" t="n">
        <v>240.3548681</v>
      </c>
      <c r="AS203" s="0" t="n">
        <v>1.2094609</v>
      </c>
      <c r="AT203" s="0" t="n">
        <v>-29.9073411</v>
      </c>
      <c r="AU203" s="0" t="n">
        <v>1.0870777</v>
      </c>
      <c r="AV203" s="28" t="n">
        <f aca="false">(5.2/nov_2021_out_good[[#This Row],[a]]+2*COS(nov_2021_out_good[[#This Row],[incl]]*3.1415/180)*((nov_2021_out_good[[#This Row],[a]]/5.2*(1-nov_2021_out_good[[#This Row],[e]]^2))^0.5))</f>
        <v>3.17347639809285</v>
      </c>
    </row>
    <row r="204" customFormat="false" ht="13.8" hidden="false" customHeight="false" outlineLevel="0" collapsed="false">
      <c r="A204" s="31" t="n">
        <v>42644.8498263889</v>
      </c>
      <c r="B204" s="0" t="s">
        <v>1711</v>
      </c>
      <c r="C204" s="0" t="s">
        <v>2038</v>
      </c>
      <c r="D204" s="0" t="n">
        <v>27.8</v>
      </c>
      <c r="E204" s="0" t="n">
        <v>14.2</v>
      </c>
      <c r="F204" s="0" t="n">
        <v>-10</v>
      </c>
      <c r="G204" s="0" t="n">
        <v>3.9</v>
      </c>
      <c r="H204" s="0" t="n">
        <v>-9.3</v>
      </c>
      <c r="I204" s="43" t="n">
        <v>31000000000</v>
      </c>
      <c r="J204" s="0" t="n">
        <v>0.11</v>
      </c>
      <c r="L204" s="0" t="n">
        <f aca="false">nov_2021_out_good[[#This Row],[Calculated Total Impact Energy(kt)]]*4180000000000*2/(nov_2021_out_good[[#This Row],[Vel(km/s)]]*1000)^2</f>
        <v>4560.60305494941</v>
      </c>
      <c r="M204" s="0" t="n">
        <f aca="false">2*(nov_2021_out_good[[#This Row],[Mass (kg)]]/4/1500)^0.3333</f>
        <v>1.82525819826553</v>
      </c>
      <c r="N204" s="0" t="s">
        <v>2518</v>
      </c>
      <c r="O204" s="0" t="s">
        <v>2519</v>
      </c>
      <c r="P204" s="0" t="n">
        <v>36.2</v>
      </c>
      <c r="Q204" s="0" t="n">
        <v>6.7</v>
      </c>
      <c r="R204" s="0" t="n">
        <v>14.20211252</v>
      </c>
      <c r="S204" s="0" t="n">
        <v>22.29985747</v>
      </c>
      <c r="T204" s="0" t="n">
        <v>290.7324112</v>
      </c>
      <c r="U204" s="0" t="n">
        <v>-1.907743712</v>
      </c>
      <c r="V204" s="0" t="n">
        <v>5.040072904</v>
      </c>
      <c r="W204" s="0" t="n">
        <v>13.13994593</v>
      </c>
      <c r="Z204" s="0" t="n">
        <v>1</v>
      </c>
      <c r="AA204" s="0" t="n">
        <v>0.9956662</v>
      </c>
      <c r="AB204" s="0" t="n">
        <v>0.0014375</v>
      </c>
      <c r="AC204" s="37" t="n">
        <v>2.137701</v>
      </c>
      <c r="AD204" s="0" t="n">
        <v>1.5666836</v>
      </c>
      <c r="AE204" s="0" t="n">
        <v>0.1390492</v>
      </c>
      <c r="AF204" s="0" t="n">
        <v>0.3644752</v>
      </c>
      <c r="AG204" s="0" t="n">
        <v>0.0569525</v>
      </c>
      <c r="AH204" s="0" t="n">
        <v>13.2666392</v>
      </c>
      <c r="AI204" s="0" t="n">
        <v>1.421567</v>
      </c>
      <c r="AJ204" s="0" t="n">
        <v>191.3788889</v>
      </c>
      <c r="AK204" s="0" t="n">
        <v>1.2797644</v>
      </c>
      <c r="AL204" s="0" t="n">
        <v>188.8499369</v>
      </c>
      <c r="AM204" s="0" t="n">
        <v>0.0002459</v>
      </c>
      <c r="AN204" s="0" t="n">
        <v>9.0042248</v>
      </c>
      <c r="AO204" s="0" t="n">
        <v>1.1310308</v>
      </c>
      <c r="AP204" s="0" t="n">
        <v>34.7329841</v>
      </c>
      <c r="AQ204" s="0" t="n">
        <v>0.7234685</v>
      </c>
      <c r="AR204" s="0" t="n">
        <v>286.370736</v>
      </c>
      <c r="AS204" s="0" t="n">
        <v>1.9619486</v>
      </c>
      <c r="AT204" s="0" t="n">
        <v>40.2189254</v>
      </c>
      <c r="AU204" s="0" t="n">
        <v>1.202446</v>
      </c>
      <c r="AV204" s="28" t="n">
        <f aca="false">(5.2/nov_2021_out_good[[#This Row],[a]]+2*COS(nov_2021_out_good[[#This Row],[incl]]*3.1415/180)*((nov_2021_out_good[[#This Row],[a]]/5.2*(1-nov_2021_out_good[[#This Row],[e]]^2))^0.5))</f>
        <v>4.31410856172394</v>
      </c>
    </row>
    <row r="205" customFormat="false" ht="13.8" hidden="false" customHeight="false" outlineLevel="0" collapsed="false">
      <c r="A205" s="31" t="n">
        <v>44220.3150810185</v>
      </c>
      <c r="B205" s="0" t="s">
        <v>1513</v>
      </c>
      <c r="C205" s="0" t="s">
        <v>1514</v>
      </c>
      <c r="D205" s="0" t="n">
        <v>37.5</v>
      </c>
      <c r="E205" s="0" t="n">
        <v>19.2</v>
      </c>
      <c r="F205" s="0" t="n">
        <v>13.3</v>
      </c>
      <c r="G205" s="0" t="n">
        <v>-3.7</v>
      </c>
      <c r="H205" s="0" t="n">
        <v>13.3</v>
      </c>
      <c r="I205" s="43" t="n">
        <v>61000000000</v>
      </c>
      <c r="J205" s="0" t="n">
        <v>0.2</v>
      </c>
      <c r="L205" s="0" t="n">
        <f aca="false">nov_2021_out_good[[#This Row],[Calculated Total Impact Energy(kt)]]*4180000000000*2/(nov_2021_out_good[[#This Row],[Vel(km/s)]]*1000)^2</f>
        <v>4535.59027777778</v>
      </c>
      <c r="M205" s="0" t="n">
        <f aca="false">2*(nov_2021_out_good[[#This Row],[Mass (kg)]]/4/1500)^0.3333</f>
        <v>1.82191551699636</v>
      </c>
      <c r="N205" s="0" t="s">
        <v>2524</v>
      </c>
      <c r="O205" s="0" t="s">
        <v>2519</v>
      </c>
      <c r="P205" s="0" t="n">
        <v>-45</v>
      </c>
      <c r="Q205" s="0" t="n">
        <v>95.5</v>
      </c>
      <c r="R205" s="0" t="n">
        <v>19.16950704</v>
      </c>
      <c r="S205" s="0" t="n">
        <v>47.66428467</v>
      </c>
      <c r="T205" s="0" t="n">
        <v>114.6002455</v>
      </c>
      <c r="U205" s="0" t="n">
        <v>5.898886689</v>
      </c>
      <c r="V205" s="0" t="n">
        <v>-12.88414015</v>
      </c>
      <c r="W205" s="0" t="n">
        <v>12.91015369</v>
      </c>
      <c r="Z205" s="0" t="n">
        <v>1</v>
      </c>
      <c r="AA205" s="0" t="n">
        <v>0.982805</v>
      </c>
      <c r="AB205" s="0" t="n">
        <v>0.0007375</v>
      </c>
      <c r="AC205" s="37" t="n">
        <v>11.068556</v>
      </c>
      <c r="AD205" s="0" t="n">
        <v>6.0256805</v>
      </c>
      <c r="AE205" s="0" t="n">
        <v>3.073257</v>
      </c>
      <c r="AF205" s="0" t="n">
        <v>0.8368973</v>
      </c>
      <c r="AG205" s="0" t="n">
        <v>0.0832492</v>
      </c>
      <c r="AH205" s="0" t="n">
        <v>18.2999885</v>
      </c>
      <c r="AI205" s="0" t="n">
        <v>1.1020902</v>
      </c>
      <c r="AJ205" s="0" t="n">
        <v>355.2387482</v>
      </c>
      <c r="AK205" s="0" t="n">
        <v>1.0738097</v>
      </c>
      <c r="AL205" s="0" t="n">
        <v>124.2534599</v>
      </c>
      <c r="AM205" s="0" t="n">
        <v>0.0004231</v>
      </c>
      <c r="AN205" s="0" t="n">
        <v>15.3163966</v>
      </c>
      <c r="AO205" s="0" t="n">
        <v>1.1857882</v>
      </c>
      <c r="AP205" s="0" t="n">
        <v>40.684682</v>
      </c>
      <c r="AQ205" s="0" t="n">
        <v>0.9227838</v>
      </c>
      <c r="AR205" s="0" t="n">
        <v>47.4300397</v>
      </c>
      <c r="AS205" s="0" t="n">
        <v>1.7086253</v>
      </c>
      <c r="AT205" s="0" t="n">
        <v>-42.2101967</v>
      </c>
      <c r="AU205" s="0" t="n">
        <v>1.1572819</v>
      </c>
      <c r="AV205" s="28" t="n">
        <f aca="false">(5.2/nov_2021_out_good[[#This Row],[a]]+2*COS(nov_2021_out_good[[#This Row],[incl]]*3.1415/180)*((nov_2021_out_good[[#This Row],[a]]/5.2*(1-nov_2021_out_good[[#This Row],[e]]^2))^0.5))</f>
        <v>1.9818096334408</v>
      </c>
    </row>
    <row r="206" customFormat="false" ht="13.8" hidden="false" customHeight="false" outlineLevel="0" collapsed="false">
      <c r="A206" s="31" t="n">
        <v>43209.5850347222</v>
      </c>
      <c r="B206" s="0" t="s">
        <v>119</v>
      </c>
      <c r="C206" s="0" t="s">
        <v>1355</v>
      </c>
      <c r="D206" s="0" t="n">
        <v>30</v>
      </c>
      <c r="E206" s="0" t="n">
        <v>20.9</v>
      </c>
      <c r="F206" s="0" t="n">
        <v>-9.1</v>
      </c>
      <c r="G206" s="0" t="n">
        <v>-2.5</v>
      </c>
      <c r="H206" s="0" t="n">
        <v>18.6</v>
      </c>
      <c r="I206" s="43" t="n">
        <v>72000000000</v>
      </c>
      <c r="J206" s="0" t="n">
        <v>0.23</v>
      </c>
      <c r="L206" s="0" t="n">
        <f aca="false">nov_2021_out_good[[#This Row],[Calculated Total Impact Energy(kt)]]*4180000000000*2/(nov_2021_out_good[[#This Row],[Vel(km/s)]]*1000)^2</f>
        <v>4401.91387559809</v>
      </c>
      <c r="M206" s="0" t="n">
        <f aca="false">2*(nov_2021_out_good[[#This Row],[Mass (kg)]]/4/1500)^0.3333</f>
        <v>1.80383956996577</v>
      </c>
      <c r="N206" s="0" t="s">
        <v>2518</v>
      </c>
      <c r="O206" s="0" t="s">
        <v>2519</v>
      </c>
      <c r="P206" s="0" t="n">
        <v>7.5</v>
      </c>
      <c r="Q206" s="0" t="n">
        <v>3.6</v>
      </c>
      <c r="R206" s="0" t="n">
        <v>20.85713307</v>
      </c>
      <c r="S206" s="0" t="n">
        <v>71.16908414</v>
      </c>
      <c r="T206" s="0" t="n">
        <v>174.4078376</v>
      </c>
      <c r="U206" s="0" t="n">
        <v>19.64680846</v>
      </c>
      <c r="V206" s="0" t="n">
        <v>-1.923673093</v>
      </c>
      <c r="W206" s="0" t="n">
        <v>6.732191259</v>
      </c>
      <c r="Z206" s="0" t="n">
        <v>1</v>
      </c>
      <c r="AA206" s="0" t="n">
        <v>1.0002309</v>
      </c>
      <c r="AB206" s="0" t="n">
        <v>0.0023612</v>
      </c>
      <c r="AC206" s="37" t="n">
        <v>1.564524</v>
      </c>
      <c r="AD206" s="0" t="n">
        <v>1.2823775</v>
      </c>
      <c r="AE206" s="0" t="n">
        <v>0.0883969</v>
      </c>
      <c r="AF206" s="0" t="n">
        <v>0.2200183</v>
      </c>
      <c r="AG206" s="0" t="n">
        <v>0.0543134</v>
      </c>
      <c r="AH206" s="0" t="n">
        <v>32.1982372</v>
      </c>
      <c r="AI206" s="0" t="n">
        <v>1.8414899</v>
      </c>
      <c r="AJ206" s="0" t="n">
        <v>347.6489536</v>
      </c>
      <c r="AK206" s="0" t="n">
        <v>3.3196481</v>
      </c>
      <c r="AL206" s="0" t="n">
        <v>209.2147777</v>
      </c>
      <c r="AM206" s="0" t="n">
        <v>0.0001544</v>
      </c>
      <c r="AN206" s="0" t="n">
        <v>17.5793597</v>
      </c>
      <c r="AO206" s="0" t="n">
        <v>1.2351029</v>
      </c>
      <c r="AP206" s="0" t="n">
        <v>32.7819377</v>
      </c>
      <c r="AQ206" s="0" t="n">
        <v>0.7273215</v>
      </c>
      <c r="AR206" s="0" t="n">
        <v>74.0292739</v>
      </c>
      <c r="AS206" s="0" t="n">
        <v>3.1148889</v>
      </c>
      <c r="AT206" s="0" t="n">
        <v>-70.1142574</v>
      </c>
      <c r="AU206" s="0" t="n">
        <v>1.3775378</v>
      </c>
      <c r="AV206" s="28" t="n">
        <f aca="false">(5.2/nov_2021_out_good[[#This Row],[a]]+2*COS(nov_2021_out_good[[#This Row],[incl]]*3.1415/180)*((nov_2021_out_good[[#This Row],[a]]/5.2*(1-nov_2021_out_good[[#This Row],[e]]^2))^0.5))</f>
        <v>4.87483653793307</v>
      </c>
    </row>
    <row r="207" customFormat="false" ht="13.8" hidden="false" customHeight="false" outlineLevel="0" collapsed="false">
      <c r="A207" s="31" t="n">
        <v>44738.8447453704</v>
      </c>
      <c r="B207" s="0" t="s">
        <v>1471</v>
      </c>
      <c r="C207" s="0" t="s">
        <v>1472</v>
      </c>
      <c r="D207" s="0" t="n">
        <v>19</v>
      </c>
      <c r="E207" s="0" t="n">
        <v>20.1</v>
      </c>
      <c r="F207" s="0" t="n">
        <v>0.2</v>
      </c>
      <c r="G207" s="0" t="n">
        <v>-18.3</v>
      </c>
      <c r="H207" s="0" t="n">
        <v>8.2</v>
      </c>
      <c r="I207" s="43" t="n">
        <v>65000000000</v>
      </c>
      <c r="J207" s="0" t="n">
        <v>0.21</v>
      </c>
      <c r="L207" s="0" t="n">
        <f aca="false">nov_2021_out_good[[#This Row],[Calculated Total Impact Energy(kt)]]*4180000000000*2/(nov_2021_out_good[[#This Row],[Vel(km/s)]]*1000)^2</f>
        <v>4345.43699413381</v>
      </c>
      <c r="M207" s="0" t="n">
        <f aca="false">2*(nov_2021_out_good[[#This Row],[Mass (kg)]]/4/1500)^0.3333</f>
        <v>1.79609264833714</v>
      </c>
      <c r="N207" s="0" t="s">
        <v>2524</v>
      </c>
      <c r="O207" s="0" t="s">
        <v>2519</v>
      </c>
      <c r="P207" s="0" t="n">
        <v>-69.7</v>
      </c>
      <c r="Q207" s="0" t="n">
        <v>164.7</v>
      </c>
      <c r="R207" s="0" t="n">
        <v>20.05417662</v>
      </c>
      <c r="S207" s="0" t="n">
        <v>61.94154212</v>
      </c>
      <c r="T207" s="0" t="n">
        <v>276.0493188</v>
      </c>
      <c r="U207" s="0" t="n">
        <v>-1.865007335</v>
      </c>
      <c r="V207" s="0" t="n">
        <v>17.59862615</v>
      </c>
      <c r="W207" s="0" t="n">
        <v>9.43292666</v>
      </c>
      <c r="Z207" s="0" t="n">
        <v>1</v>
      </c>
      <c r="AA207" s="0" t="n">
        <v>0.3191302</v>
      </c>
      <c r="AB207" s="0" t="n">
        <v>0.0272036</v>
      </c>
      <c r="AC207" s="37" t="n">
        <v>1.3026653</v>
      </c>
      <c r="AD207" s="0" t="n">
        <v>0.8108978</v>
      </c>
      <c r="AE207" s="0" t="n">
        <v>0.0119115</v>
      </c>
      <c r="AF207" s="0" t="n">
        <v>0.6064483</v>
      </c>
      <c r="AG207" s="0" t="n">
        <v>0.0334251</v>
      </c>
      <c r="AH207" s="0" t="n">
        <v>0.767819</v>
      </c>
      <c r="AI207" s="0" t="n">
        <v>1.0313973</v>
      </c>
      <c r="AJ207" s="0" t="n">
        <v>324.6056327</v>
      </c>
      <c r="AK207" s="0" t="n">
        <v>1.3938758</v>
      </c>
      <c r="AL207" s="0" t="n">
        <v>95.1197831</v>
      </c>
      <c r="AM207" s="0" t="n">
        <v>0.2911231</v>
      </c>
      <c r="AN207" s="0" t="n">
        <v>16.8202635</v>
      </c>
      <c r="AO207" s="0" t="n">
        <v>1.2039915</v>
      </c>
      <c r="AP207" s="0" t="n">
        <v>25.5213095</v>
      </c>
      <c r="AQ207" s="0" t="n">
        <v>0.3148368</v>
      </c>
      <c r="AR207" s="0" t="n">
        <v>306.6940673</v>
      </c>
      <c r="AS207" s="0" t="n">
        <v>1.1454176</v>
      </c>
      <c r="AT207" s="0" t="n">
        <v>-18.1818754</v>
      </c>
      <c r="AU207" s="0" t="n">
        <v>1.3071422</v>
      </c>
      <c r="AV207" s="28" t="n">
        <f aca="false">(5.2/nov_2021_out_good[[#This Row],[a]]+2*COS(nov_2021_out_good[[#This Row],[incl]]*3.1415/180)*((nov_2021_out_good[[#This Row],[a]]/5.2*(1-nov_2021_out_good[[#This Row],[e]]^2))^0.5))</f>
        <v>7.04056873451496</v>
      </c>
    </row>
    <row r="208" customFormat="false" ht="13.8" hidden="false" customHeight="false" outlineLevel="0" collapsed="false">
      <c r="A208" s="31" t="n">
        <v>38913.6408449074</v>
      </c>
      <c r="B208" s="0" t="s">
        <v>760</v>
      </c>
      <c r="C208" s="0" t="s">
        <v>761</v>
      </c>
      <c r="D208" s="0" t="n">
        <v>38.9</v>
      </c>
      <c r="E208" s="0" t="n">
        <v>30.2</v>
      </c>
      <c r="F208" s="0" t="n">
        <v>9.2</v>
      </c>
      <c r="G208" s="0" t="n">
        <v>-1.2</v>
      </c>
      <c r="H208" s="0" t="n">
        <v>-28.7</v>
      </c>
      <c r="I208" s="43" t="n">
        <v>163000000000</v>
      </c>
      <c r="J208" s="0" t="n">
        <v>0.47</v>
      </c>
      <c r="L208" s="0" t="n">
        <f aca="false">nov_2021_out_good[[#This Row],[Calculated Total Impact Energy(kt)]]*4180000000000*2/(nov_2021_out_good[[#This Row],[Vel(km/s)]]*1000)^2</f>
        <v>4308.14437963247</v>
      </c>
      <c r="M208" s="0" t="n">
        <f aca="false">2*(nov_2021_out_good[[#This Row],[Mass (kg)]]/4/1500)^0.3333</f>
        <v>1.79094036157339</v>
      </c>
      <c r="N208" s="0" t="s">
        <v>2518</v>
      </c>
      <c r="O208" s="0" t="s">
        <v>2519</v>
      </c>
      <c r="P208" s="0" t="n">
        <v>31.1</v>
      </c>
      <c r="Q208" s="0" t="n">
        <v>45.6</v>
      </c>
      <c r="R208" s="0" t="n">
        <v>30.1623938</v>
      </c>
      <c r="S208" s="0" t="n">
        <v>70.54327996</v>
      </c>
      <c r="T208" s="0" t="n">
        <v>15.10838224</v>
      </c>
      <c r="U208" s="0" t="n">
        <v>-27.45688138</v>
      </c>
      <c r="V208" s="0" t="n">
        <v>-7.412744661</v>
      </c>
      <c r="W208" s="0" t="n">
        <v>10.04693393</v>
      </c>
      <c r="Z208" s="0" t="n">
        <v>1</v>
      </c>
      <c r="AA208" s="0" t="n">
        <v>0.9489279</v>
      </c>
      <c r="AB208" s="0" t="n">
        <v>0.0271795</v>
      </c>
      <c r="AC208" s="37" t="n">
        <v>1.3214045</v>
      </c>
      <c r="AD208" s="0" t="n">
        <v>1.1351662</v>
      </c>
      <c r="AE208" s="0" t="n">
        <v>0.0958334</v>
      </c>
      <c r="AF208" s="0" t="n">
        <v>0.1640626</v>
      </c>
      <c r="AG208" s="0" t="n">
        <v>0.051491</v>
      </c>
      <c r="AH208" s="0" t="n">
        <v>54.6830482</v>
      </c>
      <c r="AI208" s="0" t="n">
        <v>2.4856311</v>
      </c>
      <c r="AJ208" s="0" t="n">
        <v>121.9199525</v>
      </c>
      <c r="AK208" s="0" t="n">
        <v>19.8500495</v>
      </c>
      <c r="AL208" s="0" t="n">
        <v>112.9182823</v>
      </c>
      <c r="AM208" s="0" t="n">
        <v>4.88E-005</v>
      </c>
      <c r="AN208" s="0" t="n">
        <v>27.9221546</v>
      </c>
      <c r="AO208" s="0" t="n">
        <v>1.623949</v>
      </c>
      <c r="AP208" s="0" t="n">
        <v>31.0494202</v>
      </c>
      <c r="AQ208" s="0" t="n">
        <v>1.0624304</v>
      </c>
      <c r="AR208" s="0" t="n">
        <v>344.5411288</v>
      </c>
      <c r="AS208" s="0" t="n">
        <v>3.1518323</v>
      </c>
      <c r="AT208" s="0" t="n">
        <v>70.4273779</v>
      </c>
      <c r="AU208" s="0" t="n">
        <v>1.0745626</v>
      </c>
      <c r="AV208" s="28" t="n">
        <f aca="false">(5.2/nov_2021_out_good[[#This Row],[a]]+2*COS(nov_2021_out_good[[#This Row],[incl]]*3.1415/180)*((nov_2021_out_good[[#This Row],[a]]/5.2*(1-nov_2021_out_good[[#This Row],[e]]^2))^0.5))</f>
        <v>5.113735481266</v>
      </c>
    </row>
    <row r="209" customFormat="false" ht="13.8" hidden="false" customHeight="false" outlineLevel="0" collapsed="false">
      <c r="A209" s="31" t="n">
        <v>44490.438912037</v>
      </c>
      <c r="B209" s="0" t="s">
        <v>1367</v>
      </c>
      <c r="C209" s="0" t="s">
        <v>1897</v>
      </c>
      <c r="D209" s="0" t="n">
        <v>30</v>
      </c>
      <c r="E209" s="0" t="n">
        <v>15.9</v>
      </c>
      <c r="F209" s="0" t="n">
        <v>-14.1</v>
      </c>
      <c r="G209" s="0" t="n">
        <v>-7</v>
      </c>
      <c r="H209" s="0" t="n">
        <v>-1.9</v>
      </c>
      <c r="I209" s="43" t="n">
        <v>37000000000</v>
      </c>
      <c r="J209" s="0" t="n">
        <v>0.13</v>
      </c>
      <c r="L209" s="0" t="n">
        <f aca="false">nov_2021_out_good[[#This Row],[Calculated Total Impact Energy(kt)]]*4180000000000*2/(nov_2021_out_good[[#This Row],[Vel(km/s)]]*1000)^2</f>
        <v>4298.88058225545</v>
      </c>
      <c r="M209" s="0" t="n">
        <f aca="false">2*(nov_2021_out_good[[#This Row],[Mass (kg)]]/4/1500)^0.3333</f>
        <v>1.7896558831913</v>
      </c>
      <c r="N209" s="0" t="s">
        <v>2518</v>
      </c>
      <c r="O209" s="0" t="s">
        <v>2519</v>
      </c>
      <c r="P209" s="0" t="n">
        <v>51.5</v>
      </c>
      <c r="Q209" s="0" t="n">
        <v>51.4</v>
      </c>
      <c r="R209" s="0" t="n">
        <v>15.85622906</v>
      </c>
      <c r="S209" s="0" t="n">
        <v>49.1627559</v>
      </c>
      <c r="T209" s="0" t="n">
        <v>213.678037</v>
      </c>
      <c r="U209" s="0" t="n">
        <v>9.98296325</v>
      </c>
      <c r="V209" s="0" t="n">
        <v>6.652281484</v>
      </c>
      <c r="W209" s="0" t="n">
        <v>10.36858697</v>
      </c>
      <c r="Z209" s="0" t="n">
        <v>1</v>
      </c>
      <c r="AA209" s="0" t="n">
        <v>0.7405173</v>
      </c>
      <c r="AB209" s="0" t="n">
        <v>0.01983</v>
      </c>
      <c r="AC209" s="37" t="n">
        <v>1.5867052</v>
      </c>
      <c r="AD209" s="0" t="n">
        <v>1.1636113</v>
      </c>
      <c r="AE209" s="0" t="n">
        <v>0.0430898</v>
      </c>
      <c r="AF209" s="0" t="n">
        <v>0.3636042</v>
      </c>
      <c r="AG209" s="0" t="n">
        <v>0.0360383</v>
      </c>
      <c r="AH209" s="0" t="n">
        <v>3.9216715</v>
      </c>
      <c r="AI209" s="0" t="n">
        <v>0.9385584</v>
      </c>
      <c r="AJ209" s="0" t="n">
        <v>92.2953426</v>
      </c>
      <c r="AK209" s="0" t="n">
        <v>2.3468418</v>
      </c>
      <c r="AL209" s="0" t="n">
        <v>207.9286809</v>
      </c>
      <c r="AM209" s="0" t="n">
        <v>0.0053779</v>
      </c>
      <c r="AN209" s="0" t="n">
        <v>11.433617</v>
      </c>
      <c r="AO209" s="0" t="n">
        <v>1.1081318</v>
      </c>
      <c r="AP209" s="0" t="n">
        <v>31.9379121</v>
      </c>
      <c r="AQ209" s="0" t="n">
        <v>0.4419854</v>
      </c>
      <c r="AR209" s="0" t="n">
        <v>210.0779832</v>
      </c>
      <c r="AS209" s="0" t="n">
        <v>1.2000652</v>
      </c>
      <c r="AT209" s="0" t="n">
        <v>-1.2201558</v>
      </c>
      <c r="AU209" s="0" t="n">
        <v>1.6299686</v>
      </c>
      <c r="AV209" s="28" t="n">
        <f aca="false">(5.2/nov_2021_out_good[[#This Row],[a]]+2*COS(nov_2021_out_good[[#This Row],[incl]]*3.1415/180)*((nov_2021_out_good[[#This Row],[a]]/5.2*(1-nov_2021_out_good[[#This Row],[e]]^2))^0.5))</f>
        <v>5.34811586979825</v>
      </c>
    </row>
    <row r="210" customFormat="false" ht="13.8" hidden="false" customHeight="false" outlineLevel="0" collapsed="false">
      <c r="A210" s="31" t="n">
        <v>43277.7443634259</v>
      </c>
      <c r="B210" s="0" t="s">
        <v>466</v>
      </c>
      <c r="C210" s="0" t="s">
        <v>1748</v>
      </c>
      <c r="D210" s="0" t="n">
        <v>63</v>
      </c>
      <c r="E210" s="0" t="n">
        <v>14.1</v>
      </c>
      <c r="F210" s="0" t="n">
        <v>-10</v>
      </c>
      <c r="G210" s="0" t="n">
        <v>-1</v>
      </c>
      <c r="H210" s="0" t="n">
        <v>-9.9</v>
      </c>
      <c r="I210" s="43" t="n">
        <v>29000000000</v>
      </c>
      <c r="J210" s="0" t="n">
        <v>0.1</v>
      </c>
      <c r="L210" s="0" t="n">
        <f aca="false">nov_2021_out_good[[#This Row],[Calculated Total Impact Energy(kt)]]*4180000000000*2/(nov_2021_out_good[[#This Row],[Vel(km/s)]]*1000)^2</f>
        <v>4205.01986821588</v>
      </c>
      <c r="M210" s="0" t="n">
        <f aca="false">2*(nov_2021_out_good[[#This Row],[Mass (kg)]]/4/1500)^0.3333</f>
        <v>1.77653625836579</v>
      </c>
      <c r="N210" s="0" t="s">
        <v>2518</v>
      </c>
      <c r="O210" s="0" t="s">
        <v>2519</v>
      </c>
      <c r="P210" s="0" t="n">
        <v>32</v>
      </c>
      <c r="Q210" s="0" t="n">
        <v>12.1</v>
      </c>
      <c r="R210" s="0" t="n">
        <v>14.10709042</v>
      </c>
      <c r="S210" s="0" t="n">
        <v>13.52209378</v>
      </c>
      <c r="T210" s="0" t="n">
        <v>340.1802968</v>
      </c>
      <c r="U210" s="0" t="n">
        <v>-3.103133504</v>
      </c>
      <c r="V210" s="0" t="n">
        <v>1.118402392</v>
      </c>
      <c r="W210" s="0" t="n">
        <v>13.71603946</v>
      </c>
      <c r="Z210" s="0" t="n">
        <v>1</v>
      </c>
      <c r="AA210" s="0" t="n">
        <v>1.0063914</v>
      </c>
      <c r="AB210" s="0" t="n">
        <v>0.0014324</v>
      </c>
      <c r="AC210" s="37" t="n">
        <v>2.7059642</v>
      </c>
      <c r="AD210" s="0" t="n">
        <v>1.8561778</v>
      </c>
      <c r="AE210" s="0" t="n">
        <v>0.2615237</v>
      </c>
      <c r="AF210" s="0" t="n">
        <v>0.4578152</v>
      </c>
      <c r="AG210" s="0" t="n">
        <v>0.0766061</v>
      </c>
      <c r="AH210" s="0" t="n">
        <v>9.7729688</v>
      </c>
      <c r="AI210" s="0" t="n">
        <v>1.0272842</v>
      </c>
      <c r="AJ210" s="0" t="n">
        <v>165.5369264</v>
      </c>
      <c r="AK210" s="0" t="n">
        <v>1.126701</v>
      </c>
      <c r="AL210" s="0" t="n">
        <v>94.8408382</v>
      </c>
      <c r="AM210" s="0" t="n">
        <v>0.0014801</v>
      </c>
      <c r="AN210" s="0" t="n">
        <v>8.7289451</v>
      </c>
      <c r="AO210" s="0" t="n">
        <v>1.143042</v>
      </c>
      <c r="AP210" s="0" t="n">
        <v>35.6025717</v>
      </c>
      <c r="AQ210" s="0" t="n">
        <v>0.9456831</v>
      </c>
      <c r="AR210" s="0" t="n">
        <v>183.1961434</v>
      </c>
      <c r="AS210" s="0" t="n">
        <v>1.8744921</v>
      </c>
      <c r="AT210" s="0" t="n">
        <v>47.378255</v>
      </c>
      <c r="AU210" s="0" t="n">
        <v>1.3171444</v>
      </c>
      <c r="AV210" s="28" t="n">
        <f aca="false">(5.2/nov_2021_out_good[[#This Row],[a]]+2*COS(nov_2021_out_good[[#This Row],[incl]]*3.1415/180)*((nov_2021_out_good[[#This Row],[a]]/5.2*(1-nov_2021_out_good[[#This Row],[e]]^2))^0.5))</f>
        <v>3.84837884467871</v>
      </c>
    </row>
    <row r="211" customFormat="false" ht="13.8" hidden="false" customHeight="false" outlineLevel="0" collapsed="false">
      <c r="A211" s="31" t="n">
        <v>40923.518287037</v>
      </c>
      <c r="B211" s="0" t="s">
        <v>2422</v>
      </c>
      <c r="C211" s="0" t="s">
        <v>2423</v>
      </c>
      <c r="D211" s="0" t="n">
        <v>26.3</v>
      </c>
      <c r="E211" s="0" t="n">
        <v>12.3</v>
      </c>
      <c r="F211" s="0" t="n">
        <v>-1.9</v>
      </c>
      <c r="G211" s="0" t="n">
        <v>5.1</v>
      </c>
      <c r="H211" s="0" t="n">
        <v>11</v>
      </c>
      <c r="I211" s="43" t="n">
        <v>21000000000</v>
      </c>
      <c r="J211" s="0" t="n">
        <v>0.076</v>
      </c>
      <c r="L211" s="0" t="n">
        <f aca="false">nov_2021_out_good[[#This Row],[Calculated Total Impact Energy(kt)]]*4180000000000*2/(nov_2021_out_good[[#This Row],[Vel(km/s)]]*1000)^2</f>
        <v>4199.61663031264</v>
      </c>
      <c r="M211" s="0" t="n">
        <f aca="false">2*(nov_2021_out_good[[#This Row],[Mass (kg)]]/4/1500)^0.3333</f>
        <v>1.77577508857301</v>
      </c>
      <c r="N211" s="0" t="s">
        <v>2524</v>
      </c>
      <c r="O211" s="0" t="s">
        <v>2519</v>
      </c>
      <c r="P211" s="0" t="n">
        <v>-64.1</v>
      </c>
      <c r="Q211" s="0" t="n">
        <v>109.9</v>
      </c>
      <c r="R211" s="0" t="n">
        <v>12.27273401</v>
      </c>
      <c r="S211" s="0" t="n">
        <v>52.22403293</v>
      </c>
      <c r="T211" s="0" t="n">
        <v>180.2989379</v>
      </c>
      <c r="U211" s="0" t="n">
        <v>9.700384555</v>
      </c>
      <c r="V211" s="0" t="n">
        <v>0.050611736</v>
      </c>
      <c r="W211" s="0" t="n">
        <v>7.517976984</v>
      </c>
      <c r="Z211" s="0" t="n">
        <v>1</v>
      </c>
      <c r="AA211" s="0" t="n">
        <v>0.6181005</v>
      </c>
      <c r="AB211" s="0" t="n">
        <v>0.0664699</v>
      </c>
      <c r="AC211" s="37" t="n">
        <v>1.0039563</v>
      </c>
      <c r="AD211" s="0" t="n">
        <v>0.8110284</v>
      </c>
      <c r="AE211" s="0" t="n">
        <v>0.0297684</v>
      </c>
      <c r="AF211" s="0" t="n">
        <v>0.2378806</v>
      </c>
      <c r="AG211" s="0" t="n">
        <v>0.0540095</v>
      </c>
      <c r="AH211" s="0" t="n">
        <v>3.9285185</v>
      </c>
      <c r="AI211" s="0" t="n">
        <v>2.2207494</v>
      </c>
      <c r="AJ211" s="0" t="n">
        <v>200.9413579</v>
      </c>
      <c r="AK211" s="0" t="n">
        <v>1.1297041</v>
      </c>
      <c r="AL211" s="0" t="n">
        <v>114.6023534</v>
      </c>
      <c r="AM211" s="0" t="n">
        <v>0.0117065</v>
      </c>
      <c r="AN211" s="0" t="n">
        <v>5.0862917</v>
      </c>
      <c r="AO211" s="0" t="n">
        <v>1.4810336</v>
      </c>
      <c r="AP211" s="0" t="n">
        <v>26.6447062</v>
      </c>
      <c r="AQ211" s="0" t="n">
        <v>0.7533996</v>
      </c>
      <c r="AR211" s="0" t="n">
        <v>232.6821752</v>
      </c>
      <c r="AS211" s="0" t="n">
        <v>1.6152641</v>
      </c>
      <c r="AT211" s="0" t="n">
        <v>-40.5869318</v>
      </c>
      <c r="AU211" s="0" t="n">
        <v>5.6098429</v>
      </c>
      <c r="AV211" s="28" t="n">
        <f aca="false">(5.2/nov_2021_out_good[[#This Row],[a]]+2*COS(nov_2021_out_good[[#This Row],[incl]]*3.1415/180)*((nov_2021_out_good[[#This Row],[a]]/5.2*(1-nov_2021_out_good[[#This Row],[e]]^2))^0.5))</f>
        <v>7.17699012326117</v>
      </c>
    </row>
    <row r="212" customFormat="false" ht="13.8" hidden="false" customHeight="false" outlineLevel="0" collapsed="false">
      <c r="A212" s="31" t="n">
        <v>38875.0044907407</v>
      </c>
      <c r="B212" s="0" t="s">
        <v>1529</v>
      </c>
      <c r="C212" s="0" t="s">
        <v>1530</v>
      </c>
      <c r="D212" s="0" t="n">
        <v>40.7</v>
      </c>
      <c r="E212" s="0" t="n">
        <v>19.6</v>
      </c>
      <c r="F212" s="0" t="n">
        <v>6.1</v>
      </c>
      <c r="G212" s="0" t="n">
        <v>4.6</v>
      </c>
      <c r="H212" s="0" t="n">
        <v>-18</v>
      </c>
      <c r="I212" s="43" t="n">
        <v>59000000000</v>
      </c>
      <c r="J212" s="0" t="n">
        <v>0.19</v>
      </c>
      <c r="L212" s="0" t="n">
        <f aca="false">nov_2021_out_good[[#This Row],[Calculated Total Impact Energy(kt)]]*4180000000000*2/(nov_2021_out_good[[#This Row],[Vel(km/s)]]*1000)^2</f>
        <v>4134.73552686381</v>
      </c>
      <c r="M212" s="0" t="n">
        <f aca="false">2*(nov_2021_out_good[[#This Row],[Mass (kg)]]/4/1500)^0.3333</f>
        <v>1.7665836807307</v>
      </c>
      <c r="N212" s="0" t="s">
        <v>2518</v>
      </c>
      <c r="O212" s="0" t="s">
        <v>2519</v>
      </c>
      <c r="P212" s="0" t="n">
        <v>69.2</v>
      </c>
      <c r="Q212" s="0" t="n">
        <v>22.5</v>
      </c>
      <c r="R212" s="0" t="n">
        <v>19.55428342</v>
      </c>
      <c r="S212" s="0" t="n">
        <v>43.43052157</v>
      </c>
      <c r="T212" s="0" t="n">
        <v>351.8081553</v>
      </c>
      <c r="U212" s="0" t="n">
        <v>-13.30590438</v>
      </c>
      <c r="V212" s="0" t="n">
        <v>1.915476912</v>
      </c>
      <c r="W212" s="0" t="n">
        <v>14.20048791</v>
      </c>
      <c r="Z212" s="0" t="n">
        <v>1</v>
      </c>
      <c r="AA212" s="0" t="n">
        <v>0.9117015</v>
      </c>
      <c r="AB212" s="0" t="n">
        <v>0.0066233</v>
      </c>
      <c r="AC212" s="37" t="n">
        <v>5.2964958</v>
      </c>
      <c r="AD212" s="0" t="n">
        <v>3.1040987</v>
      </c>
      <c r="AE212" s="0" t="n">
        <v>0.6790832</v>
      </c>
      <c r="AF212" s="0" t="n">
        <v>0.7062911</v>
      </c>
      <c r="AG212" s="0" t="n">
        <v>0.065061</v>
      </c>
      <c r="AH212" s="0" t="n">
        <v>16.4486469</v>
      </c>
      <c r="AI212" s="0" t="n">
        <v>1.2357422</v>
      </c>
      <c r="AJ212" s="0" t="n">
        <v>138.983723</v>
      </c>
      <c r="AK212" s="0" t="n">
        <v>1.4088051</v>
      </c>
      <c r="AL212" s="0" t="n">
        <v>76.0537858</v>
      </c>
      <c r="AM212" s="0" t="n">
        <v>0.0002256</v>
      </c>
      <c r="AN212" s="0" t="n">
        <v>16.0776042</v>
      </c>
      <c r="AO212" s="0" t="n">
        <v>1.1901846</v>
      </c>
      <c r="AP212" s="0" t="n">
        <v>38.2437317</v>
      </c>
      <c r="AQ212" s="0" t="n">
        <v>0.817421</v>
      </c>
      <c r="AR212" s="0" t="n">
        <v>113.6493808</v>
      </c>
      <c r="AS212" s="0" t="n">
        <v>2.3360845</v>
      </c>
      <c r="AT212" s="0" t="n">
        <v>62.4341959</v>
      </c>
      <c r="AU212" s="0" t="n">
        <v>1.2365694</v>
      </c>
      <c r="AV212" s="28" t="n">
        <f aca="false">(5.2/nov_2021_out_good[[#This Row],[a]]+2*COS(nov_2021_out_good[[#This Row],[incl]]*3.1415/180)*((nov_2021_out_good[[#This Row],[a]]/5.2*(1-nov_2021_out_good[[#This Row],[e]]^2))^0.5))</f>
        <v>2.72434667886815</v>
      </c>
    </row>
    <row r="213" customFormat="false" ht="13.8" hidden="false" customHeight="false" outlineLevel="0" collapsed="false">
      <c r="A213" s="31" t="n">
        <v>42290.5160648148</v>
      </c>
      <c r="B213" s="0" t="s">
        <v>1022</v>
      </c>
      <c r="C213" s="0" t="s">
        <v>2338</v>
      </c>
      <c r="D213" s="0" t="n">
        <v>38.9</v>
      </c>
      <c r="E213" s="0" t="n">
        <v>12.9</v>
      </c>
      <c r="F213" s="0" t="n">
        <v>-6.6</v>
      </c>
      <c r="G213" s="0" t="n">
        <v>3.8</v>
      </c>
      <c r="H213" s="0" t="n">
        <v>10.4</v>
      </c>
      <c r="I213" s="43" t="n">
        <v>23000000000</v>
      </c>
      <c r="J213" s="0" t="n">
        <v>0.082</v>
      </c>
      <c r="L213" s="0" t="n">
        <f aca="false">nov_2021_out_good[[#This Row],[Calculated Total Impact Energy(kt)]]*4180000000000*2/(nov_2021_out_good[[#This Row],[Vel(km/s)]]*1000)^2</f>
        <v>4119.46397452076</v>
      </c>
      <c r="M213" s="0" t="n">
        <f aca="false">2*(nov_2021_out_good[[#This Row],[Mass (kg)]]/4/1500)^0.3333</f>
        <v>1.76440626949672</v>
      </c>
      <c r="N213" s="0" t="s">
        <v>2524</v>
      </c>
      <c r="O213" s="0" t="s">
        <v>2525</v>
      </c>
      <c r="P213" s="0" t="n">
        <v>-8</v>
      </c>
      <c r="Q213" s="0" t="n">
        <v>-52.5</v>
      </c>
      <c r="R213" s="0" t="n">
        <v>12.89030644</v>
      </c>
      <c r="S213" s="0" t="n">
        <v>49.26610579</v>
      </c>
      <c r="T213" s="0" t="n">
        <v>162.588167</v>
      </c>
      <c r="U213" s="0" t="n">
        <v>9.320043601</v>
      </c>
      <c r="V213" s="0" t="n">
        <v>-2.922838616</v>
      </c>
      <c r="W213" s="0" t="n">
        <v>8.411527905</v>
      </c>
      <c r="Z213" s="0" t="n">
        <v>1</v>
      </c>
      <c r="AA213" s="0" t="n">
        <v>0.9786973</v>
      </c>
      <c r="AB213" s="0" t="n">
        <v>0.0104377</v>
      </c>
      <c r="AC213" s="37" t="n">
        <v>1.4459117</v>
      </c>
      <c r="AD213" s="0" t="n">
        <v>1.2123045</v>
      </c>
      <c r="AE213" s="0" t="n">
        <v>0.0382535</v>
      </c>
      <c r="AF213" s="0" t="n">
        <v>0.1926968</v>
      </c>
      <c r="AG213" s="0" t="n">
        <v>0.0331146</v>
      </c>
      <c r="AH213" s="0" t="n">
        <v>9.1837835</v>
      </c>
      <c r="AI213" s="0" t="n">
        <v>1.8443121</v>
      </c>
      <c r="AJ213" s="0" t="n">
        <v>331.8063526</v>
      </c>
      <c r="AK213" s="0" t="n">
        <v>6.014045</v>
      </c>
      <c r="AL213" s="0" t="n">
        <v>19.6380253</v>
      </c>
      <c r="AM213" s="0" t="n">
        <v>0.0010719</v>
      </c>
      <c r="AN213" s="0" t="n">
        <v>6.2802369</v>
      </c>
      <c r="AO213" s="0" t="n">
        <v>1.3130826</v>
      </c>
      <c r="AP213" s="0" t="n">
        <v>32.3476055</v>
      </c>
      <c r="AQ213" s="0" t="n">
        <v>0.3569129</v>
      </c>
      <c r="AR213" s="0" t="n">
        <v>195.1862452</v>
      </c>
      <c r="AS213" s="0" t="n">
        <v>7.9435627</v>
      </c>
      <c r="AT213" s="0" t="n">
        <v>-69.0710433</v>
      </c>
      <c r="AU213" s="0" t="n">
        <v>2.8676379</v>
      </c>
      <c r="AV213" s="28" t="n">
        <f aca="false">(5.2/nov_2021_out_good[[#This Row],[a]]+2*COS(nov_2021_out_good[[#This Row],[incl]]*3.1415/180)*((nov_2021_out_good[[#This Row],[a]]/5.2*(1-nov_2021_out_good[[#This Row],[e]]^2))^0.5))</f>
        <v>5.22478911230578</v>
      </c>
    </row>
    <row r="214" customFormat="false" ht="13.8" hidden="false" customHeight="false" outlineLevel="0" collapsed="false">
      <c r="A214" s="31" t="n">
        <v>41727.5733912037</v>
      </c>
      <c r="B214" s="0" t="s">
        <v>103</v>
      </c>
      <c r="C214" s="0" t="s">
        <v>1858</v>
      </c>
      <c r="D214" s="0" t="n">
        <v>30.7</v>
      </c>
      <c r="E214" s="0" t="n">
        <v>16.3</v>
      </c>
      <c r="F214" s="0" t="n">
        <v>10</v>
      </c>
      <c r="G214" s="0" t="n">
        <v>-12.7</v>
      </c>
      <c r="H214" s="0" t="n">
        <v>2.2</v>
      </c>
      <c r="I214" s="43" t="n">
        <v>39000000000</v>
      </c>
      <c r="J214" s="0" t="n">
        <v>0.13</v>
      </c>
      <c r="L214" s="0" t="n">
        <f aca="false">nov_2021_out_good[[#This Row],[Calculated Total Impact Energy(kt)]]*4180000000000*2/(nov_2021_out_good[[#This Row],[Vel(km/s)]]*1000)^2</f>
        <v>4090.48138808386</v>
      </c>
      <c r="M214" s="0" t="n">
        <f aca="false">2*(nov_2021_out_good[[#This Row],[Mass (kg)]]/4/1500)^0.3333</f>
        <v>1.76025910099009</v>
      </c>
      <c r="N214" s="0" t="s">
        <v>2524</v>
      </c>
      <c r="O214" s="0" t="s">
        <v>2519</v>
      </c>
      <c r="P214" s="0" t="n">
        <v>-28.7</v>
      </c>
      <c r="Q214" s="0" t="n">
        <v>121.5</v>
      </c>
      <c r="R214" s="0" t="n">
        <v>16.31349135</v>
      </c>
      <c r="S214" s="0" t="n">
        <v>21.88565699</v>
      </c>
      <c r="T214" s="0" t="n">
        <v>18.11451283</v>
      </c>
      <c r="U214" s="0" t="n">
        <v>-5.779553912</v>
      </c>
      <c r="V214" s="0" t="n">
        <v>-1.890669873</v>
      </c>
      <c r="W214" s="0" t="n">
        <v>15.13777143</v>
      </c>
      <c r="Z214" s="0" t="n">
        <v>1</v>
      </c>
      <c r="AA214" s="0" t="n">
        <v>0.8868273</v>
      </c>
      <c r="AB214" s="0" t="n">
        <v>0.0105313</v>
      </c>
      <c r="AC214" s="37" t="n">
        <v>2.9267818</v>
      </c>
      <c r="AD214" s="0" t="n">
        <v>1.9068045</v>
      </c>
      <c r="AE214" s="0" t="n">
        <v>0.2190146</v>
      </c>
      <c r="AF214" s="0" t="n">
        <v>0.5349144</v>
      </c>
      <c r="AG214" s="0" t="n">
        <v>0.0576049</v>
      </c>
      <c r="AH214" s="0" t="n">
        <v>3.9490035</v>
      </c>
      <c r="AI214" s="0" t="n">
        <v>0.6164417</v>
      </c>
      <c r="AJ214" s="0" t="n">
        <v>47.2323743</v>
      </c>
      <c r="AK214" s="0" t="n">
        <v>1.485528</v>
      </c>
      <c r="AL214" s="0" t="n">
        <v>188.5861396</v>
      </c>
      <c r="AM214" s="0" t="n">
        <v>0.0010217</v>
      </c>
      <c r="AN214" s="0" t="n">
        <v>11.8446775</v>
      </c>
      <c r="AO214" s="0" t="n">
        <v>1.1205927</v>
      </c>
      <c r="AP214" s="0" t="n">
        <v>36.2174016</v>
      </c>
      <c r="AQ214" s="0" t="n">
        <v>0.7377325</v>
      </c>
      <c r="AR214" s="0" t="n">
        <v>160.5220546</v>
      </c>
      <c r="AS214" s="0" t="n">
        <v>1.1656069</v>
      </c>
      <c r="AT214" s="0" t="n">
        <v>-4.3766576</v>
      </c>
      <c r="AU214" s="0" t="n">
        <v>1.2517311</v>
      </c>
      <c r="AV214" s="28" t="n">
        <f aca="false">(5.2/nov_2021_out_good[[#This Row],[a]]+2*COS(nov_2021_out_good[[#This Row],[incl]]*3.1415/180)*((nov_2021_out_good[[#This Row],[a]]/5.2*(1-nov_2021_out_good[[#This Row],[e]]^2))^0.5))</f>
        <v>3.74791550129477</v>
      </c>
    </row>
    <row r="215" customFormat="false" ht="13.8" hidden="false" customHeight="false" outlineLevel="0" collapsed="false">
      <c r="A215" s="31" t="n">
        <v>44126.7357986111</v>
      </c>
      <c r="B215" s="0" t="s">
        <v>286</v>
      </c>
      <c r="C215" s="0" t="s">
        <v>1742</v>
      </c>
      <c r="D215" s="0" t="n">
        <v>40</v>
      </c>
      <c r="E215" s="0" t="n">
        <v>17.6</v>
      </c>
      <c r="F215" s="0" t="n">
        <v>-9.4</v>
      </c>
      <c r="G215" s="0" t="n">
        <v>14.1</v>
      </c>
      <c r="H215" s="0" t="n">
        <v>-4.9</v>
      </c>
      <c r="I215" s="43" t="n">
        <v>44000000000</v>
      </c>
      <c r="J215" s="0" t="n">
        <v>0.15</v>
      </c>
      <c r="L215" s="0" t="n">
        <f aca="false">nov_2021_out_good[[#This Row],[Calculated Total Impact Energy(kt)]]*4180000000000*2/(nov_2021_out_good[[#This Row],[Vel(km/s)]]*1000)^2</f>
        <v>4048.29545454545</v>
      </c>
      <c r="M215" s="0" t="n">
        <f aca="false">2*(nov_2021_out_good[[#This Row],[Mass (kg)]]/4/1500)^0.3333</f>
        <v>1.75418748576089</v>
      </c>
      <c r="N215" s="0" t="s">
        <v>2518</v>
      </c>
      <c r="O215" s="0" t="s">
        <v>2525</v>
      </c>
      <c r="P215" s="0" t="n">
        <v>22</v>
      </c>
      <c r="Q215" s="0" t="n">
        <v>-133.5</v>
      </c>
      <c r="R215" s="0" t="n">
        <v>17.64029478</v>
      </c>
      <c r="S215" s="0" t="n">
        <v>72.44996156</v>
      </c>
      <c r="T215" s="0" t="n">
        <v>79.2551139</v>
      </c>
      <c r="U215" s="0" t="n">
        <v>-3.135711905</v>
      </c>
      <c r="V215" s="0" t="n">
        <v>-16.5243186</v>
      </c>
      <c r="W215" s="0" t="n">
        <v>5.319229785</v>
      </c>
      <c r="Z215" s="0" t="n">
        <v>1</v>
      </c>
      <c r="AA215" s="0" t="n">
        <v>0.9373245</v>
      </c>
      <c r="AB215" s="0" t="n">
        <v>0.0092793</v>
      </c>
      <c r="AC215" s="37" t="n">
        <v>4.4082388</v>
      </c>
      <c r="AD215" s="0" t="n">
        <v>2.6727816</v>
      </c>
      <c r="AE215" s="0" t="n">
        <v>0.3924178</v>
      </c>
      <c r="AF215" s="0" t="n">
        <v>0.6493075</v>
      </c>
      <c r="AG215" s="0" t="n">
        <v>0.0542088</v>
      </c>
      <c r="AH215" s="0" t="n">
        <v>11.5998111</v>
      </c>
      <c r="AI215" s="0" t="n">
        <v>1.0498417</v>
      </c>
      <c r="AJ215" s="0" t="n">
        <v>148.5158005</v>
      </c>
      <c r="AK215" s="0" t="n">
        <v>2.0098417</v>
      </c>
      <c r="AL215" s="0" t="n">
        <v>209.4909096</v>
      </c>
      <c r="AM215" s="0" t="n">
        <v>0.0006902</v>
      </c>
      <c r="AN215" s="0" t="n">
        <v>13.1438145</v>
      </c>
      <c r="AO215" s="0" t="n">
        <v>1.1565198</v>
      </c>
      <c r="AP215" s="0" t="n">
        <v>38.0949435</v>
      </c>
      <c r="AQ215" s="0" t="n">
        <v>0.6396014</v>
      </c>
      <c r="AR215" s="0" t="n">
        <v>250.4696594</v>
      </c>
      <c r="AS215" s="0" t="n">
        <v>1.8938091</v>
      </c>
      <c r="AT215" s="0" t="n">
        <v>12.8322583</v>
      </c>
      <c r="AU215" s="0" t="n">
        <v>1.2178174</v>
      </c>
      <c r="AV215" s="28" t="n">
        <f aca="false">(5.2/nov_2021_out_good[[#This Row],[a]]+2*COS(nov_2021_out_good[[#This Row],[incl]]*3.1415/180)*((nov_2021_out_good[[#This Row],[a]]/5.2*(1-nov_2021_out_good[[#This Row],[e]]^2))^0.5))</f>
        <v>3.01376370554547</v>
      </c>
    </row>
    <row r="216" customFormat="false" ht="13.8" hidden="false" customHeight="false" outlineLevel="0" collapsed="false">
      <c r="A216" s="31" t="n">
        <v>43604.6160069444</v>
      </c>
      <c r="B216" s="0" t="s">
        <v>2048</v>
      </c>
      <c r="C216" s="0" t="s">
        <v>2049</v>
      </c>
      <c r="D216" s="0" t="n">
        <v>33.3</v>
      </c>
      <c r="E216" s="0" t="n">
        <v>15.2</v>
      </c>
      <c r="F216" s="0" t="n">
        <v>7.3</v>
      </c>
      <c r="G216" s="0" t="n">
        <v>-12.2</v>
      </c>
      <c r="H216" s="0" t="n">
        <v>5.3</v>
      </c>
      <c r="I216" s="43" t="n">
        <v>33000000000</v>
      </c>
      <c r="J216" s="0" t="n">
        <v>0.11</v>
      </c>
      <c r="L216" s="0" t="n">
        <f aca="false">nov_2021_out_good[[#This Row],[Calculated Total Impact Energy(kt)]]*4180000000000*2/(nov_2021_out_good[[#This Row],[Vel(km/s)]]*1000)^2</f>
        <v>3980.26315789474</v>
      </c>
      <c r="M216" s="0" t="n">
        <f aca="false">2*(nov_2021_out_good[[#This Row],[Mass (kg)]]/4/1500)^0.3333</f>
        <v>1.74430643279472</v>
      </c>
      <c r="N216" s="0" t="s">
        <v>2524</v>
      </c>
      <c r="O216" s="0" t="s">
        <v>2519</v>
      </c>
      <c r="P216" s="0" t="n">
        <v>-23.6</v>
      </c>
      <c r="Q216" s="0" t="n">
        <v>132.8</v>
      </c>
      <c r="R216" s="0" t="n">
        <v>15.17300234</v>
      </c>
      <c r="S216" s="0" t="n">
        <v>11.47417005</v>
      </c>
      <c r="T216" s="0" t="n">
        <v>283.6580584</v>
      </c>
      <c r="U216" s="0" t="n">
        <v>-0.712703421</v>
      </c>
      <c r="V216" s="0" t="n">
        <v>2.9329559</v>
      </c>
      <c r="W216" s="0" t="n">
        <v>14.86976205</v>
      </c>
      <c r="Z216" s="0" t="n">
        <v>1</v>
      </c>
      <c r="AA216" s="0" t="n">
        <v>0.8736648</v>
      </c>
      <c r="AB216" s="0" t="n">
        <v>0.0150754</v>
      </c>
      <c r="AC216" s="37" t="n">
        <v>2.1396662</v>
      </c>
      <c r="AD216" s="0" t="n">
        <v>1.5066655</v>
      </c>
      <c r="AE216" s="0" t="n">
        <v>0.1067881</v>
      </c>
      <c r="AF216" s="0" t="n">
        <v>0.4201335</v>
      </c>
      <c r="AG216" s="0" t="n">
        <v>0.0491486</v>
      </c>
      <c r="AH216" s="0" t="n">
        <v>1.6580591</v>
      </c>
      <c r="AI216" s="0" t="n">
        <v>0.4054055</v>
      </c>
      <c r="AJ216" s="0" t="n">
        <v>57.4683427</v>
      </c>
      <c r="AK216" s="0" t="n">
        <v>1.8780875</v>
      </c>
      <c r="AL216" s="0" t="n">
        <v>238.0085693</v>
      </c>
      <c r="AM216" s="0" t="n">
        <v>0.0192416</v>
      </c>
      <c r="AN216" s="0" t="n">
        <v>10.4170341</v>
      </c>
      <c r="AO216" s="0" t="n">
        <v>1.1115462</v>
      </c>
      <c r="AP216" s="0" t="n">
        <v>34.1321279</v>
      </c>
      <c r="AQ216" s="0" t="n">
        <v>0.6113382</v>
      </c>
      <c r="AR216" s="0" t="n">
        <v>215.0532623</v>
      </c>
      <c r="AS216" s="0" t="n">
        <v>1.3081976</v>
      </c>
      <c r="AT216" s="0" t="n">
        <v>-19.5053626</v>
      </c>
      <c r="AU216" s="0" t="n">
        <v>1.1831075</v>
      </c>
      <c r="AV216" s="28" t="n">
        <f aca="false">(5.2/nov_2021_out_good[[#This Row],[a]]+2*COS(nov_2021_out_good[[#This Row],[incl]]*3.1415/180)*((nov_2021_out_good[[#This Row],[a]]/5.2*(1-nov_2021_out_good[[#This Row],[e]]^2))^0.5))</f>
        <v>4.42785535927766</v>
      </c>
    </row>
    <row r="217" customFormat="false" ht="13.8" hidden="false" customHeight="false" outlineLevel="0" collapsed="false">
      <c r="A217" s="31" t="n">
        <v>39991.5472800926</v>
      </c>
      <c r="B217" s="0" t="s">
        <v>2021</v>
      </c>
      <c r="C217" s="0" t="s">
        <v>2022</v>
      </c>
      <c r="D217" s="0" t="n">
        <v>26.1</v>
      </c>
      <c r="E217" s="0" t="n">
        <v>15.2</v>
      </c>
      <c r="F217" s="0" t="n">
        <v>-11.6</v>
      </c>
      <c r="G217" s="0" t="n">
        <v>1.6</v>
      </c>
      <c r="H217" s="0" t="n">
        <v>9.7</v>
      </c>
      <c r="I217" s="43" t="n">
        <v>32000000000</v>
      </c>
      <c r="J217" s="0" t="n">
        <v>0.11</v>
      </c>
      <c r="L217" s="0" t="n">
        <f aca="false">nov_2021_out_good[[#This Row],[Calculated Total Impact Energy(kt)]]*4180000000000*2/(nov_2021_out_good[[#This Row],[Vel(km/s)]]*1000)^2</f>
        <v>3980.26315789474</v>
      </c>
      <c r="M217" s="0" t="n">
        <f aca="false">2*(nov_2021_out_good[[#This Row],[Mass (kg)]]/4/1500)^0.3333</f>
        <v>1.74430643279472</v>
      </c>
      <c r="N217" s="0" t="s">
        <v>2524</v>
      </c>
      <c r="O217" s="0" t="s">
        <v>2525</v>
      </c>
      <c r="P217" s="0" t="n">
        <v>-26.6</v>
      </c>
      <c r="Q217" s="0" t="n">
        <v>-12.6</v>
      </c>
      <c r="R217" s="0" t="n">
        <v>15.20559108</v>
      </c>
      <c r="S217" s="0" t="n">
        <v>13.62400328</v>
      </c>
      <c r="T217" s="0" t="n">
        <v>164.3034173</v>
      </c>
      <c r="U217" s="0" t="n">
        <v>3.448098158</v>
      </c>
      <c r="V217" s="0" t="n">
        <v>-0.968994781</v>
      </c>
      <c r="W217" s="0" t="n">
        <v>14.77774232</v>
      </c>
      <c r="Z217" s="0" t="n">
        <v>1</v>
      </c>
      <c r="AA217" s="0" t="n">
        <v>0.9672739</v>
      </c>
      <c r="AB217" s="0" t="n">
        <v>0.0064365</v>
      </c>
      <c r="AC217" s="37" t="n">
        <v>1.5583024</v>
      </c>
      <c r="AD217" s="0" t="n">
        <v>1.2627882</v>
      </c>
      <c r="AE217" s="0" t="n">
        <v>0.0600926</v>
      </c>
      <c r="AF217" s="0" t="n">
        <v>0.2340173</v>
      </c>
      <c r="AG217" s="0" t="n">
        <v>0.0385632</v>
      </c>
      <c r="AH217" s="0" t="n">
        <v>16.8926185</v>
      </c>
      <c r="AI217" s="0" t="n">
        <v>1.63316</v>
      </c>
      <c r="AJ217" s="0" t="n">
        <v>318.0991394</v>
      </c>
      <c r="AK217" s="0" t="n">
        <v>2.9854346</v>
      </c>
      <c r="AL217" s="0" t="n">
        <v>275.8832296</v>
      </c>
      <c r="AM217" s="0" t="n">
        <v>0.0004109</v>
      </c>
      <c r="AN217" s="0" t="n">
        <v>10.296561</v>
      </c>
      <c r="AO217" s="0" t="n">
        <v>1.1212858</v>
      </c>
      <c r="AP217" s="0" t="n">
        <v>32.2925312</v>
      </c>
      <c r="AQ217" s="0" t="n">
        <v>0.5176237</v>
      </c>
      <c r="AR217" s="0" t="n">
        <v>103.2924618</v>
      </c>
      <c r="AS217" s="0" t="n">
        <v>1.616831</v>
      </c>
      <c r="AT217" s="0" t="n">
        <v>-42.2418656</v>
      </c>
      <c r="AU217" s="0" t="n">
        <v>1.2534398</v>
      </c>
      <c r="AV217" s="28" t="n">
        <f aca="false">(5.2/nov_2021_out_good[[#This Row],[a]]+2*COS(nov_2021_out_good[[#This Row],[incl]]*3.1415/180)*((nov_2021_out_good[[#This Row],[a]]/5.2*(1-nov_2021_out_good[[#This Row],[e]]^2))^0.5))</f>
        <v>5.03474481539534</v>
      </c>
    </row>
    <row r="218" customFormat="false" ht="13.8" hidden="false" customHeight="false" outlineLevel="0" collapsed="false">
      <c r="A218" s="31" t="n">
        <v>41201.6849768519</v>
      </c>
      <c r="B218" s="0" t="s">
        <v>2333</v>
      </c>
      <c r="C218" s="0" t="s">
        <v>1652</v>
      </c>
      <c r="D218" s="0" t="n">
        <v>29.3</v>
      </c>
      <c r="E218" s="0" t="n">
        <v>13.2</v>
      </c>
      <c r="F218" s="0" t="n">
        <v>-2.3</v>
      </c>
      <c r="G218" s="0" t="n">
        <v>-3.9</v>
      </c>
      <c r="H218" s="0" t="n">
        <v>12.4</v>
      </c>
      <c r="I218" s="43" t="n">
        <v>23000000000</v>
      </c>
      <c r="J218" s="0" t="n">
        <v>0.082</v>
      </c>
      <c r="L218" s="0" t="n">
        <f aca="false">nov_2021_out_good[[#This Row],[Calculated Total Impact Energy(kt)]]*4180000000000*2/(nov_2021_out_good[[#This Row],[Vel(km/s)]]*1000)^2</f>
        <v>3934.34343434343</v>
      </c>
      <c r="M218" s="0" t="n">
        <f aca="false">2*(nov_2021_out_good[[#This Row],[Mass (kg)]]/4/1500)^0.3333</f>
        <v>1.73757320461964</v>
      </c>
      <c r="N218" s="0" t="s">
        <v>2524</v>
      </c>
      <c r="O218" s="0" t="s">
        <v>2519</v>
      </c>
      <c r="P218" s="0" t="n">
        <v>-75.4</v>
      </c>
      <c r="Q218" s="0" t="n">
        <v>49.6</v>
      </c>
      <c r="R218" s="0" t="n">
        <v>13.20075755</v>
      </c>
      <c r="S218" s="0" t="n">
        <v>6.181993811</v>
      </c>
      <c r="T218" s="0" t="n">
        <v>33.09128445</v>
      </c>
      <c r="U218" s="0" t="n">
        <v>-1.190976228</v>
      </c>
      <c r="V218" s="0" t="n">
        <v>-0.776129507</v>
      </c>
      <c r="W218" s="0" t="n">
        <v>13.12399324</v>
      </c>
      <c r="Z218" s="0" t="n">
        <v>1</v>
      </c>
      <c r="AA218" s="0" t="n">
        <v>0.9943302</v>
      </c>
      <c r="AB218" s="0" t="n">
        <v>0.0005196</v>
      </c>
      <c r="AC218" s="37" t="n">
        <v>2.0589941</v>
      </c>
      <c r="AD218" s="0" t="n">
        <v>1.5266621</v>
      </c>
      <c r="AE218" s="0" t="n">
        <v>0.1636414</v>
      </c>
      <c r="AF218" s="0" t="n">
        <v>0.3486901</v>
      </c>
      <c r="AG218" s="0" t="n">
        <v>0.0697113</v>
      </c>
      <c r="AH218" s="0" t="n">
        <v>9.2142144</v>
      </c>
      <c r="AI218" s="0" t="n">
        <v>1.4403545</v>
      </c>
      <c r="AJ218" s="0" t="n">
        <v>6.1769876</v>
      </c>
      <c r="AK218" s="0" t="n">
        <v>1.286393</v>
      </c>
      <c r="AL218" s="0" t="n">
        <v>26.5200844</v>
      </c>
      <c r="AM218" s="0" t="n">
        <v>0.0008397</v>
      </c>
      <c r="AN218" s="0" t="n">
        <v>7.0197151</v>
      </c>
      <c r="AO218" s="0" t="n">
        <v>1.2406266</v>
      </c>
      <c r="AP218" s="0" t="n">
        <v>34.6496749</v>
      </c>
      <c r="AQ218" s="0" t="n">
        <v>0.8988022</v>
      </c>
      <c r="AR218" s="0" t="n">
        <v>334.5080689</v>
      </c>
      <c r="AS218" s="0" t="n">
        <v>3.5633395</v>
      </c>
      <c r="AT218" s="0" t="n">
        <v>-68.4180256</v>
      </c>
      <c r="AU218" s="0" t="n">
        <v>1.3442122</v>
      </c>
      <c r="AV218" s="28" t="n">
        <f aca="false">(5.2/nov_2021_out_good[[#This Row],[a]]+2*COS(nov_2021_out_good[[#This Row],[incl]]*3.1415/180)*((nov_2021_out_good[[#This Row],[a]]/5.2*(1-nov_2021_out_good[[#This Row],[e]]^2))^0.5))</f>
        <v>4.40868214282149</v>
      </c>
    </row>
    <row r="219" customFormat="false" ht="13.8" hidden="false" customHeight="false" outlineLevel="0" collapsed="false">
      <c r="A219" s="31" t="n">
        <v>42390.6978472222</v>
      </c>
      <c r="B219" s="0" t="s">
        <v>1722</v>
      </c>
      <c r="C219" s="0" t="s">
        <v>1723</v>
      </c>
      <c r="D219" s="0" t="n">
        <v>42.5</v>
      </c>
      <c r="E219" s="0" t="n">
        <v>18.1</v>
      </c>
      <c r="F219" s="0" t="n">
        <v>-3.8</v>
      </c>
      <c r="G219" s="0" t="n">
        <v>-17.7</v>
      </c>
      <c r="H219" s="0" t="n">
        <v>-1.2</v>
      </c>
      <c r="I219" s="43" t="n">
        <v>46000000000</v>
      </c>
      <c r="J219" s="0" t="n">
        <v>0.15</v>
      </c>
      <c r="L219" s="0" t="n">
        <f aca="false">nov_2021_out_good[[#This Row],[Calculated Total Impact Energy(kt)]]*4180000000000*2/(nov_2021_out_good[[#This Row],[Vel(km/s)]]*1000)^2</f>
        <v>3827.72198650835</v>
      </c>
      <c r="M219" s="0" t="n">
        <f aca="false">2*(nov_2021_out_good[[#This Row],[Mass (kg)]]/4/1500)^0.3333</f>
        <v>1.72173463042849</v>
      </c>
      <c r="N219" s="0" t="s">
        <v>2524</v>
      </c>
      <c r="O219" s="0" t="s">
        <v>2519</v>
      </c>
      <c r="P219" s="0" t="n">
        <v>-10.8</v>
      </c>
      <c r="Q219" s="0" t="n">
        <v>0.7</v>
      </c>
      <c r="R219" s="0" t="n">
        <v>18.14304274</v>
      </c>
      <c r="S219" s="0" t="n">
        <v>78.16842844</v>
      </c>
      <c r="T219" s="0" t="n">
        <v>83.75633846</v>
      </c>
      <c r="U219" s="0" t="n">
        <v>-1.931260063</v>
      </c>
      <c r="V219" s="0" t="n">
        <v>-17.65225444</v>
      </c>
      <c r="W219" s="0" t="n">
        <v>3.719966097</v>
      </c>
      <c r="Z219" s="0" t="n">
        <v>1</v>
      </c>
      <c r="AA219" s="0" t="n">
        <v>0.8382179</v>
      </c>
      <c r="AB219" s="0" t="n">
        <v>0.0068576</v>
      </c>
      <c r="AC219" s="37" t="n">
        <v>3.2886026</v>
      </c>
      <c r="AD219" s="0" t="n">
        <v>2.0634102</v>
      </c>
      <c r="AE219" s="0" t="n">
        <v>0.3660639</v>
      </c>
      <c r="AF219" s="0" t="n">
        <v>0.5937706</v>
      </c>
      <c r="AG219" s="0" t="n">
        <v>0.072178</v>
      </c>
      <c r="AH219" s="0" t="n">
        <v>6.5388294</v>
      </c>
      <c r="AI219" s="0" t="n">
        <v>0.6959029</v>
      </c>
      <c r="AJ219" s="0" t="n">
        <v>52.9553489</v>
      </c>
      <c r="AK219" s="0" t="n">
        <v>2.4919802</v>
      </c>
      <c r="AL219" s="0" t="n">
        <v>120.8685953</v>
      </c>
      <c r="AM219" s="0" t="n">
        <v>0.0016324</v>
      </c>
      <c r="AN219" s="0" t="n">
        <v>13.7462714</v>
      </c>
      <c r="AO219" s="0" t="n">
        <v>1.167801</v>
      </c>
      <c r="AP219" s="0" t="n">
        <v>37.0551523</v>
      </c>
      <c r="AQ219" s="0" t="n">
        <v>1.0291813</v>
      </c>
      <c r="AR219" s="0" t="n">
        <v>100.4226118</v>
      </c>
      <c r="AS219" s="0" t="n">
        <v>1.9464177</v>
      </c>
      <c r="AT219" s="0" t="n">
        <v>6.2028087</v>
      </c>
      <c r="AU219" s="0" t="n">
        <v>1.0961293</v>
      </c>
      <c r="AV219" s="28" t="n">
        <f aca="false">(5.2/nov_2021_out_good[[#This Row],[a]]+2*COS(nov_2021_out_good[[#This Row],[incl]]*3.1415/180)*((nov_2021_out_good[[#This Row],[a]]/5.2*(1-nov_2021_out_good[[#This Row],[e]]^2))^0.5))</f>
        <v>3.52722991484748</v>
      </c>
    </row>
    <row r="220" customFormat="false" ht="13.8" hidden="false" customHeight="false" outlineLevel="0" collapsed="false">
      <c r="A220" s="31" t="n">
        <v>43611.4221643519</v>
      </c>
      <c r="B220" s="0" t="s">
        <v>159</v>
      </c>
      <c r="C220" s="0" t="s">
        <v>1798</v>
      </c>
      <c r="D220" s="0" t="n">
        <v>24.4</v>
      </c>
      <c r="E220" s="0" t="n">
        <v>17.5</v>
      </c>
      <c r="F220" s="0" t="n">
        <v>3.8</v>
      </c>
      <c r="G220" s="0" t="n">
        <v>-5.8</v>
      </c>
      <c r="H220" s="0" t="n">
        <v>16.1</v>
      </c>
      <c r="I220" s="43" t="n">
        <v>42000000000</v>
      </c>
      <c r="J220" s="0" t="n">
        <v>0.14</v>
      </c>
      <c r="L220" s="0" t="n">
        <f aca="false">nov_2021_out_good[[#This Row],[Calculated Total Impact Energy(kt)]]*4180000000000*2/(nov_2021_out_good[[#This Row],[Vel(km/s)]]*1000)^2</f>
        <v>3821.71428571429</v>
      </c>
      <c r="M220" s="0" t="n">
        <f aca="false">2*(nov_2021_out_good[[#This Row],[Mass (kg)]]/4/1500)^0.3333</f>
        <v>1.7208334810266</v>
      </c>
      <c r="N220" s="0" t="s">
        <v>2518</v>
      </c>
      <c r="O220" s="0" t="s">
        <v>2525</v>
      </c>
      <c r="P220" s="0" t="n">
        <v>56.6</v>
      </c>
      <c r="Q220" s="0" t="n">
        <v>-25.3</v>
      </c>
      <c r="R220" s="0" t="n">
        <v>17.5296891</v>
      </c>
      <c r="S220" s="0" t="n">
        <v>-17.7339581</v>
      </c>
      <c r="T220" s="0" t="n">
        <v>137.31921</v>
      </c>
      <c r="U220" s="0" t="n">
        <v>3.925291619</v>
      </c>
      <c r="V220" s="0" t="n">
        <v>-3.619718907</v>
      </c>
      <c r="W220" s="0" t="n">
        <v>-16.6966979</v>
      </c>
      <c r="Z220" s="0" t="n">
        <v>1</v>
      </c>
      <c r="AA220" s="0" t="n">
        <v>0.8386464</v>
      </c>
      <c r="AB220" s="0" t="n">
        <v>0.0131159</v>
      </c>
      <c r="AC220" s="37" t="n">
        <v>1.7575472</v>
      </c>
      <c r="AD220" s="0" t="n">
        <v>1.2980968</v>
      </c>
      <c r="AE220" s="0" t="n">
        <v>0.0617441</v>
      </c>
      <c r="AF220" s="0" t="n">
        <v>0.3539415</v>
      </c>
      <c r="AG220" s="0" t="n">
        <v>0.0347575</v>
      </c>
      <c r="AH220" s="0" t="n">
        <v>18.6107689</v>
      </c>
      <c r="AI220" s="0" t="n">
        <v>1.5452634</v>
      </c>
      <c r="AJ220" s="0" t="n">
        <v>109.9689644</v>
      </c>
      <c r="AK220" s="0" t="n">
        <v>2.9044287</v>
      </c>
      <c r="AL220" s="0" t="n">
        <v>64.637245</v>
      </c>
      <c r="AM220" s="0" t="n">
        <v>0.0006326</v>
      </c>
      <c r="AN220" s="0" t="n">
        <v>13.4419289</v>
      </c>
      <c r="AO220" s="0" t="n">
        <v>1.1396959</v>
      </c>
      <c r="AP220" s="0" t="n">
        <v>32.6817774</v>
      </c>
      <c r="AQ220" s="0" t="n">
        <v>0.4973151</v>
      </c>
      <c r="AR220" s="0" t="n">
        <v>45.0128907</v>
      </c>
      <c r="AS220" s="0" t="n">
        <v>3.1117705</v>
      </c>
      <c r="AT220" s="0" t="n">
        <v>67.8661198</v>
      </c>
      <c r="AU220" s="0" t="n">
        <v>1.1349703</v>
      </c>
      <c r="AV220" s="28" t="n">
        <f aca="false">(5.2/nov_2021_out_good[[#This Row],[a]]+2*COS(nov_2021_out_good[[#This Row],[incl]]*3.1415/180)*((nov_2021_out_good[[#This Row],[a]]/5.2*(1-nov_2021_out_good[[#This Row],[e]]^2))^0.5))</f>
        <v>4.89157935603468</v>
      </c>
    </row>
    <row r="221" customFormat="false" ht="13.8" hidden="false" customHeight="false" outlineLevel="0" collapsed="false">
      <c r="A221" s="31" t="n">
        <v>44609.1620833333</v>
      </c>
      <c r="B221" s="0" t="s">
        <v>1469</v>
      </c>
      <c r="C221" s="0" t="s">
        <v>249</v>
      </c>
      <c r="D221" s="0" t="n">
        <v>32.4</v>
      </c>
      <c r="E221" s="0" t="n">
        <v>21.5</v>
      </c>
      <c r="F221" s="0" t="n">
        <v>-4.4</v>
      </c>
      <c r="G221" s="0" t="n">
        <v>-19.6</v>
      </c>
      <c r="H221" s="0" t="n">
        <v>-7.7</v>
      </c>
      <c r="I221" s="43" t="n">
        <v>65000000000</v>
      </c>
      <c r="J221" s="0" t="n">
        <v>0.21</v>
      </c>
      <c r="L221" s="0" t="n">
        <f aca="false">nov_2021_out_good[[#This Row],[Calculated Total Impact Energy(kt)]]*4180000000000*2/(nov_2021_out_good[[#This Row],[Vel(km/s)]]*1000)^2</f>
        <v>3797.94483504597</v>
      </c>
      <c r="M221" s="0" t="n">
        <f aca="false">2*(nov_2021_out_good[[#This Row],[Mass (kg)]]/4/1500)^0.3333</f>
        <v>1.7172587966936</v>
      </c>
      <c r="N221" s="0" t="s">
        <v>2518</v>
      </c>
      <c r="O221" s="0" t="s">
        <v>2519</v>
      </c>
      <c r="P221" s="0" t="n">
        <v>5.4</v>
      </c>
      <c r="Q221" s="0" t="n">
        <v>56.4</v>
      </c>
      <c r="R221" s="0" t="n">
        <v>21.51301931</v>
      </c>
      <c r="S221" s="0" t="n">
        <v>25.59744652</v>
      </c>
      <c r="T221" s="0" t="n">
        <v>50.5938628</v>
      </c>
      <c r="U221" s="0" t="n">
        <v>-5.900338312</v>
      </c>
      <c r="V221" s="0" t="n">
        <v>-7.181620907</v>
      </c>
      <c r="W221" s="0" t="n">
        <v>19.40155481</v>
      </c>
      <c r="Z221" s="0" t="n">
        <v>1</v>
      </c>
      <c r="AA221" s="0" t="n">
        <v>0.4967784</v>
      </c>
      <c r="AB221" s="0" t="n">
        <v>0.020599</v>
      </c>
      <c r="AC221" s="37" t="n">
        <v>1.1785318</v>
      </c>
      <c r="AD221" s="0" t="n">
        <v>0.8376551</v>
      </c>
      <c r="AE221" s="0" t="n">
        <v>0.0157275</v>
      </c>
      <c r="AF221" s="0" t="n">
        <v>0.4069415</v>
      </c>
      <c r="AG221" s="0" t="n">
        <v>0.0207009</v>
      </c>
      <c r="AH221" s="0" t="n">
        <v>30.7195528</v>
      </c>
      <c r="AI221" s="0" t="n">
        <v>2.4878378</v>
      </c>
      <c r="AJ221" s="0" t="n">
        <v>44.0319728</v>
      </c>
      <c r="AK221" s="0" t="n">
        <v>2.6795619</v>
      </c>
      <c r="AL221" s="0" t="n">
        <v>328.1490024</v>
      </c>
      <c r="AM221" s="0" t="n">
        <v>0.0002193</v>
      </c>
      <c r="AN221" s="0" t="n">
        <v>18.2195215</v>
      </c>
      <c r="AO221" s="0" t="n">
        <v>1.2611887</v>
      </c>
      <c r="AP221" s="0" t="n">
        <v>27.1424954</v>
      </c>
      <c r="AQ221" s="0" t="n">
        <v>0.3662996</v>
      </c>
      <c r="AR221" s="0" t="n">
        <v>283.0082976</v>
      </c>
      <c r="AS221" s="0" t="n">
        <v>1.1979728</v>
      </c>
      <c r="AT221" s="0" t="n">
        <v>22.2994274</v>
      </c>
      <c r="AU221" s="0" t="n">
        <v>1.0945429</v>
      </c>
      <c r="AV221" s="28" t="n">
        <f aca="false">(5.2/nov_2021_out_good[[#This Row],[a]]+2*COS(nov_2021_out_good[[#This Row],[incl]]*3.1415/180)*((nov_2021_out_good[[#This Row],[a]]/5.2*(1-nov_2021_out_good[[#This Row],[e]]^2))^0.5))</f>
        <v>6.83816408472641</v>
      </c>
    </row>
    <row r="222" customFormat="false" ht="13.8" hidden="false" customHeight="false" outlineLevel="0" collapsed="false">
      <c r="A222" s="31" t="n">
        <v>44591.0877083333</v>
      </c>
      <c r="B222" s="0" t="s">
        <v>982</v>
      </c>
      <c r="C222" s="0" t="s">
        <v>1601</v>
      </c>
      <c r="D222" s="0" t="n">
        <v>36.6</v>
      </c>
      <c r="E222" s="0" t="n">
        <v>20</v>
      </c>
      <c r="F222" s="0" t="n">
        <v>-10.8</v>
      </c>
      <c r="G222" s="0" t="n">
        <v>16.8</v>
      </c>
      <c r="H222" s="0" t="n">
        <v>1</v>
      </c>
      <c r="I222" s="43" t="n">
        <v>54000000000</v>
      </c>
      <c r="J222" s="0" t="n">
        <v>0.18</v>
      </c>
      <c r="L222" s="0" t="n">
        <f aca="false">nov_2021_out_good[[#This Row],[Calculated Total Impact Energy(kt)]]*4180000000000*2/(nov_2021_out_good[[#This Row],[Vel(km/s)]]*1000)^2</f>
        <v>3762</v>
      </c>
      <c r="M222" s="0" t="n">
        <f aca="false">2*(nov_2021_out_good[[#This Row],[Mass (kg)]]/4/1500)^0.3333</f>
        <v>1.71182461518102</v>
      </c>
      <c r="N222" s="0" t="s">
        <v>2518</v>
      </c>
      <c r="O222" s="0" t="s">
        <v>2525</v>
      </c>
      <c r="P222" s="0" t="n">
        <v>50</v>
      </c>
      <c r="Q222" s="0" t="n">
        <v>-38</v>
      </c>
      <c r="R222" s="0" t="n">
        <v>19.99699977</v>
      </c>
      <c r="S222" s="0" t="n">
        <v>55.40813302</v>
      </c>
      <c r="T222" s="0" t="n">
        <v>203.5959862</v>
      </c>
      <c r="U222" s="0" t="n">
        <v>15.08550528</v>
      </c>
      <c r="V222" s="0" t="n">
        <v>6.589436727</v>
      </c>
      <c r="W222" s="0" t="n">
        <v>11.35283463</v>
      </c>
      <c r="Z222" s="0" t="n">
        <v>1</v>
      </c>
      <c r="AA222" s="0" t="n">
        <v>0.8740583</v>
      </c>
      <c r="AB222" s="0" t="n">
        <v>0.0092268</v>
      </c>
      <c r="AC222" s="37" t="n">
        <v>7.2563339</v>
      </c>
      <c r="AD222" s="0" t="n">
        <v>4.0651961</v>
      </c>
      <c r="AE222" s="0" t="n">
        <v>1.3245339</v>
      </c>
      <c r="AF222" s="0" t="n">
        <v>0.7849899</v>
      </c>
      <c r="AG222" s="0" t="n">
        <v>0.0716175</v>
      </c>
      <c r="AH222" s="0" t="n">
        <v>13.2178414</v>
      </c>
      <c r="AI222" s="0" t="n">
        <v>0.6764238</v>
      </c>
      <c r="AJ222" s="0" t="n">
        <v>41.9366813</v>
      </c>
      <c r="AK222" s="0" t="n">
        <v>1.3178577</v>
      </c>
      <c r="AL222" s="0" t="n">
        <v>129.854167</v>
      </c>
      <c r="AM222" s="0" t="n">
        <v>0.0004689</v>
      </c>
      <c r="AN222" s="0" t="n">
        <v>16.7158201</v>
      </c>
      <c r="AO222" s="0" t="n">
        <v>1.2021692</v>
      </c>
      <c r="AP222" s="0" t="n">
        <v>39.7863249</v>
      </c>
      <c r="AQ222" s="0" t="n">
        <v>0.8935478</v>
      </c>
      <c r="AR222" s="0" t="n">
        <v>100.9909722</v>
      </c>
      <c r="AS222" s="0" t="n">
        <v>1.0859301</v>
      </c>
      <c r="AT222" s="0" t="n">
        <v>-8.1486181</v>
      </c>
      <c r="AU222" s="0" t="n">
        <v>1.2766595</v>
      </c>
      <c r="AV222" s="28" t="n">
        <f aca="false">(5.2/nov_2021_out_good[[#This Row],[a]]+2*COS(nov_2021_out_good[[#This Row],[incl]]*3.1415/180)*((nov_2021_out_good[[#This Row],[a]]/5.2*(1-nov_2021_out_good[[#This Row],[e]]^2))^0.5))</f>
        <v>2.34564036106156</v>
      </c>
    </row>
    <row r="223" customFormat="false" ht="13.8" hidden="false" customHeight="false" outlineLevel="0" collapsed="false">
      <c r="A223" s="31" t="n">
        <v>44122.453275463</v>
      </c>
      <c r="B223" s="0" t="s">
        <v>1980</v>
      </c>
      <c r="C223" s="0" t="s">
        <v>1981</v>
      </c>
      <c r="D223" s="0" t="n">
        <v>36</v>
      </c>
      <c r="E223" s="0" t="n">
        <v>16.4</v>
      </c>
      <c r="F223" s="0" t="n">
        <v>15.6</v>
      </c>
      <c r="G223" s="0" t="n">
        <v>1.5</v>
      </c>
      <c r="H223" s="0" t="n">
        <v>4.9</v>
      </c>
      <c r="I223" s="43" t="n">
        <v>36000000000</v>
      </c>
      <c r="J223" s="0" t="n">
        <v>0.12</v>
      </c>
      <c r="L223" s="0" t="n">
        <f aca="false">nov_2021_out_good[[#This Row],[Calculated Total Impact Energy(kt)]]*4180000000000*2/(nov_2021_out_good[[#This Row],[Vel(km/s)]]*1000)^2</f>
        <v>3729.92266508031</v>
      </c>
      <c r="M223" s="0" t="n">
        <f aca="false">2*(nov_2021_out_good[[#This Row],[Mass (kg)]]/4/1500)^0.3333</f>
        <v>1.7069458197866</v>
      </c>
      <c r="N223" s="0" t="s">
        <v>2524</v>
      </c>
      <c r="O223" s="0" t="s">
        <v>2525</v>
      </c>
      <c r="P223" s="0" t="n">
        <v>-11.4</v>
      </c>
      <c r="Q223" s="0" t="n">
        <v>-135.8</v>
      </c>
      <c r="R223" s="0" t="n">
        <v>16.42010962</v>
      </c>
      <c r="S223" s="0" t="n">
        <v>37.90027147</v>
      </c>
      <c r="T223" s="0" t="n">
        <v>256.3166365</v>
      </c>
      <c r="U223" s="0" t="n">
        <v>2.386067809</v>
      </c>
      <c r="V223" s="0" t="n">
        <v>9.800409694</v>
      </c>
      <c r="W223" s="0" t="n">
        <v>12.95679938</v>
      </c>
      <c r="Z223" s="0" t="n">
        <v>1</v>
      </c>
      <c r="AA223" s="0" t="n">
        <v>0.8703878</v>
      </c>
      <c r="AB223" s="0" t="n">
        <v>0.0120755</v>
      </c>
      <c r="AC223" s="37" t="n">
        <v>3.2971629</v>
      </c>
      <c r="AD223" s="0" t="n">
        <v>2.0837754</v>
      </c>
      <c r="AE223" s="0" t="n">
        <v>0.2329369</v>
      </c>
      <c r="AF223" s="0" t="n">
        <v>0.5823025</v>
      </c>
      <c r="AG223" s="0" t="n">
        <v>0.0511445</v>
      </c>
      <c r="AH223" s="0" t="n">
        <v>6.6679628</v>
      </c>
      <c r="AI223" s="0" t="n">
        <v>0.7392804</v>
      </c>
      <c r="AJ223" s="0" t="n">
        <v>48.9363588</v>
      </c>
      <c r="AK223" s="0" t="n">
        <v>1.6203771</v>
      </c>
      <c r="AL223" s="0" t="n">
        <v>25.2509955</v>
      </c>
      <c r="AM223" s="0" t="n">
        <v>0.0012955</v>
      </c>
      <c r="AN223" s="0" t="n">
        <v>12.4312461</v>
      </c>
      <c r="AO223" s="0" t="n">
        <v>1.1028698</v>
      </c>
      <c r="AP223" s="0" t="n">
        <v>36.813478</v>
      </c>
      <c r="AQ223" s="0" t="n">
        <v>0.6463758</v>
      </c>
      <c r="AR223" s="0" t="n">
        <v>8.1790562</v>
      </c>
      <c r="AS223" s="0" t="n">
        <v>1.4528677</v>
      </c>
      <c r="AT223" s="0" t="n">
        <v>-17.3649986</v>
      </c>
      <c r="AU223" s="0" t="n">
        <v>1.1024391</v>
      </c>
      <c r="AV223" s="28" t="n">
        <f aca="false">(5.2/nov_2021_out_good[[#This Row],[a]]+2*COS(nov_2021_out_good[[#This Row],[incl]]*3.1415/180)*((nov_2021_out_good[[#This Row],[a]]/5.2*(1-nov_2021_out_good[[#This Row],[e]]^2))^0.5))</f>
        <v>3.51777900351752</v>
      </c>
    </row>
    <row r="224" customFormat="false" ht="13.8" hidden="false" customHeight="false" outlineLevel="0" collapsed="false">
      <c r="A224" s="31" t="n">
        <v>39637.6635416667</v>
      </c>
      <c r="B224" s="0" t="s">
        <v>1441</v>
      </c>
      <c r="C224" s="0" t="s">
        <v>1442</v>
      </c>
      <c r="D224" s="0" t="n">
        <v>52.2</v>
      </c>
      <c r="E224" s="0" t="n">
        <v>21.7</v>
      </c>
      <c r="F224" s="0" t="n">
        <v>-12.9</v>
      </c>
      <c r="G224" s="0" t="n">
        <v>1.9</v>
      </c>
      <c r="H224" s="0" t="n">
        <v>-17.4</v>
      </c>
      <c r="I224" s="43" t="n">
        <v>66000000000</v>
      </c>
      <c r="J224" s="0" t="n">
        <v>0.21</v>
      </c>
      <c r="L224" s="0" t="n">
        <f aca="false">nov_2021_out_good[[#This Row],[Calculated Total Impact Energy(kt)]]*4180000000000*2/(nov_2021_out_good[[#This Row],[Vel(km/s)]]*1000)^2</f>
        <v>3728.25925375353</v>
      </c>
      <c r="M224" s="0" t="n">
        <f aca="false">2*(nov_2021_out_good[[#This Row],[Mass (kg)]]/4/1500)^0.3333</f>
        <v>1.70669206195683</v>
      </c>
      <c r="N224" s="0" t="s">
        <v>2518</v>
      </c>
      <c r="O224" s="0" t="s">
        <v>2519</v>
      </c>
      <c r="P224" s="0" t="n">
        <v>72.8</v>
      </c>
      <c r="Q224" s="0" t="n">
        <v>147.3</v>
      </c>
      <c r="R224" s="0" t="n">
        <v>21.74350478</v>
      </c>
      <c r="S224" s="0" t="n">
        <v>52.92510243</v>
      </c>
      <c r="T224" s="0" t="n">
        <v>341.9673595</v>
      </c>
      <c r="U224" s="0" t="n">
        <v>-16.49588569</v>
      </c>
      <c r="V224" s="0" t="n">
        <v>5.370229649</v>
      </c>
      <c r="W224" s="0" t="n">
        <v>13.10825651</v>
      </c>
      <c r="Z224" s="0" t="n">
        <v>1</v>
      </c>
      <c r="AA224" s="0" t="n">
        <v>0.912742</v>
      </c>
      <c r="AB224" s="0" t="n">
        <v>0.0068856</v>
      </c>
      <c r="AC224" s="37" t="n">
        <v>24.0663617</v>
      </c>
      <c r="AD224" s="0" t="n">
        <v>12.4895518</v>
      </c>
      <c r="AE224" s="0" t="n">
        <v>13.3213951</v>
      </c>
      <c r="AF224" s="0" t="n">
        <v>0.9269196</v>
      </c>
      <c r="AG224" s="0" t="n">
        <v>0.0781972</v>
      </c>
      <c r="AH224" s="0" t="n">
        <v>16.421759</v>
      </c>
      <c r="AI224" s="0" t="n">
        <v>1.1453136</v>
      </c>
      <c r="AJ224" s="0" t="n">
        <v>141.945358</v>
      </c>
      <c r="AK224" s="0" t="n">
        <v>1.1837826</v>
      </c>
      <c r="AL224" s="0" t="n">
        <v>106.7332176</v>
      </c>
      <c r="AM224" s="0" t="n">
        <v>0.0002576</v>
      </c>
      <c r="AN224" s="0" t="n">
        <v>18.7064278</v>
      </c>
      <c r="AO224" s="0" t="n">
        <v>1.2657034</v>
      </c>
      <c r="AP224" s="0" t="n">
        <v>40.9158414</v>
      </c>
      <c r="AQ224" s="0" t="n">
        <v>0.9257225</v>
      </c>
      <c r="AR224" s="0" t="n">
        <v>156.8926712</v>
      </c>
      <c r="AS224" s="0" t="n">
        <v>1.6018338</v>
      </c>
      <c r="AT224" s="0" t="n">
        <v>48.771096</v>
      </c>
      <c r="AU224" s="0" t="n">
        <v>1.2004345</v>
      </c>
      <c r="AV224" s="28" t="n">
        <f aca="false">(5.2/nov_2021_out_good[[#This Row],[a]]+2*COS(nov_2021_out_good[[#This Row],[incl]]*3.1415/180)*((nov_2021_out_good[[#This Row],[a]]/5.2*(1-nov_2021_out_good[[#This Row],[e]]^2))^0.5))</f>
        <v>1.53204762116697</v>
      </c>
    </row>
    <row r="225" customFormat="false" ht="13.8" hidden="false" customHeight="false" outlineLevel="0" collapsed="false">
      <c r="A225" s="31" t="n">
        <v>43774.4755902778</v>
      </c>
      <c r="B225" s="0" t="s">
        <v>1076</v>
      </c>
      <c r="C225" s="0" t="s">
        <v>1077</v>
      </c>
      <c r="D225" s="0" t="n">
        <v>38</v>
      </c>
      <c r="E225" s="0" t="n">
        <v>27.4</v>
      </c>
      <c r="F225" s="0" t="n">
        <v>5.2</v>
      </c>
      <c r="G225" s="0" t="n">
        <v>12.3</v>
      </c>
      <c r="H225" s="0" t="n">
        <v>23.9</v>
      </c>
      <c r="I225" s="43" t="n">
        <v>110000000000</v>
      </c>
      <c r="J225" s="0" t="n">
        <v>0.33</v>
      </c>
      <c r="L225" s="0" t="n">
        <f aca="false">nov_2021_out_good[[#This Row],[Calculated Total Impact Energy(kt)]]*4180000000000*2/(nov_2021_out_good[[#This Row],[Vel(km/s)]]*1000)^2</f>
        <v>3674.67632798764</v>
      </c>
      <c r="M225" s="0" t="n">
        <f aca="false">2*(nov_2021_out_good[[#This Row],[Mass (kg)]]/4/1500)^0.3333</f>
        <v>1.69847714446223</v>
      </c>
      <c r="N225" s="0" t="s">
        <v>2524</v>
      </c>
      <c r="O225" s="0" t="s">
        <v>2525</v>
      </c>
      <c r="P225" s="0" t="n">
        <v>-10.4</v>
      </c>
      <c r="Q225" s="0" t="n">
        <v>-143.3</v>
      </c>
      <c r="R225" s="0" t="n">
        <v>27.37772817</v>
      </c>
      <c r="S225" s="0" t="n">
        <v>55.14816467</v>
      </c>
      <c r="T225" s="0" t="n">
        <v>162.5047704</v>
      </c>
      <c r="U225" s="0" t="n">
        <v>21.42777351</v>
      </c>
      <c r="V225" s="0" t="n">
        <v>-6.754189659</v>
      </c>
      <c r="W225" s="0" t="n">
        <v>15.6451732</v>
      </c>
      <c r="Z225" s="0" t="n">
        <v>1</v>
      </c>
      <c r="AA225" s="0" t="n">
        <v>0.990734</v>
      </c>
      <c r="AB225" s="0" t="n">
        <v>0.0008803</v>
      </c>
      <c r="AC225" s="37" t="n">
        <v>3.1570984</v>
      </c>
      <c r="AD225" s="0" t="n">
        <v>2.0739162</v>
      </c>
      <c r="AE225" s="0" t="n">
        <v>0.3292059</v>
      </c>
      <c r="AF225" s="0" t="n">
        <v>0.5222883</v>
      </c>
      <c r="AG225" s="0" t="n">
        <v>0.0757399</v>
      </c>
      <c r="AH225" s="0" t="n">
        <v>42.0515703</v>
      </c>
      <c r="AI225" s="0" t="n">
        <v>1.9778139</v>
      </c>
      <c r="AJ225" s="0" t="n">
        <v>356.0082156</v>
      </c>
      <c r="AK225" s="0" t="n">
        <v>2.1790879</v>
      </c>
      <c r="AL225" s="0" t="n">
        <v>42.4790909</v>
      </c>
      <c r="AM225" s="0" t="n">
        <v>0.0001447</v>
      </c>
      <c r="AN225" s="0" t="n">
        <v>24.8854547</v>
      </c>
      <c r="AO225" s="0" t="n">
        <v>1.4999775</v>
      </c>
      <c r="AP225" s="0" t="n">
        <v>36.8999511</v>
      </c>
      <c r="AQ225" s="0" t="n">
        <v>0.9200565</v>
      </c>
      <c r="AR225" s="0" t="n">
        <v>104.3556151</v>
      </c>
      <c r="AS225" s="0" t="n">
        <v>2.3783993</v>
      </c>
      <c r="AT225" s="0" t="n">
        <v>-63.4056644</v>
      </c>
      <c r="AU225" s="0" t="n">
        <v>1.078145</v>
      </c>
      <c r="AV225" s="28" t="n">
        <f aca="false">(5.2/nov_2021_out_good[[#This Row],[a]]+2*COS(nov_2021_out_good[[#This Row],[incl]]*3.1415/180)*((nov_2021_out_good[[#This Row],[a]]/5.2*(1-nov_2021_out_good[[#This Row],[e]]^2))^0.5))</f>
        <v>3.30714029256536</v>
      </c>
    </row>
    <row r="226" customFormat="false" ht="13.8" hidden="false" customHeight="false" outlineLevel="0" collapsed="false">
      <c r="A226" s="31" t="n">
        <v>41233.8593865741</v>
      </c>
      <c r="B226" s="0" t="s">
        <v>1142</v>
      </c>
      <c r="C226" s="0" t="s">
        <v>2263</v>
      </c>
      <c r="D226" s="0" t="n">
        <v>33.3</v>
      </c>
      <c r="E226" s="0" t="n">
        <v>14.3</v>
      </c>
      <c r="F226" s="0" t="n">
        <v>-12.2</v>
      </c>
      <c r="G226" s="0" t="n">
        <v>-5.3</v>
      </c>
      <c r="H226" s="0" t="n">
        <v>5.3</v>
      </c>
      <c r="I226" s="43" t="n">
        <v>25000000000</v>
      </c>
      <c r="J226" s="0" t="n">
        <v>0.089</v>
      </c>
      <c r="L226" s="0" t="n">
        <f aca="false">nov_2021_out_good[[#This Row],[Calculated Total Impact Energy(kt)]]*4180000000000*2/(nov_2021_out_good[[#This Row],[Vel(km/s)]]*1000)^2</f>
        <v>3638.51533082302</v>
      </c>
      <c r="M226" s="0" t="n">
        <f aca="false">2*(nov_2021_out_good[[#This Row],[Mass (kg)]]/4/1500)^0.3333</f>
        <v>1.6928879856105</v>
      </c>
      <c r="N226" s="0" t="s">
        <v>2518</v>
      </c>
      <c r="O226" s="0" t="s">
        <v>2519</v>
      </c>
      <c r="P226" s="0" t="n">
        <v>2.5</v>
      </c>
      <c r="Q226" s="0" t="n">
        <v>29.6</v>
      </c>
      <c r="R226" s="0" t="n">
        <v>14.31851948</v>
      </c>
      <c r="S226" s="0" t="n">
        <v>24.95286628</v>
      </c>
      <c r="T226" s="0" t="n">
        <v>193.5743403</v>
      </c>
      <c r="U226" s="0" t="n">
        <v>5.871853816</v>
      </c>
      <c r="V226" s="0" t="n">
        <v>1.417767646</v>
      </c>
      <c r="W226" s="0" t="n">
        <v>12.98195932</v>
      </c>
      <c r="Z226" s="0" t="n">
        <v>1</v>
      </c>
      <c r="AA226" s="0" t="n">
        <v>0.9496159</v>
      </c>
      <c r="AB226" s="0" t="n">
        <v>0.0058016</v>
      </c>
      <c r="AC226" s="37" t="n">
        <v>2.6334728</v>
      </c>
      <c r="AD226" s="0" t="n">
        <v>1.7915443</v>
      </c>
      <c r="AE226" s="0" t="n">
        <v>0.2105348</v>
      </c>
      <c r="AF226" s="0" t="n">
        <v>0.4699456</v>
      </c>
      <c r="AG226" s="0" t="n">
        <v>0.0649985</v>
      </c>
      <c r="AH226" s="0" t="n">
        <v>8.6174282</v>
      </c>
      <c r="AI226" s="0" t="n">
        <v>0.830486</v>
      </c>
      <c r="AJ226" s="0" t="n">
        <v>28.4836126</v>
      </c>
      <c r="AK226" s="0" t="n">
        <v>1.2824169</v>
      </c>
      <c r="AL226" s="0" t="n">
        <v>58.7702697</v>
      </c>
      <c r="AM226" s="0" t="n">
        <v>0.0009461</v>
      </c>
      <c r="AN226" s="0" t="n">
        <v>9.0696504</v>
      </c>
      <c r="AO226" s="0" t="n">
        <v>1.134695</v>
      </c>
      <c r="AP226" s="0" t="n">
        <v>36.067502</v>
      </c>
      <c r="AQ226" s="0" t="n">
        <v>0.8066928</v>
      </c>
      <c r="AR226" s="0" t="n">
        <v>28.5973949</v>
      </c>
      <c r="AS226" s="0" t="n">
        <v>1.4085916</v>
      </c>
      <c r="AT226" s="0" t="n">
        <v>-27.1867292</v>
      </c>
      <c r="AU226" s="0" t="n">
        <v>1.5019867</v>
      </c>
      <c r="AV226" s="28" t="n">
        <f aca="false">(5.2/nov_2021_out_good[[#This Row],[a]]+2*COS(nov_2021_out_good[[#This Row],[incl]]*3.1415/180)*((nov_2021_out_good[[#This Row],[a]]/5.2*(1-nov_2021_out_good[[#This Row],[e]]^2))^0.5))</f>
        <v>3.92704878039099</v>
      </c>
    </row>
    <row r="227" customFormat="false" ht="13.8" hidden="false" customHeight="false" outlineLevel="0" collapsed="false">
      <c r="A227" s="31" t="n">
        <v>43023.1897685185</v>
      </c>
      <c r="B227" s="0" t="s">
        <v>2043</v>
      </c>
      <c r="C227" s="0" t="s">
        <v>2044</v>
      </c>
      <c r="D227" s="0" t="n">
        <v>24.1</v>
      </c>
      <c r="E227" s="0" t="n">
        <v>15.9</v>
      </c>
      <c r="F227" s="0" t="n">
        <v>9.5</v>
      </c>
      <c r="G227" s="0" t="n">
        <v>-8.3</v>
      </c>
      <c r="H227" s="0" t="n">
        <v>9.7</v>
      </c>
      <c r="I227" s="43" t="n">
        <v>33000000000</v>
      </c>
      <c r="J227" s="0" t="n">
        <v>0.11</v>
      </c>
      <c r="L227" s="0" t="n">
        <f aca="false">nov_2021_out_good[[#This Row],[Calculated Total Impact Energy(kt)]]*4180000000000*2/(nov_2021_out_good[[#This Row],[Vel(km/s)]]*1000)^2</f>
        <v>3637.51433883153</v>
      </c>
      <c r="M227" s="0" t="n">
        <f aca="false">2*(nov_2021_out_good[[#This Row],[Mass (kg)]]/4/1500)^0.3333</f>
        <v>1.69273274341978</v>
      </c>
      <c r="N227" s="0" t="s">
        <v>2524</v>
      </c>
      <c r="O227" s="0" t="s">
        <v>2519</v>
      </c>
      <c r="P227" s="0" t="n">
        <v>-65.2</v>
      </c>
      <c r="Q227" s="0" t="n">
        <v>128.2</v>
      </c>
      <c r="R227" s="0" t="n">
        <v>15.91320207</v>
      </c>
      <c r="S227" s="0" t="n">
        <v>28.34264223</v>
      </c>
      <c r="T227" s="0" t="n">
        <v>17.98663597</v>
      </c>
      <c r="U227" s="0" t="n">
        <v>-7.1854788</v>
      </c>
      <c r="V227" s="0" t="n">
        <v>-2.332850804</v>
      </c>
      <c r="W227" s="0" t="n">
        <v>14.00559537</v>
      </c>
      <c r="Z227" s="0" t="n">
        <v>1</v>
      </c>
      <c r="AA227" s="0" t="n">
        <v>0.9267758</v>
      </c>
      <c r="AB227" s="0" t="n">
        <v>0.0068935</v>
      </c>
      <c r="AC227" s="37" t="n">
        <v>3.6007345</v>
      </c>
      <c r="AD227" s="0" t="n">
        <v>2.2637552</v>
      </c>
      <c r="AE227" s="0" t="n">
        <v>0.3605614</v>
      </c>
      <c r="AF227" s="0" t="n">
        <v>0.5906024</v>
      </c>
      <c r="AG227" s="0" t="n">
        <v>0.0675097</v>
      </c>
      <c r="AH227" s="0" t="n">
        <v>4.2504673</v>
      </c>
      <c r="AI227" s="0" t="n">
        <v>0.6591831</v>
      </c>
      <c r="AJ227" s="0" t="n">
        <v>324.0729254</v>
      </c>
      <c r="AK227" s="0" t="n">
        <v>1.170485</v>
      </c>
      <c r="AL227" s="0" t="n">
        <v>21.786923</v>
      </c>
      <c r="AM227" s="0" t="n">
        <v>0.0021656</v>
      </c>
      <c r="AN227" s="0" t="n">
        <v>11.290913</v>
      </c>
      <c r="AO227" s="0" t="n">
        <v>1.1194464</v>
      </c>
      <c r="AP227" s="0" t="n">
        <v>37.2482103</v>
      </c>
      <c r="AQ227" s="0" t="n">
        <v>0.8378564</v>
      </c>
      <c r="AR227" s="0" t="n">
        <v>230.7494113</v>
      </c>
      <c r="AS227" s="0" t="n">
        <v>1.3833623</v>
      </c>
      <c r="AT227" s="0" t="n">
        <v>-32.8032402</v>
      </c>
      <c r="AU227" s="0" t="n">
        <v>1.3593157</v>
      </c>
      <c r="AV227" s="28" t="n">
        <f aca="false">(5.2/nov_2021_out_good[[#This Row],[a]]+2*COS(nov_2021_out_good[[#This Row],[incl]]*3.1415/180)*((nov_2021_out_good[[#This Row],[a]]/5.2*(1-nov_2021_out_good[[#This Row],[e]]^2))^0.5))</f>
        <v>3.35900931411617</v>
      </c>
    </row>
    <row r="228" customFormat="false" ht="13.8" hidden="false" customHeight="false" outlineLevel="0" collapsed="false">
      <c r="A228" s="31" t="n">
        <v>43820.6047685185</v>
      </c>
      <c r="B228" s="0" t="s">
        <v>1418</v>
      </c>
      <c r="C228" s="0" t="s">
        <v>536</v>
      </c>
      <c r="D228" s="0" t="n">
        <v>35.5</v>
      </c>
      <c r="E228" s="0" t="n">
        <v>22.2</v>
      </c>
      <c r="F228" s="0" t="n">
        <v>14.9</v>
      </c>
      <c r="G228" s="0" t="n">
        <v>-8.1</v>
      </c>
      <c r="H228" s="0" t="n">
        <v>-14.3</v>
      </c>
      <c r="I228" s="43" t="n">
        <v>65000000000</v>
      </c>
      <c r="J228" s="0" t="n">
        <v>0.21</v>
      </c>
      <c r="L228" s="0" t="n">
        <f aca="false">nov_2021_out_good[[#This Row],[Calculated Total Impact Energy(kt)]]*4180000000000*2/(nov_2021_out_good[[#This Row],[Vel(km/s)]]*1000)^2</f>
        <v>3562.21085950816</v>
      </c>
      <c r="M228" s="0" t="n">
        <f aca="false">2*(nov_2021_out_good[[#This Row],[Mass (kg)]]/4/1500)^0.3333</f>
        <v>1.68097143839343</v>
      </c>
      <c r="N228" s="0" t="s">
        <v>2518</v>
      </c>
      <c r="O228" s="0" t="s">
        <v>2525</v>
      </c>
      <c r="P228" s="0" t="n">
        <v>56.5</v>
      </c>
      <c r="Q228" s="0" t="n">
        <v>-147.6</v>
      </c>
      <c r="R228" s="0" t="n">
        <v>22.18355247</v>
      </c>
      <c r="S228" s="0" t="n">
        <v>42.04978726</v>
      </c>
      <c r="T228" s="0" t="n">
        <v>273.9412292</v>
      </c>
      <c r="U228" s="0" t="n">
        <v>-1.021238682</v>
      </c>
      <c r="V228" s="0" t="n">
        <v>14.82287544</v>
      </c>
      <c r="W228" s="0" t="n">
        <v>16.47268755</v>
      </c>
      <c r="Z228" s="0" t="n">
        <v>1</v>
      </c>
      <c r="AA228" s="0" t="n">
        <v>0.568416</v>
      </c>
      <c r="AB228" s="0" t="n">
        <v>0.0216685</v>
      </c>
      <c r="AC228" s="37" t="n">
        <v>2.3323699</v>
      </c>
      <c r="AD228" s="0" t="n">
        <v>1.4503929</v>
      </c>
      <c r="AE228" s="0" t="n">
        <v>0.1040173</v>
      </c>
      <c r="AF228" s="0" t="n">
        <v>0.6080951</v>
      </c>
      <c r="AG228" s="0" t="n">
        <v>0.037302</v>
      </c>
      <c r="AH228" s="0" t="n">
        <v>9.4133024</v>
      </c>
      <c r="AI228" s="0" t="n">
        <v>1.0922072</v>
      </c>
      <c r="AJ228" s="0" t="n">
        <v>276.703195</v>
      </c>
      <c r="AK228" s="0" t="n">
        <v>2.2604307</v>
      </c>
      <c r="AL228" s="0" t="n">
        <v>269.1294712</v>
      </c>
      <c r="AM228" s="0" t="n">
        <v>0.0018088</v>
      </c>
      <c r="AN228" s="0" t="n">
        <v>19.3720314</v>
      </c>
      <c r="AO228" s="0" t="n">
        <v>1.2801163</v>
      </c>
      <c r="AP228" s="0" t="n">
        <v>34.5246291</v>
      </c>
      <c r="AQ228" s="0" t="n">
        <v>0.6352735</v>
      </c>
      <c r="AR228" s="0" t="n">
        <v>95.3864716</v>
      </c>
      <c r="AS228" s="0" t="n">
        <v>1.3756505</v>
      </c>
      <c r="AT228" s="0" t="n">
        <v>37.5008875</v>
      </c>
      <c r="AU228" s="0" t="n">
        <v>1.0940753</v>
      </c>
      <c r="AV228" s="28" t="n">
        <f aca="false">(5.2/nov_2021_out_good[[#This Row],[a]]+2*COS(nov_2021_out_good[[#This Row],[incl]]*3.1415/180)*((nov_2021_out_good[[#This Row],[a]]/5.2*(1-nov_2021_out_good[[#This Row],[e]]^2))^0.5))</f>
        <v>4.41247226454004</v>
      </c>
    </row>
    <row r="229" customFormat="false" ht="13.8" hidden="false" customHeight="false" outlineLevel="0" collapsed="false">
      <c r="A229" s="31" t="n">
        <v>43810.0549884259</v>
      </c>
      <c r="B229" s="0" t="s">
        <v>1886</v>
      </c>
      <c r="C229" s="0" t="s">
        <v>1887</v>
      </c>
      <c r="D229" s="0" t="n">
        <v>37</v>
      </c>
      <c r="E229" s="0" t="n">
        <v>17.8</v>
      </c>
      <c r="F229" s="0" t="n">
        <v>13.7</v>
      </c>
      <c r="G229" s="0" t="n">
        <v>-10.9</v>
      </c>
      <c r="H229" s="0" t="n">
        <v>-3.3</v>
      </c>
      <c r="I229" s="43" t="n">
        <v>39000000000</v>
      </c>
      <c r="J229" s="0" t="n">
        <v>0.13</v>
      </c>
      <c r="L229" s="0" t="n">
        <f aca="false">nov_2021_out_good[[#This Row],[Calculated Total Impact Energy(kt)]]*4180000000000*2/(nov_2021_out_good[[#This Row],[Vel(km/s)]]*1000)^2</f>
        <v>3430.12245928544</v>
      </c>
      <c r="M229" s="0" t="n">
        <f aca="false">2*(nov_2021_out_good[[#This Row],[Mass (kg)]]/4/1500)^0.3333</f>
        <v>1.65993423467752</v>
      </c>
      <c r="N229" s="0" t="s">
        <v>2518</v>
      </c>
      <c r="O229" s="0" t="s">
        <v>2519</v>
      </c>
      <c r="P229" s="0" t="n">
        <v>47.7</v>
      </c>
      <c r="Q229" s="0" t="n">
        <v>161.7</v>
      </c>
      <c r="R229" s="0" t="n">
        <v>17.81544274</v>
      </c>
      <c r="S229" s="0" t="n">
        <v>40.74120516</v>
      </c>
      <c r="T229" s="0" t="n">
        <v>211.3376303</v>
      </c>
      <c r="U229" s="0" t="n">
        <v>9.930936368</v>
      </c>
      <c r="V229" s="0" t="n">
        <v>6.047041058</v>
      </c>
      <c r="W229" s="0" t="n">
        <v>13.49814051</v>
      </c>
      <c r="Z229" s="0" t="n">
        <v>1</v>
      </c>
      <c r="AA229" s="0" t="n">
        <v>0.50686</v>
      </c>
      <c r="AB229" s="0" t="n">
        <v>0.0217216</v>
      </c>
      <c r="AC229" s="37" t="n">
        <v>1.2411605</v>
      </c>
      <c r="AD229" s="0" t="n">
        <v>0.8740102</v>
      </c>
      <c r="AE229" s="0" t="n">
        <v>0.0148979</v>
      </c>
      <c r="AF229" s="0" t="n">
        <v>0.4200755</v>
      </c>
      <c r="AG229" s="0" t="n">
        <v>0.0261226</v>
      </c>
      <c r="AH229" s="0" t="n">
        <v>13.4950672</v>
      </c>
      <c r="AI229" s="0" t="n">
        <v>1.6550289</v>
      </c>
      <c r="AJ229" s="0" t="n">
        <v>50.1869547</v>
      </c>
      <c r="AK229" s="0" t="n">
        <v>2.1103035</v>
      </c>
      <c r="AL229" s="0" t="n">
        <v>258.4025492</v>
      </c>
      <c r="AM229" s="0" t="n">
        <v>0.0013418</v>
      </c>
      <c r="AN229" s="0" t="n">
        <v>14.0287275</v>
      </c>
      <c r="AO229" s="0" t="n">
        <v>1.1381776</v>
      </c>
      <c r="AP229" s="0" t="n">
        <v>28.050573</v>
      </c>
      <c r="AQ229" s="0" t="n">
        <v>0.3083937</v>
      </c>
      <c r="AR229" s="0" t="n">
        <v>237.561735</v>
      </c>
      <c r="AS229" s="0" t="n">
        <v>1.1313063</v>
      </c>
      <c r="AT229" s="0" t="n">
        <v>5.812645</v>
      </c>
      <c r="AU229" s="0" t="n">
        <v>1.2830895</v>
      </c>
      <c r="AV229" s="28" t="n">
        <f aca="false">(5.2/nov_2021_out_good[[#This Row],[a]]+2*COS(nov_2021_out_good[[#This Row],[incl]]*3.1415/180)*((nov_2021_out_good[[#This Row],[a]]/5.2*(1-nov_2021_out_good[[#This Row],[e]]^2))^0.5))</f>
        <v>6.67313846035163</v>
      </c>
    </row>
    <row r="230" customFormat="false" ht="13.8" hidden="false" customHeight="false" outlineLevel="0" collapsed="false">
      <c r="A230" s="31" t="n">
        <v>42939.2587731481</v>
      </c>
      <c r="B230" s="0" t="s">
        <v>1968</v>
      </c>
      <c r="C230" s="0" t="s">
        <v>1969</v>
      </c>
      <c r="D230" s="0" t="n">
        <v>38</v>
      </c>
      <c r="E230" s="0" t="n">
        <v>17.2</v>
      </c>
      <c r="F230" s="0" t="n">
        <v>-0.4</v>
      </c>
      <c r="G230" s="0" t="n">
        <v>8.7</v>
      </c>
      <c r="H230" s="0" t="n">
        <v>-14.8</v>
      </c>
      <c r="I230" s="43" t="n">
        <v>35000000000</v>
      </c>
      <c r="J230" s="0" t="n">
        <v>0.12</v>
      </c>
      <c r="L230" s="0" t="n">
        <f aca="false">nov_2021_out_good[[#This Row],[Calculated Total Impact Energy(kt)]]*4180000000000*2/(nov_2021_out_good[[#This Row],[Vel(km/s)]]*1000)^2</f>
        <v>3391.02217414819</v>
      </c>
      <c r="M230" s="0" t="n">
        <f aca="false">2*(nov_2021_out_good[[#This Row],[Mass (kg)]]/4/1500)^0.3333</f>
        <v>1.65360349976105</v>
      </c>
      <c r="N230" s="0" t="s">
        <v>2524</v>
      </c>
      <c r="O230" s="0" t="s">
        <v>2525</v>
      </c>
      <c r="P230" s="0" t="n">
        <v>-6.6</v>
      </c>
      <c r="Q230" s="0" t="n">
        <v>-69.7</v>
      </c>
      <c r="R230" s="0" t="n">
        <v>17.17236151</v>
      </c>
      <c r="S230" s="0" t="n">
        <v>67.60554157</v>
      </c>
      <c r="T230" s="0" t="n">
        <v>350.4170112</v>
      </c>
      <c r="U230" s="0" t="n">
        <v>-15.6557123</v>
      </c>
      <c r="V230" s="0" t="n">
        <v>2.643184595</v>
      </c>
      <c r="W230" s="0" t="n">
        <v>6.54234267</v>
      </c>
      <c r="Z230" s="0" t="n">
        <v>1</v>
      </c>
      <c r="AA230" s="0" t="n">
        <v>1.0130859</v>
      </c>
      <c r="AB230" s="0" t="n">
        <v>0.0042851</v>
      </c>
      <c r="AC230" s="37" t="n">
        <v>1.1172583</v>
      </c>
      <c r="AD230" s="0" t="n">
        <v>1.0651721</v>
      </c>
      <c r="AE230" s="0" t="n">
        <v>0.0244797</v>
      </c>
      <c r="AF230" s="0" t="n">
        <v>0.0488993</v>
      </c>
      <c r="AG230" s="0" t="n">
        <v>0.0230617</v>
      </c>
      <c r="AH230" s="0" t="n">
        <v>25.4818643</v>
      </c>
      <c r="AI230" s="0" t="n">
        <v>2.098933</v>
      </c>
      <c r="AJ230" s="0" t="n">
        <v>200.0001897</v>
      </c>
      <c r="AK230" s="0" t="n">
        <v>14.0761351</v>
      </c>
      <c r="AL230" s="0" t="n">
        <v>120.361334</v>
      </c>
      <c r="AM230" s="0" t="n">
        <v>0.000368</v>
      </c>
      <c r="AN230" s="0" t="n">
        <v>13.1656126</v>
      </c>
      <c r="AO230" s="0" t="n">
        <v>1.1250882</v>
      </c>
      <c r="AP230" s="0" t="n">
        <v>30.2251958</v>
      </c>
      <c r="AQ230" s="0" t="n">
        <v>0.3166304</v>
      </c>
      <c r="AR230" s="0" t="n">
        <v>293.3226134</v>
      </c>
      <c r="AS230" s="0" t="n">
        <v>3.4888396</v>
      </c>
      <c r="AT230" s="0" t="n">
        <v>68.2110068</v>
      </c>
      <c r="AU230" s="0" t="n">
        <v>1.6211925</v>
      </c>
      <c r="AV230" s="28" t="n">
        <f aca="false">(5.2/nov_2021_out_good[[#This Row],[a]]+2*COS(nov_2021_out_good[[#This Row],[incl]]*3.1415/180)*((nov_2021_out_good[[#This Row],[a]]/5.2*(1-nov_2021_out_good[[#This Row],[e]]^2))^0.5))</f>
        <v>5.69799939786021</v>
      </c>
    </row>
    <row r="231" customFormat="false" ht="13.8" hidden="false" customHeight="false" outlineLevel="0" collapsed="false">
      <c r="A231" s="31" t="n">
        <v>40595.2132291667</v>
      </c>
      <c r="B231" s="0" t="s">
        <v>1845</v>
      </c>
      <c r="C231" s="0" t="s">
        <v>1846</v>
      </c>
      <c r="D231" s="0" t="n">
        <v>44.4</v>
      </c>
      <c r="E231" s="0" t="n">
        <v>18</v>
      </c>
      <c r="F231" s="0" t="n">
        <v>10.3</v>
      </c>
      <c r="G231" s="0" t="n">
        <v>-14.8</v>
      </c>
      <c r="H231" s="0" t="n">
        <v>0.1</v>
      </c>
      <c r="I231" s="43" t="n">
        <v>39000000000</v>
      </c>
      <c r="J231" s="0" t="n">
        <v>0.13</v>
      </c>
      <c r="L231" s="0" t="n">
        <f aca="false">nov_2021_out_good[[#This Row],[Calculated Total Impact Energy(kt)]]*4180000000000*2/(nov_2021_out_good[[#This Row],[Vel(km/s)]]*1000)^2</f>
        <v>3354.32098765432</v>
      </c>
      <c r="M231" s="0" t="n">
        <f aca="false">2*(nov_2021_out_good[[#This Row],[Mass (kg)]]/4/1500)^0.3333</f>
        <v>1.64761676962342</v>
      </c>
      <c r="N231" s="0" t="s">
        <v>2518</v>
      </c>
      <c r="O231" s="0" t="s">
        <v>2519</v>
      </c>
      <c r="P231" s="0" t="n">
        <v>26.3</v>
      </c>
      <c r="Q231" s="0" t="n">
        <v>43.7</v>
      </c>
      <c r="R231" s="0" t="n">
        <v>18.03163886</v>
      </c>
      <c r="S231" s="0" t="n">
        <v>82.20190982</v>
      </c>
      <c r="T231" s="0" t="n">
        <v>94.23964822</v>
      </c>
      <c r="U231" s="0" t="n">
        <v>1.320721096</v>
      </c>
      <c r="V231" s="0" t="n">
        <v>-17.81600259</v>
      </c>
      <c r="W231" s="0" t="n">
        <v>2.446578707</v>
      </c>
      <c r="Z231" s="0" t="n">
        <v>1</v>
      </c>
      <c r="AA231" s="0" t="n">
        <v>0.8675372</v>
      </c>
      <c r="AB231" s="0" t="n">
        <v>0.0137769</v>
      </c>
      <c r="AC231" s="37" t="n">
        <v>5.0118867</v>
      </c>
      <c r="AD231" s="0" t="n">
        <v>2.939712</v>
      </c>
      <c r="AE231" s="0" t="n">
        <v>0.5384033</v>
      </c>
      <c r="AF231" s="0" t="n">
        <v>0.7048904</v>
      </c>
      <c r="AG231" s="0" t="n">
        <v>0.0578931</v>
      </c>
      <c r="AH231" s="0" t="n">
        <v>2.5295623</v>
      </c>
      <c r="AI231" s="0" t="n">
        <v>0.5075163</v>
      </c>
      <c r="AJ231" s="0" t="n">
        <v>314.6755302</v>
      </c>
      <c r="AK231" s="0" t="n">
        <v>1.8685255</v>
      </c>
      <c r="AL231" s="0" t="n">
        <v>152.0703102</v>
      </c>
      <c r="AM231" s="0" t="n">
        <v>0.0026477</v>
      </c>
      <c r="AN231" s="0" t="n">
        <v>13.6430678</v>
      </c>
      <c r="AO231" s="0" t="n">
        <v>1.1641704</v>
      </c>
      <c r="AP231" s="0" t="n">
        <v>38.6324867</v>
      </c>
      <c r="AQ231" s="0" t="n">
        <v>0.7153194</v>
      </c>
      <c r="AR231" s="0" t="n">
        <v>3.3412257</v>
      </c>
      <c r="AS231" s="0" t="n">
        <v>1.9308932</v>
      </c>
      <c r="AT231" s="0" t="n">
        <v>-5.9671943</v>
      </c>
      <c r="AU231" s="0" t="n">
        <v>1.2958893</v>
      </c>
      <c r="AV231" s="28" t="n">
        <f aca="false">(5.2/nov_2021_out_good[[#This Row],[a]]+2*COS(nov_2021_out_good[[#This Row],[incl]]*3.1415/180)*((nov_2021_out_good[[#This Row],[a]]/5.2*(1-nov_2021_out_good[[#This Row],[e]]^2))^0.5))</f>
        <v>2.83448822176857</v>
      </c>
    </row>
    <row r="232" customFormat="false" ht="13.8" hidden="false" customHeight="false" outlineLevel="0" collapsed="false">
      <c r="A232" s="31" t="n">
        <v>43693.8583912037</v>
      </c>
      <c r="B232" s="0" t="s">
        <v>2266</v>
      </c>
      <c r="C232" s="0" t="s">
        <v>2267</v>
      </c>
      <c r="D232" s="0" t="n">
        <v>36</v>
      </c>
      <c r="E232" s="0" t="n">
        <v>14.9</v>
      </c>
      <c r="F232" s="0" t="n">
        <v>-3.9</v>
      </c>
      <c r="G232" s="0" t="n">
        <v>4</v>
      </c>
      <c r="H232" s="0" t="n">
        <v>-13.8</v>
      </c>
      <c r="I232" s="43" t="n">
        <v>25000000000</v>
      </c>
      <c r="J232" s="0" t="n">
        <v>0.089</v>
      </c>
      <c r="L232" s="0" t="n">
        <f aca="false">nov_2021_out_good[[#This Row],[Calculated Total Impact Energy(kt)]]*4180000000000*2/(nov_2021_out_good[[#This Row],[Vel(km/s)]]*1000)^2</f>
        <v>3351.38056844286</v>
      </c>
      <c r="M232" s="0" t="n">
        <f aca="false">2*(nov_2021_out_good[[#This Row],[Mass (kg)]]/4/1500)^0.3333</f>
        <v>1.64713523989923</v>
      </c>
      <c r="N232" s="0" t="s">
        <v>2518</v>
      </c>
      <c r="O232" s="0" t="s">
        <v>2519</v>
      </c>
      <c r="P232" s="0" t="n">
        <v>38.9</v>
      </c>
      <c r="Q232" s="0" t="n">
        <v>7</v>
      </c>
      <c r="R232" s="0" t="n">
        <v>14.88791456</v>
      </c>
      <c r="S232" s="0" t="n">
        <v>40.62913011</v>
      </c>
      <c r="T232" s="0" t="n">
        <v>332.7057523</v>
      </c>
      <c r="U232" s="0" t="n">
        <v>-8.615072199</v>
      </c>
      <c r="V232" s="0" t="n">
        <v>4.445475046</v>
      </c>
      <c r="W232" s="0" t="n">
        <v>11.29903901</v>
      </c>
      <c r="Z232" s="0" t="n">
        <v>1</v>
      </c>
      <c r="AA232" s="0" t="n">
        <v>0.9522164</v>
      </c>
      <c r="AB232" s="0" t="n">
        <v>0.0082067</v>
      </c>
      <c r="AC232" s="37" t="n">
        <v>1.3375177</v>
      </c>
      <c r="AD232" s="0" t="n">
        <v>1.144867</v>
      </c>
      <c r="AE232" s="0" t="n">
        <v>0.0454635</v>
      </c>
      <c r="AF232" s="0" t="n">
        <v>0.1682734</v>
      </c>
      <c r="AG232" s="0" t="n">
        <v>0.0285561</v>
      </c>
      <c r="AH232" s="0" t="n">
        <v>17.0926669</v>
      </c>
      <c r="AI232" s="0" t="n">
        <v>1.8884512</v>
      </c>
      <c r="AJ232" s="0" t="n">
        <v>125.8662101</v>
      </c>
      <c r="AK232" s="0" t="n">
        <v>7.2411312</v>
      </c>
      <c r="AL232" s="0" t="n">
        <v>143.4284814</v>
      </c>
      <c r="AM232" s="0" t="n">
        <v>0.0005062</v>
      </c>
      <c r="AN232" s="0" t="n">
        <v>10.0289606</v>
      </c>
      <c r="AO232" s="0" t="n">
        <v>1.1134892</v>
      </c>
      <c r="AP232" s="0" t="n">
        <v>31.2617253</v>
      </c>
      <c r="AQ232" s="0" t="n">
        <v>0.4921477</v>
      </c>
      <c r="AR232" s="0" t="n">
        <v>203.6735936</v>
      </c>
      <c r="AS232" s="0" t="n">
        <v>4.5879147</v>
      </c>
      <c r="AT232" s="0" t="n">
        <v>67.5913046</v>
      </c>
      <c r="AU232" s="0" t="n">
        <v>1.1584749</v>
      </c>
      <c r="AV232" s="28" t="n">
        <f aca="false">(5.2/nov_2021_out_good[[#This Row],[a]]+2*COS(nov_2021_out_good[[#This Row],[incl]]*3.1415/180)*((nov_2021_out_good[[#This Row],[a]]/5.2*(1-nov_2021_out_good[[#This Row],[e]]^2))^0.5))</f>
        <v>5.42621229330549</v>
      </c>
    </row>
    <row r="233" customFormat="false" ht="13.8" hidden="false" customHeight="false" outlineLevel="0" collapsed="false">
      <c r="A233" s="31" t="n">
        <v>44663.9161111111</v>
      </c>
      <c r="B233" s="0" t="s">
        <v>1629</v>
      </c>
      <c r="C233" s="0" t="s">
        <v>1630</v>
      </c>
      <c r="D233" s="0" t="n">
        <v>23.8</v>
      </c>
      <c r="E233" s="0" t="n">
        <v>20.6</v>
      </c>
      <c r="F233" s="0" t="n">
        <v>-19.3</v>
      </c>
      <c r="G233" s="0" t="n">
        <v>-6.3</v>
      </c>
      <c r="H233" s="0" t="n">
        <v>3.6</v>
      </c>
      <c r="I233" s="43" t="n">
        <v>52000000000</v>
      </c>
      <c r="J233" s="0" t="n">
        <v>0.17</v>
      </c>
      <c r="L233" s="0" t="n">
        <f aca="false">nov_2021_out_good[[#This Row],[Calculated Total Impact Energy(kt)]]*4180000000000*2/(nov_2021_out_good[[#This Row],[Vel(km/s)]]*1000)^2</f>
        <v>3349.04326515223</v>
      </c>
      <c r="M233" s="0" t="n">
        <f aca="false">2*(nov_2021_out_good[[#This Row],[Mass (kg)]]/4/1500)^0.3333</f>
        <v>1.64675227683504</v>
      </c>
      <c r="N233" s="0" t="s">
        <v>2524</v>
      </c>
      <c r="O233" s="0" t="s">
        <v>2519</v>
      </c>
      <c r="P233" s="0" t="n">
        <v>-8.2</v>
      </c>
      <c r="Q233" s="0" t="n">
        <v>57.8</v>
      </c>
      <c r="R233" s="0" t="n">
        <v>20.61892335</v>
      </c>
      <c r="S233" s="0" t="n">
        <v>39.24033191</v>
      </c>
      <c r="T233" s="0" t="n">
        <v>264.121002</v>
      </c>
      <c r="U233" s="0" t="n">
        <v>1.33596817</v>
      </c>
      <c r="V233" s="0" t="n">
        <v>12.97440757</v>
      </c>
      <c r="W233" s="0" t="n">
        <v>15.96934367</v>
      </c>
      <c r="Z233" s="0" t="n">
        <v>1</v>
      </c>
      <c r="AA233" s="0" t="n">
        <v>0.7764109</v>
      </c>
      <c r="AB233" s="0" t="n">
        <v>0.0164005</v>
      </c>
      <c r="AC233" s="37" t="n">
        <v>4.7593332</v>
      </c>
      <c r="AD233" s="0" t="n">
        <v>2.767872</v>
      </c>
      <c r="AE233" s="0" t="n">
        <v>0.4957328</v>
      </c>
      <c r="AF233" s="0" t="n">
        <v>0.7194918</v>
      </c>
      <c r="AG233" s="0" t="n">
        <v>0.0542481</v>
      </c>
      <c r="AH233" s="0" t="n">
        <v>3.7482927</v>
      </c>
      <c r="AI233" s="0" t="n">
        <v>0.5638555</v>
      </c>
      <c r="AJ233" s="0" t="n">
        <v>62.5631117</v>
      </c>
      <c r="AK233" s="0" t="n">
        <v>1.8056736</v>
      </c>
      <c r="AL233" s="0" t="n">
        <v>202.6484216</v>
      </c>
      <c r="AM233" s="0" t="n">
        <v>0.0031638</v>
      </c>
      <c r="AN233" s="0" t="n">
        <v>17.6863826</v>
      </c>
      <c r="AO233" s="0" t="n">
        <v>1.2190312</v>
      </c>
      <c r="AP233" s="0" t="n">
        <v>38.0708776</v>
      </c>
      <c r="AQ233" s="0" t="n">
        <v>0.7539063</v>
      </c>
      <c r="AR233" s="0" t="n">
        <v>184.0766988</v>
      </c>
      <c r="AS233" s="0" t="n">
        <v>1.1689654</v>
      </c>
      <c r="AT233" s="0" t="n">
        <v>-9.7051182</v>
      </c>
      <c r="AU233" s="0" t="n">
        <v>1.0547277</v>
      </c>
      <c r="AV233" s="28" t="n">
        <f aca="false">(5.2/nov_2021_out_good[[#This Row],[a]]+2*COS(nov_2021_out_good[[#This Row],[incl]]*3.1415/180)*((nov_2021_out_good[[#This Row],[a]]/5.2*(1-nov_2021_out_good[[#This Row],[e]]^2))^0.5))</f>
        <v>2.88991623525351</v>
      </c>
    </row>
    <row r="234" customFormat="false" ht="13.8" hidden="false" customHeight="false" outlineLevel="0" collapsed="false">
      <c r="A234" s="31" t="n">
        <v>43569.7462152778</v>
      </c>
      <c r="B234" s="0" t="s">
        <v>2123</v>
      </c>
      <c r="C234" s="0" t="s">
        <v>2124</v>
      </c>
      <c r="D234" s="0" t="n">
        <v>30.6</v>
      </c>
      <c r="E234" s="0" t="n">
        <v>15.9</v>
      </c>
      <c r="F234" s="0" t="n">
        <v>-2.5</v>
      </c>
      <c r="G234" s="0" t="n">
        <v>5.9</v>
      </c>
      <c r="H234" s="0" t="n">
        <v>-14.6</v>
      </c>
      <c r="I234" s="43" t="n">
        <v>29000000000</v>
      </c>
      <c r="J234" s="0" t="n">
        <v>0.1</v>
      </c>
      <c r="L234" s="0" t="n">
        <f aca="false">nov_2021_out_good[[#This Row],[Calculated Total Impact Energy(kt)]]*4180000000000*2/(nov_2021_out_good[[#This Row],[Vel(km/s)]]*1000)^2</f>
        <v>3306.83121711958</v>
      </c>
      <c r="M234" s="0" t="n">
        <f aca="false">2*(nov_2021_out_good[[#This Row],[Mass (kg)]]/4/1500)^0.3333</f>
        <v>1.63980502569503</v>
      </c>
      <c r="N234" s="0" t="s">
        <v>2518</v>
      </c>
      <c r="O234" s="0" t="s">
        <v>2525</v>
      </c>
      <c r="P234" s="0" t="n">
        <v>18.3</v>
      </c>
      <c r="Q234" s="0" t="n">
        <v>-74.6</v>
      </c>
      <c r="R234" s="0" t="n">
        <v>15.94427797</v>
      </c>
      <c r="S234" s="0" t="n">
        <v>48.25920589</v>
      </c>
      <c r="T234" s="0" t="n">
        <v>4.065471543</v>
      </c>
      <c r="U234" s="0" t="n">
        <v>-11.8671152</v>
      </c>
      <c r="V234" s="0" t="n">
        <v>-0.843457417</v>
      </c>
      <c r="W234" s="0" t="n">
        <v>10.61509098</v>
      </c>
      <c r="Z234" s="0" t="n">
        <v>1</v>
      </c>
      <c r="AA234" s="0" t="n">
        <v>0.9727162</v>
      </c>
      <c r="AB234" s="0" t="n">
        <v>0.0048968</v>
      </c>
      <c r="AC234" s="37" t="n">
        <v>2.7772142</v>
      </c>
      <c r="AD234" s="0" t="n">
        <v>1.8749652</v>
      </c>
      <c r="AE234" s="0" t="n">
        <v>0.220172</v>
      </c>
      <c r="AF234" s="0" t="n">
        <v>0.4812084</v>
      </c>
      <c r="AG234" s="0" t="n">
        <v>0.0628758</v>
      </c>
      <c r="AH234" s="0" t="n">
        <v>15.097413</v>
      </c>
      <c r="AI234" s="0" t="n">
        <v>1.0821137</v>
      </c>
      <c r="AJ234" s="0" t="n">
        <v>155.1057715</v>
      </c>
      <c r="AK234" s="0" t="n">
        <v>1.4036147</v>
      </c>
      <c r="AL234" s="0" t="n">
        <v>24.2447896</v>
      </c>
      <c r="AM234" s="0" t="n">
        <v>0.0003479</v>
      </c>
      <c r="AN234" s="0" t="n">
        <v>11.3695436</v>
      </c>
      <c r="AO234" s="0" t="n">
        <v>1.1168734</v>
      </c>
      <c r="AP234" s="0" t="n">
        <v>35.997784</v>
      </c>
      <c r="AQ234" s="0" t="n">
        <v>0.771712</v>
      </c>
      <c r="AR234" s="0" t="n">
        <v>41.8551805</v>
      </c>
      <c r="AS234" s="0" t="n">
        <v>4.3613111</v>
      </c>
      <c r="AT234" s="0" t="n">
        <v>74.9018522</v>
      </c>
      <c r="AU234" s="0" t="n">
        <v>1.689267</v>
      </c>
      <c r="AV234" s="28" t="n">
        <f aca="false">(5.2/nov_2021_out_good[[#This Row],[a]]+2*COS(nov_2021_out_good[[#This Row],[incl]]*3.1415/180)*((nov_2021_out_good[[#This Row],[a]]/5.2*(1-nov_2021_out_good[[#This Row],[e]]^2))^0.5))</f>
        <v>3.78981053290591</v>
      </c>
    </row>
    <row r="235" customFormat="false" ht="13.8" hidden="false" customHeight="false" outlineLevel="0" collapsed="false">
      <c r="A235" s="31" t="n">
        <v>43857.2355902778</v>
      </c>
      <c r="B235" s="0" t="s">
        <v>1739</v>
      </c>
      <c r="C235" s="0" t="s">
        <v>1740</v>
      </c>
      <c r="D235" s="0" t="n">
        <v>32.5</v>
      </c>
      <c r="E235" s="0" t="n">
        <v>19.8</v>
      </c>
      <c r="F235" s="0" t="n">
        <v>-2</v>
      </c>
      <c r="G235" s="0" t="n">
        <v>-16.6</v>
      </c>
      <c r="H235" s="0" t="n">
        <v>-10.6</v>
      </c>
      <c r="I235" s="43" t="n">
        <v>44000000000</v>
      </c>
      <c r="J235" s="0" t="n">
        <v>0.15</v>
      </c>
      <c r="L235" s="0" t="n">
        <f aca="false">nov_2021_out_good[[#This Row],[Calculated Total Impact Energy(kt)]]*4180000000000*2/(nov_2021_out_good[[#This Row],[Vel(km/s)]]*1000)^2</f>
        <v>3198.6531986532</v>
      </c>
      <c r="M235" s="0" t="n">
        <f aca="false">2*(nov_2021_out_good[[#This Row],[Mass (kg)]]/4/1500)^0.3333</f>
        <v>1.62172696151445</v>
      </c>
      <c r="N235" s="0" t="s">
        <v>2518</v>
      </c>
      <c r="O235" s="0" t="s">
        <v>2519</v>
      </c>
      <c r="P235" s="0" t="n">
        <v>30.4</v>
      </c>
      <c r="Q235" s="0" t="n">
        <v>1.5</v>
      </c>
      <c r="R235" s="0" t="n">
        <v>19.79696947</v>
      </c>
      <c r="S235" s="0" t="n">
        <v>67.85286138</v>
      </c>
      <c r="T235" s="0" t="n">
        <v>64.44098611</v>
      </c>
      <c r="U235" s="0" t="n">
        <v>-7.911033609</v>
      </c>
      <c r="V235" s="0" t="n">
        <v>-16.5419577</v>
      </c>
      <c r="W235" s="0" t="n">
        <v>7.463188511</v>
      </c>
      <c r="Z235" s="0" t="n">
        <v>1</v>
      </c>
      <c r="AA235" s="0" t="n">
        <v>0.8413665</v>
      </c>
      <c r="AB235" s="0" t="n">
        <v>0.0102857</v>
      </c>
      <c r="AC235" s="37" t="n">
        <v>2.3823025</v>
      </c>
      <c r="AD235" s="0" t="n">
        <v>1.6118345</v>
      </c>
      <c r="AE235" s="0" t="n">
        <v>0.1102164</v>
      </c>
      <c r="AF235" s="0" t="n">
        <v>0.4780069</v>
      </c>
      <c r="AG235" s="0" t="n">
        <v>0.0378813</v>
      </c>
      <c r="AH235" s="0" t="n">
        <v>20.7651167</v>
      </c>
      <c r="AI235" s="0" t="n">
        <v>1.7448449</v>
      </c>
      <c r="AJ235" s="0" t="n">
        <v>123.3830865</v>
      </c>
      <c r="AK235" s="0" t="n">
        <v>2.1425138</v>
      </c>
      <c r="AL235" s="0" t="n">
        <v>306.4546938</v>
      </c>
      <c r="AM235" s="0" t="n">
        <v>0.0004845</v>
      </c>
      <c r="AN235" s="0" t="n">
        <v>15.9455996</v>
      </c>
      <c r="AO235" s="0" t="n">
        <v>1.2080887</v>
      </c>
      <c r="AP235" s="0" t="n">
        <v>35.3778945</v>
      </c>
      <c r="AQ235" s="0" t="n">
        <v>0.531899</v>
      </c>
      <c r="AR235" s="0" t="n">
        <v>301.6196485</v>
      </c>
      <c r="AS235" s="0" t="n">
        <v>1.6370289</v>
      </c>
      <c r="AT235" s="0" t="n">
        <v>29.819469</v>
      </c>
      <c r="AU235" s="0" t="n">
        <v>1.1674575</v>
      </c>
      <c r="AV235" s="28" t="n">
        <f aca="false">(5.2/nov_2021_out_good[[#This Row],[a]]+2*COS(nov_2021_out_good[[#This Row],[incl]]*3.1415/180)*((nov_2021_out_good[[#This Row],[a]]/5.2*(1-nov_2021_out_good[[#This Row],[e]]^2))^0.5))</f>
        <v>4.14065491758929</v>
      </c>
    </row>
    <row r="236" customFormat="false" ht="13.8" hidden="false" customHeight="false" outlineLevel="0" collapsed="false">
      <c r="A236" s="31" t="n">
        <v>44299.0949884259</v>
      </c>
      <c r="B236" s="0" t="s">
        <v>2439</v>
      </c>
      <c r="C236" s="0" t="s">
        <v>2440</v>
      </c>
      <c r="D236" s="0" t="n">
        <v>44.4</v>
      </c>
      <c r="E236" s="0" t="n">
        <v>14.1</v>
      </c>
      <c r="F236" s="0" t="n">
        <v>-2.8</v>
      </c>
      <c r="G236" s="0" t="n">
        <v>12.6</v>
      </c>
      <c r="H236" s="0" t="n">
        <v>5.6</v>
      </c>
      <c r="I236" s="43" t="n">
        <v>21000000000</v>
      </c>
      <c r="J236" s="0" t="n">
        <v>0.076</v>
      </c>
      <c r="L236" s="0" t="n">
        <f aca="false">nov_2021_out_good[[#This Row],[Calculated Total Impact Energy(kt)]]*4180000000000*2/(nov_2021_out_good[[#This Row],[Vel(km/s)]]*1000)^2</f>
        <v>3195.81509984407</v>
      </c>
      <c r="M236" s="0" t="n">
        <f aca="false">2*(nov_2021_out_good[[#This Row],[Mass (kg)]]/4/1500)^0.3333</f>
        <v>1.62124722596288</v>
      </c>
      <c r="N236" s="0" t="s">
        <v>2518</v>
      </c>
      <c r="O236" s="0" t="s">
        <v>2525</v>
      </c>
      <c r="P236" s="0" t="n">
        <v>26.8</v>
      </c>
      <c r="Q236" s="0" t="n">
        <v>-79.1</v>
      </c>
      <c r="R236" s="0" t="n">
        <v>14.06982587</v>
      </c>
      <c r="S236" s="0" t="n">
        <v>50.27878725</v>
      </c>
      <c r="T236" s="0" t="n">
        <v>178.0572142</v>
      </c>
      <c r="U236" s="0" t="n">
        <v>10.8157689</v>
      </c>
      <c r="V236" s="0" t="n">
        <v>-0.366881813</v>
      </c>
      <c r="W236" s="0" t="n">
        <v>8.99135923</v>
      </c>
      <c r="Z236" s="0" t="n">
        <v>1</v>
      </c>
      <c r="AA236" s="0" t="n">
        <v>0.9529446</v>
      </c>
      <c r="AB236" s="0" t="n">
        <v>0.0065836</v>
      </c>
      <c r="AC236" s="37" t="n">
        <v>1.8216733</v>
      </c>
      <c r="AD236" s="0" t="n">
        <v>1.387309</v>
      </c>
      <c r="AE236" s="0" t="n">
        <v>0.1240834</v>
      </c>
      <c r="AF236" s="0" t="n">
        <v>0.3130985</v>
      </c>
      <c r="AG236" s="0" t="n">
        <v>0.0651757</v>
      </c>
      <c r="AH236" s="0" t="n">
        <v>10.0260184</v>
      </c>
      <c r="AI236" s="0" t="n">
        <v>0.83028</v>
      </c>
      <c r="AJ236" s="0" t="n">
        <v>37.6465381</v>
      </c>
      <c r="AK236" s="0" t="n">
        <v>1.8541785</v>
      </c>
      <c r="AL236" s="0" t="n">
        <v>203.0879615</v>
      </c>
      <c r="AM236" s="0" t="n">
        <v>0.0006359</v>
      </c>
      <c r="AN236" s="0" t="n">
        <v>8.5810362</v>
      </c>
      <c r="AO236" s="0" t="n">
        <v>1.1532174</v>
      </c>
      <c r="AP236" s="0" t="n">
        <v>33.6156295</v>
      </c>
      <c r="AQ236" s="0" t="n">
        <v>0.8507104</v>
      </c>
      <c r="AR236" s="0" t="n">
        <v>155.8507599</v>
      </c>
      <c r="AS236" s="0" t="n">
        <v>1.4473076</v>
      </c>
      <c r="AT236" s="0" t="n">
        <v>-36.2697189</v>
      </c>
      <c r="AU236" s="0" t="n">
        <v>2.4657406</v>
      </c>
      <c r="AV236" s="28" t="n">
        <f aca="false">(5.2/nov_2021_out_good[[#This Row],[a]]+2*COS(nov_2021_out_good[[#This Row],[incl]]*3.1415/180)*((nov_2021_out_good[[#This Row],[a]]/5.2*(1-nov_2021_out_good[[#This Row],[e]]^2))^0.5))</f>
        <v>4.71437654525129</v>
      </c>
    </row>
    <row r="237" customFormat="false" ht="13.8" hidden="false" customHeight="false" outlineLevel="0" collapsed="false">
      <c r="A237" s="31" t="n">
        <v>42423.1661226852</v>
      </c>
      <c r="B237" s="0" t="s">
        <v>1960</v>
      </c>
      <c r="C237" s="0" t="s">
        <v>1961</v>
      </c>
      <c r="D237" s="0" t="n">
        <v>44</v>
      </c>
      <c r="E237" s="0" t="n">
        <v>17.9</v>
      </c>
      <c r="F237" s="0" t="n">
        <v>-8.5</v>
      </c>
      <c r="G237" s="0" t="n">
        <v>-1.6</v>
      </c>
      <c r="H237" s="0" t="n">
        <v>-15.7</v>
      </c>
      <c r="I237" s="43" t="n">
        <v>35000000000</v>
      </c>
      <c r="J237" s="0" t="n">
        <v>0.12</v>
      </c>
      <c r="L237" s="0" t="n">
        <f aca="false">nov_2021_out_good[[#This Row],[Calculated Total Impact Energy(kt)]]*4180000000000*2/(nov_2021_out_good[[#This Row],[Vel(km/s)]]*1000)^2</f>
        <v>3130.98842108548</v>
      </c>
      <c r="M237" s="0" t="n">
        <f aca="false">2*(nov_2021_out_good[[#This Row],[Mass (kg)]]/4/1500)^0.3333</f>
        <v>1.61021109595772</v>
      </c>
      <c r="N237" s="0" t="s">
        <v>2518</v>
      </c>
      <c r="O237" s="0" t="s">
        <v>2519</v>
      </c>
      <c r="P237" s="0" t="n">
        <v>32.3</v>
      </c>
      <c r="Q237" s="0" t="n">
        <v>67.2</v>
      </c>
      <c r="R237" s="0" t="n">
        <v>17.9248431</v>
      </c>
      <c r="S237" s="0" t="n">
        <v>46.13924117</v>
      </c>
      <c r="T237" s="0" t="n">
        <v>326.0606771</v>
      </c>
      <c r="U237" s="0" t="n">
        <v>-10.72235735</v>
      </c>
      <c r="V237" s="0" t="n">
        <v>7.21581185</v>
      </c>
      <c r="W237" s="0" t="n">
        <v>12.42027021</v>
      </c>
      <c r="Z237" s="0" t="n">
        <v>1</v>
      </c>
      <c r="AA237" s="0" t="n">
        <v>0.8946303</v>
      </c>
      <c r="AB237" s="0" t="n">
        <v>0.0093215</v>
      </c>
      <c r="AC237" s="37" t="n">
        <v>1.4584405</v>
      </c>
      <c r="AD237" s="0" t="n">
        <v>1.1765354</v>
      </c>
      <c r="AE237" s="0" t="n">
        <v>0.0421056</v>
      </c>
      <c r="AF237" s="0" t="n">
        <v>0.2396061</v>
      </c>
      <c r="AG237" s="0" t="n">
        <v>0.0253305</v>
      </c>
      <c r="AH237" s="0" t="n">
        <v>23.7366496</v>
      </c>
      <c r="AI237" s="0" t="n">
        <v>1.9384674</v>
      </c>
      <c r="AJ237" s="0" t="n">
        <v>239.6530795</v>
      </c>
      <c r="AK237" s="0" t="n">
        <v>4.4673067</v>
      </c>
      <c r="AL237" s="0" t="n">
        <v>333.7417905</v>
      </c>
      <c r="AM237" s="0" t="n">
        <v>0.0001618</v>
      </c>
      <c r="AN237" s="0" t="n">
        <v>14.245295</v>
      </c>
      <c r="AO237" s="0" t="n">
        <v>1.1380369</v>
      </c>
      <c r="AP237" s="0" t="n">
        <v>32.2421649</v>
      </c>
      <c r="AQ237" s="0" t="n">
        <v>0.4184677</v>
      </c>
      <c r="AR237" s="0" t="n">
        <v>209.4582218</v>
      </c>
      <c r="AS237" s="0" t="n">
        <v>2.7591409</v>
      </c>
      <c r="AT237" s="0" t="n">
        <v>60.739108</v>
      </c>
      <c r="AU237" s="0" t="n">
        <v>1.0822841</v>
      </c>
      <c r="AV237" s="28" t="n">
        <f aca="false">(5.2/nov_2021_out_good[[#This Row],[a]]+2*COS(nov_2021_out_good[[#This Row],[incl]]*3.1415/180)*((nov_2021_out_good[[#This Row],[a]]/5.2*(1-nov_2021_out_good[[#This Row],[e]]^2))^0.5))</f>
        <v>5.26524508895034</v>
      </c>
    </row>
    <row r="238" customFormat="false" ht="13.8" hidden="false" customHeight="false" outlineLevel="0" collapsed="false">
      <c r="A238" s="31" t="n">
        <v>44073.6724768519</v>
      </c>
      <c r="B238" s="0" t="s">
        <v>1510</v>
      </c>
      <c r="C238" s="0" t="s">
        <v>1511</v>
      </c>
      <c r="D238" s="0" t="n">
        <v>27.8</v>
      </c>
      <c r="E238" s="0" t="n">
        <v>23.4</v>
      </c>
      <c r="F238" s="0" t="n">
        <v>7.8</v>
      </c>
      <c r="G238" s="0" t="n">
        <v>-21.7</v>
      </c>
      <c r="H238" s="0" t="n">
        <v>3.7</v>
      </c>
      <c r="I238" s="43" t="n">
        <v>64000000000</v>
      </c>
      <c r="J238" s="0" t="n">
        <v>0.2</v>
      </c>
      <c r="L238" s="0" t="n">
        <f aca="false">nov_2021_out_good[[#This Row],[Calculated Total Impact Energy(kt)]]*4180000000000*2/(nov_2021_out_good[[#This Row],[Vel(km/s)]]*1000)^2</f>
        <v>3053.54664329023</v>
      </c>
      <c r="M238" s="0" t="n">
        <f aca="false">2*(nov_2021_out_good[[#This Row],[Mass (kg)]]/4/1500)^0.3333</f>
        <v>1.59682580833738</v>
      </c>
      <c r="N238" s="0" t="s">
        <v>2518</v>
      </c>
      <c r="O238" s="0" t="s">
        <v>2519</v>
      </c>
      <c r="P238" s="0" t="n">
        <v>26</v>
      </c>
      <c r="Q238" s="0" t="n">
        <v>133.5</v>
      </c>
      <c r="R238" s="0" t="n">
        <v>23.35422874</v>
      </c>
      <c r="S238" s="0" t="n">
        <v>42.01537601</v>
      </c>
      <c r="T238" s="0" t="n">
        <v>216.4147392</v>
      </c>
      <c r="U238" s="0" t="n">
        <v>12.57946062</v>
      </c>
      <c r="V238" s="0" t="n">
        <v>9.279374197</v>
      </c>
      <c r="W238" s="0" t="n">
        <v>17.35137992</v>
      </c>
      <c r="Z238" s="0" t="n">
        <v>1</v>
      </c>
      <c r="AA238" s="0" t="n">
        <v>0.6997201</v>
      </c>
      <c r="AB238" s="0" t="n">
        <v>0.0173358</v>
      </c>
      <c r="AC238" s="37" t="n">
        <v>7.7341967</v>
      </c>
      <c r="AD238" s="0" t="n">
        <v>4.2169584</v>
      </c>
      <c r="AE238" s="0" t="n">
        <v>1.3873908</v>
      </c>
      <c r="AF238" s="0" t="n">
        <v>0.83407</v>
      </c>
      <c r="AG238" s="0" t="n">
        <v>0.0571158</v>
      </c>
      <c r="AH238" s="0" t="n">
        <v>0.7877995</v>
      </c>
      <c r="AI238" s="0" t="n">
        <v>0.6721834</v>
      </c>
      <c r="AJ238" s="0" t="n">
        <v>250.9629296</v>
      </c>
      <c r="AK238" s="0" t="n">
        <v>1.7701306</v>
      </c>
      <c r="AL238" s="0" t="n">
        <v>157.5161269</v>
      </c>
      <c r="AM238" s="0" t="n">
        <v>0.0499864</v>
      </c>
      <c r="AN238" s="0" t="n">
        <v>20.7086458</v>
      </c>
      <c r="AO238" s="0" t="n">
        <v>1.3264732</v>
      </c>
      <c r="AP238" s="0" t="n">
        <v>39.3342314</v>
      </c>
      <c r="AQ238" s="0" t="n">
        <v>0.8797947</v>
      </c>
      <c r="AR238" s="0" t="n">
        <v>328.3012195</v>
      </c>
      <c r="AS238" s="0" t="n">
        <v>1.0883947</v>
      </c>
      <c r="AT238" s="0" t="n">
        <v>-11.4853445</v>
      </c>
      <c r="AU238" s="0" t="n">
        <v>1.0910565</v>
      </c>
      <c r="AV238" s="28" t="n">
        <f aca="false">(5.2/nov_2021_out_good[[#This Row],[a]]+2*COS(nov_2021_out_good[[#This Row],[incl]]*3.1415/180)*((nov_2021_out_good[[#This Row],[a]]/5.2*(1-nov_2021_out_good[[#This Row],[e]]^2))^0.5))</f>
        <v>2.22659217743451</v>
      </c>
    </row>
    <row r="239" customFormat="false" ht="13.8" hidden="false" customHeight="false" outlineLevel="0" collapsed="false">
      <c r="A239" s="31" t="n">
        <v>38506.344224537</v>
      </c>
      <c r="B239" s="0" t="s">
        <v>1276</v>
      </c>
      <c r="C239" s="0" t="s">
        <v>1277</v>
      </c>
      <c r="D239" s="0" t="n">
        <v>29.6</v>
      </c>
      <c r="E239" s="0" t="n">
        <v>26.2</v>
      </c>
      <c r="F239" s="0" t="n">
        <v>-1.5</v>
      </c>
      <c r="G239" s="0" t="n">
        <v>25.3</v>
      </c>
      <c r="H239" s="0" t="n">
        <v>6.7</v>
      </c>
      <c r="I239" s="43" t="n">
        <v>82000000000</v>
      </c>
      <c r="J239" s="0" t="n">
        <v>0.25</v>
      </c>
      <c r="L239" s="0" t="n">
        <f aca="false">nov_2021_out_good[[#This Row],[Calculated Total Impact Energy(kt)]]*4180000000000*2/(nov_2021_out_good[[#This Row],[Vel(km/s)]]*1000)^2</f>
        <v>3044.69436513024</v>
      </c>
      <c r="M239" s="0" t="n">
        <f aca="false">2*(nov_2021_out_good[[#This Row],[Mass (kg)]]/4/1500)^0.3333</f>
        <v>1.59528139508</v>
      </c>
      <c r="N239" s="0" t="s">
        <v>2524</v>
      </c>
      <c r="O239" s="0" t="s">
        <v>2525</v>
      </c>
      <c r="P239" s="0" t="n">
        <v>-31</v>
      </c>
      <c r="Q239" s="0" t="n">
        <v>-90.3</v>
      </c>
      <c r="R239" s="0" t="n">
        <v>26.215072</v>
      </c>
      <c r="S239" s="0" t="n">
        <v>16.54204157</v>
      </c>
      <c r="T239" s="0" t="n">
        <v>12.63339006</v>
      </c>
      <c r="U239" s="0" t="n">
        <v>-7.283218681</v>
      </c>
      <c r="V239" s="0" t="n">
        <v>-1.632449322</v>
      </c>
      <c r="W239" s="0" t="n">
        <v>25.13005839</v>
      </c>
      <c r="Z239" s="0" t="n">
        <v>1</v>
      </c>
      <c r="AA239" s="0" t="n">
        <v>0.1714721</v>
      </c>
      <c r="AB239" s="0" t="n">
        <v>0.0206217</v>
      </c>
      <c r="AC239" s="37" t="n">
        <v>1.4017751</v>
      </c>
      <c r="AD239" s="0" t="n">
        <v>0.7866236</v>
      </c>
      <c r="AE239" s="0" t="n">
        <v>0.0201542</v>
      </c>
      <c r="AF239" s="0" t="n">
        <v>0.782015</v>
      </c>
      <c r="AG239" s="0" t="n">
        <v>0.0286233</v>
      </c>
      <c r="AH239" s="0" t="n">
        <v>12.146767</v>
      </c>
      <c r="AI239" s="0" t="n">
        <v>1.9116394</v>
      </c>
      <c r="AJ239" s="0" t="n">
        <v>333.3205098</v>
      </c>
      <c r="AK239" s="0" t="n">
        <v>1.3757873</v>
      </c>
      <c r="AL239" s="0" t="n">
        <v>72.7886651</v>
      </c>
      <c r="AM239" s="0" t="n">
        <v>0.0005291</v>
      </c>
      <c r="AN239" s="0" t="n">
        <v>23.698135</v>
      </c>
      <c r="AO239" s="0" t="n">
        <v>1.448807</v>
      </c>
      <c r="AP239" s="0" t="n">
        <v>24.9254451</v>
      </c>
      <c r="AQ239" s="0" t="n">
        <v>0.5796228</v>
      </c>
      <c r="AR239" s="0" t="n">
        <v>288.3025615</v>
      </c>
      <c r="AS239" s="0" t="n">
        <v>1.0833567</v>
      </c>
      <c r="AT239" s="0" t="n">
        <v>-14.0206304</v>
      </c>
      <c r="AU239" s="0" t="n">
        <v>1.0557239</v>
      </c>
      <c r="AV239" s="28" t="n">
        <f aca="false">(5.2/nov_2021_out_good[[#This Row],[a]]+2*COS(nov_2021_out_good[[#This Row],[incl]]*3.1415/180)*((nov_2021_out_good[[#This Row],[a]]/5.2*(1-nov_2021_out_good[[#This Row],[e]]^2))^0.5))</f>
        <v>7.0844980762181</v>
      </c>
    </row>
    <row r="240" customFormat="false" ht="13.8" hidden="false" customHeight="false" outlineLevel="0" collapsed="false">
      <c r="A240" s="31" t="n">
        <v>41926.4340625</v>
      </c>
      <c r="B240" s="0" t="s">
        <v>2109</v>
      </c>
      <c r="C240" s="0" t="s">
        <v>2110</v>
      </c>
      <c r="D240" s="0" t="n">
        <v>27.2</v>
      </c>
      <c r="E240" s="0" t="n">
        <v>16.9</v>
      </c>
      <c r="F240" s="0" t="n">
        <v>15</v>
      </c>
      <c r="G240" s="0" t="n">
        <v>-6.9</v>
      </c>
      <c r="H240" s="0" t="n">
        <v>-3.5</v>
      </c>
      <c r="I240" s="43" t="n">
        <v>29000000000</v>
      </c>
      <c r="J240" s="0" t="n">
        <v>0.1</v>
      </c>
      <c r="L240" s="0" t="n">
        <f aca="false">nov_2021_out_good[[#This Row],[Calculated Total Impact Energy(kt)]]*4180000000000*2/(nov_2021_out_good[[#This Row],[Vel(km/s)]]*1000)^2</f>
        <v>2927.06837995869</v>
      </c>
      <c r="M240" s="0" t="n">
        <f aca="false">2*(nov_2021_out_good[[#This Row],[Mass (kg)]]/4/1500)^0.3333</f>
        <v>1.57446952469889</v>
      </c>
      <c r="N240" s="0" t="s">
        <v>2524</v>
      </c>
      <c r="O240" s="0" t="s">
        <v>2519</v>
      </c>
      <c r="P240" s="0" t="n">
        <v>-2</v>
      </c>
      <c r="Q240" s="0" t="n">
        <v>119.2</v>
      </c>
      <c r="R240" s="0" t="n">
        <v>16.87779606</v>
      </c>
      <c r="S240" s="0" t="n">
        <v>38.48864978</v>
      </c>
      <c r="T240" s="0" t="n">
        <v>67.83179533</v>
      </c>
      <c r="U240" s="0" t="n">
        <v>-3.963464077</v>
      </c>
      <c r="V240" s="0" t="n">
        <v>-9.727599512</v>
      </c>
      <c r="W240" s="0" t="n">
        <v>13.21078197</v>
      </c>
      <c r="Z240" s="0" t="n">
        <v>1</v>
      </c>
      <c r="AA240" s="0" t="n">
        <v>0.9126854</v>
      </c>
      <c r="AB240" s="0" t="n">
        <v>0.0050194</v>
      </c>
      <c r="AC240" s="37" t="n">
        <v>4.4247736</v>
      </c>
      <c r="AD240" s="0" t="n">
        <v>2.6687295</v>
      </c>
      <c r="AE240" s="0" t="n">
        <v>0.5978079</v>
      </c>
      <c r="AF240" s="0" t="n">
        <v>0.6580075</v>
      </c>
      <c r="AG240" s="0" t="n">
        <v>0.0773647</v>
      </c>
      <c r="AH240" s="0" t="n">
        <v>7.0081828</v>
      </c>
      <c r="AI240" s="0" t="n">
        <v>0.6372938</v>
      </c>
      <c r="AJ240" s="0" t="n">
        <v>218.211432</v>
      </c>
      <c r="AK240" s="0" t="n">
        <v>1.4127693</v>
      </c>
      <c r="AL240" s="0" t="n">
        <v>200.788082</v>
      </c>
      <c r="AM240" s="0" t="n">
        <v>0.0006193</v>
      </c>
      <c r="AN240" s="0" t="n">
        <v>12.3101681</v>
      </c>
      <c r="AO240" s="0" t="n">
        <v>1.13892</v>
      </c>
      <c r="AP240" s="0" t="n">
        <v>38.0306136</v>
      </c>
      <c r="AQ240" s="0" t="n">
        <v>0.9789774</v>
      </c>
      <c r="AR240" s="0" t="n">
        <v>338.4101254</v>
      </c>
      <c r="AS240" s="0" t="n">
        <v>1.4462757</v>
      </c>
      <c r="AT240" s="0" t="n">
        <v>14.0003235</v>
      </c>
      <c r="AU240" s="0" t="n">
        <v>1.176766</v>
      </c>
      <c r="AV240" s="28" t="n">
        <f aca="false">(5.2/nov_2021_out_good[[#This Row],[a]]+2*COS(nov_2021_out_good[[#This Row],[incl]]*3.1415/180)*((nov_2021_out_good[[#This Row],[a]]/5.2*(1-nov_2021_out_good[[#This Row],[e]]^2))^0.5))</f>
        <v>3.01933477853941</v>
      </c>
    </row>
    <row r="241" customFormat="false" ht="13.8" hidden="false" customHeight="false" outlineLevel="0" collapsed="false">
      <c r="A241" s="31" t="n">
        <v>38727.9760185185</v>
      </c>
      <c r="B241" s="0" t="s">
        <v>2144</v>
      </c>
      <c r="C241" s="0" t="s">
        <v>2145</v>
      </c>
      <c r="D241" s="0" t="n">
        <v>32.4</v>
      </c>
      <c r="E241" s="0" t="n">
        <v>16.9</v>
      </c>
      <c r="F241" s="0" t="n">
        <v>-9.9</v>
      </c>
      <c r="G241" s="0" t="n">
        <v>-6.3</v>
      </c>
      <c r="H241" s="0" t="n">
        <v>-12.2</v>
      </c>
      <c r="I241" s="43" t="n">
        <v>28000000000</v>
      </c>
      <c r="J241" s="0" t="n">
        <v>0.098</v>
      </c>
      <c r="L241" s="0" t="n">
        <f aca="false">nov_2021_out_good[[#This Row],[Calculated Total Impact Energy(kt)]]*4180000000000*2/(nov_2021_out_good[[#This Row],[Vel(km/s)]]*1000)^2</f>
        <v>2868.52701235951</v>
      </c>
      <c r="M241" s="0" t="n">
        <f aca="false">2*(nov_2021_out_good[[#This Row],[Mass (kg)]]/4/1500)^0.3333</f>
        <v>1.56390334990947</v>
      </c>
      <c r="N241" s="0" t="s">
        <v>2518</v>
      </c>
      <c r="O241" s="0" t="s">
        <v>2525</v>
      </c>
      <c r="P241" s="0" t="n">
        <v>29.8</v>
      </c>
      <c r="Q241" s="0" t="n">
        <v>-12.7</v>
      </c>
      <c r="R241" s="0" t="n">
        <v>16.92749243</v>
      </c>
      <c r="S241" s="0" t="n">
        <v>38.53095588</v>
      </c>
      <c r="T241" s="0" t="n">
        <v>52.11447938</v>
      </c>
      <c r="U241" s="0" t="n">
        <v>-6.475391779</v>
      </c>
      <c r="V241" s="0" t="n">
        <v>-8.32234505</v>
      </c>
      <c r="W241" s="0" t="n">
        <v>13.24189844</v>
      </c>
      <c r="Z241" s="0" t="n">
        <v>1</v>
      </c>
      <c r="AA241" s="0" t="n">
        <v>0.631067</v>
      </c>
      <c r="AB241" s="0" t="n">
        <v>0.0195842</v>
      </c>
      <c r="AC241" s="37" t="n">
        <v>1.2935577</v>
      </c>
      <c r="AD241" s="0" t="n">
        <v>0.9623123</v>
      </c>
      <c r="AE241" s="0" t="n">
        <v>0.0254026</v>
      </c>
      <c r="AF241" s="0" t="n">
        <v>0.3442181</v>
      </c>
      <c r="AG241" s="0" t="n">
        <v>0.0295636</v>
      </c>
      <c r="AH241" s="0" t="n">
        <v>13.1742701</v>
      </c>
      <c r="AI241" s="0" t="n">
        <v>1.1811684</v>
      </c>
      <c r="AJ241" s="0" t="n">
        <v>293.5333978</v>
      </c>
      <c r="AK241" s="0" t="n">
        <v>3.1973229</v>
      </c>
      <c r="AL241" s="0" t="n">
        <v>290.5072028</v>
      </c>
      <c r="AM241" s="0" t="n">
        <v>0.0003036</v>
      </c>
      <c r="AN241" s="0" t="n">
        <v>12.4689348</v>
      </c>
      <c r="AO241" s="0" t="n">
        <v>1.1357344</v>
      </c>
      <c r="AP241" s="0" t="n">
        <v>29.7029478</v>
      </c>
      <c r="AQ241" s="0" t="n">
        <v>0.4096394</v>
      </c>
      <c r="AR241" s="0" t="n">
        <v>140.9011276</v>
      </c>
      <c r="AS241" s="0" t="n">
        <v>2.099298</v>
      </c>
      <c r="AT241" s="0" t="n">
        <v>47.7078616</v>
      </c>
      <c r="AU241" s="0" t="n">
        <v>1.1407297</v>
      </c>
      <c r="AV241" s="28" t="n">
        <f aca="false">(5.2/nov_2021_out_good[[#This Row],[a]]+2*COS(nov_2021_out_good[[#This Row],[incl]]*3.1415/180)*((nov_2021_out_good[[#This Row],[a]]/5.2*(1-nov_2021_out_good[[#This Row],[e]]^2))^0.5))</f>
        <v>6.19018693219084</v>
      </c>
    </row>
    <row r="242" customFormat="false" ht="13.8" hidden="false" customHeight="false" outlineLevel="0" collapsed="false">
      <c r="A242" s="31" t="n">
        <v>44528.7547453704</v>
      </c>
      <c r="B242" s="0" t="s">
        <v>1899</v>
      </c>
      <c r="C242" s="0" t="s">
        <v>1900</v>
      </c>
      <c r="D242" s="0" t="n">
        <v>38.4</v>
      </c>
      <c r="E242" s="0" t="n">
        <v>19.7</v>
      </c>
      <c r="F242" s="0" t="n">
        <v>0.2</v>
      </c>
      <c r="G242" s="0" t="n">
        <v>-2.2</v>
      </c>
      <c r="H242" s="0" t="n">
        <v>-19.6</v>
      </c>
      <c r="I242" s="43" t="n">
        <v>40000000000</v>
      </c>
      <c r="J242" s="0" t="n">
        <v>0.13</v>
      </c>
      <c r="L242" s="0" t="n">
        <f aca="false">nov_2021_out_good[[#This Row],[Calculated Total Impact Energy(kt)]]*4180000000000*2/(nov_2021_out_good[[#This Row],[Vel(km/s)]]*1000)^2</f>
        <v>2800.38135484037</v>
      </c>
      <c r="M242" s="0" t="n">
        <f aca="false">2*(nov_2021_out_good[[#This Row],[Mass (kg)]]/4/1500)^0.3333</f>
        <v>1.55142101213764</v>
      </c>
      <c r="N242" s="0" t="s">
        <v>2518</v>
      </c>
      <c r="O242" s="0" t="s">
        <v>2519</v>
      </c>
      <c r="P242" s="0" t="n">
        <v>32.6</v>
      </c>
      <c r="Q242" s="0" t="n">
        <v>113.5</v>
      </c>
      <c r="R242" s="0" t="n">
        <v>19.72409694</v>
      </c>
      <c r="S242" s="0" t="n">
        <v>51.32076329</v>
      </c>
      <c r="T242" s="0" t="n">
        <v>357.4173286</v>
      </c>
      <c r="U242" s="0" t="n">
        <v>-15.38211272</v>
      </c>
      <c r="V242" s="0" t="n">
        <v>0.693835937</v>
      </c>
      <c r="W242" s="0" t="n">
        <v>12.32676762</v>
      </c>
      <c r="Z242" s="0" t="n">
        <v>1</v>
      </c>
      <c r="AA242" s="0" t="n">
        <v>0.8786879</v>
      </c>
      <c r="AB242" s="0" t="n">
        <v>0.012104</v>
      </c>
      <c r="AC242" s="37" t="n">
        <v>1.5703147</v>
      </c>
      <c r="AD242" s="0" t="n">
        <v>1.2245013</v>
      </c>
      <c r="AE242" s="0" t="n">
        <v>0.0548202</v>
      </c>
      <c r="AF242" s="0" t="n">
        <v>0.2824116</v>
      </c>
      <c r="AG242" s="0" t="n">
        <v>0.0342337</v>
      </c>
      <c r="AH242" s="0" t="n">
        <v>27.5160962</v>
      </c>
      <c r="AI242" s="0" t="n">
        <v>1.799382</v>
      </c>
      <c r="AJ242" s="0" t="n">
        <v>239.7668744</v>
      </c>
      <c r="AK242" s="0" t="n">
        <v>3.9069167</v>
      </c>
      <c r="AL242" s="0" t="n">
        <v>246.4215959</v>
      </c>
      <c r="AM242" s="0" t="n">
        <v>0.0003919</v>
      </c>
      <c r="AN242" s="0" t="n">
        <v>16.2906028</v>
      </c>
      <c r="AO242" s="0" t="n">
        <v>1.1951791</v>
      </c>
      <c r="AP242" s="0" t="n">
        <v>32.7719185</v>
      </c>
      <c r="AQ242" s="0" t="n">
        <v>0.4948529</v>
      </c>
      <c r="AR242" s="0" t="n">
        <v>15.4225516</v>
      </c>
      <c r="AS242" s="0" t="n">
        <v>20.0424246</v>
      </c>
      <c r="AT242" s="0" t="n">
        <v>86.3381706</v>
      </c>
      <c r="AU242" s="0" t="n">
        <v>1.078357</v>
      </c>
      <c r="AV242" s="28" t="n">
        <f aca="false">(5.2/nov_2021_out_good[[#This Row],[a]]+2*COS(nov_2021_out_good[[#This Row],[incl]]*3.1415/180)*((nov_2021_out_good[[#This Row],[a]]/5.2*(1-nov_2021_out_good[[#This Row],[e]]^2))^0.5))</f>
        <v>5.07233757211274</v>
      </c>
    </row>
    <row r="243" customFormat="false" ht="13.8" hidden="false" customHeight="false" outlineLevel="0" collapsed="false">
      <c r="A243" s="31" t="n">
        <v>38479.397037037</v>
      </c>
      <c r="B243" s="0" t="s">
        <v>2224</v>
      </c>
      <c r="C243" s="0" t="s">
        <v>2225</v>
      </c>
      <c r="D243" s="0" t="n">
        <v>15.2</v>
      </c>
      <c r="E243" s="0" t="n">
        <v>16.6</v>
      </c>
      <c r="F243" s="0" t="n">
        <v>9.6</v>
      </c>
      <c r="G243" s="0" t="n">
        <v>-9.7</v>
      </c>
      <c r="H243" s="0" t="n">
        <v>9.4</v>
      </c>
      <c r="I243" s="43" t="n">
        <v>26000000000</v>
      </c>
      <c r="J243" s="0" t="n">
        <v>0.092</v>
      </c>
      <c r="L243" s="0" t="n">
        <f aca="false">nov_2021_out_good[[#This Row],[Calculated Total Impact Energy(kt)]]*4180000000000*2/(nov_2021_out_good[[#This Row],[Vel(km/s)]]*1000)^2</f>
        <v>2791.11627231819</v>
      </c>
      <c r="M243" s="0" t="n">
        <f aca="false">2*(nov_2021_out_good[[#This Row],[Mass (kg)]]/4/1500)^0.3333</f>
        <v>1.54970833029246</v>
      </c>
      <c r="N243" s="0" t="s">
        <v>2524</v>
      </c>
      <c r="O243" s="0" t="s">
        <v>2519</v>
      </c>
      <c r="P243" s="0" t="n">
        <v>-75.8</v>
      </c>
      <c r="Q243" s="0" t="n">
        <v>163.7</v>
      </c>
      <c r="R243" s="0" t="n">
        <v>16.57136084</v>
      </c>
      <c r="S243" s="0" t="n">
        <v>43.39702661</v>
      </c>
      <c r="T243" s="0" t="n">
        <v>324.4740065</v>
      </c>
      <c r="U243" s="0" t="n">
        <v>-9.265989881</v>
      </c>
      <c r="V243" s="0" t="n">
        <v>6.615710926</v>
      </c>
      <c r="W243" s="0" t="n">
        <v>12.04092191</v>
      </c>
      <c r="Z243" s="0" t="n">
        <v>1</v>
      </c>
      <c r="AA243" s="0" t="n">
        <v>1.004606</v>
      </c>
      <c r="AB243" s="0" t="n">
        <v>0.0011809</v>
      </c>
      <c r="AC243" s="37" t="n">
        <v>7.3922253</v>
      </c>
      <c r="AD243" s="0" t="n">
        <v>4.1984156</v>
      </c>
      <c r="AE243" s="0" t="n">
        <v>1.352531</v>
      </c>
      <c r="AF243" s="0" t="n">
        <v>0.7607178</v>
      </c>
      <c r="AG243" s="0" t="n">
        <v>0.0772554</v>
      </c>
      <c r="AH243" s="0" t="n">
        <v>11.6954076</v>
      </c>
      <c r="AI243" s="0" t="n">
        <v>1.0634994</v>
      </c>
      <c r="AJ243" s="0" t="n">
        <v>8.2986055</v>
      </c>
      <c r="AK243" s="0" t="n">
        <v>0.948602</v>
      </c>
      <c r="AL243" s="0" t="n">
        <v>226.8526191</v>
      </c>
      <c r="AM243" s="0" t="n">
        <v>0.0002556</v>
      </c>
      <c r="AN243" s="0" t="n">
        <v>12.2904646</v>
      </c>
      <c r="AO243" s="0" t="n">
        <v>1.1202903</v>
      </c>
      <c r="AP243" s="0" t="n">
        <v>39.3298368</v>
      </c>
      <c r="AQ243" s="0" t="n">
        <v>0.8653749</v>
      </c>
      <c r="AR243" s="0" t="n">
        <v>141.1017801</v>
      </c>
      <c r="AS243" s="0" t="n">
        <v>1.2721186</v>
      </c>
      <c r="AT243" s="0" t="n">
        <v>-27.6792126</v>
      </c>
      <c r="AU243" s="0" t="n">
        <v>1.4782544</v>
      </c>
      <c r="AV243" s="28" t="n">
        <f aca="false">(5.2/nov_2021_out_good[[#This Row],[a]]+2*COS(nov_2021_out_good[[#This Row],[incl]]*3.1415/180)*((nov_2021_out_good[[#This Row],[a]]/5.2*(1-nov_2021_out_good[[#This Row],[e]]^2))^0.5))</f>
        <v>2.38081040560752</v>
      </c>
    </row>
    <row r="244" customFormat="false" ht="13.8" hidden="false" customHeight="false" outlineLevel="0" collapsed="false">
      <c r="A244" s="31" t="n">
        <v>44550.9693865741</v>
      </c>
      <c r="B244" s="0" t="s">
        <v>502</v>
      </c>
      <c r="C244" s="0" t="s">
        <v>2061</v>
      </c>
      <c r="D244" s="0" t="n">
        <v>56</v>
      </c>
      <c r="E244" s="0" t="n">
        <v>18.2</v>
      </c>
      <c r="F244" s="0" t="n">
        <v>10.3</v>
      </c>
      <c r="G244" s="0" t="n">
        <v>-7.1</v>
      </c>
      <c r="H244" s="0" t="n">
        <v>-13.2</v>
      </c>
      <c r="I244" s="43" t="n">
        <v>32000000000</v>
      </c>
      <c r="J244" s="0" t="n">
        <v>0.11</v>
      </c>
      <c r="L244" s="0" t="n">
        <f aca="false">nov_2021_out_good[[#This Row],[Calculated Total Impact Energy(kt)]]*4180000000000*2/(nov_2021_out_good[[#This Row],[Vel(km/s)]]*1000)^2</f>
        <v>2776.23475425673</v>
      </c>
      <c r="M244" s="0" t="n">
        <f aca="false">2*(nov_2021_out_good[[#This Row],[Mass (kg)]]/4/1500)^0.3333</f>
        <v>1.5469494803371</v>
      </c>
      <c r="N244" s="0" t="s">
        <v>2518</v>
      </c>
      <c r="O244" s="0" t="s">
        <v>2519</v>
      </c>
      <c r="P244" s="0" t="n">
        <v>62.7</v>
      </c>
      <c r="Q244" s="0" t="n">
        <v>60.3</v>
      </c>
      <c r="R244" s="0" t="n">
        <v>18.18625855</v>
      </c>
      <c r="S244" s="0" t="n">
        <v>47.7927972</v>
      </c>
      <c r="T244" s="0" t="n">
        <v>67.71376354</v>
      </c>
      <c r="U244" s="0" t="n">
        <v>-5.10863254</v>
      </c>
      <c r="V244" s="0" t="n">
        <v>-12.46466114</v>
      </c>
      <c r="W244" s="0" t="n">
        <v>12.21777787</v>
      </c>
      <c r="Z244" s="0" t="n">
        <v>1</v>
      </c>
      <c r="AA244" s="0" t="n">
        <v>0.6008627</v>
      </c>
      <c r="AB244" s="0" t="n">
        <v>0.0196963</v>
      </c>
      <c r="AC244" s="37" t="n">
        <v>1.0112507</v>
      </c>
      <c r="AD244" s="0" t="n">
        <v>0.8060567</v>
      </c>
      <c r="AE244" s="0" t="n">
        <v>0.0106708</v>
      </c>
      <c r="AF244" s="0" t="n">
        <v>0.2545653</v>
      </c>
      <c r="AG244" s="0" t="n">
        <v>0.0149744</v>
      </c>
      <c r="AH244" s="0" t="n">
        <v>26.9367762</v>
      </c>
      <c r="AI244" s="0" t="n">
        <v>2.5470296</v>
      </c>
      <c r="AJ244" s="0" t="n">
        <v>23.3394521</v>
      </c>
      <c r="AK244" s="0" t="n">
        <v>2.3642197</v>
      </c>
      <c r="AL244" s="0" t="n">
        <v>268.9875203</v>
      </c>
      <c r="AM244" s="0" t="n">
        <v>0.0006064</v>
      </c>
      <c r="AN244" s="0" t="n">
        <v>14.1838757</v>
      </c>
      <c r="AO244" s="0" t="n">
        <v>1.1564697</v>
      </c>
      <c r="AP244" s="0" t="n">
        <v>26.5130247</v>
      </c>
      <c r="AQ244" s="0" t="n">
        <v>0.2747654</v>
      </c>
      <c r="AR244" s="0" t="n">
        <v>228.9427135</v>
      </c>
      <c r="AS244" s="0" t="n">
        <v>1.6249885</v>
      </c>
      <c r="AT244" s="0" t="n">
        <v>42.3282205</v>
      </c>
      <c r="AU244" s="0" t="n">
        <v>1.3010037</v>
      </c>
      <c r="AV244" s="28" t="n">
        <f aca="false">(5.2/nov_2021_out_good[[#This Row],[a]]+2*COS(nov_2021_out_good[[#This Row],[incl]]*3.1415/180)*((nov_2021_out_good[[#This Row],[a]]/5.2*(1-nov_2021_out_good[[#This Row],[e]]^2))^0.5))</f>
        <v>7.13003491302145</v>
      </c>
    </row>
    <row r="245" customFormat="false" ht="13.8" hidden="false" customHeight="false" outlineLevel="0" collapsed="false">
      <c r="A245" s="31" t="n">
        <v>43339.1921875</v>
      </c>
      <c r="B245" s="0" t="s">
        <v>2300</v>
      </c>
      <c r="C245" s="0" t="s">
        <v>2301</v>
      </c>
      <c r="D245" s="0" t="n">
        <v>33</v>
      </c>
      <c r="E245" s="0" t="n">
        <v>16.1</v>
      </c>
      <c r="F245" s="0" t="n">
        <v>9.8</v>
      </c>
      <c r="G245" s="0" t="n">
        <v>-9.6</v>
      </c>
      <c r="H245" s="0" t="n">
        <v>-8.4</v>
      </c>
      <c r="I245" s="43" t="n">
        <v>24000000000</v>
      </c>
      <c r="J245" s="0" t="n">
        <v>0.086</v>
      </c>
      <c r="L245" s="0" t="n">
        <f aca="false">nov_2021_out_good[[#This Row],[Calculated Total Impact Energy(kt)]]*4180000000000*2/(nov_2021_out_good[[#This Row],[Vel(km/s)]]*1000)^2</f>
        <v>2773.65842367193</v>
      </c>
      <c r="M245" s="0" t="n">
        <f aca="false">2*(nov_2021_out_good[[#This Row],[Mass (kg)]]/4/1500)^0.3333</f>
        <v>1.54647085989521</v>
      </c>
      <c r="N245" s="0" t="s">
        <v>2524</v>
      </c>
      <c r="O245" s="0" t="s">
        <v>2519</v>
      </c>
      <c r="P245" s="0" t="n">
        <v>-1.7</v>
      </c>
      <c r="Q245" s="0" t="n">
        <v>141.4</v>
      </c>
      <c r="R245" s="0" t="n">
        <v>16.08601877</v>
      </c>
      <c r="S245" s="0" t="n">
        <v>33.63503318</v>
      </c>
      <c r="T245" s="0" t="n">
        <v>351.0342677</v>
      </c>
      <c r="U245" s="0" t="n">
        <v>-8.801192019</v>
      </c>
      <c r="V245" s="0" t="n">
        <v>1.388576487</v>
      </c>
      <c r="W245" s="0" t="n">
        <v>13.39294122</v>
      </c>
      <c r="Z245" s="0" t="n">
        <v>1</v>
      </c>
      <c r="AA245" s="0" t="n">
        <v>0.8280388</v>
      </c>
      <c r="AB245" s="0" t="n">
        <v>0.0133377</v>
      </c>
      <c r="AC245" s="37" t="n">
        <v>1.7307528</v>
      </c>
      <c r="AD245" s="0" t="n">
        <v>1.2793958</v>
      </c>
      <c r="AE245" s="0" t="n">
        <v>0.0747977</v>
      </c>
      <c r="AF245" s="0" t="n">
        <v>0.3527892</v>
      </c>
      <c r="AG245" s="0" t="n">
        <v>0.0440092</v>
      </c>
      <c r="AH245" s="0" t="n">
        <v>11.4133292</v>
      </c>
      <c r="AI245" s="0" t="n">
        <v>0.8876077</v>
      </c>
      <c r="AJ245" s="0" t="n">
        <v>107.9286464</v>
      </c>
      <c r="AK245" s="0" t="n">
        <v>2.8967947</v>
      </c>
      <c r="AL245" s="0" t="n">
        <v>153.6277524</v>
      </c>
      <c r="AM245" s="0" t="n">
        <v>0.0003458</v>
      </c>
      <c r="AN245" s="0" t="n">
        <v>11.6600653</v>
      </c>
      <c r="AO245" s="0" t="n">
        <v>1.1129598</v>
      </c>
      <c r="AP245" s="0" t="n">
        <v>32.5973527</v>
      </c>
      <c r="AQ245" s="0" t="n">
        <v>0.6218018</v>
      </c>
      <c r="AR245" s="0" t="n">
        <v>176.1235936</v>
      </c>
      <c r="AS245" s="0" t="n">
        <v>1.4507543</v>
      </c>
      <c r="AT245" s="0" t="n">
        <v>36.899912</v>
      </c>
      <c r="AU245" s="0" t="n">
        <v>1.3878805</v>
      </c>
      <c r="AV245" s="28" t="n">
        <f aca="false">(5.2/nov_2021_out_good[[#This Row],[a]]+2*COS(nov_2021_out_good[[#This Row],[incl]]*3.1415/180)*((nov_2021_out_good[[#This Row],[a]]/5.2*(1-nov_2021_out_good[[#This Row],[e]]^2))^0.5))</f>
        <v>4.97432151559858</v>
      </c>
    </row>
    <row r="246" customFormat="false" ht="13.8" hidden="false" customHeight="false" outlineLevel="0" collapsed="false">
      <c r="A246" s="31" t="n">
        <v>39367.3847569444</v>
      </c>
      <c r="B246" s="0" t="s">
        <v>2014</v>
      </c>
      <c r="C246" s="0" t="s">
        <v>1377</v>
      </c>
      <c r="D246" s="0" t="n">
        <v>37</v>
      </c>
      <c r="E246" s="0" t="n">
        <v>18.4</v>
      </c>
      <c r="F246" s="0" t="n">
        <v>-4.5</v>
      </c>
      <c r="G246" s="0" t="n">
        <v>-14.1</v>
      </c>
      <c r="H246" s="0" t="n">
        <v>-10.9</v>
      </c>
      <c r="I246" s="43" t="n">
        <v>33000000000</v>
      </c>
      <c r="J246" s="0" t="n">
        <v>0.11</v>
      </c>
      <c r="L246" s="0" t="n">
        <f aca="false">nov_2021_out_good[[#This Row],[Calculated Total Impact Energy(kt)]]*4180000000000*2/(nov_2021_out_good[[#This Row],[Vel(km/s)]]*1000)^2</f>
        <v>2716.20982986767</v>
      </c>
      <c r="M246" s="0" t="n">
        <f aca="false">2*(nov_2021_out_good[[#This Row],[Mass (kg)]]/4/1500)^0.3333</f>
        <v>1.53572041412563</v>
      </c>
      <c r="N246" s="0" t="s">
        <v>2518</v>
      </c>
      <c r="O246" s="0" t="s">
        <v>2519</v>
      </c>
      <c r="P246" s="0" t="n">
        <v>88.5</v>
      </c>
      <c r="Q246" s="0" t="n">
        <v>116.6</v>
      </c>
      <c r="R246" s="0" t="n">
        <v>18.38124044</v>
      </c>
      <c r="S246" s="0" t="n">
        <v>52.56378695</v>
      </c>
      <c r="T246" s="0" t="n">
        <v>225.0927048</v>
      </c>
      <c r="U246" s="0" t="n">
        <v>10.30370027</v>
      </c>
      <c r="V246" s="0" t="n">
        <v>10.3370972</v>
      </c>
      <c r="W246" s="0" t="n">
        <v>11.17354833</v>
      </c>
      <c r="Z246" s="0" t="n">
        <v>1</v>
      </c>
      <c r="AA246" s="0" t="n">
        <v>0.9033418</v>
      </c>
      <c r="AB246" s="0" t="n">
        <v>0.0072817</v>
      </c>
      <c r="AC246" s="37" t="n">
        <v>2.749125</v>
      </c>
      <c r="AD246" s="0" t="n">
        <v>1.8262334</v>
      </c>
      <c r="AE246" s="0" t="n">
        <v>0.1692786</v>
      </c>
      <c r="AF246" s="0" t="n">
        <v>0.5053525</v>
      </c>
      <c r="AG246" s="0" t="n">
        <v>0.0474495</v>
      </c>
      <c r="AH246" s="0" t="n">
        <v>17.7417476</v>
      </c>
      <c r="AI246" s="0" t="n">
        <v>1.5003427</v>
      </c>
      <c r="AJ246" s="0" t="n">
        <v>135.816143</v>
      </c>
      <c r="AK246" s="0" t="n">
        <v>1.7418286</v>
      </c>
      <c r="AL246" s="0" t="n">
        <v>198.5609412</v>
      </c>
      <c r="AM246" s="0" t="n">
        <v>0.000111</v>
      </c>
      <c r="AN246" s="0" t="n">
        <v>14.6095885</v>
      </c>
      <c r="AO246" s="0" t="n">
        <v>1.156762</v>
      </c>
      <c r="AP246" s="0" t="n">
        <v>35.9415554</v>
      </c>
      <c r="AQ246" s="0" t="n">
        <v>0.626395</v>
      </c>
      <c r="AR246" s="0" t="n">
        <v>231.0973888</v>
      </c>
      <c r="AS246" s="0" t="n">
        <v>1.2454954</v>
      </c>
      <c r="AT246" s="0" t="n">
        <v>29.906426</v>
      </c>
      <c r="AU246" s="0" t="n">
        <v>1.4011512</v>
      </c>
      <c r="AV246" s="28" t="n">
        <f aca="false">(5.2/nov_2021_out_good[[#This Row],[a]]+2*COS(nov_2021_out_good[[#This Row],[incl]]*3.1415/180)*((nov_2021_out_good[[#This Row],[a]]/5.2*(1-nov_2021_out_good[[#This Row],[e]]^2))^0.5))</f>
        <v>3.82151019833091</v>
      </c>
    </row>
    <row r="247" customFormat="false" ht="13.8" hidden="false" customHeight="false" outlineLevel="0" collapsed="false">
      <c r="A247" s="31" t="n">
        <v>41986.1207407407</v>
      </c>
      <c r="B247" s="0" t="s">
        <v>1717</v>
      </c>
      <c r="C247" s="0" t="s">
        <v>1718</v>
      </c>
      <c r="D247" s="0" t="n">
        <v>30.7</v>
      </c>
      <c r="E247" s="0" t="n">
        <v>21.7</v>
      </c>
      <c r="F247" s="0" t="n">
        <v>15.3</v>
      </c>
      <c r="G247" s="0" t="n">
        <v>-13.3</v>
      </c>
      <c r="H247" s="0" t="n">
        <v>-7.8</v>
      </c>
      <c r="I247" s="43" t="n">
        <v>44000000000</v>
      </c>
      <c r="J247" s="0" t="n">
        <v>0.15</v>
      </c>
      <c r="L247" s="0" t="n">
        <f aca="false">nov_2021_out_good[[#This Row],[Calculated Total Impact Energy(kt)]]*4180000000000*2/(nov_2021_out_good[[#This Row],[Vel(km/s)]]*1000)^2</f>
        <v>2663.04232410966</v>
      </c>
      <c r="M247" s="0" t="n">
        <f aca="false">2*(nov_2021_out_good[[#This Row],[Mass (kg)]]/4/1500)^0.3333</f>
        <v>1.52563517853786</v>
      </c>
      <c r="N247" s="0" t="s">
        <v>2518</v>
      </c>
      <c r="O247" s="0" t="s">
        <v>2525</v>
      </c>
      <c r="P247" s="0" t="n">
        <v>86.7</v>
      </c>
      <c r="Q247" s="0" t="n">
        <v>-162.1</v>
      </c>
      <c r="R247" s="0" t="n">
        <v>21.721418</v>
      </c>
      <c r="S247" s="0" t="n">
        <v>67.27877029</v>
      </c>
      <c r="T247" s="0" t="n">
        <v>240.0418479</v>
      </c>
      <c r="U247" s="0" t="n">
        <v>10.0051882</v>
      </c>
      <c r="V247" s="0" t="n">
        <v>17.35876182</v>
      </c>
      <c r="W247" s="0" t="n">
        <v>8.389850835</v>
      </c>
      <c r="Z247" s="0" t="n">
        <v>1</v>
      </c>
      <c r="AA247" s="0" t="n">
        <v>0.7516415</v>
      </c>
      <c r="AB247" s="0" t="n">
        <v>0.0115196</v>
      </c>
      <c r="AC247" s="37" t="n">
        <v>2.6383726</v>
      </c>
      <c r="AD247" s="0" t="n">
        <v>1.6950071</v>
      </c>
      <c r="AE247" s="0" t="n">
        <v>0.1692967</v>
      </c>
      <c r="AF247" s="0" t="n">
        <v>0.5565555</v>
      </c>
      <c r="AG247" s="0" t="n">
        <v>0.0452672</v>
      </c>
      <c r="AH247" s="0" t="n">
        <v>20.7719467</v>
      </c>
      <c r="AI247" s="0" t="n">
        <v>1.6412256</v>
      </c>
      <c r="AJ247" s="0" t="n">
        <v>109.7897591</v>
      </c>
      <c r="AK247" s="0" t="n">
        <v>2.564748</v>
      </c>
      <c r="AL247" s="0" t="n">
        <v>260.7928624</v>
      </c>
      <c r="AM247" s="0" t="n">
        <v>0.00043</v>
      </c>
      <c r="AN247" s="0" t="n">
        <v>18.6536394</v>
      </c>
      <c r="AO247" s="0" t="n">
        <v>1.2659421</v>
      </c>
      <c r="AP247" s="0" t="n">
        <v>35.7603279</v>
      </c>
      <c r="AQ247" s="0" t="n">
        <v>0.7309024</v>
      </c>
      <c r="AR247" s="0" t="n">
        <v>263.6585354</v>
      </c>
      <c r="AS247" s="0" t="n">
        <v>1.0747149</v>
      </c>
      <c r="AT247" s="0" t="n">
        <v>15.2079973</v>
      </c>
      <c r="AU247" s="0" t="n">
        <v>1.2987184</v>
      </c>
      <c r="AV247" s="28" t="n">
        <f aca="false">(5.2/nov_2021_out_good[[#This Row],[a]]+2*COS(nov_2021_out_good[[#This Row],[incl]]*3.1415/180)*((nov_2021_out_good[[#This Row],[a]]/5.2*(1-nov_2021_out_good[[#This Row],[e]]^2))^0.5))</f>
        <v>3.95484502116943</v>
      </c>
    </row>
    <row r="248" customFormat="false" ht="13.8" hidden="false" customHeight="false" outlineLevel="0" collapsed="false">
      <c r="A248" s="31" t="n">
        <v>42011.0458217593</v>
      </c>
      <c r="B248" s="0" t="s">
        <v>929</v>
      </c>
      <c r="C248" s="0" t="s">
        <v>930</v>
      </c>
      <c r="D248" s="0" t="n">
        <v>45.5</v>
      </c>
      <c r="E248" s="0" t="n">
        <v>35.7</v>
      </c>
      <c r="F248" s="0" t="n">
        <v>-35.4</v>
      </c>
      <c r="G248" s="0" t="n">
        <v>1.8</v>
      </c>
      <c r="H248" s="0" t="n">
        <v>-4.4</v>
      </c>
      <c r="I248" s="43" t="n">
        <v>136000000000</v>
      </c>
      <c r="J248" s="0" t="n">
        <v>0.4</v>
      </c>
      <c r="L248" s="0" t="n">
        <f aca="false">nov_2021_out_good[[#This Row],[Calculated Total Impact Energy(kt)]]*4180000000000*2/(nov_2021_out_good[[#This Row],[Vel(km/s)]]*1000)^2</f>
        <v>2623.79461588557</v>
      </c>
      <c r="M248" s="0" t="n">
        <f aca="false">2*(nov_2021_out_good[[#This Row],[Mass (kg)]]/4/1500)^0.3333</f>
        <v>1.51810390860794</v>
      </c>
      <c r="N248" s="0" t="s">
        <v>2518</v>
      </c>
      <c r="O248" s="0" t="s">
        <v>2519</v>
      </c>
      <c r="P248" s="0" t="n">
        <v>45.7</v>
      </c>
      <c r="Q248" s="0" t="n">
        <v>26.9</v>
      </c>
      <c r="R248" s="0" t="n">
        <v>35.71778269</v>
      </c>
      <c r="S248" s="0" t="n">
        <v>46.40597213</v>
      </c>
      <c r="T248" s="0" t="n">
        <v>222.9371341</v>
      </c>
      <c r="U248" s="0" t="n">
        <v>18.93828174</v>
      </c>
      <c r="V248" s="0" t="n">
        <v>17.62142426</v>
      </c>
      <c r="W248" s="0" t="n">
        <v>24.62898479</v>
      </c>
      <c r="Z248" s="0" t="n">
        <v>1</v>
      </c>
      <c r="AA248" s="0" t="n">
        <v>0.332466</v>
      </c>
      <c r="AB248" s="0" t="n">
        <v>0.0208159</v>
      </c>
      <c r="AC248" s="37" t="n">
        <v>9.2454576</v>
      </c>
      <c r="AD248" s="0" t="n">
        <v>4.7889618</v>
      </c>
      <c r="AE248" s="0" t="n">
        <v>2.7754376</v>
      </c>
      <c r="AF248" s="0" t="n">
        <v>0.9305766</v>
      </c>
      <c r="AG248" s="0" t="n">
        <v>0.0423217</v>
      </c>
      <c r="AH248" s="0" t="n">
        <v>20.7029645</v>
      </c>
      <c r="AI248" s="0" t="n">
        <v>1.8533581</v>
      </c>
      <c r="AJ248" s="0" t="n">
        <v>111.9046498</v>
      </c>
      <c r="AK248" s="0" t="n">
        <v>2.390078</v>
      </c>
      <c r="AL248" s="0" t="n">
        <v>106.1893959</v>
      </c>
      <c r="AM248" s="0" t="n">
        <v>0.0004878</v>
      </c>
      <c r="AN248" s="0" t="n">
        <v>34.1044886</v>
      </c>
      <c r="AO248" s="0" t="n">
        <v>1.8789069</v>
      </c>
      <c r="AP248" s="0" t="n">
        <v>40.2387321</v>
      </c>
      <c r="AQ248" s="0" t="n">
        <v>1.3339844</v>
      </c>
      <c r="AR248" s="0" t="n">
        <v>118.5839998</v>
      </c>
      <c r="AS248" s="0" t="n">
        <v>1.0256393</v>
      </c>
      <c r="AT248" s="0" t="n">
        <v>5.9941757</v>
      </c>
      <c r="AU248" s="0" t="n">
        <v>1.0294016</v>
      </c>
      <c r="AV248" s="28" t="n">
        <f aca="false">(5.2/nov_2021_out_good[[#This Row],[a]]+2*COS(nov_2021_out_good[[#This Row],[incl]]*3.1415/180)*((nov_2021_out_good[[#This Row],[a]]/5.2*(1-nov_2021_out_good[[#This Row],[e]]^2))^0.5))</f>
        <v>1.74311959353579</v>
      </c>
    </row>
    <row r="249" customFormat="false" ht="13.8" hidden="false" customHeight="false" outlineLevel="0" collapsed="false">
      <c r="A249" s="31" t="n">
        <v>38573.6081597222</v>
      </c>
      <c r="B249" s="0" t="s">
        <v>1620</v>
      </c>
      <c r="C249" s="0" t="s">
        <v>826</v>
      </c>
      <c r="D249" s="0" t="n">
        <v>37</v>
      </c>
      <c r="E249" s="0" t="n">
        <v>16.9</v>
      </c>
      <c r="F249" s="0" t="n">
        <v>-16.3</v>
      </c>
      <c r="G249" s="0" t="n">
        <v>4.3</v>
      </c>
      <c r="H249" s="0" t="n">
        <v>1.4</v>
      </c>
      <c r="I249" s="43" t="n">
        <v>25000000000</v>
      </c>
      <c r="J249" s="0" t="n">
        <v>0.089</v>
      </c>
      <c r="L249" s="0" t="n">
        <f aca="false">nov_2021_out_good[[#This Row],[Calculated Total Impact Energy(kt)]]*4180000000000*2/(nov_2021_out_good[[#This Row],[Vel(km/s)]]*1000)^2</f>
        <v>2605.09085816323</v>
      </c>
      <c r="M249" s="0" t="n">
        <f aca="false">2*(nov_2021_out_good[[#This Row],[Mass (kg)]]/4/1500)^0.3333</f>
        <v>1.51448838895793</v>
      </c>
      <c r="N249" s="0" t="s">
        <v>2524</v>
      </c>
      <c r="O249" s="0" t="s">
        <v>2519</v>
      </c>
      <c r="P249" s="0" t="n">
        <v>-21.5</v>
      </c>
      <c r="Q249" s="0" t="n">
        <v>56.2</v>
      </c>
      <c r="R249" s="0" t="n">
        <v>16.91567321</v>
      </c>
      <c r="S249" s="0" t="n">
        <v>70.57685351</v>
      </c>
      <c r="T249" s="0" t="n">
        <v>272.5548436</v>
      </c>
      <c r="U249" s="0" t="n">
        <v>-0.711114363</v>
      </c>
      <c r="V249" s="0" t="n">
        <v>15.937118</v>
      </c>
      <c r="W249" s="0" t="n">
        <v>5.62517434</v>
      </c>
      <c r="Z249" s="0" t="n">
        <v>1</v>
      </c>
      <c r="AA249" s="0" t="n">
        <v>0.8366581</v>
      </c>
      <c r="AB249" s="0" t="n">
        <v>0.0077983</v>
      </c>
      <c r="AC249" s="37" t="n">
        <v>2.7396841</v>
      </c>
      <c r="AD249" s="0" t="n">
        <v>1.7881711</v>
      </c>
      <c r="AE249" s="0" t="n">
        <v>0.2410355</v>
      </c>
      <c r="AF249" s="0" t="n">
        <v>0.5321152</v>
      </c>
      <c r="AG249" s="0" t="n">
        <v>0.0635589</v>
      </c>
      <c r="AH249" s="0" t="n">
        <v>4.5584302</v>
      </c>
      <c r="AI249" s="0" t="n">
        <v>0.4997843</v>
      </c>
      <c r="AJ249" s="0" t="n">
        <v>299.8062016</v>
      </c>
      <c r="AK249" s="0" t="n">
        <v>2.7808048</v>
      </c>
      <c r="AL249" s="0" t="n">
        <v>317.0214277</v>
      </c>
      <c r="AM249" s="0" t="n">
        <v>0.0006081</v>
      </c>
      <c r="AN249" s="0" t="n">
        <v>13.2624065</v>
      </c>
      <c r="AO249" s="0" t="n">
        <v>1.1049776</v>
      </c>
      <c r="AP249" s="0" t="n">
        <v>35.4126745</v>
      </c>
      <c r="AQ249" s="0" t="n">
        <v>0.9441901</v>
      </c>
      <c r="AR249" s="0" t="n">
        <v>151.6577143</v>
      </c>
      <c r="AS249" s="0" t="n">
        <v>1.7191053</v>
      </c>
      <c r="AT249" s="0" t="n">
        <v>-0.65815</v>
      </c>
      <c r="AU249" s="0" t="n">
        <v>1.1563396</v>
      </c>
      <c r="AV249" s="28" t="n">
        <f aca="false">(5.2/nov_2021_out_good[[#This Row],[a]]+2*COS(nov_2021_out_good[[#This Row],[incl]]*3.1415/180)*((nov_2021_out_good[[#This Row],[a]]/5.2*(1-nov_2021_out_good[[#This Row],[e]]^2))^0.5))</f>
        <v>3.89785550099698</v>
      </c>
    </row>
    <row r="250" customFormat="false" ht="13.8" hidden="false" customHeight="false" outlineLevel="0" collapsed="false">
      <c r="A250" s="31" t="n">
        <v>43031.6467939815</v>
      </c>
      <c r="B250" s="0" t="s">
        <v>2298</v>
      </c>
      <c r="C250" s="0" t="s">
        <v>1310</v>
      </c>
      <c r="D250" s="0" t="n">
        <v>35.4</v>
      </c>
      <c r="E250" s="0" t="n">
        <v>16.7</v>
      </c>
      <c r="F250" s="0" t="n">
        <v>-5.7</v>
      </c>
      <c r="G250" s="0" t="n">
        <v>-10.7</v>
      </c>
      <c r="H250" s="0" t="n">
        <v>-11.5</v>
      </c>
      <c r="I250" s="43" t="n">
        <v>24000000000</v>
      </c>
      <c r="J250" s="0" t="n">
        <v>0.086</v>
      </c>
      <c r="L250" s="0" t="n">
        <f aca="false">nov_2021_out_good[[#This Row],[Calculated Total Impact Energy(kt)]]*4180000000000*2/(nov_2021_out_good[[#This Row],[Vel(km/s)]]*1000)^2</f>
        <v>2577.93395245437</v>
      </c>
      <c r="M250" s="0" t="n">
        <f aca="false">2*(nov_2021_out_good[[#This Row],[Mass (kg)]]/4/1500)^0.3333</f>
        <v>1.5092079015635</v>
      </c>
      <c r="N250" s="0" t="s">
        <v>2518</v>
      </c>
      <c r="O250" s="0" t="s">
        <v>2519</v>
      </c>
      <c r="P250" s="0" t="n">
        <v>28.8</v>
      </c>
      <c r="Q250" s="0" t="n">
        <v>44.6</v>
      </c>
      <c r="R250" s="0" t="n">
        <v>16.71017654</v>
      </c>
      <c r="S250" s="0" t="n">
        <v>20.21944001</v>
      </c>
      <c r="T250" s="0" t="n">
        <v>38.76910194</v>
      </c>
      <c r="U250" s="0" t="n">
        <v>-4.502872688</v>
      </c>
      <c r="V250" s="0" t="n">
        <v>-3.61640629</v>
      </c>
      <c r="W250" s="0" t="n">
        <v>15.68042548</v>
      </c>
      <c r="Z250" s="0" t="n">
        <v>1</v>
      </c>
      <c r="AA250" s="0" t="n">
        <v>0.9469138</v>
      </c>
      <c r="AB250" s="0" t="n">
        <v>0.0039697</v>
      </c>
      <c r="AC250" s="37" t="n">
        <v>2.7977302</v>
      </c>
      <c r="AD250" s="0" t="n">
        <v>1.872322</v>
      </c>
      <c r="AE250" s="0" t="n">
        <v>0.2283525</v>
      </c>
      <c r="AF250" s="0" t="n">
        <v>0.494257</v>
      </c>
      <c r="AG250" s="0" t="n">
        <v>0.0621332</v>
      </c>
      <c r="AH250" s="0" t="n">
        <v>16.1844577</v>
      </c>
      <c r="AI250" s="0" t="n">
        <v>1.2183189</v>
      </c>
      <c r="AJ250" s="0" t="n">
        <v>211.3034932</v>
      </c>
      <c r="AK250" s="0" t="n">
        <v>1.6643483</v>
      </c>
      <c r="AL250" s="0" t="n">
        <v>210.1730054</v>
      </c>
      <c r="AM250" s="0" t="n">
        <v>0.0003618</v>
      </c>
      <c r="AN250" s="0" t="n">
        <v>12.3297477</v>
      </c>
      <c r="AO250" s="0" t="n">
        <v>1.1266842</v>
      </c>
      <c r="AP250" s="0" t="n">
        <v>36.1900189</v>
      </c>
      <c r="AQ250" s="0" t="n">
        <v>0.7983829</v>
      </c>
      <c r="AR250" s="0" t="n">
        <v>327.818971</v>
      </c>
      <c r="AS250" s="0" t="n">
        <v>1.7119369</v>
      </c>
      <c r="AT250" s="0" t="n">
        <v>45.7495282</v>
      </c>
      <c r="AU250" s="0" t="n">
        <v>1.1850377</v>
      </c>
      <c r="AV250" s="28" t="n">
        <f aca="false">(5.2/nov_2021_out_good[[#This Row],[a]]+2*COS(nov_2021_out_good[[#This Row],[incl]]*3.1415/180)*((nov_2021_out_good[[#This Row],[a]]/5.2*(1-nov_2021_out_good[[#This Row],[e]]^2))^0.5))</f>
        <v>3.77922575740675</v>
      </c>
    </row>
    <row r="251" customFormat="false" ht="13.8" hidden="false" customHeight="false" outlineLevel="0" collapsed="false">
      <c r="A251" s="31" t="n">
        <v>41162.0441203704</v>
      </c>
      <c r="B251" s="0" t="s">
        <v>2330</v>
      </c>
      <c r="C251" s="0" t="s">
        <v>2331</v>
      </c>
      <c r="D251" s="0" t="n">
        <v>23.8</v>
      </c>
      <c r="E251" s="0" t="n">
        <v>16.9</v>
      </c>
      <c r="F251" s="0" t="n">
        <v>-10.2</v>
      </c>
      <c r="G251" s="0" t="n">
        <v>-5.2</v>
      </c>
      <c r="H251" s="0" t="n">
        <v>12.4</v>
      </c>
      <c r="I251" s="43" t="n">
        <v>23000000000</v>
      </c>
      <c r="J251" s="0" t="n">
        <v>0.082</v>
      </c>
      <c r="L251" s="0" t="n">
        <f aca="false">nov_2021_out_good[[#This Row],[Calculated Total Impact Energy(kt)]]*4180000000000*2/(nov_2021_out_good[[#This Row],[Vel(km/s)]]*1000)^2</f>
        <v>2400.19607156612</v>
      </c>
      <c r="M251" s="0" t="n">
        <f aca="false">2*(nov_2021_out_good[[#This Row],[Mass (kg)]]/4/1500)^0.3333</f>
        <v>1.47369773450593</v>
      </c>
      <c r="N251" s="0" t="s">
        <v>2524</v>
      </c>
      <c r="O251" s="0" t="s">
        <v>2525</v>
      </c>
      <c r="P251" s="0" t="n">
        <v>-69.8</v>
      </c>
      <c r="Q251" s="0" t="n">
        <v>-111.7</v>
      </c>
      <c r="R251" s="0" t="n">
        <v>16.87720356</v>
      </c>
      <c r="S251" s="0" t="n">
        <v>59.10156204</v>
      </c>
      <c r="T251" s="0" t="n">
        <v>148.5572447</v>
      </c>
      <c r="U251" s="0" t="n">
        <v>12.3554652</v>
      </c>
      <c r="V251" s="0" t="n">
        <v>-7.554469092</v>
      </c>
      <c r="W251" s="0" t="n">
        <v>8.666745432</v>
      </c>
      <c r="Z251" s="0" t="n">
        <v>1</v>
      </c>
      <c r="AA251" s="0" t="n">
        <v>0.6705082</v>
      </c>
      <c r="AB251" s="0" t="n">
        <v>0.0175752</v>
      </c>
      <c r="AC251" s="37" t="n">
        <v>1.1959265</v>
      </c>
      <c r="AD251" s="0" t="n">
        <v>0.9332174</v>
      </c>
      <c r="AE251" s="0" t="n">
        <v>0.0261689</v>
      </c>
      <c r="AF251" s="0" t="n">
        <v>0.281509</v>
      </c>
      <c r="AG251" s="0" t="n">
        <v>0.0132173</v>
      </c>
      <c r="AH251" s="0" t="n">
        <v>20.2070686</v>
      </c>
      <c r="AI251" s="0" t="n">
        <v>2.0349696</v>
      </c>
      <c r="AJ251" s="0" t="n">
        <v>121.4010715</v>
      </c>
      <c r="AK251" s="0" t="n">
        <v>5.7048881</v>
      </c>
      <c r="AL251" s="0" t="n">
        <v>347.5578759</v>
      </c>
      <c r="AM251" s="0" t="n">
        <v>6.16E-005</v>
      </c>
      <c r="AN251" s="0" t="n">
        <v>12.5511201</v>
      </c>
      <c r="AO251" s="0" t="n">
        <v>1.1298914</v>
      </c>
      <c r="AP251" s="0" t="n">
        <v>28.484945</v>
      </c>
      <c r="AQ251" s="0" t="n">
        <v>0.4679079</v>
      </c>
      <c r="AR251" s="0" t="n">
        <v>36.0397009</v>
      </c>
      <c r="AS251" s="0" t="n">
        <v>1.4460914</v>
      </c>
      <c r="AT251" s="0" t="n">
        <v>-38.5342908</v>
      </c>
      <c r="AU251" s="0" t="n">
        <v>1.7078868</v>
      </c>
      <c r="AV251" s="28" t="n">
        <f aca="false">(5.2/nov_2021_out_good[[#This Row],[a]]+2*COS(nov_2021_out_good[[#This Row],[incl]]*3.1415/180)*((nov_2021_out_good[[#This Row],[a]]/5.2*(1-nov_2021_out_good[[#This Row],[e]]^2))^0.5))</f>
        <v>6.33508502729829</v>
      </c>
    </row>
    <row r="252" customFormat="false" ht="13.8" hidden="false" customHeight="false" outlineLevel="0" collapsed="false">
      <c r="A252" s="31" t="n">
        <v>42255.5740972222</v>
      </c>
      <c r="B252" s="0" t="s">
        <v>1403</v>
      </c>
      <c r="C252" s="0" t="s">
        <v>2488</v>
      </c>
      <c r="D252" s="0" t="n">
        <v>44.4</v>
      </c>
      <c r="E252" s="0" t="n">
        <v>16.1</v>
      </c>
      <c r="F252" s="0" t="n">
        <v>-11.5</v>
      </c>
      <c r="G252" s="0" t="n">
        <v>-11.3</v>
      </c>
      <c r="H252" s="0" t="n">
        <v>-0.9</v>
      </c>
      <c r="I252" s="43" t="n">
        <v>20000000000</v>
      </c>
      <c r="J252" s="0" t="n">
        <v>0.073</v>
      </c>
      <c r="L252" s="0" t="n">
        <f aca="false">nov_2021_out_good[[#This Row],[Calculated Total Impact Energy(kt)]]*4180000000000*2/(nov_2021_out_good[[#This Row],[Vel(km/s)]]*1000)^2</f>
        <v>2354.38447590756</v>
      </c>
      <c r="M252" s="0" t="n">
        <f aca="false">2*(nov_2021_out_good[[#This Row],[Mass (kg)]]/4/1500)^0.3333</f>
        <v>1.46426242019562</v>
      </c>
      <c r="N252" s="0" t="s">
        <v>2518</v>
      </c>
      <c r="O252" s="0" t="s">
        <v>2519</v>
      </c>
      <c r="P252" s="0" t="n">
        <v>6.3</v>
      </c>
      <c r="Q252" s="0" t="n">
        <v>29.9</v>
      </c>
      <c r="R252" s="0" t="n">
        <v>16.14775526</v>
      </c>
      <c r="S252" s="0" t="n">
        <v>14.87295716</v>
      </c>
      <c r="T252" s="0" t="n">
        <v>101.3759411</v>
      </c>
      <c r="U252" s="0" t="n">
        <v>0.81753445</v>
      </c>
      <c r="V252" s="0" t="n">
        <v>-4.063324256</v>
      </c>
      <c r="W252" s="0" t="n">
        <v>15.60676243</v>
      </c>
      <c r="Z252" s="0" t="n">
        <v>1</v>
      </c>
      <c r="AA252" s="0" t="n">
        <v>1.0005762</v>
      </c>
      <c r="AB252" s="0" t="n">
        <v>0.0014445</v>
      </c>
      <c r="AC252" s="37" t="n">
        <v>9.8687019</v>
      </c>
      <c r="AD252" s="0" t="n">
        <v>5.434639</v>
      </c>
      <c r="AE252" s="0" t="n">
        <v>2.741263</v>
      </c>
      <c r="AF252" s="0" t="n">
        <v>0.8158891</v>
      </c>
      <c r="AG252" s="0" t="n">
        <v>0.0930375</v>
      </c>
      <c r="AH252" s="0" t="n">
        <v>6.3709274</v>
      </c>
      <c r="AI252" s="0" t="n">
        <v>0.565511</v>
      </c>
      <c r="AJ252" s="0" t="n">
        <v>169.948465</v>
      </c>
      <c r="AK252" s="0" t="n">
        <v>0.8731861</v>
      </c>
      <c r="AL252" s="0" t="n">
        <v>165.3867438</v>
      </c>
      <c r="AM252" s="0" t="n">
        <v>0.0002666</v>
      </c>
      <c r="AN252" s="0" t="n">
        <v>11.5359599</v>
      </c>
      <c r="AO252" s="0" t="n">
        <v>1.1225357</v>
      </c>
      <c r="AP252" s="0" t="n">
        <v>39.9721981</v>
      </c>
      <c r="AQ252" s="0" t="n">
        <v>1.0298912</v>
      </c>
      <c r="AR252" s="0" t="n">
        <v>238.6534671</v>
      </c>
      <c r="AS252" s="0" t="n">
        <v>1.2176594</v>
      </c>
      <c r="AT252" s="0" t="n">
        <v>2.7414644</v>
      </c>
      <c r="AU252" s="0" t="n">
        <v>1.1713205</v>
      </c>
      <c r="AV252" s="28" t="n">
        <f aca="false">(5.2/nov_2021_out_good[[#This Row],[a]]+2*COS(nov_2021_out_good[[#This Row],[incl]]*3.1415/180)*((nov_2021_out_good[[#This Row],[a]]/5.2*(1-nov_2021_out_good[[#This Row],[e]]^2))^0.5))</f>
        <v>2.13174415320694</v>
      </c>
    </row>
    <row r="253" customFormat="false" ht="13.8" hidden="false" customHeight="false" outlineLevel="0" collapsed="false">
      <c r="A253" s="31" t="n">
        <v>43543.0879513889</v>
      </c>
      <c r="B253" s="0" t="s">
        <v>2499</v>
      </c>
      <c r="C253" s="0" t="s">
        <v>2500</v>
      </c>
      <c r="D253" s="0" t="n">
        <v>28.7</v>
      </c>
      <c r="E253" s="0" t="n">
        <v>16.2</v>
      </c>
      <c r="F253" s="0" t="n">
        <v>10.2</v>
      </c>
      <c r="G253" s="0" t="n">
        <v>0.4</v>
      </c>
      <c r="H253" s="0" t="n">
        <v>12.6</v>
      </c>
      <c r="I253" s="43" t="n">
        <v>20000000000</v>
      </c>
      <c r="J253" s="0" t="n">
        <v>0.073</v>
      </c>
      <c r="L253" s="0" t="n">
        <f aca="false">nov_2021_out_good[[#This Row],[Calculated Total Impact Energy(kt)]]*4180000000000*2/(nov_2021_out_good[[#This Row],[Vel(km/s)]]*1000)^2</f>
        <v>2325.40771223899</v>
      </c>
      <c r="M253" s="0" t="n">
        <f aca="false">2*(nov_2021_out_good[[#This Row],[Mass (kg)]]/4/1500)^0.3333</f>
        <v>1.45823103445136</v>
      </c>
      <c r="N253" s="0" t="s">
        <v>2524</v>
      </c>
      <c r="O253" s="0" t="s">
        <v>2519</v>
      </c>
      <c r="P253" s="0" t="n">
        <v>-24</v>
      </c>
      <c r="Q253" s="0" t="n">
        <v>140.3</v>
      </c>
      <c r="R253" s="0" t="n">
        <v>16.21604144</v>
      </c>
      <c r="S253" s="0" t="n">
        <v>41.94723225</v>
      </c>
      <c r="T253" s="0" t="n">
        <v>140.9888181</v>
      </c>
      <c r="U253" s="0" t="n">
        <v>8.422578357</v>
      </c>
      <c r="V253" s="0" t="n">
        <v>-6.823191561</v>
      </c>
      <c r="W253" s="0" t="n">
        <v>12.06085531</v>
      </c>
      <c r="Z253" s="0" t="n">
        <v>1</v>
      </c>
      <c r="AA253" s="0" t="n">
        <v>0.9117389</v>
      </c>
      <c r="AB253" s="0" t="n">
        <v>0.0114666</v>
      </c>
      <c r="AC253" s="37" t="n">
        <v>1.5119099</v>
      </c>
      <c r="AD253" s="0" t="n">
        <v>1.2118244</v>
      </c>
      <c r="AE253" s="0" t="n">
        <v>0.0448135</v>
      </c>
      <c r="AF253" s="0" t="n">
        <v>0.2476312</v>
      </c>
      <c r="AG253" s="0" t="n">
        <v>0.0328478</v>
      </c>
      <c r="AH253" s="0" t="n">
        <v>18.820683</v>
      </c>
      <c r="AI253" s="0" t="n">
        <v>1.628042</v>
      </c>
      <c r="AJ253" s="0" t="n">
        <v>305.2157575</v>
      </c>
      <c r="AK253" s="0" t="n">
        <v>3.1980986</v>
      </c>
      <c r="AL253" s="0" t="n">
        <v>177.9245333</v>
      </c>
      <c r="AM253" s="0" t="n">
        <v>3.75E-005</v>
      </c>
      <c r="AN253" s="0" t="n">
        <v>11.525706</v>
      </c>
      <c r="AO253" s="0" t="n">
        <v>1.128523</v>
      </c>
      <c r="AP253" s="0" t="n">
        <v>32.4104317</v>
      </c>
      <c r="AQ253" s="0" t="n">
        <v>0.4176389</v>
      </c>
      <c r="AR253" s="0" t="n">
        <v>39.0169064</v>
      </c>
      <c r="AS253" s="0" t="n">
        <v>2.6377199</v>
      </c>
      <c r="AT253" s="0" t="n">
        <v>-54.6425774</v>
      </c>
      <c r="AU253" s="0" t="n">
        <v>1.1923252</v>
      </c>
      <c r="AV253" s="28" t="n">
        <f aca="false">(5.2/nov_2021_out_good[[#This Row],[a]]+2*COS(nov_2021_out_good[[#This Row],[incl]]*3.1415/180)*((nov_2021_out_good[[#This Row],[a]]/5.2*(1-nov_2021_out_good[[#This Row],[e]]^2))^0.5))</f>
        <v>5.17645948863141</v>
      </c>
    </row>
    <row r="254" customFormat="false" ht="13.8" hidden="false" customHeight="false" outlineLevel="0" collapsed="false">
      <c r="A254" s="31" t="n">
        <v>41148.2900810185</v>
      </c>
      <c r="B254" s="0" t="s">
        <v>1397</v>
      </c>
      <c r="C254" s="0" t="s">
        <v>1398</v>
      </c>
      <c r="D254" s="0" t="n">
        <v>38.7</v>
      </c>
      <c r="E254" s="0" t="n">
        <v>28.9</v>
      </c>
      <c r="F254" s="0" t="n">
        <v>-8</v>
      </c>
      <c r="G254" s="0" t="n">
        <v>-23.7</v>
      </c>
      <c r="H254" s="0" t="n">
        <v>-14.5</v>
      </c>
      <c r="I254" s="43" t="n">
        <v>68000000000</v>
      </c>
      <c r="J254" s="0" t="n">
        <v>0.22</v>
      </c>
      <c r="L254" s="0" t="n">
        <f aca="false">nov_2021_out_good[[#This Row],[Calculated Total Impact Energy(kt)]]*4180000000000*2/(nov_2021_out_good[[#This Row],[Vel(km/s)]]*1000)^2</f>
        <v>2202.08091378216</v>
      </c>
      <c r="M254" s="0" t="n">
        <f aca="false">2*(nov_2021_out_good[[#This Row],[Mass (kg)]]/4/1500)^0.3333</f>
        <v>1.4319851481927</v>
      </c>
      <c r="N254" s="0" t="s">
        <v>2524</v>
      </c>
      <c r="O254" s="0" t="s">
        <v>2519</v>
      </c>
      <c r="P254" s="0" t="n">
        <v>-18.3</v>
      </c>
      <c r="Q254" s="0" t="n">
        <v>64.2</v>
      </c>
      <c r="R254" s="0" t="n">
        <v>28.912627</v>
      </c>
      <c r="S254" s="0" t="n">
        <v>48.88727523</v>
      </c>
      <c r="T254" s="0" t="n">
        <v>8.214620163</v>
      </c>
      <c r="U254" s="0" t="n">
        <v>-21.55977494</v>
      </c>
      <c r="V254" s="0" t="n">
        <v>-3.112426885</v>
      </c>
      <c r="W254" s="0" t="n">
        <v>19.01128358</v>
      </c>
      <c r="Z254" s="0" t="n">
        <v>1</v>
      </c>
      <c r="AA254" s="0" t="n">
        <v>0.4239017</v>
      </c>
      <c r="AB254" s="0" t="n">
        <v>0.0211912</v>
      </c>
      <c r="AC254" s="37" t="n">
        <v>2.9239486</v>
      </c>
      <c r="AD254" s="0" t="n">
        <v>1.6739252</v>
      </c>
      <c r="AE254" s="0" t="n">
        <v>0.2190325</v>
      </c>
      <c r="AF254" s="0" t="n">
        <v>0.7467618</v>
      </c>
      <c r="AG254" s="0" t="n">
        <v>0.0396649</v>
      </c>
      <c r="AH254" s="0" t="n">
        <v>20.0119835</v>
      </c>
      <c r="AI254" s="0" t="n">
        <v>1.5163157</v>
      </c>
      <c r="AJ254" s="0" t="n">
        <v>69.0428509</v>
      </c>
      <c r="AK254" s="0" t="n">
        <v>2.4138503</v>
      </c>
      <c r="AL254" s="0" t="n">
        <v>154.2402894</v>
      </c>
      <c r="AM254" s="0" t="n">
        <v>0.0001298</v>
      </c>
      <c r="AN254" s="0" t="n">
        <v>26.6296202</v>
      </c>
      <c r="AO254" s="0" t="n">
        <v>1.5672093</v>
      </c>
      <c r="AP254" s="0" t="n">
        <v>35.0178004</v>
      </c>
      <c r="AQ254" s="0" t="n">
        <v>0.9901546</v>
      </c>
      <c r="AR254" s="0" t="n">
        <v>150.7906274</v>
      </c>
      <c r="AS254" s="0" t="n">
        <v>1.2242988</v>
      </c>
      <c r="AT254" s="0" t="n">
        <v>32.2868749</v>
      </c>
      <c r="AU254" s="0" t="n">
        <v>1.0737179</v>
      </c>
      <c r="AV254" s="28" t="n">
        <f aca="false">(5.2/nov_2021_out_good[[#This Row],[a]]+2*COS(nov_2021_out_good[[#This Row],[incl]]*3.1415/180)*((nov_2021_out_good[[#This Row],[a]]/5.2*(1-nov_2021_out_good[[#This Row],[e]]^2))^0.5))</f>
        <v>3.81561125772379</v>
      </c>
    </row>
    <row r="255" customFormat="false" ht="13.8" hidden="false" customHeight="false" outlineLevel="0" collapsed="false">
      <c r="A255" s="31" t="n">
        <v>42204.2961342593</v>
      </c>
      <c r="B255" s="0" t="s">
        <v>2335</v>
      </c>
      <c r="C255" s="0" t="s">
        <v>2336</v>
      </c>
      <c r="D255" s="0" t="n">
        <v>22</v>
      </c>
      <c r="E255" s="0" t="n">
        <v>17.8</v>
      </c>
      <c r="F255" s="0" t="n">
        <v>9.4</v>
      </c>
      <c r="G255" s="0" t="n">
        <v>13</v>
      </c>
      <c r="H255" s="0" t="n">
        <v>7.8</v>
      </c>
      <c r="I255" s="43" t="n">
        <v>23000000000</v>
      </c>
      <c r="J255" s="0" t="n">
        <v>0.082</v>
      </c>
      <c r="L255" s="0" t="n">
        <f aca="false">nov_2021_out_good[[#This Row],[Calculated Total Impact Energy(kt)]]*4180000000000*2/(nov_2021_out_good[[#This Row],[Vel(km/s)]]*1000)^2</f>
        <v>2163.61570508774</v>
      </c>
      <c r="M255" s="0" t="n">
        <f aca="false">2*(nov_2021_out_good[[#This Row],[Mass (kg)]]/4/1500)^0.3333</f>
        <v>1.42359914874716</v>
      </c>
      <c r="N255" s="0" t="s">
        <v>2518</v>
      </c>
      <c r="O255" s="0" t="s">
        <v>2525</v>
      </c>
      <c r="P255" s="0" t="n">
        <v>20.6</v>
      </c>
      <c r="Q255" s="0" t="n">
        <v>-87.6</v>
      </c>
      <c r="R255" s="0" t="n">
        <v>17.83816134</v>
      </c>
      <c r="S255" s="0" t="n">
        <v>59.53085517</v>
      </c>
      <c r="T255" s="0" t="n">
        <v>220.2604561</v>
      </c>
      <c r="U255" s="0" t="n">
        <v>11.73269785</v>
      </c>
      <c r="V255" s="0" t="n">
        <v>9.936138102</v>
      </c>
      <c r="W255" s="0" t="n">
        <v>9.045272838</v>
      </c>
      <c r="Z255" s="0" t="n">
        <v>1</v>
      </c>
      <c r="AA255" s="0" t="n">
        <v>0.8742078</v>
      </c>
      <c r="AB255" s="0" t="n">
        <v>0.0133915</v>
      </c>
      <c r="AC255" s="37" t="n">
        <v>4.7878236</v>
      </c>
      <c r="AD255" s="0" t="n">
        <v>2.8310157</v>
      </c>
      <c r="AE255" s="0" t="n">
        <v>0.4978294</v>
      </c>
      <c r="AF255" s="0" t="n">
        <v>0.6912035</v>
      </c>
      <c r="AG255" s="0" t="n">
        <v>0.0579705</v>
      </c>
      <c r="AH255" s="0" t="n">
        <v>3.049299</v>
      </c>
      <c r="AI255" s="0" t="n">
        <v>0.4372922</v>
      </c>
      <c r="AJ255" s="0" t="n">
        <v>48.8868672</v>
      </c>
      <c r="AK255" s="0" t="n">
        <v>1.6342858</v>
      </c>
      <c r="AL255" s="0" t="n">
        <v>296.0787983</v>
      </c>
      <c r="AM255" s="0" t="n">
        <v>0.0046617</v>
      </c>
      <c r="AN255" s="0" t="n">
        <v>14.2285594</v>
      </c>
      <c r="AO255" s="0" t="n">
        <v>1.1336697</v>
      </c>
      <c r="AP255" s="0" t="n">
        <v>37.8482723</v>
      </c>
      <c r="AQ255" s="0" t="n">
        <v>0.7279548</v>
      </c>
      <c r="AR255" s="0" t="n">
        <v>269.6585822</v>
      </c>
      <c r="AS255" s="0" t="n">
        <v>1.5296285</v>
      </c>
      <c r="AT255" s="0" t="n">
        <v>-31.0958394</v>
      </c>
      <c r="AU255" s="0" t="n">
        <v>1.2891913</v>
      </c>
      <c r="AV255" s="28" t="n">
        <f aca="false">(5.2/nov_2021_out_good[[#This Row],[a]]+2*COS(nov_2021_out_good[[#This Row],[incl]]*3.1415/180)*((nov_2021_out_good[[#This Row],[a]]/5.2*(1-nov_2021_out_good[[#This Row],[e]]^2))^0.5))</f>
        <v>2.90171977339844</v>
      </c>
    </row>
    <row r="256" customFormat="false" ht="13.8" hidden="false" customHeight="false" outlineLevel="0" collapsed="false">
      <c r="A256" s="31" t="n">
        <v>44655.0212847222</v>
      </c>
      <c r="B256" s="0" t="s">
        <v>795</v>
      </c>
      <c r="C256" s="0" t="s">
        <v>2210</v>
      </c>
      <c r="D256" s="0" t="n">
        <v>31.5</v>
      </c>
      <c r="E256" s="0" t="n">
        <v>19.7</v>
      </c>
      <c r="F256" s="0" t="n">
        <v>-17.6</v>
      </c>
      <c r="G256" s="0" t="n">
        <v>5.3</v>
      </c>
      <c r="H256" s="0" t="n">
        <v>-7.2</v>
      </c>
      <c r="I256" s="43" t="n">
        <v>27000000000</v>
      </c>
      <c r="J256" s="0" t="n">
        <v>0.095</v>
      </c>
      <c r="L256" s="0" t="n">
        <f aca="false">nov_2021_out_good[[#This Row],[Calculated Total Impact Energy(kt)]]*4180000000000*2/(nov_2021_out_good[[#This Row],[Vel(km/s)]]*1000)^2</f>
        <v>2046.43252853719</v>
      </c>
      <c r="M256" s="0" t="n">
        <f aca="false">2*(nov_2021_out_good[[#This Row],[Mass (kg)]]/4/1500)^0.3333</f>
        <v>1.39742216498679</v>
      </c>
      <c r="N256" s="0" t="s">
        <v>2524</v>
      </c>
      <c r="O256" s="0" t="s">
        <v>2525</v>
      </c>
      <c r="P256" s="0" t="n">
        <v>-3.2</v>
      </c>
      <c r="Q256" s="0" t="n">
        <v>-64.3</v>
      </c>
      <c r="R256" s="0" t="n">
        <v>19.74056737</v>
      </c>
      <c r="S256" s="0" t="n">
        <v>52.61131634</v>
      </c>
      <c r="T256" s="0" t="n">
        <v>59.8348019</v>
      </c>
      <c r="U256" s="0" t="n">
        <v>-7.88141277</v>
      </c>
      <c r="V256" s="0" t="n">
        <v>-13.56056243</v>
      </c>
      <c r="W256" s="0" t="n">
        <v>11.9868461</v>
      </c>
      <c r="Z256" s="0" t="n">
        <v>1</v>
      </c>
      <c r="AA256" s="0" t="n">
        <v>0.832686</v>
      </c>
      <c r="AB256" s="0" t="n">
        <v>0.0103352</v>
      </c>
      <c r="AC256" s="37" t="n">
        <v>3.6938205</v>
      </c>
      <c r="AD256" s="0" t="n">
        <v>2.2632532</v>
      </c>
      <c r="AE256" s="0" t="n">
        <v>0.390641</v>
      </c>
      <c r="AF256" s="0" t="n">
        <v>0.6320845</v>
      </c>
      <c r="AG256" s="0" t="n">
        <v>0.065964</v>
      </c>
      <c r="AH256" s="0" t="n">
        <v>11.0846046</v>
      </c>
      <c r="AI256" s="0" t="n">
        <v>0.6712922</v>
      </c>
      <c r="AJ256" s="0" t="n">
        <v>235.3796144</v>
      </c>
      <c r="AK256" s="0" t="n">
        <v>1.7669859</v>
      </c>
      <c r="AL256" s="0" t="n">
        <v>13.9299762</v>
      </c>
      <c r="AM256" s="0" t="n">
        <v>0.0003045</v>
      </c>
      <c r="AN256" s="0" t="n">
        <v>15.9030363</v>
      </c>
      <c r="AO256" s="0" t="n">
        <v>1.2055538</v>
      </c>
      <c r="AP256" s="0" t="n">
        <v>37.179996</v>
      </c>
      <c r="AQ256" s="0" t="n">
        <v>0.9098232</v>
      </c>
      <c r="AR256" s="0" t="n">
        <v>187.4546811</v>
      </c>
      <c r="AS256" s="0" t="n">
        <v>1.4319735</v>
      </c>
      <c r="AT256" s="0" t="n">
        <v>23.9698258</v>
      </c>
      <c r="AU256" s="0" t="n">
        <v>1.122988</v>
      </c>
      <c r="AV256" s="28" t="n">
        <f aca="false">(5.2/nov_2021_out_good[[#This Row],[a]]+2*COS(nov_2021_out_good[[#This Row],[incl]]*3.1415/180)*((nov_2021_out_good[[#This Row],[a]]/5.2*(1-nov_2021_out_good[[#This Row],[e]]^2))^0.5))</f>
        <v>3.30095011758972</v>
      </c>
    </row>
    <row r="257" customFormat="false" ht="13.8" hidden="false" customHeight="false" outlineLevel="0" collapsed="false">
      <c r="A257" s="31" t="n">
        <v>44163.6904050926</v>
      </c>
      <c r="B257" s="0" t="s">
        <v>2096</v>
      </c>
      <c r="C257" s="0" t="s">
        <v>2236</v>
      </c>
      <c r="D257" s="0" t="n">
        <v>28.1</v>
      </c>
      <c r="E257" s="0" t="n">
        <v>19.6</v>
      </c>
      <c r="F257" s="0" t="n">
        <v>1.8</v>
      </c>
      <c r="G257" s="0" t="n">
        <v>-16.5</v>
      </c>
      <c r="H257" s="0" t="n">
        <v>-10.4</v>
      </c>
      <c r="I257" s="43" t="n">
        <v>26000000000</v>
      </c>
      <c r="J257" s="0" t="n">
        <v>0.092</v>
      </c>
      <c r="L257" s="0" t="n">
        <f aca="false">nov_2021_out_good[[#This Row],[Calculated Total Impact Energy(kt)]]*4180000000000*2/(nov_2021_out_good[[#This Row],[Vel(km/s)]]*1000)^2</f>
        <v>2002.08246563932</v>
      </c>
      <c r="M257" s="0" t="n">
        <f aca="false">2*(nov_2021_out_good[[#This Row],[Mass (kg)]]/4/1500)^0.3333</f>
        <v>1.38725443486621</v>
      </c>
      <c r="N257" s="0" t="s">
        <v>2518</v>
      </c>
      <c r="O257" s="0" t="s">
        <v>2519</v>
      </c>
      <c r="P257" s="0" t="n">
        <v>33.3</v>
      </c>
      <c r="Q257" s="0" t="n">
        <v>135.1</v>
      </c>
      <c r="R257" s="0" t="n">
        <v>19.58698548</v>
      </c>
      <c r="S257" s="0" t="n">
        <v>32.55138871</v>
      </c>
      <c r="T257" s="0" t="n">
        <v>278.721237</v>
      </c>
      <c r="U257" s="0" t="n">
        <v>-1.597982656</v>
      </c>
      <c r="V257" s="0" t="n">
        <v>10.41703849</v>
      </c>
      <c r="W257" s="0" t="n">
        <v>16.51005029</v>
      </c>
      <c r="Z257" s="0" t="n">
        <v>1</v>
      </c>
      <c r="AA257" s="0" t="n">
        <v>0.7608447</v>
      </c>
      <c r="AB257" s="0" t="n">
        <v>0.0161604</v>
      </c>
      <c r="AC257" s="37" t="n">
        <v>3.7323535</v>
      </c>
      <c r="AD257" s="0" t="n">
        <v>2.2465991</v>
      </c>
      <c r="AE257" s="0" t="n">
        <v>0.2957768</v>
      </c>
      <c r="AF257" s="0" t="n">
        <v>0.6613349</v>
      </c>
      <c r="AG257" s="0" t="n">
        <v>0.0494811</v>
      </c>
      <c r="AH257" s="0" t="n">
        <v>5.9957013</v>
      </c>
      <c r="AI257" s="0" t="n">
        <v>0.647551</v>
      </c>
      <c r="AJ257" s="0" t="n">
        <v>244.8398923</v>
      </c>
      <c r="AK257" s="0" t="n">
        <v>1.8247011</v>
      </c>
      <c r="AL257" s="0" t="n">
        <v>246.6004612</v>
      </c>
      <c r="AM257" s="0" t="n">
        <v>0.0026341</v>
      </c>
      <c r="AN257" s="0" t="n">
        <v>16.3515945</v>
      </c>
      <c r="AO257" s="0" t="n">
        <v>1.185759</v>
      </c>
      <c r="AP257" s="0" t="n">
        <v>37.4674123</v>
      </c>
      <c r="AQ257" s="0" t="n">
        <v>0.6937684</v>
      </c>
      <c r="AR257" s="0" t="n">
        <v>47.6698581</v>
      </c>
      <c r="AS257" s="0" t="n">
        <v>1.342642</v>
      </c>
      <c r="AT257" s="0" t="n">
        <v>30.7749374</v>
      </c>
      <c r="AU257" s="0" t="n">
        <v>1.079198</v>
      </c>
      <c r="AV257" s="28" t="n">
        <f aca="false">(5.2/nov_2021_out_good[[#This Row],[a]]+2*COS(nov_2021_out_good[[#This Row],[incl]]*3.1415/180)*((nov_2021_out_good[[#This Row],[a]]/5.2*(1-nov_2021_out_good[[#This Row],[e]]^2))^0.5))</f>
        <v>3.29527956500749</v>
      </c>
    </row>
    <row r="258" customFormat="false" ht="13.8" hidden="false" customHeight="false" outlineLevel="0" collapsed="false">
      <c r="A258" s="31" t="n">
        <v>44260.576400463</v>
      </c>
      <c r="B258" s="0" t="s">
        <v>1889</v>
      </c>
      <c r="C258" s="0" t="s">
        <v>1890</v>
      </c>
      <c r="D258" s="0" t="n">
        <v>32.5</v>
      </c>
      <c r="E258" s="0" t="n">
        <v>23.3</v>
      </c>
      <c r="F258" s="0" t="n">
        <v>10.1</v>
      </c>
      <c r="G258" s="0" t="n">
        <v>-8.4</v>
      </c>
      <c r="H258" s="0" t="n">
        <v>19.2</v>
      </c>
      <c r="I258" s="43" t="n">
        <v>39000000000</v>
      </c>
      <c r="J258" s="0" t="n">
        <v>0.13</v>
      </c>
      <c r="L258" s="0" t="n">
        <f aca="false">nov_2021_out_good[[#This Row],[Calculated Total Impact Energy(kt)]]*4180000000000*2/(nov_2021_out_good[[#This Row],[Vel(km/s)]]*1000)^2</f>
        <v>2001.87883364954</v>
      </c>
      <c r="M258" s="0" t="n">
        <f aca="false">2*(nov_2021_out_good[[#This Row],[Mass (kg)]]/4/1500)^0.3333</f>
        <v>1.38720740538329</v>
      </c>
      <c r="N258" s="0" t="s">
        <v>2524</v>
      </c>
      <c r="O258" s="0" t="s">
        <v>2519</v>
      </c>
      <c r="P258" s="0" t="n">
        <v>-81.1</v>
      </c>
      <c r="Q258" s="0" t="n">
        <v>141.1</v>
      </c>
      <c r="R258" s="0" t="n">
        <v>23.26392056</v>
      </c>
      <c r="S258" s="0" t="n">
        <v>25.48111204</v>
      </c>
      <c r="T258" s="0" t="n">
        <v>358.8846614</v>
      </c>
      <c r="U258" s="0" t="n">
        <v>-10.00655715</v>
      </c>
      <c r="V258" s="0" t="n">
        <v>0.194815564</v>
      </c>
      <c r="W258" s="0" t="n">
        <v>21.00097286</v>
      </c>
      <c r="Z258" s="0" t="n">
        <v>1</v>
      </c>
      <c r="AA258" s="0" t="n">
        <v>0.8148492</v>
      </c>
      <c r="AB258" s="0" t="n">
        <v>0.0146392</v>
      </c>
      <c r="AC258" s="37" t="n">
        <v>1.6824016</v>
      </c>
      <c r="AD258" s="0" t="n">
        <v>1.2486254</v>
      </c>
      <c r="AE258" s="0" t="n">
        <v>0.0758692</v>
      </c>
      <c r="AF258" s="0" t="n">
        <v>0.347403</v>
      </c>
      <c r="AG258" s="0" t="n">
        <v>0.0356234</v>
      </c>
      <c r="AH258" s="0" t="n">
        <v>33.6996859</v>
      </c>
      <c r="AI258" s="0" t="n">
        <v>2.0770538</v>
      </c>
      <c r="AJ258" s="0" t="n">
        <v>72.0796377</v>
      </c>
      <c r="AK258" s="0" t="n">
        <v>5.1274488</v>
      </c>
      <c r="AL258" s="0" t="n">
        <v>164.9204214</v>
      </c>
      <c r="AM258" s="0" t="n">
        <v>5.69E-005</v>
      </c>
      <c r="AN258" s="0" t="n">
        <v>20.4076371</v>
      </c>
      <c r="AO258" s="0" t="n">
        <v>1.326045</v>
      </c>
      <c r="AP258" s="0" t="n">
        <v>32.8367116</v>
      </c>
      <c r="AQ258" s="0" t="n">
        <v>0.6573515</v>
      </c>
      <c r="AR258" s="0" t="n">
        <v>150.7376304</v>
      </c>
      <c r="AS258" s="0" t="n">
        <v>1.7986024</v>
      </c>
      <c r="AT258" s="0" t="n">
        <v>-53.8232719</v>
      </c>
      <c r="AU258" s="0" t="n">
        <v>1.0859591</v>
      </c>
      <c r="AV258" s="28" t="n">
        <f aca="false">(5.2/nov_2021_out_good[[#This Row],[a]]+2*COS(nov_2021_out_good[[#This Row],[incl]]*3.1415/180)*((nov_2021_out_good[[#This Row],[a]]/5.2*(1-nov_2021_out_good[[#This Row],[e]]^2))^0.5))</f>
        <v>4.92915751193771</v>
      </c>
    </row>
    <row r="259" customFormat="false" ht="13.8" hidden="false" customHeight="false" outlineLevel="0" collapsed="false">
      <c r="A259" s="31" t="n">
        <v>44750.0670949074</v>
      </c>
      <c r="B259" s="0" t="s">
        <v>1865</v>
      </c>
      <c r="C259" s="0" t="s">
        <v>2212</v>
      </c>
      <c r="D259" s="0" t="n">
        <v>22</v>
      </c>
      <c r="E259" s="0" t="n">
        <v>20.2</v>
      </c>
      <c r="F259" s="0" t="n">
        <v>17.9</v>
      </c>
      <c r="G259" s="0" t="n">
        <v>-4.1</v>
      </c>
      <c r="H259" s="0" t="n">
        <v>-8.3</v>
      </c>
      <c r="I259" s="43" t="n">
        <v>27000000000</v>
      </c>
      <c r="J259" s="0" t="n">
        <v>0.095</v>
      </c>
      <c r="L259" s="0" t="n">
        <f aca="false">nov_2021_out_good[[#This Row],[Calculated Total Impact Energy(kt)]]*4180000000000*2/(nov_2021_out_good[[#This Row],[Vel(km/s)]]*1000)^2</f>
        <v>1946.37780609744</v>
      </c>
      <c r="M259" s="0" t="n">
        <f aca="false">2*(nov_2021_out_good[[#This Row],[Mass (kg)]]/4/1500)^0.3333</f>
        <v>1.37426849661086</v>
      </c>
      <c r="N259" s="0" t="s">
        <v>2518</v>
      </c>
      <c r="O259" s="0" t="s">
        <v>2519</v>
      </c>
      <c r="P259" s="0" t="n">
        <v>21.3</v>
      </c>
      <c r="Q259" s="0" t="n">
        <v>130.1</v>
      </c>
      <c r="R259" s="0" t="n">
        <v>20.1521711</v>
      </c>
      <c r="S259" s="0" t="n">
        <v>34.14081975</v>
      </c>
      <c r="T259" s="0" t="n">
        <v>77.71955238</v>
      </c>
      <c r="U259" s="0" t="n">
        <v>-2.405598016</v>
      </c>
      <c r="V259" s="0" t="n">
        <v>-11.0511862</v>
      </c>
      <c r="W259" s="0" t="n">
        <v>16.67916011</v>
      </c>
      <c r="Z259" s="0" t="n">
        <v>1</v>
      </c>
      <c r="AA259" s="0" t="n">
        <v>0.7494285</v>
      </c>
      <c r="AB259" s="0" t="n">
        <v>0.0189463</v>
      </c>
      <c r="AC259" s="37" t="n">
        <v>3.3316698</v>
      </c>
      <c r="AD259" s="0" t="n">
        <v>2.0405492</v>
      </c>
      <c r="AE259" s="0" t="n">
        <v>0.2369146</v>
      </c>
      <c r="AF259" s="0" t="n">
        <v>0.6327319</v>
      </c>
      <c r="AG259" s="0" t="n">
        <v>0.0489182</v>
      </c>
      <c r="AH259" s="0" t="n">
        <v>1.9337809</v>
      </c>
      <c r="AI259" s="0" t="n">
        <v>0.56786</v>
      </c>
      <c r="AJ259" s="0" t="n">
        <v>108.6826199</v>
      </c>
      <c r="AK259" s="0" t="n">
        <v>2.0025424</v>
      </c>
      <c r="AL259" s="0" t="n">
        <v>105.6880993</v>
      </c>
      <c r="AM259" s="0" t="n">
        <v>0.0239326</v>
      </c>
      <c r="AN259" s="0" t="n">
        <v>16.4953789</v>
      </c>
      <c r="AO259" s="0" t="n">
        <v>1.216681</v>
      </c>
      <c r="AP259" s="0" t="n">
        <v>36.1992267</v>
      </c>
      <c r="AQ259" s="0" t="n">
        <v>0.6971943</v>
      </c>
      <c r="AR259" s="0" t="n">
        <v>119.2700589</v>
      </c>
      <c r="AS259" s="0" t="n">
        <v>1.3035678</v>
      </c>
      <c r="AT259" s="0" t="n">
        <v>24.5871373</v>
      </c>
      <c r="AU259" s="0" t="n">
        <v>1.0979164</v>
      </c>
      <c r="AV259" s="28" t="n">
        <f aca="false">(5.2/nov_2021_out_good[[#This Row],[a]]+2*COS(nov_2021_out_good[[#This Row],[incl]]*3.1415/180)*((nov_2021_out_good[[#This Row],[a]]/5.2*(1-nov_2021_out_good[[#This Row],[e]]^2))^0.5))</f>
        <v>3.51795790627012</v>
      </c>
    </row>
    <row r="260" customFormat="false" ht="13.8" hidden="false" customHeight="false" outlineLevel="0" collapsed="false">
      <c r="A260" s="31" t="n">
        <v>42249.840625</v>
      </c>
      <c r="B260" s="0" t="s">
        <v>1862</v>
      </c>
      <c r="C260" s="0" t="s">
        <v>1863</v>
      </c>
      <c r="D260" s="0" t="n">
        <v>39.8</v>
      </c>
      <c r="E260" s="0" t="n">
        <v>24.1</v>
      </c>
      <c r="F260" s="0" t="n">
        <v>10.3</v>
      </c>
      <c r="G260" s="0" t="n">
        <v>-12.2</v>
      </c>
      <c r="H260" s="0" t="n">
        <v>-18</v>
      </c>
      <c r="I260" s="43" t="n">
        <v>37000000000</v>
      </c>
      <c r="J260" s="0" t="n">
        <v>0.13</v>
      </c>
      <c r="L260" s="0" t="n">
        <f aca="false">nov_2021_out_good[[#This Row],[Calculated Total Impact Energy(kt)]]*4180000000000*2/(nov_2021_out_good[[#This Row],[Vel(km/s)]]*1000)^2</f>
        <v>1871.17990392727</v>
      </c>
      <c r="M260" s="0" t="n">
        <f aca="false">2*(nov_2021_out_good[[#This Row],[Mass (kg)]]/4/1500)^0.3333</f>
        <v>1.35633914160984</v>
      </c>
      <c r="N260" s="0" t="s">
        <v>2518</v>
      </c>
      <c r="O260" s="0" t="s">
        <v>2519</v>
      </c>
      <c r="P260" s="0" t="n">
        <v>39.1</v>
      </c>
      <c r="Q260" s="0" t="n">
        <v>40.2</v>
      </c>
      <c r="R260" s="0" t="n">
        <v>24.06096424</v>
      </c>
      <c r="S260" s="0" t="n">
        <v>61.83256499</v>
      </c>
      <c r="T260" s="0" t="n">
        <v>48.82748161</v>
      </c>
      <c r="U260" s="0" t="n">
        <v>-13.96411491</v>
      </c>
      <c r="V260" s="0" t="n">
        <v>-15.96652573</v>
      </c>
      <c r="W260" s="0" t="n">
        <v>11.357973</v>
      </c>
      <c r="Z260" s="0" t="n">
        <v>1</v>
      </c>
      <c r="AA260" s="0" t="n">
        <v>0.126919</v>
      </c>
      <c r="AB260" s="0" t="n">
        <v>0.0112408</v>
      </c>
      <c r="AC260" s="37" t="n">
        <v>1.0099496</v>
      </c>
      <c r="AD260" s="0" t="n">
        <v>0.5684343</v>
      </c>
      <c r="AE260" s="0" t="n">
        <v>0.0055423</v>
      </c>
      <c r="AF260" s="0" t="n">
        <v>0.7767218</v>
      </c>
      <c r="AG260" s="0" t="n">
        <v>0.0176033</v>
      </c>
      <c r="AH260" s="0" t="n">
        <v>40.9570296</v>
      </c>
      <c r="AI260" s="0" t="n">
        <v>5.339176</v>
      </c>
      <c r="AJ260" s="0" t="n">
        <v>358.6010988</v>
      </c>
      <c r="AK260" s="0" t="n">
        <v>0.4893729</v>
      </c>
      <c r="AL260" s="0" t="n">
        <v>159.8261783</v>
      </c>
      <c r="AM260" s="0" t="n">
        <v>0.0001137</v>
      </c>
      <c r="AN260" s="0" t="n">
        <v>21.0493983</v>
      </c>
      <c r="AO260" s="0" t="n">
        <v>1.3614821</v>
      </c>
      <c r="AP260" s="0" t="n">
        <v>14.069267</v>
      </c>
      <c r="AQ260" s="0" t="n">
        <v>0.5407712</v>
      </c>
      <c r="AR260" s="0" t="n">
        <v>59.6392783</v>
      </c>
      <c r="AS260" s="0" t="n">
        <v>1.6957335</v>
      </c>
      <c r="AT260" s="0" t="n">
        <v>46.9731132</v>
      </c>
      <c r="AU260" s="0" t="n">
        <v>1.0925989</v>
      </c>
      <c r="AV260" s="28" t="n">
        <f aca="false">(5.2/nov_2021_out_good[[#This Row],[a]]+2*COS(nov_2021_out_good[[#This Row],[incl]]*3.1415/180)*((nov_2021_out_good[[#This Row],[a]]/5.2*(1-nov_2021_out_good[[#This Row],[e]]^2))^0.5))</f>
        <v>9.46247218881515</v>
      </c>
    </row>
    <row r="261" customFormat="false" ht="13.8" hidden="false" customHeight="false" outlineLevel="0" collapsed="false">
      <c r="A261" s="31" t="n">
        <v>42006.5689699074</v>
      </c>
      <c r="B261" s="0" t="s">
        <v>682</v>
      </c>
      <c r="C261" s="0" t="s">
        <v>2483</v>
      </c>
      <c r="D261" s="0" t="n">
        <v>38.1</v>
      </c>
      <c r="E261" s="0" t="n">
        <v>18.1</v>
      </c>
      <c r="F261" s="0" t="n">
        <v>4.5</v>
      </c>
      <c r="G261" s="0" t="n">
        <v>-14.4</v>
      </c>
      <c r="H261" s="0" t="n">
        <v>-10</v>
      </c>
      <c r="I261" s="43" t="n">
        <v>20000000000</v>
      </c>
      <c r="J261" s="0" t="n">
        <v>0.073</v>
      </c>
      <c r="L261" s="0" t="n">
        <f aca="false">nov_2021_out_good[[#This Row],[Calculated Total Impact Energy(kt)]]*4180000000000*2/(nov_2021_out_good[[#This Row],[Vel(km/s)]]*1000)^2</f>
        <v>1862.82470010073</v>
      </c>
      <c r="M261" s="0" t="n">
        <f aca="false">2*(nov_2021_out_good[[#This Row],[Mass (kg)]]/4/1500)^0.3333</f>
        <v>1.35431755349554</v>
      </c>
      <c r="N261" s="0" t="s">
        <v>2524</v>
      </c>
      <c r="O261" s="0" t="s">
        <v>2519</v>
      </c>
      <c r="P261" s="0" t="n">
        <v>-31.1</v>
      </c>
      <c r="Q261" s="0" t="n">
        <v>140</v>
      </c>
      <c r="R261" s="0" t="n">
        <v>18.1</v>
      </c>
      <c r="S261" s="0" t="n">
        <v>71.60376172</v>
      </c>
      <c r="T261" s="0" t="n">
        <v>331.7150933</v>
      </c>
      <c r="U261" s="0" t="n">
        <v>-15.12437016</v>
      </c>
      <c r="V261" s="0" t="n">
        <v>8.138495736</v>
      </c>
      <c r="W261" s="0" t="n">
        <v>5.712119966</v>
      </c>
      <c r="Z261" s="0" t="n">
        <v>1</v>
      </c>
      <c r="AA261" s="0" t="n">
        <v>0.9311121</v>
      </c>
      <c r="AB261" s="0" t="n">
        <v>0.0055459</v>
      </c>
      <c r="AC261" s="37" t="n">
        <v>17.8208181</v>
      </c>
      <c r="AD261" s="0" t="n">
        <v>9.3759651</v>
      </c>
      <c r="AE261" s="0" t="n">
        <v>8.0513841</v>
      </c>
      <c r="AF261" s="0" t="n">
        <v>0.9006916</v>
      </c>
      <c r="AG261" s="0" t="n">
        <v>0.085733</v>
      </c>
      <c r="AH261" s="0" t="n">
        <v>8.0245445</v>
      </c>
      <c r="AI261" s="0" t="n">
        <v>0.4049462</v>
      </c>
      <c r="AJ261" s="0" t="n">
        <v>207.3859016</v>
      </c>
      <c r="AK261" s="0" t="n">
        <v>1.0332917</v>
      </c>
      <c r="AL261" s="0" t="n">
        <v>281.6092407</v>
      </c>
      <c r="AM261" s="0" t="n">
        <v>0.0007025</v>
      </c>
      <c r="AN261" s="0" t="n">
        <v>14.4890249</v>
      </c>
      <c r="AO261" s="0" t="n">
        <v>1.1420419</v>
      </c>
      <c r="AP261" s="0" t="n">
        <v>41.3498265</v>
      </c>
      <c r="AQ261" s="0" t="n">
        <v>0.9823894</v>
      </c>
      <c r="AR261" s="0" t="n">
        <v>46.081746</v>
      </c>
      <c r="AS261" s="0" t="n">
        <v>1.6770604</v>
      </c>
      <c r="AT261" s="0" t="n">
        <v>41.1676237</v>
      </c>
      <c r="AU261" s="0" t="n">
        <v>1.4930749</v>
      </c>
      <c r="AV261" s="28" t="n">
        <f aca="false">(5.2/nov_2021_out_good[[#This Row],[a]]+2*COS(nov_2021_out_good[[#This Row],[incl]]*3.1415/180)*((nov_2021_out_good[[#This Row],[a]]/5.2*(1-nov_2021_out_good[[#This Row],[e]]^2))^0.5))</f>
        <v>1.7099553356862</v>
      </c>
    </row>
    <row r="262" customFormat="false" ht="13.8" hidden="false" customHeight="false" outlineLevel="0" collapsed="false">
      <c r="A262" s="31" t="n">
        <v>43106.8919212963</v>
      </c>
      <c r="B262" s="0" t="s">
        <v>2156</v>
      </c>
      <c r="C262" s="0" t="s">
        <v>2157</v>
      </c>
      <c r="D262" s="0" t="n">
        <v>26</v>
      </c>
      <c r="E262" s="0" t="n">
        <v>21</v>
      </c>
      <c r="F262" s="0" t="n">
        <v>0.8</v>
      </c>
      <c r="G262" s="0" t="n">
        <v>2.2</v>
      </c>
      <c r="H262" s="0" t="n">
        <v>-20.9</v>
      </c>
      <c r="I262" s="43" t="n">
        <v>28000000000</v>
      </c>
      <c r="J262" s="0" t="n">
        <v>0.098</v>
      </c>
      <c r="L262" s="0" t="n">
        <f aca="false">nov_2021_out_good[[#This Row],[Calculated Total Impact Energy(kt)]]*4180000000000*2/(nov_2021_out_good[[#This Row],[Vel(km/s)]]*1000)^2</f>
        <v>1857.77777777778</v>
      </c>
      <c r="M262" s="0" t="n">
        <f aca="false">2*(nov_2021_out_good[[#This Row],[Mass (kg)]]/4/1500)^0.3333</f>
        <v>1.35309349239559</v>
      </c>
      <c r="N262" s="0" t="s">
        <v>2518</v>
      </c>
      <c r="O262" s="0" t="s">
        <v>2519</v>
      </c>
      <c r="P262" s="0" t="n">
        <v>55.8</v>
      </c>
      <c r="Q262" s="0" t="n">
        <v>52.5</v>
      </c>
      <c r="R262" s="0" t="n">
        <v>21.03069186</v>
      </c>
      <c r="S262" s="0" t="n">
        <v>40.33472102</v>
      </c>
      <c r="T262" s="0" t="n">
        <v>357.0329292</v>
      </c>
      <c r="U262" s="0" t="n">
        <v>-13.5939061</v>
      </c>
      <c r="V262" s="0" t="n">
        <v>0.704592472</v>
      </c>
      <c r="W262" s="0" t="n">
        <v>16.03119666</v>
      </c>
      <c r="Z262" s="0" t="n">
        <v>1</v>
      </c>
      <c r="AA262" s="0" t="n">
        <v>0.9680446</v>
      </c>
      <c r="AB262" s="0" t="n">
        <v>0.0029112</v>
      </c>
      <c r="AC262" s="37" t="n">
        <v>4.0672242</v>
      </c>
      <c r="AD262" s="0" t="n">
        <v>2.5176344</v>
      </c>
      <c r="AE262" s="0" t="n">
        <v>0.4329525</v>
      </c>
      <c r="AF262" s="0" t="n">
        <v>0.6154944</v>
      </c>
      <c r="AG262" s="0" t="n">
        <v>0.0665908</v>
      </c>
      <c r="AH262" s="0" t="n">
        <v>26.5939822</v>
      </c>
      <c r="AI262" s="0" t="n">
        <v>1.456549</v>
      </c>
      <c r="AJ262" s="0" t="n">
        <v>196.430231</v>
      </c>
      <c r="AK262" s="0" t="n">
        <v>1.4376261</v>
      </c>
      <c r="AL262" s="0" t="n">
        <v>286.2628053</v>
      </c>
      <c r="AM262" s="0" t="n">
        <v>0.0002851</v>
      </c>
      <c r="AN262" s="0" t="n">
        <v>17.8316827</v>
      </c>
      <c r="AO262" s="0" t="n">
        <v>1.2408108</v>
      </c>
      <c r="AP262" s="0" t="n">
        <v>38.1046065</v>
      </c>
      <c r="AQ262" s="0" t="n">
        <v>0.7951196</v>
      </c>
      <c r="AR262" s="0" t="n">
        <v>316.8209416</v>
      </c>
      <c r="AS262" s="0" t="n">
        <v>6.1478315</v>
      </c>
      <c r="AT262" s="0" t="n">
        <v>79.9211561</v>
      </c>
      <c r="AU262" s="0" t="n">
        <v>1.1621837</v>
      </c>
      <c r="AV262" s="28" t="n">
        <f aca="false">(5.2/nov_2021_out_good[[#This Row],[a]]+2*COS(nov_2021_out_good[[#This Row],[incl]]*3.1415/180)*((nov_2021_out_good[[#This Row],[a]]/5.2*(1-nov_2021_out_good[[#This Row],[e]]^2))^0.5))</f>
        <v>3.04620049347996</v>
      </c>
    </row>
    <row r="263" customFormat="false" ht="13.8" hidden="false" customHeight="false" outlineLevel="0" collapsed="false">
      <c r="A263" s="31" t="n">
        <v>42169.1271527778</v>
      </c>
      <c r="B263" s="0" t="s">
        <v>1403</v>
      </c>
      <c r="C263" s="0" t="s">
        <v>1404</v>
      </c>
      <c r="D263" s="0" t="n">
        <v>32.4</v>
      </c>
      <c r="E263" s="0" t="n">
        <v>31.9</v>
      </c>
      <c r="F263" s="0" t="n">
        <v>-4.7</v>
      </c>
      <c r="G263" s="0" t="n">
        <v>-17.8</v>
      </c>
      <c r="H263" s="0" t="n">
        <v>-26</v>
      </c>
      <c r="I263" s="43" t="n">
        <v>71000000000</v>
      </c>
      <c r="J263" s="0" t="n">
        <v>0.22</v>
      </c>
      <c r="L263" s="0" t="n">
        <f aca="false">nov_2021_out_good[[#This Row],[Calculated Total Impact Energy(kt)]]*4180000000000*2/(nov_2021_out_good[[#This Row],[Vel(km/s)]]*1000)^2</f>
        <v>1807.37217598098</v>
      </c>
      <c r="M263" s="0" t="n">
        <f aca="false">2*(nov_2021_out_good[[#This Row],[Mass (kg)]]/4/1500)^0.3333</f>
        <v>1.34074487755285</v>
      </c>
      <c r="N263" s="0" t="s">
        <v>2518</v>
      </c>
      <c r="O263" s="0" t="s">
        <v>2519</v>
      </c>
      <c r="P263" s="0" t="n">
        <v>6.3</v>
      </c>
      <c r="Q263" s="0" t="n">
        <v>124.1</v>
      </c>
      <c r="R263" s="0" t="n">
        <v>31.85796604</v>
      </c>
      <c r="S263" s="0" t="n">
        <v>62.14644697</v>
      </c>
      <c r="T263" s="0" t="n">
        <v>330.4973397</v>
      </c>
      <c r="U263" s="0" t="n">
        <v>-24.51470909</v>
      </c>
      <c r="V263" s="0" t="n">
        <v>13.87125768</v>
      </c>
      <c r="W263" s="0" t="n">
        <v>14.88446333</v>
      </c>
      <c r="Z263" s="0" t="n">
        <v>1</v>
      </c>
      <c r="AA263" s="0" t="n">
        <v>0.4835876</v>
      </c>
      <c r="AB263" s="0" t="n">
        <v>0.0234444</v>
      </c>
      <c r="AC263" s="37" t="n">
        <v>1.7051325</v>
      </c>
      <c r="AD263" s="0" t="n">
        <v>1.09436</v>
      </c>
      <c r="AE263" s="0" t="n">
        <v>0.0834848</v>
      </c>
      <c r="AF263" s="0" t="n">
        <v>0.5581092</v>
      </c>
      <c r="AG263" s="0" t="n">
        <v>0.0268799</v>
      </c>
      <c r="AH263" s="0" t="n">
        <v>53.562039</v>
      </c>
      <c r="AI263" s="0" t="n">
        <v>2.992875</v>
      </c>
      <c r="AJ263" s="0" t="n">
        <v>62.448828</v>
      </c>
      <c r="AK263" s="0" t="n">
        <v>4.992544</v>
      </c>
      <c r="AL263" s="0" t="n">
        <v>82.5635103</v>
      </c>
      <c r="AM263" s="0" t="n">
        <v>0.0001632</v>
      </c>
      <c r="AN263" s="0" t="n">
        <v>30.0610442</v>
      </c>
      <c r="AO263" s="0" t="n">
        <v>1.6989998</v>
      </c>
      <c r="AP263" s="0" t="n">
        <v>30.5987559</v>
      </c>
      <c r="AQ263" s="0" t="n">
        <v>1.0105058</v>
      </c>
      <c r="AR263" s="0" t="n">
        <v>18.5202359</v>
      </c>
      <c r="AS263" s="0" t="n">
        <v>1.8438443</v>
      </c>
      <c r="AT263" s="0" t="n">
        <v>55.1958813</v>
      </c>
      <c r="AU263" s="0" t="n">
        <v>1.025272</v>
      </c>
      <c r="AV263" s="28" t="n">
        <f aca="false">(5.2/nov_2021_out_good[[#This Row],[a]]+2*COS(nov_2021_out_good[[#This Row],[incl]]*3.1415/180)*((nov_2021_out_good[[#This Row],[a]]/5.2*(1-nov_2021_out_good[[#This Row],[e]]^2))^0.5))</f>
        <v>5.20383762610221</v>
      </c>
    </row>
    <row r="264" customFormat="false" ht="13.8" hidden="false" customHeight="false" outlineLevel="0" collapsed="false">
      <c r="A264" s="31" t="n">
        <v>39806.661087963</v>
      </c>
      <c r="B264" s="0" t="s">
        <v>1933</v>
      </c>
      <c r="C264" s="0" t="s">
        <v>1934</v>
      </c>
      <c r="D264" s="0" t="n">
        <v>21.1</v>
      </c>
      <c r="E264" s="0" t="n">
        <v>24.1</v>
      </c>
      <c r="F264" s="0" t="n">
        <v>-13.4</v>
      </c>
      <c r="G264" s="0" t="n">
        <v>18</v>
      </c>
      <c r="H264" s="0" t="n">
        <v>8.8</v>
      </c>
      <c r="I264" s="43" t="n">
        <v>35000000000</v>
      </c>
      <c r="J264" s="0" t="n">
        <v>0.12</v>
      </c>
      <c r="L264" s="0" t="n">
        <f aca="false">nov_2021_out_good[[#This Row],[Calculated Total Impact Energy(kt)]]*4180000000000*2/(nov_2021_out_good[[#This Row],[Vel(km/s)]]*1000)^2</f>
        <v>1727.24298824056</v>
      </c>
      <c r="M264" s="0" t="n">
        <f aca="false">2*(nov_2021_out_good[[#This Row],[Mass (kg)]]/4/1500)^0.3333</f>
        <v>1.32063281656951</v>
      </c>
      <c r="N264" s="0" t="s">
        <v>2524</v>
      </c>
      <c r="O264" s="0" t="s">
        <v>2525</v>
      </c>
      <c r="P264" s="0" t="n">
        <v>-68.9</v>
      </c>
      <c r="Q264" s="0" t="n">
        <v>-102</v>
      </c>
      <c r="R264" s="0" t="n">
        <v>24.10394159</v>
      </c>
      <c r="S264" s="0" t="n">
        <v>55.80876711</v>
      </c>
      <c r="T264" s="0" t="n">
        <v>57.68268303</v>
      </c>
      <c r="U264" s="0" t="n">
        <v>-10.65899671</v>
      </c>
      <c r="V264" s="0" t="n">
        <v>-16.84958828</v>
      </c>
      <c r="W264" s="0" t="n">
        <v>13.54537426</v>
      </c>
      <c r="Z264" s="0" t="n">
        <v>1</v>
      </c>
      <c r="AA264" s="0" t="n">
        <v>0.6461361</v>
      </c>
      <c r="AB264" s="0" t="n">
        <v>0.0189525</v>
      </c>
      <c r="AC264" s="37" t="n">
        <v>4.9704206</v>
      </c>
      <c r="AD264" s="0" t="n">
        <v>2.8082784</v>
      </c>
      <c r="AE264" s="0" t="n">
        <v>0.5895231</v>
      </c>
      <c r="AF264" s="0" t="n">
        <v>0.7699173</v>
      </c>
      <c r="AG264" s="0" t="n">
        <v>0.0524718</v>
      </c>
      <c r="AH264" s="0" t="n">
        <v>3.3533363</v>
      </c>
      <c r="AI264" s="0" t="n">
        <v>0.7046514</v>
      </c>
      <c r="AJ264" s="0" t="n">
        <v>102.2226074</v>
      </c>
      <c r="AK264" s="0" t="n">
        <v>1.9566528</v>
      </c>
      <c r="AL264" s="0" t="n">
        <v>273.0754314</v>
      </c>
      <c r="AM264" s="0" t="n">
        <v>0.0039478</v>
      </c>
      <c r="AN264" s="0" t="n">
        <v>21.2228654</v>
      </c>
      <c r="AO264" s="0" t="n">
        <v>1.3621432</v>
      </c>
      <c r="AP264" s="0" t="n">
        <v>38.5754009</v>
      </c>
      <c r="AQ264" s="0" t="n">
        <v>0.8595364</v>
      </c>
      <c r="AR264" s="0" t="n">
        <v>279.0448915</v>
      </c>
      <c r="AS264" s="0" t="n">
        <v>1.1149373</v>
      </c>
      <c r="AT264" s="0" t="n">
        <v>-18.0464872</v>
      </c>
      <c r="AU264" s="0" t="n">
        <v>1.1504704</v>
      </c>
      <c r="AV264" s="28" t="n">
        <f aca="false">(5.2/nov_2021_out_good[[#This Row],[a]]+2*COS(nov_2021_out_good[[#This Row],[incl]]*3.1415/180)*((nov_2021_out_good[[#This Row],[a]]/5.2*(1-nov_2021_out_good[[#This Row],[e]]^2))^0.5))</f>
        <v>2.78798477494985</v>
      </c>
    </row>
    <row r="265" customFormat="false" ht="13.8" hidden="false" customHeight="false" outlineLevel="0" collapsed="false">
      <c r="A265" s="31" t="n">
        <v>43854.4677199074</v>
      </c>
      <c r="B265" s="0" t="s">
        <v>87</v>
      </c>
      <c r="C265" s="0" t="s">
        <v>2234</v>
      </c>
      <c r="D265" s="0" t="n">
        <v>32</v>
      </c>
      <c r="E265" s="0" t="n">
        <v>21.2</v>
      </c>
      <c r="F265" s="0" t="n">
        <v>-18.6</v>
      </c>
      <c r="G265" s="0" t="n">
        <v>-9</v>
      </c>
      <c r="H265" s="0" t="n">
        <v>-4.7</v>
      </c>
      <c r="I265" s="43" t="n">
        <v>26000000000</v>
      </c>
      <c r="J265" s="0" t="n">
        <v>0.092</v>
      </c>
      <c r="L265" s="0" t="n">
        <f aca="false">nov_2021_out_good[[#This Row],[Calculated Total Impact Energy(kt)]]*4180000000000*2/(nov_2021_out_good[[#This Row],[Vel(km/s)]]*1000)^2</f>
        <v>1711.28515485938</v>
      </c>
      <c r="M265" s="0" t="n">
        <f aca="false">2*(nov_2021_out_good[[#This Row],[Mass (kg)]]/4/1500)^0.3333</f>
        <v>1.3165535672199</v>
      </c>
      <c r="N265" s="0" t="s">
        <v>2518</v>
      </c>
      <c r="O265" s="0" t="s">
        <v>2525</v>
      </c>
      <c r="P265" s="0" t="n">
        <v>28</v>
      </c>
      <c r="Q265" s="0" t="n">
        <v>-35.8</v>
      </c>
      <c r="R265" s="0" t="n">
        <v>21.19079989</v>
      </c>
      <c r="S265" s="0" t="n">
        <v>59.11341293</v>
      </c>
      <c r="T265" s="0" t="n">
        <v>91.45228749</v>
      </c>
      <c r="U265" s="0" t="n">
        <v>0.460905383</v>
      </c>
      <c r="V265" s="0" t="n">
        <v>-18.17978713</v>
      </c>
      <c r="W265" s="0" t="n">
        <v>10.87809295</v>
      </c>
      <c r="Z265" s="0" t="n">
        <v>1</v>
      </c>
      <c r="AA265" s="0" t="n">
        <v>0.8381076</v>
      </c>
      <c r="AB265" s="0" t="n">
        <v>0.0108045</v>
      </c>
      <c r="AC265" s="37" t="n">
        <v>9.282607</v>
      </c>
      <c r="AD265" s="0" t="n">
        <v>5.0603573</v>
      </c>
      <c r="AE265" s="0" t="n">
        <v>1.9171581</v>
      </c>
      <c r="AF265" s="0" t="n">
        <v>0.8343778</v>
      </c>
      <c r="AG265" s="0" t="n">
        <v>0.0641273</v>
      </c>
      <c r="AH265" s="0" t="n">
        <v>11.150345</v>
      </c>
      <c r="AI265" s="0" t="n">
        <v>1.0070205</v>
      </c>
      <c r="AJ265" s="0" t="n">
        <v>132.3436484</v>
      </c>
      <c r="AK265" s="0" t="n">
        <v>1.4212429</v>
      </c>
      <c r="AL265" s="0" t="n">
        <v>303.6343263</v>
      </c>
      <c r="AM265" s="0" t="n">
        <v>0.0009796</v>
      </c>
      <c r="AN265" s="0" t="n">
        <v>17.6001592</v>
      </c>
      <c r="AO265" s="0" t="n">
        <v>1.2544678</v>
      </c>
      <c r="AP265" s="0" t="n">
        <v>40.3387486</v>
      </c>
      <c r="AQ265" s="0" t="n">
        <v>0.8232337</v>
      </c>
      <c r="AR265" s="0" t="n">
        <v>321.6104068</v>
      </c>
      <c r="AS265" s="0" t="n">
        <v>1.2859662</v>
      </c>
      <c r="AT265" s="0" t="n">
        <v>10.6500652</v>
      </c>
      <c r="AU265" s="0" t="n">
        <v>1.1203822</v>
      </c>
      <c r="AV265" s="28" t="n">
        <f aca="false">(5.2/nov_2021_out_good[[#This Row],[a]]+2*COS(nov_2021_out_good[[#This Row],[incl]]*3.1415/180)*((nov_2021_out_good[[#This Row],[a]]/5.2*(1-nov_2021_out_good[[#This Row],[e]]^2))^0.5))</f>
        <v>2.09455160296858</v>
      </c>
    </row>
    <row r="266" customFormat="false" ht="13.8" hidden="false" customHeight="false" outlineLevel="0" collapsed="false">
      <c r="A266" s="31" t="n">
        <v>43736.4446759259</v>
      </c>
      <c r="B266" s="0" t="s">
        <v>2340</v>
      </c>
      <c r="C266" s="0" t="s">
        <v>1914</v>
      </c>
      <c r="D266" s="0" t="n">
        <v>52</v>
      </c>
      <c r="E266" s="0" t="n">
        <v>20.4</v>
      </c>
      <c r="F266" s="0" t="n">
        <v>-10.1</v>
      </c>
      <c r="G266" s="0" t="n">
        <v>11.2</v>
      </c>
      <c r="H266" s="0" t="n">
        <v>13.7</v>
      </c>
      <c r="I266" s="43" t="n">
        <v>23000000000</v>
      </c>
      <c r="J266" s="0" t="n">
        <v>0.082</v>
      </c>
      <c r="L266" s="0" t="n">
        <f aca="false">nov_2021_out_good[[#This Row],[Calculated Total Impact Energy(kt)]]*4180000000000*2/(nov_2021_out_good[[#This Row],[Vel(km/s)]]*1000)^2</f>
        <v>1647.25105728566</v>
      </c>
      <c r="M266" s="0" t="n">
        <f aca="false">2*(nov_2021_out_good[[#This Row],[Mass (kg)]]/4/1500)^0.3333</f>
        <v>1.29992478281954</v>
      </c>
      <c r="N266" s="0" t="s">
        <v>2524</v>
      </c>
      <c r="O266" s="0" t="s">
        <v>2525</v>
      </c>
      <c r="P266" s="0" t="n">
        <v>-12.5</v>
      </c>
      <c r="Q266" s="0" t="n">
        <v>-107.2</v>
      </c>
      <c r="R266" s="0" t="n">
        <v>20.37498466</v>
      </c>
      <c r="S266" s="0" t="n">
        <v>58.99678512</v>
      </c>
      <c r="T266" s="0" t="n">
        <v>132.089034</v>
      </c>
      <c r="U266" s="0" t="n">
        <v>11.70597206</v>
      </c>
      <c r="V266" s="0" t="n">
        <v>-12.96024162</v>
      </c>
      <c r="W266" s="0" t="n">
        <v>10.49487281</v>
      </c>
      <c r="Z266" s="0" t="n">
        <v>1</v>
      </c>
      <c r="AA266" s="0" t="n">
        <v>0.775057</v>
      </c>
      <c r="AB266" s="0" t="n">
        <v>0.0206195</v>
      </c>
      <c r="AC266" s="37" t="n">
        <v>1.1889737</v>
      </c>
      <c r="AD266" s="0" t="n">
        <v>0.9820153</v>
      </c>
      <c r="AE266" s="0" t="n">
        <v>0.0238396</v>
      </c>
      <c r="AF266" s="0" t="n">
        <v>0.2107486</v>
      </c>
      <c r="AG266" s="0" t="n">
        <v>0.0130528</v>
      </c>
      <c r="AH266" s="0" t="n">
        <v>30.3149988</v>
      </c>
      <c r="AI266" s="0" t="n">
        <v>2.3885802</v>
      </c>
      <c r="AJ266" s="0" t="n">
        <v>252.4212929</v>
      </c>
      <c r="AK266" s="0" t="n">
        <v>6.4155821</v>
      </c>
      <c r="AL266" s="0" t="n">
        <v>4.7510082</v>
      </c>
      <c r="AM266" s="0" t="n">
        <v>7.18E-005</v>
      </c>
      <c r="AN266" s="0" t="n">
        <v>16.7176404</v>
      </c>
      <c r="AO266" s="0" t="n">
        <v>1.224082</v>
      </c>
      <c r="AP266" s="0" t="n">
        <v>29.4450933</v>
      </c>
      <c r="AQ266" s="0" t="n">
        <v>0.3723969</v>
      </c>
      <c r="AR266" s="0" t="n">
        <v>125.9203062</v>
      </c>
      <c r="AS266" s="0" t="n">
        <v>1.866704</v>
      </c>
      <c r="AT266" s="0" t="n">
        <v>-44.0345409</v>
      </c>
      <c r="AU266" s="0" t="n">
        <v>1.0788036</v>
      </c>
      <c r="AV266" s="28" t="n">
        <f aca="false">(5.2/nov_2021_out_good[[#This Row],[a]]+2*COS(nov_2021_out_good[[#This Row],[incl]]*3.1415/180)*((nov_2021_out_good[[#This Row],[a]]/5.2*(1-nov_2021_out_good[[#This Row],[e]]^2))^0.5))</f>
        <v>6.0286813571503</v>
      </c>
    </row>
    <row r="267" customFormat="false" ht="13.8" hidden="false" customHeight="false" outlineLevel="0" collapsed="false">
      <c r="A267" s="31" t="n">
        <v>44808.1631365741</v>
      </c>
      <c r="B267" s="0" t="s">
        <v>2304</v>
      </c>
      <c r="C267" s="0" t="s">
        <v>2305</v>
      </c>
      <c r="D267" s="0" t="n">
        <v>14</v>
      </c>
      <c r="E267" s="0" t="n">
        <v>21.9</v>
      </c>
      <c r="F267" s="0" t="n">
        <v>18.4</v>
      </c>
      <c r="G267" s="0" t="n">
        <v>-11.4</v>
      </c>
      <c r="H267" s="0" t="n">
        <v>-3.5</v>
      </c>
      <c r="I267" s="43" t="n">
        <v>24000000000</v>
      </c>
      <c r="J267" s="0" t="n">
        <v>0.086</v>
      </c>
      <c r="L267" s="0" t="n">
        <f aca="false">nov_2021_out_good[[#This Row],[Calculated Total Impact Energy(kt)]]*4180000000000*2/(nov_2021_out_good[[#This Row],[Vel(km/s)]]*1000)^2</f>
        <v>1499.05131252476</v>
      </c>
      <c r="M267" s="0" t="n">
        <f aca="false">2*(nov_2021_out_good[[#This Row],[Mass (kg)]]/4/1500)^0.3333</f>
        <v>1.25971361437814</v>
      </c>
      <c r="N267" s="0" t="s">
        <v>2518</v>
      </c>
      <c r="O267" s="0" t="s">
        <v>2519</v>
      </c>
      <c r="P267" s="0" t="n">
        <v>20</v>
      </c>
      <c r="Q267" s="0" t="n">
        <v>165.9</v>
      </c>
      <c r="R267" s="0" t="n">
        <v>21.92646802</v>
      </c>
      <c r="S267" s="0" t="n">
        <v>20.21226315</v>
      </c>
      <c r="T267" s="0" t="n">
        <v>240.2030939</v>
      </c>
      <c r="U267" s="0" t="n">
        <v>3.764508066</v>
      </c>
      <c r="V267" s="0" t="n">
        <v>6.574024756</v>
      </c>
      <c r="W267" s="0" t="n">
        <v>20.57621631</v>
      </c>
      <c r="AA267" s="0" t="n">
        <v>0.821</v>
      </c>
      <c r="AB267" s="0" t="n">
        <v>0.011</v>
      </c>
      <c r="AC267" s="37" t="n">
        <v>13.481</v>
      </c>
      <c r="AD267" s="0" t="n">
        <v>7.151</v>
      </c>
      <c r="AE267" s="0" t="n">
        <v>4.563</v>
      </c>
      <c r="AF267" s="0" t="n">
        <v>0.885</v>
      </c>
      <c r="AG267" s="0" t="n">
        <v>0.074</v>
      </c>
      <c r="AH267" s="0" t="n">
        <v>5.494</v>
      </c>
      <c r="AI267" s="0" t="n">
        <v>0.658</v>
      </c>
      <c r="AJ267" s="0" t="n">
        <v>127.171</v>
      </c>
      <c r="AK267" s="0" t="n">
        <v>1.387</v>
      </c>
      <c r="AL267" s="0" t="n">
        <v>161.321</v>
      </c>
      <c r="AM267" s="0" t="n">
        <v>0.001</v>
      </c>
      <c r="AN267" s="0" t="n">
        <v>19.026</v>
      </c>
      <c r="AO267" s="0" t="n">
        <v>1.271</v>
      </c>
      <c r="AP267" s="0" t="n">
        <v>40.436</v>
      </c>
      <c r="AQ267" s="0" t="n">
        <v>0.979</v>
      </c>
      <c r="AR267" s="0" t="n">
        <v>187.432</v>
      </c>
      <c r="AS267" s="0" t="n">
        <v>1.091</v>
      </c>
      <c r="AT267" s="0" t="n">
        <v>8.392</v>
      </c>
      <c r="AU267" s="0" t="n">
        <v>1.07</v>
      </c>
      <c r="AV267" s="28" t="n">
        <f aca="false">(5.2/nov_2021_out_good[[#This Row],[a]]+2*COS(nov_2021_out_good[[#This Row],[incl]]*3.1415/180)*((nov_2021_out_good[[#This Row],[a]]/5.2*(1-nov_2021_out_good[[#This Row],[e]]^2))^0.5))</f>
        <v>1.81413908549299</v>
      </c>
    </row>
    <row r="268" customFormat="false" ht="13.8" hidden="false" customHeight="false" outlineLevel="0" collapsed="false">
      <c r="A268" s="31" t="n">
        <v>44719.9536689815</v>
      </c>
      <c r="B268" s="0" t="s">
        <v>1595</v>
      </c>
      <c r="C268" s="0" t="s">
        <v>2063</v>
      </c>
      <c r="D268" s="0" t="n">
        <v>41.1</v>
      </c>
      <c r="E268" s="0" t="n">
        <v>24.9</v>
      </c>
      <c r="F268" s="0" t="n">
        <v>23.1</v>
      </c>
      <c r="G268" s="0" t="n">
        <v>2</v>
      </c>
      <c r="H268" s="0" t="n">
        <v>-9.2</v>
      </c>
      <c r="I268" s="43" t="n">
        <v>31000000000</v>
      </c>
      <c r="J268" s="0" t="n">
        <v>0.11</v>
      </c>
      <c r="L268" s="0" t="n">
        <f aca="false">nov_2021_out_good[[#This Row],[Calculated Total Impact Energy(kt)]]*4180000000000*2/(nov_2021_out_good[[#This Row],[Vel(km/s)]]*1000)^2</f>
        <v>1483.20188384058</v>
      </c>
      <c r="M268" s="0" t="n">
        <f aca="false">2*(nov_2021_out_good[[#This Row],[Mass (kg)]]/4/1500)^0.3333</f>
        <v>1.25525868059832</v>
      </c>
      <c r="N268" s="0" t="s">
        <v>2518</v>
      </c>
      <c r="O268" s="0" t="s">
        <v>2525</v>
      </c>
      <c r="P268" s="0" t="n">
        <v>40.8</v>
      </c>
      <c r="Q268" s="0" t="n">
        <v>-127.1</v>
      </c>
      <c r="R268" s="0" t="n">
        <v>24.94493937</v>
      </c>
      <c r="S268" s="0" t="n">
        <v>44.58166053</v>
      </c>
      <c r="T268" s="0" t="n">
        <v>259.526813</v>
      </c>
      <c r="U268" s="0" t="n">
        <v>3.182792021</v>
      </c>
      <c r="V268" s="0" t="n">
        <v>17.21777278</v>
      </c>
      <c r="W268" s="0" t="n">
        <v>17.76705196</v>
      </c>
      <c r="Z268" s="0" t="n">
        <v>1</v>
      </c>
      <c r="AA268" s="0" t="n">
        <v>0.3952511</v>
      </c>
      <c r="AB268" s="0" t="n">
        <v>0.0203287</v>
      </c>
      <c r="AC268" s="37" t="n">
        <v>2.2167626</v>
      </c>
      <c r="AD268" s="0" t="n">
        <v>1.3060069</v>
      </c>
      <c r="AE268" s="0" t="n">
        <v>0.1061525</v>
      </c>
      <c r="AF268" s="0" t="n">
        <v>0.6973591</v>
      </c>
      <c r="AG268" s="0" t="n">
        <v>0.0341308</v>
      </c>
      <c r="AH268" s="0" t="n">
        <v>0.9719016</v>
      </c>
      <c r="AI268" s="0" t="n">
        <v>0.9761797</v>
      </c>
      <c r="AJ268" s="0" t="n">
        <v>241.0870352</v>
      </c>
      <c r="AK268" s="0" t="n">
        <v>2.144618</v>
      </c>
      <c r="AL268" s="0" t="n">
        <v>256.6951327</v>
      </c>
      <c r="AM268" s="0" t="n">
        <v>0.1729431</v>
      </c>
      <c r="AN268" s="0" t="n">
        <v>22.5879701</v>
      </c>
      <c r="AO268" s="0" t="n">
        <v>1.3909884</v>
      </c>
      <c r="AP268" s="0" t="n">
        <v>32.6938589</v>
      </c>
      <c r="AQ268" s="0" t="n">
        <v>0.8443621</v>
      </c>
      <c r="AR268" s="0" t="n">
        <v>61.4524902</v>
      </c>
      <c r="AS268" s="0" t="n">
        <v>1.1369806</v>
      </c>
      <c r="AT268" s="0" t="n">
        <v>19.7931344</v>
      </c>
      <c r="AU268" s="0" t="n">
        <v>1.0550465</v>
      </c>
      <c r="AV268" s="28" t="n">
        <f aca="false">(5.2/nov_2021_out_good[[#This Row],[a]]+2*COS(nov_2021_out_good[[#This Row],[incl]]*3.1415/180)*((nov_2021_out_good[[#This Row],[a]]/5.2*(1-nov_2021_out_good[[#This Row],[e]]^2))^0.5))</f>
        <v>4.69987476706728</v>
      </c>
    </row>
    <row r="269" customFormat="false" ht="13.8" hidden="false" customHeight="false" outlineLevel="0" collapsed="false">
      <c r="A269" s="31" t="n">
        <v>39770.4040625</v>
      </c>
      <c r="B269" s="0" t="s">
        <v>2257</v>
      </c>
      <c r="C269" s="0" t="s">
        <v>2258</v>
      </c>
      <c r="D269" s="0" t="n">
        <v>35.2</v>
      </c>
      <c r="E269" s="0" t="n">
        <v>22.4</v>
      </c>
      <c r="F269" s="0" t="n">
        <v>-4</v>
      </c>
      <c r="G269" s="0" t="n">
        <v>-15.2</v>
      </c>
      <c r="H269" s="0" t="n">
        <v>-16</v>
      </c>
      <c r="I269" s="43" t="n">
        <v>25000000000</v>
      </c>
      <c r="J269" s="0" t="n">
        <v>0.089</v>
      </c>
      <c r="L269" s="0" t="n">
        <f aca="false">nov_2021_out_good[[#This Row],[Calculated Total Impact Energy(kt)]]*4180000000000*2/(nov_2021_out_good[[#This Row],[Vel(km/s)]]*1000)^2</f>
        <v>1482.86033163265</v>
      </c>
      <c r="M269" s="0" t="n">
        <f aca="false">2*(nov_2021_out_good[[#This Row],[Mass (kg)]]/4/1500)^0.3333</f>
        <v>1.2551623290458</v>
      </c>
      <c r="N269" s="0" t="s">
        <v>2524</v>
      </c>
      <c r="O269" s="0" t="s">
        <v>2519</v>
      </c>
      <c r="P269" s="0" t="n">
        <v>-29.4</v>
      </c>
      <c r="Q269" s="0" t="n">
        <v>75.9</v>
      </c>
      <c r="R269" s="0" t="n">
        <v>22.42855323</v>
      </c>
      <c r="S269" s="0" t="n">
        <v>74.91258018</v>
      </c>
      <c r="T269" s="0" t="n">
        <v>359.532907</v>
      </c>
      <c r="U269" s="0" t="n">
        <v>-21.65471703</v>
      </c>
      <c r="V269" s="0" t="n">
        <v>0.176539881</v>
      </c>
      <c r="W269" s="0" t="n">
        <v>5.837984594</v>
      </c>
      <c r="Z269" s="0" t="n">
        <v>1</v>
      </c>
      <c r="AA269" s="0" t="n">
        <v>0.9813112</v>
      </c>
      <c r="AB269" s="0" t="n">
        <v>0.0019995</v>
      </c>
      <c r="AC269" s="37" t="n">
        <v>5.4289365</v>
      </c>
      <c r="AD269" s="0" t="n">
        <v>3.2051238</v>
      </c>
      <c r="AE269" s="0" t="n">
        <v>0.9003371</v>
      </c>
      <c r="AF269" s="0" t="n">
        <v>0.6938305</v>
      </c>
      <c r="AG269" s="0" t="n">
        <v>0.0863022</v>
      </c>
      <c r="AH269" s="0" t="n">
        <v>28.9100244</v>
      </c>
      <c r="AI269" s="0" t="n">
        <v>1.2871635</v>
      </c>
      <c r="AJ269" s="0" t="n">
        <v>169.2822735</v>
      </c>
      <c r="AK269" s="0" t="n">
        <v>1.3758851</v>
      </c>
      <c r="AL269" s="0" t="n">
        <v>236.2988409</v>
      </c>
      <c r="AM269" s="0" t="n">
        <v>9.37E-005</v>
      </c>
      <c r="AN269" s="0" t="n">
        <v>19.4668983</v>
      </c>
      <c r="AO269" s="0" t="n">
        <v>1.2924879</v>
      </c>
      <c r="AP269" s="0" t="n">
        <v>38.9658451</v>
      </c>
      <c r="AQ269" s="0" t="n">
        <v>0.9976654</v>
      </c>
      <c r="AR269" s="0" t="n">
        <v>276.5723312</v>
      </c>
      <c r="AS269" s="0" t="n">
        <v>1.6529188</v>
      </c>
      <c r="AT269" s="0" t="n">
        <v>51.6749202</v>
      </c>
      <c r="AU269" s="0" t="n">
        <v>1.3199727</v>
      </c>
      <c r="AV269" s="28" t="n">
        <f aca="false">(5.2/nov_2021_out_good[[#This Row],[a]]+2*COS(nov_2021_out_good[[#This Row],[incl]]*3.1415/180)*((nov_2021_out_good[[#This Row],[a]]/5.2*(1-nov_2021_out_good[[#This Row],[e]]^2))^0.5))</f>
        <v>2.61224641006278</v>
      </c>
    </row>
    <row r="270" customFormat="false" ht="13.8" hidden="false" customHeight="false" outlineLevel="0" collapsed="false">
      <c r="A270" s="31" t="n">
        <v>42510.499837963</v>
      </c>
      <c r="B270" s="0" t="s">
        <v>1990</v>
      </c>
      <c r="C270" s="0" t="s">
        <v>1055</v>
      </c>
      <c r="D270" s="0" t="n">
        <v>30.6</v>
      </c>
      <c r="E270" s="0" t="n">
        <v>20.8</v>
      </c>
      <c r="F270" s="0" t="n">
        <v>5.4</v>
      </c>
      <c r="G270" s="0" t="n">
        <v>-9.9</v>
      </c>
      <c r="H270" s="0" t="n">
        <v>17.5</v>
      </c>
      <c r="I270" s="43" t="n">
        <v>20000000000</v>
      </c>
      <c r="J270" s="0" t="n">
        <v>0.073</v>
      </c>
      <c r="L270" s="0" t="n">
        <f aca="false">nov_2021_out_good[[#This Row],[Calculated Total Impact Energy(kt)]]*4180000000000*2/(nov_2021_out_good[[#This Row],[Vel(km/s)]]*1000)^2</f>
        <v>1410.59541420118</v>
      </c>
      <c r="M270" s="0" t="n">
        <f aca="false">2*(nov_2021_out_good[[#This Row],[Mass (kg)]]/4/1500)^0.3333</f>
        <v>1.23443443029881</v>
      </c>
      <c r="N270" s="0" t="s">
        <v>2524</v>
      </c>
      <c r="O270" s="0" t="s">
        <v>2519</v>
      </c>
      <c r="P270" s="0" t="n">
        <v>-32.8</v>
      </c>
      <c r="Q270" s="0" t="n">
        <v>15.1</v>
      </c>
      <c r="R270" s="0" t="n">
        <v>20.81874156</v>
      </c>
      <c r="S270" s="0" t="n">
        <v>69.57491857</v>
      </c>
      <c r="T270" s="0" t="n">
        <v>145.8044761</v>
      </c>
      <c r="U270" s="0" t="n">
        <v>16.13707703</v>
      </c>
      <c r="V270" s="0" t="n">
        <v>-10.96490339</v>
      </c>
      <c r="W270" s="0" t="n">
        <v>7.26537257</v>
      </c>
      <c r="Z270" s="0" t="n">
        <v>1</v>
      </c>
      <c r="AA270" s="0" t="n">
        <v>0.9169631</v>
      </c>
      <c r="AB270" s="0" t="n">
        <v>0.0059566</v>
      </c>
      <c r="AC270" s="37" t="n">
        <v>5.2361663</v>
      </c>
      <c r="AD270" s="0" t="n">
        <v>3.0765647</v>
      </c>
      <c r="AE270" s="0" t="n">
        <v>0.7102746</v>
      </c>
      <c r="AF270" s="0" t="n">
        <v>0.7019523</v>
      </c>
      <c r="AG270" s="0" t="n">
        <v>0.0688267</v>
      </c>
      <c r="AH270" s="0" t="n">
        <v>19.6553888</v>
      </c>
      <c r="AI270" s="0" t="n">
        <v>1.4139248</v>
      </c>
      <c r="AJ270" s="0" t="n">
        <v>39.4492866</v>
      </c>
      <c r="AK270" s="0" t="n">
        <v>1.7280496</v>
      </c>
      <c r="AL270" s="0" t="n">
        <v>239.6673599</v>
      </c>
      <c r="AM270" s="0" t="n">
        <v>0.0004253</v>
      </c>
      <c r="AN270" s="0" t="n">
        <v>17.3334492</v>
      </c>
      <c r="AO270" s="0" t="n">
        <v>1.2379953</v>
      </c>
      <c r="AP270" s="0" t="n">
        <v>38.2730133</v>
      </c>
      <c r="AQ270" s="0" t="n">
        <v>0.8696721</v>
      </c>
      <c r="AR270" s="0" t="n">
        <v>187.700105</v>
      </c>
      <c r="AS270" s="0" t="n">
        <v>2.1936676</v>
      </c>
      <c r="AT270" s="0" t="n">
        <v>-54.2452676</v>
      </c>
      <c r="AU270" s="0" t="n">
        <v>1.1978402</v>
      </c>
      <c r="AV270" s="28" t="n">
        <f aca="false">(5.2/nov_2021_out_good[[#This Row],[a]]+2*COS(nov_2021_out_good[[#This Row],[incl]]*3.1415/180)*((nov_2021_out_good[[#This Row],[a]]/5.2*(1-nov_2021_out_good[[#This Row],[e]]^2))^0.5))</f>
        <v>2.72202451202314</v>
      </c>
    </row>
    <row r="271" customFormat="false" ht="13.8" hidden="false" customHeight="false" outlineLevel="0" collapsed="false">
      <c r="A271" s="31" t="n">
        <v>44517.6620486111</v>
      </c>
      <c r="B271" s="0" t="s">
        <v>828</v>
      </c>
      <c r="C271" s="0" t="s">
        <v>1348</v>
      </c>
      <c r="D271" s="0" t="n">
        <v>35</v>
      </c>
      <c r="E271" s="0" t="n">
        <v>23</v>
      </c>
      <c r="F271" s="0" t="n">
        <v>7</v>
      </c>
      <c r="G271" s="0" t="n">
        <v>-18.3</v>
      </c>
      <c r="H271" s="0" t="n">
        <v>-12</v>
      </c>
      <c r="I271" s="43" t="n">
        <v>24000000000</v>
      </c>
      <c r="J271" s="0" t="n">
        <v>0.086</v>
      </c>
      <c r="L271" s="0" t="n">
        <f aca="false">nov_2021_out_good[[#This Row],[Calculated Total Impact Energy(kt)]]*4180000000000*2/(nov_2021_out_good[[#This Row],[Vel(km/s)]]*1000)^2</f>
        <v>1359.09262759924</v>
      </c>
      <c r="M271" s="0" t="n">
        <f aca="false">2*(nov_2021_out_good[[#This Row],[Mass (kg)]]/4/1500)^0.3333</f>
        <v>1.21922566049228</v>
      </c>
      <c r="N271" s="0" t="s">
        <v>2524</v>
      </c>
      <c r="O271" s="0" t="s">
        <v>2519</v>
      </c>
      <c r="P271" s="0" t="n">
        <v>-6.8</v>
      </c>
      <c r="Q271" s="0" t="n">
        <v>119.1</v>
      </c>
      <c r="R271" s="0" t="n">
        <v>22.97585689</v>
      </c>
      <c r="S271" s="0" t="n">
        <v>39.07321955</v>
      </c>
      <c r="T271" s="0" t="n">
        <v>348.9184152</v>
      </c>
      <c r="U271" s="0" t="n">
        <v>-14.21195757</v>
      </c>
      <c r="V271" s="0" t="n">
        <v>2.783531899</v>
      </c>
      <c r="W271" s="0" t="n">
        <v>17.83710212</v>
      </c>
      <c r="Z271" s="0" t="n">
        <v>1</v>
      </c>
      <c r="AA271" s="0" t="n">
        <v>0.6575117</v>
      </c>
      <c r="AB271" s="0" t="n">
        <v>0.0171309</v>
      </c>
      <c r="AC271" s="37" t="n">
        <v>3.9456694</v>
      </c>
      <c r="AD271" s="0" t="n">
        <v>2.3015905</v>
      </c>
      <c r="AE271" s="0" t="n">
        <v>0.3805974</v>
      </c>
      <c r="AF271" s="0" t="n">
        <v>0.7143229</v>
      </c>
      <c r="AG271" s="0" t="n">
        <v>0.0514798</v>
      </c>
      <c r="AH271" s="0" t="n">
        <v>10.3267732</v>
      </c>
      <c r="AI271" s="0" t="n">
        <v>0.7876946</v>
      </c>
      <c r="AJ271" s="0" t="n">
        <v>258.6984985</v>
      </c>
      <c r="AK271" s="0" t="n">
        <v>1.9669215</v>
      </c>
      <c r="AL271" s="0" t="n">
        <v>235.2061756</v>
      </c>
      <c r="AM271" s="0" t="n">
        <v>0.0010443</v>
      </c>
      <c r="AN271" s="0" t="n">
        <v>20.1583382</v>
      </c>
      <c r="AO271" s="0" t="n">
        <v>1.3128332</v>
      </c>
      <c r="AP271" s="0" t="n">
        <v>37.5396337</v>
      </c>
      <c r="AQ271" s="0" t="n">
        <v>0.8489354</v>
      </c>
      <c r="AR271" s="0" t="n">
        <v>43.611917</v>
      </c>
      <c r="AS271" s="0" t="n">
        <v>1.2773421</v>
      </c>
      <c r="AT271" s="0" t="n">
        <v>33.9236321</v>
      </c>
      <c r="AU271" s="0" t="n">
        <v>1.1118011</v>
      </c>
      <c r="AV271" s="28" t="n">
        <f aca="false">(5.2/nov_2021_out_good[[#This Row],[a]]+2*COS(nov_2021_out_good[[#This Row],[incl]]*3.1415/180)*((nov_2021_out_good[[#This Row],[a]]/5.2*(1-nov_2021_out_good[[#This Row],[e]]^2))^0.5))</f>
        <v>3.17538894707906</v>
      </c>
    </row>
    <row r="272" customFormat="false" ht="13.8" hidden="false" customHeight="false" outlineLevel="0" collapsed="false">
      <c r="A272" s="31" t="n">
        <v>44559.1358217593</v>
      </c>
      <c r="B272" s="0" t="s">
        <v>1471</v>
      </c>
      <c r="C272" s="0" t="s">
        <v>2511</v>
      </c>
      <c r="D272" s="0" t="n">
        <v>44</v>
      </c>
      <c r="E272" s="0" t="n">
        <v>22</v>
      </c>
      <c r="F272" s="0" t="n">
        <v>7.4</v>
      </c>
      <c r="G272" s="0" t="n">
        <v>-8.6</v>
      </c>
      <c r="H272" s="0" t="n">
        <v>18.8</v>
      </c>
      <c r="I272" s="43" t="n">
        <v>20000000000</v>
      </c>
      <c r="J272" s="0" t="n">
        <v>0.073</v>
      </c>
      <c r="L272" s="0" t="n">
        <f aca="false">nov_2021_out_good[[#This Row],[Calculated Total Impact Energy(kt)]]*4180000000000*2/(nov_2021_out_good[[#This Row],[Vel(km/s)]]*1000)^2</f>
        <v>1260.90909090909</v>
      </c>
      <c r="M272" s="0" t="n">
        <f aca="false">2*(nov_2021_out_good[[#This Row],[Mass (kg)]]/4/1500)^0.3333</f>
        <v>1.18913205509855</v>
      </c>
      <c r="N272" s="0" t="s">
        <v>2524</v>
      </c>
      <c r="O272" s="0" t="s">
        <v>2519</v>
      </c>
      <c r="P272" s="0" t="n">
        <v>-69.7</v>
      </c>
      <c r="Q272" s="0" t="n">
        <v>115</v>
      </c>
      <c r="R272" s="0" t="n">
        <v>21.958142</v>
      </c>
      <c r="S272" s="0" t="n">
        <v>12.69423031</v>
      </c>
      <c r="T272" s="0" t="n">
        <v>39.54494356</v>
      </c>
      <c r="U272" s="0" t="n">
        <v>-3.72087827</v>
      </c>
      <c r="V272" s="0" t="n">
        <v>-3.072160574</v>
      </c>
      <c r="W272" s="0" t="n">
        <v>21.42141205</v>
      </c>
      <c r="Z272" s="0" t="n">
        <v>1</v>
      </c>
      <c r="AA272" s="0" t="n">
        <v>0.6958293</v>
      </c>
      <c r="AB272" s="0" t="n">
        <v>0.015536</v>
      </c>
      <c r="AC272" s="37" t="n">
        <v>2.3683641</v>
      </c>
      <c r="AD272" s="0" t="n">
        <v>1.5320967</v>
      </c>
      <c r="AE272" s="0" t="n">
        <v>0.1292187</v>
      </c>
      <c r="AF272" s="0" t="n">
        <v>0.545832</v>
      </c>
      <c r="AG272" s="0" t="n">
        <v>0.0422242</v>
      </c>
      <c r="AH272" s="0" t="n">
        <v>20.0854249</v>
      </c>
      <c r="AI272" s="0" t="n">
        <v>1.4407636</v>
      </c>
      <c r="AJ272" s="0" t="n">
        <v>279.8850104</v>
      </c>
      <c r="AK272" s="0" t="n">
        <v>2.5401637</v>
      </c>
      <c r="AL272" s="0" t="n">
        <v>97.3187435</v>
      </c>
      <c r="AM272" s="0" t="n">
        <v>0.0005843</v>
      </c>
      <c r="AN272" s="0" t="n">
        <v>18.8863767</v>
      </c>
      <c r="AO272" s="0" t="n">
        <v>1.2752023</v>
      </c>
      <c r="AP272" s="0" t="n">
        <v>35.0022083</v>
      </c>
      <c r="AQ272" s="0" t="n">
        <v>0.6976114</v>
      </c>
      <c r="AR272" s="0" t="n">
        <v>276.8499074</v>
      </c>
      <c r="AS272" s="0" t="n">
        <v>2.0405762</v>
      </c>
      <c r="AT272" s="0" t="n">
        <v>-58.1629838</v>
      </c>
      <c r="AU272" s="0" t="n">
        <v>1.0808925</v>
      </c>
      <c r="AV272" s="28" t="n">
        <f aca="false">(5.2/nov_2021_out_good[[#This Row],[a]]+2*COS(nov_2021_out_good[[#This Row],[incl]]*3.1415/180)*((nov_2021_out_good[[#This Row],[a]]/5.2*(1-nov_2021_out_good[[#This Row],[e]]^2))^0.5))</f>
        <v>4.2483448990391</v>
      </c>
    </row>
    <row r="273" customFormat="false" ht="13.8" hidden="false" customHeight="false" outlineLevel="0" collapsed="false">
      <c r="A273" s="31" t="n">
        <v>42727.1452430556</v>
      </c>
      <c r="B273" s="0" t="s">
        <v>1865</v>
      </c>
      <c r="C273" s="0" t="s">
        <v>1866</v>
      </c>
      <c r="D273" s="0" t="n">
        <v>42</v>
      </c>
      <c r="E273" s="0" t="n">
        <v>29.7</v>
      </c>
      <c r="F273" s="0" t="n">
        <v>-22.4</v>
      </c>
      <c r="G273" s="0" t="n">
        <v>16.4</v>
      </c>
      <c r="H273" s="0" t="n">
        <v>-10.5</v>
      </c>
      <c r="I273" s="43" t="n">
        <v>38000000000</v>
      </c>
      <c r="J273" s="0" t="n">
        <v>0.13</v>
      </c>
      <c r="L273" s="0" t="n">
        <f aca="false">nov_2021_out_good[[#This Row],[Calculated Total Impact Energy(kt)]]*4180000000000*2/(nov_2021_out_good[[#This Row],[Vel(km/s)]]*1000)^2</f>
        <v>1232.07382466642</v>
      </c>
      <c r="M273" s="0" t="n">
        <f aca="false">2*(nov_2021_out_good[[#This Row],[Mass (kg)]]/4/1500)^0.3333</f>
        <v>1.17999836728322</v>
      </c>
      <c r="N273" s="0" t="s">
        <v>2518</v>
      </c>
      <c r="O273" s="0" t="s">
        <v>2519</v>
      </c>
      <c r="P273" s="0" t="n">
        <v>21.3</v>
      </c>
      <c r="Q273" s="0" t="n">
        <v>49.3</v>
      </c>
      <c r="R273" s="0" t="n">
        <v>29.68113879</v>
      </c>
      <c r="S273" s="0" t="n">
        <v>78.65401457</v>
      </c>
      <c r="T273" s="0" t="n">
        <v>288.0009637</v>
      </c>
      <c r="U273" s="0" t="n">
        <v>-8.993194604</v>
      </c>
      <c r="V273" s="0" t="n">
        <v>27.67662295</v>
      </c>
      <c r="W273" s="0" t="n">
        <v>5.839263028</v>
      </c>
      <c r="Z273" s="0" t="n">
        <v>1</v>
      </c>
      <c r="AA273" s="0" t="n">
        <v>0.3606957</v>
      </c>
      <c r="AB273" s="0" t="n">
        <v>0.0253982</v>
      </c>
      <c r="AC273" s="37" t="n">
        <v>3.5432268</v>
      </c>
      <c r="AD273" s="0" t="n">
        <v>1.9519612</v>
      </c>
      <c r="AE273" s="0" t="n">
        <v>0.2870136</v>
      </c>
      <c r="AF273" s="0" t="n">
        <v>0.8152137</v>
      </c>
      <c r="AG273" s="0" t="n">
        <v>0.0356618</v>
      </c>
      <c r="AH273" s="0" t="n">
        <v>3.9522281</v>
      </c>
      <c r="AI273" s="0" t="n">
        <v>1.1480953</v>
      </c>
      <c r="AJ273" s="0" t="n">
        <v>114.1839383</v>
      </c>
      <c r="AK273" s="0" t="n">
        <v>2.4340973</v>
      </c>
      <c r="AL273" s="0" t="n">
        <v>91.5300154</v>
      </c>
      <c r="AM273" s="0" t="n">
        <v>0.0090277</v>
      </c>
      <c r="AN273" s="0" t="n">
        <v>27.9479652</v>
      </c>
      <c r="AO273" s="0" t="n">
        <v>1.5977242</v>
      </c>
      <c r="AP273" s="0" t="n">
        <v>36.732664</v>
      </c>
      <c r="AQ273" s="0" t="n">
        <v>0.9096249</v>
      </c>
      <c r="AR273" s="0" t="n">
        <v>104.3772746</v>
      </c>
      <c r="AS273" s="0" t="n">
        <v>1.1624483</v>
      </c>
      <c r="AT273" s="0" t="n">
        <v>19.2981023</v>
      </c>
      <c r="AU273" s="0" t="n">
        <v>1.0097396</v>
      </c>
      <c r="AV273" s="28" t="n">
        <f aca="false">(5.2/nov_2021_out_good[[#This Row],[a]]+2*COS(nov_2021_out_good[[#This Row],[incl]]*3.1415/180)*((nov_2021_out_good[[#This Row],[a]]/5.2*(1-nov_2021_out_good[[#This Row],[e]]^2))^0.5))</f>
        <v>3.37197994739793</v>
      </c>
    </row>
    <row r="274" customFormat="false" ht="13.8" hidden="false" customHeight="false" outlineLevel="0" collapsed="false">
      <c r="A274" s="31" t="n">
        <v>43797.4965509259</v>
      </c>
      <c r="B274" s="0" t="s">
        <v>2269</v>
      </c>
      <c r="C274" s="0" t="s">
        <v>506</v>
      </c>
      <c r="D274" s="0" t="n">
        <v>22.5</v>
      </c>
      <c r="E274" s="0" t="n">
        <v>24.7</v>
      </c>
      <c r="F274" s="0" t="n">
        <v>-22.8</v>
      </c>
      <c r="G274" s="0" t="n">
        <v>-5.5</v>
      </c>
      <c r="H274" s="0" t="n">
        <v>7.6</v>
      </c>
      <c r="I274" s="43" t="n">
        <v>25000000000</v>
      </c>
      <c r="J274" s="0" t="n">
        <v>0.089</v>
      </c>
      <c r="L274" s="0" t="n">
        <f aca="false">nov_2021_out_good[[#This Row],[Calculated Total Impact Energy(kt)]]*4180000000000*2/(nov_2021_out_good[[#This Row],[Vel(km/s)]]*1000)^2</f>
        <v>1219.55777016506</v>
      </c>
      <c r="M274" s="0" t="n">
        <f aca="false">2*(nov_2021_out_good[[#This Row],[Mass (kg)]]/4/1500)^0.3333</f>
        <v>1.1759894790412</v>
      </c>
      <c r="N274" s="0" t="s">
        <v>2524</v>
      </c>
      <c r="O274" s="0" t="s">
        <v>2519</v>
      </c>
      <c r="P274" s="0" t="n">
        <v>-22.1</v>
      </c>
      <c r="Q274" s="0" t="n">
        <v>25.7</v>
      </c>
      <c r="R274" s="0" t="n">
        <v>24.65461417</v>
      </c>
      <c r="S274" s="0" t="n">
        <v>12.12832724</v>
      </c>
      <c r="T274" s="0" t="n">
        <v>287.8184533</v>
      </c>
      <c r="U274" s="0" t="n">
        <v>-1.585084763</v>
      </c>
      <c r="V274" s="0" t="n">
        <v>4.931503511</v>
      </c>
      <c r="W274" s="0" t="n">
        <v>24.10431039</v>
      </c>
      <c r="Z274" s="0" t="n">
        <v>1</v>
      </c>
      <c r="AA274" s="0" t="n">
        <v>0.7052685</v>
      </c>
      <c r="AB274" s="0" t="n">
        <v>0.0144766</v>
      </c>
      <c r="AC274" s="37" t="n">
        <v>12.8405428</v>
      </c>
      <c r="AD274" s="0" t="n">
        <v>6.7729056</v>
      </c>
      <c r="AE274" s="0" t="n">
        <v>4.2922963</v>
      </c>
      <c r="AF274" s="0" t="n">
        <v>0.8958691</v>
      </c>
      <c r="AG274" s="0" t="n">
        <v>0.0671594</v>
      </c>
      <c r="AH274" s="0" t="n">
        <v>3.3543082</v>
      </c>
      <c r="AI274" s="0" t="n">
        <v>0.6835466</v>
      </c>
      <c r="AJ274" s="0" t="n">
        <v>113.4026667</v>
      </c>
      <c r="AK274" s="0" t="n">
        <v>1.659051</v>
      </c>
      <c r="AL274" s="0" t="n">
        <v>245.6321373</v>
      </c>
      <c r="AM274" s="0" t="n">
        <v>0.0083849</v>
      </c>
      <c r="AN274" s="0" t="n">
        <v>22.0836709</v>
      </c>
      <c r="AO274" s="0" t="n">
        <v>1.3813034</v>
      </c>
      <c r="AP274" s="0" t="n">
        <v>40.8331985</v>
      </c>
      <c r="AQ274" s="0" t="n">
        <v>1.0164102</v>
      </c>
      <c r="AR274" s="0" t="n">
        <v>257.3361971</v>
      </c>
      <c r="AS274" s="0" t="n">
        <v>1.108967</v>
      </c>
      <c r="AT274" s="0" t="n">
        <v>-17.6002971</v>
      </c>
      <c r="AU274" s="0" t="n">
        <v>1.0525647</v>
      </c>
      <c r="AV274" s="28" t="n">
        <f aca="false">(5.2/nov_2021_out_good[[#This Row],[a]]+2*COS(nov_2021_out_good[[#This Row],[incl]]*3.1415/180)*((nov_2021_out_good[[#This Row],[a]]/5.2*(1-nov_2021_out_good[[#This Row],[e]]^2))^0.5))</f>
        <v>1.78019546175862</v>
      </c>
    </row>
    <row r="275" customFormat="false" ht="13.8" hidden="false" customHeight="false" outlineLevel="0" collapsed="false">
      <c r="A275" s="31" t="n">
        <v>42052.5554398148</v>
      </c>
      <c r="B275" s="0" t="s">
        <v>1022</v>
      </c>
      <c r="C275" s="0" t="s">
        <v>1682</v>
      </c>
      <c r="D275" s="0" t="n">
        <v>39</v>
      </c>
      <c r="E275" s="0" t="n">
        <v>28.8</v>
      </c>
      <c r="F275" s="0" t="n">
        <v>-28.2</v>
      </c>
      <c r="G275" s="0" t="n">
        <v>3.4</v>
      </c>
      <c r="H275" s="0" t="n">
        <v>4.6</v>
      </c>
      <c r="I275" s="43" t="n">
        <v>33000000000</v>
      </c>
      <c r="J275" s="0" t="n">
        <v>0.11</v>
      </c>
      <c r="L275" s="0" t="n">
        <f aca="false">nov_2021_out_good[[#This Row],[Calculated Total Impact Energy(kt)]]*4180000000000*2/(nov_2021_out_good[[#This Row],[Vel(km/s)]]*1000)^2</f>
        <v>1108.69984567901</v>
      </c>
      <c r="M275" s="0" t="n">
        <f aca="false">2*(nov_2021_out_good[[#This Row],[Mass (kg)]]/4/1500)^0.3333</f>
        <v>1.1392228461922</v>
      </c>
      <c r="N275" s="0" t="s">
        <v>2524</v>
      </c>
      <c r="O275" s="0" t="s">
        <v>2525</v>
      </c>
      <c r="P275" s="0" t="n">
        <v>-8</v>
      </c>
      <c r="Q275" s="0" t="n">
        <v>-11.2</v>
      </c>
      <c r="R275" s="0" t="n">
        <v>28.77429408</v>
      </c>
      <c r="S275" s="0" t="n">
        <v>4.441369434</v>
      </c>
      <c r="T275" s="0" t="n">
        <v>105.9785532</v>
      </c>
      <c r="U275" s="0" t="n">
        <v>0.613387148</v>
      </c>
      <c r="V275" s="0" t="n">
        <v>-2.142161176</v>
      </c>
      <c r="W275" s="0" t="n">
        <v>28.68788772</v>
      </c>
      <c r="Z275" s="0" t="n">
        <v>1</v>
      </c>
      <c r="AA275" s="0" t="n">
        <v>0.6286036</v>
      </c>
      <c r="AB275" s="0" t="n">
        <v>0.016373</v>
      </c>
      <c r="AC275" s="37" t="n">
        <v>-21.6455215</v>
      </c>
      <c r="AD275" s="0" t="n">
        <v>-10.508459</v>
      </c>
      <c r="AE275" s="0" t="n">
        <v>12.7207535</v>
      </c>
      <c r="AF275" s="0" t="n">
        <v>1.0598188</v>
      </c>
      <c r="AG275" s="0" t="n">
        <v>0.0715982</v>
      </c>
      <c r="AH275" s="0" t="n">
        <v>0.4393672</v>
      </c>
      <c r="AI275" s="0" t="n">
        <v>0.8049669</v>
      </c>
      <c r="AJ275" s="0" t="n">
        <v>286.9097334</v>
      </c>
      <c r="AK275" s="0" t="n">
        <v>1.7209093</v>
      </c>
      <c r="AL275" s="0" t="n">
        <v>148.45939</v>
      </c>
      <c r="AM275" s="0" t="n">
        <v>0.219342</v>
      </c>
      <c r="AN275" s="0" t="n">
        <v>26.4948793</v>
      </c>
      <c r="AO275" s="0" t="n">
        <v>1.5608642</v>
      </c>
      <c r="AP275" s="0" t="n">
        <v>43.3587161</v>
      </c>
      <c r="AQ275" s="0" t="n">
        <v>1.1783664</v>
      </c>
      <c r="AR275" s="0" t="n">
        <v>339.2603828</v>
      </c>
      <c r="AS275" s="0" t="n">
        <v>1.0571841</v>
      </c>
      <c r="AT275" s="0" t="n">
        <v>-9.3380752</v>
      </c>
      <c r="AU275" s="0" t="n">
        <v>1.0418172</v>
      </c>
      <c r="AV275" s="28" t="n">
        <f aca="false">(5.2/nov_2021_out_good[[#This Row],[a]]+2*COS(nov_2021_out_good[[#This Row],[incl]]*3.1415/180)*((nov_2021_out_good[[#This Row],[a]]/5.2*(1-nov_2021_out_good[[#This Row],[e]]^2))^0.5))</f>
        <v>0.503132724419081</v>
      </c>
    </row>
    <row r="276" customFormat="false" ht="13.8" hidden="false" customHeight="false" outlineLevel="0" collapsed="false">
      <c r="A276" s="31" t="n">
        <v>43851.8387037037</v>
      </c>
      <c r="B276" s="0" t="s">
        <v>2164</v>
      </c>
      <c r="C276" s="0" t="s">
        <v>2165</v>
      </c>
      <c r="D276" s="0" t="n">
        <v>43.3</v>
      </c>
      <c r="E276" s="0" t="n">
        <v>27.4</v>
      </c>
      <c r="F276" s="0" t="n">
        <v>-7.5</v>
      </c>
      <c r="G276" s="0" t="n">
        <v>-23.5</v>
      </c>
      <c r="H276" s="0" t="n">
        <v>-11.9</v>
      </c>
      <c r="I276" s="43" t="n">
        <v>28000000000</v>
      </c>
      <c r="J276" s="0" t="n">
        <v>0.098</v>
      </c>
      <c r="L276" s="0" t="n">
        <f aca="false">nov_2021_out_good[[#This Row],[Calculated Total Impact Energy(kt)]]*4180000000000*2/(nov_2021_out_good[[#This Row],[Vel(km/s)]]*1000)^2</f>
        <v>1091.26751558421</v>
      </c>
      <c r="M276" s="0" t="n">
        <f aca="false">2*(nov_2021_out_good[[#This Row],[Mass (kg)]]/4/1500)^0.3333</f>
        <v>1.13322112548781</v>
      </c>
      <c r="N276" s="0" t="s">
        <v>2518</v>
      </c>
      <c r="O276" s="0" t="s">
        <v>2519</v>
      </c>
      <c r="P276" s="0" t="n">
        <v>33.1</v>
      </c>
      <c r="Q276" s="0" t="n">
        <v>34.3</v>
      </c>
      <c r="R276" s="0" t="n">
        <v>27.38813612</v>
      </c>
      <c r="S276" s="0" t="n">
        <v>33.71123756</v>
      </c>
      <c r="T276" s="0" t="n">
        <v>92.43798493</v>
      </c>
      <c r="U276" s="0" t="n">
        <v>0.646604501</v>
      </c>
      <c r="V276" s="0" t="n">
        <v>-15.18686455</v>
      </c>
      <c r="W276" s="0" t="n">
        <v>22.78269184</v>
      </c>
      <c r="Z276" s="0" t="n">
        <v>1</v>
      </c>
      <c r="AA276" s="0" t="n">
        <v>0.4384682</v>
      </c>
      <c r="AB276" s="0" t="n">
        <v>0.0201885</v>
      </c>
      <c r="AC276" s="37" t="n">
        <v>2.926956</v>
      </c>
      <c r="AD276" s="0" t="n">
        <v>1.6827121</v>
      </c>
      <c r="AE276" s="0" t="n">
        <v>0.220772</v>
      </c>
      <c r="AF276" s="0" t="n">
        <v>0.7394277</v>
      </c>
      <c r="AG276" s="0" t="n">
        <v>0.0405932</v>
      </c>
      <c r="AH276" s="0" t="n">
        <v>7.704464</v>
      </c>
      <c r="AI276" s="0" t="n">
        <v>1.10433</v>
      </c>
      <c r="AJ276" s="0" t="n">
        <v>287.7284417</v>
      </c>
      <c r="AK276" s="0" t="n">
        <v>2.3158426</v>
      </c>
      <c r="AL276" s="0" t="n">
        <v>300.9529872</v>
      </c>
      <c r="AM276" s="0" t="n">
        <v>0.0023167</v>
      </c>
      <c r="AN276" s="0" t="n">
        <v>24.7807177</v>
      </c>
      <c r="AO276" s="0" t="n">
        <v>1.5016106</v>
      </c>
      <c r="AP276" s="0" t="n">
        <v>35.7182697</v>
      </c>
      <c r="AQ276" s="0" t="n">
        <v>0.9682541</v>
      </c>
      <c r="AR276" s="0" t="n">
        <v>135.455826</v>
      </c>
      <c r="AS276" s="0" t="n">
        <v>1.1863038</v>
      </c>
      <c r="AT276" s="0" t="n">
        <v>25.4912555</v>
      </c>
      <c r="AU276" s="0" t="n">
        <v>1.0534827</v>
      </c>
      <c r="AV276" s="28" t="n">
        <f aca="false">(5.2/nov_2021_out_good[[#This Row],[a]]+2*COS(nov_2021_out_good[[#This Row],[incl]]*3.1415/180)*((nov_2021_out_good[[#This Row],[a]]/5.2*(1-nov_2021_out_good[[#This Row],[e]]^2))^0.5))</f>
        <v>3.84928557754023</v>
      </c>
    </row>
    <row r="277" customFormat="false" ht="13.8" hidden="false" customHeight="false" outlineLevel="0" collapsed="false">
      <c r="A277" s="31" t="n">
        <v>44322.2461458333</v>
      </c>
      <c r="B277" s="0" t="s">
        <v>2442</v>
      </c>
      <c r="C277" s="0" t="s">
        <v>2443</v>
      </c>
      <c r="D277" s="0" t="n">
        <v>31</v>
      </c>
      <c r="E277" s="0" t="n">
        <v>26.6</v>
      </c>
      <c r="F277" s="0" t="n">
        <v>9.6</v>
      </c>
      <c r="G277" s="0" t="n">
        <v>-24.4</v>
      </c>
      <c r="H277" s="0" t="n">
        <v>-4.6</v>
      </c>
      <c r="I277" s="43" t="n">
        <v>21000000000</v>
      </c>
      <c r="J277" s="0" t="n">
        <v>0.076</v>
      </c>
      <c r="L277" s="0" t="n">
        <f aca="false">nov_2021_out_good[[#This Row],[Calculated Total Impact Energy(kt)]]*4180000000000*2/(nov_2021_out_good[[#This Row],[Vel(km/s)]]*1000)^2</f>
        <v>897.959183673469</v>
      </c>
      <c r="M277" s="0" t="n">
        <f aca="false">2*(nov_2021_out_good[[#This Row],[Mass (kg)]]/4/1500)^0.3333</f>
        <v>1.06192197376646</v>
      </c>
      <c r="N277" s="0" t="s">
        <v>2524</v>
      </c>
      <c r="O277" s="0" t="s">
        <v>2519</v>
      </c>
      <c r="P277" s="0" t="n">
        <v>-34.7</v>
      </c>
      <c r="Q277" s="0" t="n">
        <v>141</v>
      </c>
      <c r="R277" s="0" t="n">
        <v>26.62104431</v>
      </c>
      <c r="S277" s="0" t="n">
        <v>52.68018116</v>
      </c>
      <c r="T277" s="0" t="n">
        <v>322.387521</v>
      </c>
      <c r="U277" s="0" t="n">
        <v>-16.77055488</v>
      </c>
      <c r="V277" s="0" t="n">
        <v>12.9208857</v>
      </c>
      <c r="W277" s="0" t="n">
        <v>16.13936807</v>
      </c>
      <c r="Z277" s="0" t="n">
        <v>1</v>
      </c>
      <c r="AA277" s="0" t="n">
        <v>0.7283773</v>
      </c>
      <c r="AB277" s="0" t="n">
        <v>0.0125674</v>
      </c>
      <c r="AC277" s="37" t="n">
        <v>-13.9314476</v>
      </c>
      <c r="AD277" s="0" t="n">
        <v>-6.6015352</v>
      </c>
      <c r="AE277" s="0" t="n">
        <v>5.0174853</v>
      </c>
      <c r="AF277" s="0" t="n">
        <v>1.1103345</v>
      </c>
      <c r="AG277" s="0" t="n">
        <v>0.08296</v>
      </c>
      <c r="AH277" s="0" t="n">
        <v>5.7475991</v>
      </c>
      <c r="AI277" s="0" t="n">
        <v>0.8268648</v>
      </c>
      <c r="AJ277" s="0" t="n">
        <v>298.1598344</v>
      </c>
      <c r="AK277" s="0" t="n">
        <v>1.4543367</v>
      </c>
      <c r="AL277" s="0" t="n">
        <v>225.622695</v>
      </c>
      <c r="AM277" s="0" t="n">
        <v>0.0031326</v>
      </c>
      <c r="AN277" s="0" t="n">
        <v>24.3765758</v>
      </c>
      <c r="AO277" s="0" t="n">
        <v>1.4638974</v>
      </c>
      <c r="AP277" s="0" t="n">
        <v>43.5094165</v>
      </c>
      <c r="AQ277" s="0" t="n">
        <v>1.1736936</v>
      </c>
      <c r="AR277" s="0" t="n">
        <v>61.9288045</v>
      </c>
      <c r="AS277" s="0" t="n">
        <v>1.0693136</v>
      </c>
      <c r="AT277" s="0" t="n">
        <v>12.1288878</v>
      </c>
      <c r="AU277" s="0" t="n">
        <v>1.0746389</v>
      </c>
      <c r="AV277" s="28" t="n">
        <f aca="false">(5.2/nov_2021_out_good[[#This Row],[a]]+2*COS(nov_2021_out_good[[#This Row],[incl]]*3.1415/180)*((nov_2021_out_good[[#This Row],[a]]/5.2*(1-nov_2021_out_good[[#This Row],[e]]^2))^0.5))</f>
        <v>0.294220106185232</v>
      </c>
    </row>
    <row r="278" customFormat="false" ht="13.8" hidden="false" customHeight="false" outlineLevel="0" collapsed="false">
      <c r="A278" s="31" t="n">
        <v>44489.0305208333</v>
      </c>
      <c r="B278" s="0" t="s">
        <v>2508</v>
      </c>
      <c r="C278" s="0" t="s">
        <v>2509</v>
      </c>
      <c r="D278" s="0" t="n">
        <v>31.4</v>
      </c>
      <c r="E278" s="0" t="n">
        <v>27.5</v>
      </c>
      <c r="F278" s="0" t="n">
        <v>12.9</v>
      </c>
      <c r="G278" s="0" t="n">
        <v>4.2</v>
      </c>
      <c r="H278" s="0" t="n">
        <v>-23.9</v>
      </c>
      <c r="I278" s="43" t="n">
        <v>20000000000</v>
      </c>
      <c r="J278" s="0" t="n">
        <v>0.073</v>
      </c>
      <c r="L278" s="0" t="n">
        <f aca="false">nov_2021_out_good[[#This Row],[Calculated Total Impact Energy(kt)]]*4180000000000*2/(nov_2021_out_good[[#This Row],[Vel(km/s)]]*1000)^2</f>
        <v>806.981818181818</v>
      </c>
      <c r="M278" s="0" t="n">
        <f aca="false">2*(nov_2021_out_good[[#This Row],[Mass (kg)]]/4/1500)^0.3333</f>
        <v>1.0247781849428</v>
      </c>
      <c r="N278" s="0" t="s">
        <v>2518</v>
      </c>
      <c r="O278" s="0" t="s">
        <v>2519</v>
      </c>
      <c r="P278" s="0" t="n">
        <v>59</v>
      </c>
      <c r="Q278" s="0" t="n">
        <v>154.3</v>
      </c>
      <c r="R278" s="0" t="n">
        <v>27.48199411</v>
      </c>
      <c r="S278" s="0" t="n">
        <v>21.69686217</v>
      </c>
      <c r="T278" s="0" t="n">
        <v>67.38428195</v>
      </c>
      <c r="U278" s="0" t="n">
        <v>-3.907005738</v>
      </c>
      <c r="V278" s="0" t="n">
        <v>-9.378725681</v>
      </c>
      <c r="W278" s="0" t="n">
        <v>25.53497231</v>
      </c>
      <c r="Z278" s="0" t="n">
        <v>1</v>
      </c>
      <c r="AA278" s="0" t="n">
        <v>0.9646208</v>
      </c>
      <c r="AB278" s="0" t="n">
        <v>0.0050982</v>
      </c>
      <c r="AC278" s="37" t="n">
        <v>3.6429902</v>
      </c>
      <c r="AD278" s="0" t="n">
        <v>2.3038055</v>
      </c>
      <c r="AE278" s="0" t="n">
        <v>0.4227866</v>
      </c>
      <c r="AF278" s="0" t="n">
        <v>0.5812924</v>
      </c>
      <c r="AG278" s="0" t="n">
        <v>0.0767293</v>
      </c>
      <c r="AH278" s="0" t="n">
        <v>40.8808906</v>
      </c>
      <c r="AI278" s="0" t="n">
        <v>1.9140609</v>
      </c>
      <c r="AJ278" s="0" t="n">
        <v>156.1795439</v>
      </c>
      <c r="AK278" s="0" t="n">
        <v>2.2499002</v>
      </c>
      <c r="AL278" s="0" t="n">
        <v>206.5498324</v>
      </c>
      <c r="AM278" s="0" t="n">
        <v>0.0001151</v>
      </c>
      <c r="AN278" s="0" t="n">
        <v>25.022079</v>
      </c>
      <c r="AO278" s="0" t="n">
        <v>1.5047256</v>
      </c>
      <c r="AP278" s="0" t="n">
        <v>37.3717935</v>
      </c>
      <c r="AQ278" s="0" t="n">
        <v>0.9454552</v>
      </c>
      <c r="AR278" s="0" t="n">
        <v>238.7964995</v>
      </c>
      <c r="AS278" s="0" t="n">
        <v>2.1460493</v>
      </c>
      <c r="AT278" s="0" t="n">
        <v>60.5410563</v>
      </c>
      <c r="AU278" s="0" t="n">
        <v>1.0476937</v>
      </c>
      <c r="AV278" s="28" t="n">
        <f aca="false">(5.2/nov_2021_out_good[[#This Row],[a]]+2*COS(nov_2021_out_good[[#This Row],[incl]]*3.1415/180)*((nov_2021_out_good[[#This Row],[a]]/5.2*(1-nov_2021_out_good[[#This Row],[e]]^2))^0.5))</f>
        <v>3.07613459350952</v>
      </c>
    </row>
    <row r="279" customFormat="false" ht="13.8" hidden="false" customHeight="false" outlineLevel="0" collapsed="false">
      <c r="A279" s="31" t="n">
        <v>43871.9918634259</v>
      </c>
      <c r="B279" s="0" t="s">
        <v>2200</v>
      </c>
      <c r="C279" s="0" t="s">
        <v>2201</v>
      </c>
      <c r="D279" s="0" t="n">
        <v>41.7</v>
      </c>
      <c r="E279" s="0" t="n">
        <v>31.7</v>
      </c>
      <c r="F279" s="0" t="n">
        <v>-27.8</v>
      </c>
      <c r="G279" s="0" t="n">
        <v>-14.3</v>
      </c>
      <c r="H279" s="0" t="n">
        <v>-5.2</v>
      </c>
      <c r="I279" s="43" t="n">
        <v>27000000000</v>
      </c>
      <c r="J279" s="0" t="n">
        <v>0.095</v>
      </c>
      <c r="L279" s="0" t="n">
        <f aca="false">nov_2021_out_good[[#This Row],[Calculated Total Impact Energy(kt)]]*4180000000000*2/(nov_2021_out_good[[#This Row],[Vel(km/s)]]*1000)^2</f>
        <v>790.335260575785</v>
      </c>
      <c r="M279" s="0" t="n">
        <f aca="false">2*(nov_2021_out_good[[#This Row],[Mass (kg)]]/4/1500)^0.3333</f>
        <v>1.01768344469531</v>
      </c>
      <c r="N279" s="0" t="s">
        <v>2518</v>
      </c>
      <c r="O279" s="0" t="s">
        <v>2519</v>
      </c>
      <c r="P279" s="0" t="n">
        <v>28.2</v>
      </c>
      <c r="Q279" s="0" t="n">
        <v>76.7</v>
      </c>
      <c r="R279" s="0" t="n">
        <v>31.69179705</v>
      </c>
      <c r="S279" s="0" t="n">
        <v>50.03052112</v>
      </c>
      <c r="T279" s="0" t="n">
        <v>258.0824611</v>
      </c>
      <c r="U279" s="0" t="n">
        <v>5.015597849</v>
      </c>
      <c r="V279" s="0" t="n">
        <v>23.76466142</v>
      </c>
      <c r="W279" s="0" t="n">
        <v>20.35815919</v>
      </c>
      <c r="Z279" s="0" t="n">
        <v>1</v>
      </c>
      <c r="AA279" s="0" t="n">
        <v>0.2475598</v>
      </c>
      <c r="AB279" s="0" t="n">
        <v>0.0225283</v>
      </c>
      <c r="AC279" s="37" t="n">
        <v>2.7100769</v>
      </c>
      <c r="AD279" s="0" t="n">
        <v>1.4788184</v>
      </c>
      <c r="AE279" s="0" t="n">
        <v>0.1737691</v>
      </c>
      <c r="AF279" s="0" t="n">
        <v>0.8325962</v>
      </c>
      <c r="AG279" s="0" t="n">
        <v>0.0305368</v>
      </c>
      <c r="AH279" s="0" t="n">
        <v>1.6183962</v>
      </c>
      <c r="AI279" s="0" t="n">
        <v>1.550083</v>
      </c>
      <c r="AJ279" s="0" t="n">
        <v>310.5068999</v>
      </c>
      <c r="AK279" s="0" t="n">
        <v>2.1817519</v>
      </c>
      <c r="AL279" s="0" t="n">
        <v>321.3762325</v>
      </c>
      <c r="AM279" s="0" t="n">
        <v>0.0499236</v>
      </c>
      <c r="AN279" s="0" t="n">
        <v>29.9980385</v>
      </c>
      <c r="AO279" s="0" t="n">
        <v>1.6904679</v>
      </c>
      <c r="AP279" s="0" t="n">
        <v>34.6150267</v>
      </c>
      <c r="AQ279" s="0" t="n">
        <v>1.0182013</v>
      </c>
      <c r="AR279" s="0" t="n">
        <v>162.505553</v>
      </c>
      <c r="AS279" s="0" t="n">
        <v>1.0498807</v>
      </c>
      <c r="AT279" s="0" t="n">
        <v>8.6119523</v>
      </c>
      <c r="AU279" s="0" t="n">
        <v>1.0218401</v>
      </c>
      <c r="AV279" s="28" t="n">
        <f aca="false">(5.2/nov_2021_out_good[[#This Row],[a]]+2*COS(nov_2021_out_good[[#This Row],[incl]]*3.1415/180)*((nov_2021_out_good[[#This Row],[a]]/5.2*(1-nov_2021_out_good[[#This Row],[e]]^2))^0.5))</f>
        <v>4.10683259751235</v>
      </c>
    </row>
    <row r="280" customFormat="false" ht="13.8" hidden="false" customHeight="false" outlineLevel="0" collapsed="false">
      <c r="A280" s="31" t="n">
        <v>42189.0695717593</v>
      </c>
      <c r="B280" s="0" t="s">
        <v>1019</v>
      </c>
      <c r="C280" s="0" t="s">
        <v>1593</v>
      </c>
      <c r="D280" s="0" t="n">
        <v>46.3</v>
      </c>
      <c r="E280" s="0" t="n">
        <v>49</v>
      </c>
      <c r="F280" s="0" t="n">
        <v>0.9</v>
      </c>
      <c r="G280" s="0" t="n">
        <v>-40.4</v>
      </c>
      <c r="H280" s="0" t="n">
        <v>-27.7</v>
      </c>
      <c r="I280" s="43" t="n">
        <v>56000000000</v>
      </c>
      <c r="J280" s="0" t="n">
        <v>0.18</v>
      </c>
      <c r="L280" s="0" t="n">
        <f aca="false">nov_2021_out_good[[#This Row],[Calculated Total Impact Energy(kt)]]*4180000000000*2/(nov_2021_out_good[[#This Row],[Vel(km/s)]]*1000)^2</f>
        <v>626.73885880883</v>
      </c>
      <c r="M280" s="0" t="n">
        <f aca="false">2*(nov_2021_out_good[[#This Row],[Mass (kg)]]/4/1500)^0.3333</f>
        <v>0.941978857334084</v>
      </c>
      <c r="N280" s="0" t="s">
        <v>2518</v>
      </c>
      <c r="O280" s="0" t="s">
        <v>2519</v>
      </c>
      <c r="P280" s="0" t="n">
        <v>38.6</v>
      </c>
      <c r="Q280" s="0" t="n">
        <v>103.1</v>
      </c>
      <c r="R280" s="0" t="n">
        <v>48.9924484</v>
      </c>
      <c r="S280" s="0" t="n">
        <v>10.36711028</v>
      </c>
      <c r="T280" s="0" t="n">
        <v>249.9130991</v>
      </c>
      <c r="U280" s="0" t="n">
        <v>3.027952567</v>
      </c>
      <c r="V280" s="0" t="n">
        <v>8.280134448</v>
      </c>
      <c r="W280" s="0" t="n">
        <v>48.19264339</v>
      </c>
      <c r="Z280" s="0" t="n">
        <v>1</v>
      </c>
      <c r="AA280" s="0" t="n">
        <v>0.188174</v>
      </c>
      <c r="AB280" s="0" t="n">
        <v>0.0393962</v>
      </c>
      <c r="AC280" s="37" t="n">
        <v>2.0489077</v>
      </c>
      <c r="AD280" s="0" t="n">
        <v>1.1185409</v>
      </c>
      <c r="AE280" s="0" t="n">
        <v>0.1822683</v>
      </c>
      <c r="AF280" s="0" t="n">
        <v>0.8317683</v>
      </c>
      <c r="AG280" s="0" t="n">
        <v>0.0161674</v>
      </c>
      <c r="AH280" s="0" t="n">
        <v>118.0521822</v>
      </c>
      <c r="AI280" s="0" t="n">
        <v>5.0936887</v>
      </c>
      <c r="AJ280" s="0" t="n">
        <v>37.3761504</v>
      </c>
      <c r="AK280" s="0" t="n">
        <v>7.0016549</v>
      </c>
      <c r="AL280" s="0" t="n">
        <v>101.5881158</v>
      </c>
      <c r="AM280" s="0" t="n">
        <v>0.0002212</v>
      </c>
      <c r="AN280" s="0" t="n">
        <v>47.7722747</v>
      </c>
      <c r="AO280" s="0" t="n">
        <v>2.5154298</v>
      </c>
      <c r="AP280" s="0" t="n">
        <v>30.8554073</v>
      </c>
      <c r="AQ280" s="0" t="n">
        <v>2.0942667</v>
      </c>
      <c r="AR280" s="0" t="n">
        <v>37.1728079</v>
      </c>
      <c r="AS280" s="0" t="n">
        <v>1.2247311</v>
      </c>
      <c r="AT280" s="0" t="n">
        <v>34.2515018</v>
      </c>
      <c r="AU280" s="0" t="n">
        <v>1.0119475</v>
      </c>
      <c r="AV280" s="28" t="n">
        <f aca="false">(5.2/nov_2021_out_good[[#This Row],[a]]+2*COS(nov_2021_out_good[[#This Row],[incl]]*3.1415/180)*((nov_2021_out_good[[#This Row],[a]]/5.2*(1-nov_2021_out_good[[#This Row],[e]]^2))^0.5))</f>
        <v>4.40678489108873</v>
      </c>
    </row>
    <row r="281" customFormat="false" ht="13.8" hidden="false" customHeight="false" outlineLevel="0" collapsed="false">
      <c r="A281" s="31" t="n">
        <v>43646.7034490741</v>
      </c>
      <c r="B281" s="0" t="s">
        <v>2051</v>
      </c>
      <c r="C281" s="0" t="s">
        <v>2052</v>
      </c>
      <c r="D281" s="0" t="n">
        <v>59</v>
      </c>
      <c r="E281" s="0" t="n">
        <v>42.3</v>
      </c>
      <c r="F281" s="0" t="n">
        <v>25.2</v>
      </c>
      <c r="G281" s="0" t="n">
        <v>31.2</v>
      </c>
      <c r="H281" s="0" t="n">
        <v>-13.3</v>
      </c>
      <c r="I281" s="43" t="n">
        <v>32000000000</v>
      </c>
      <c r="J281" s="0" t="n">
        <v>0.11</v>
      </c>
      <c r="L281" s="0" t="n">
        <f aca="false">nov_2021_out_good[[#This Row],[Calculated Total Impact Energy(kt)]]*4180000000000*2/(nov_2021_out_good[[#This Row],[Vel(km/s)]]*1000)^2</f>
        <v>513.946872781941</v>
      </c>
      <c r="M281" s="0" t="n">
        <f aca="false">2*(nov_2021_out_good[[#This Row],[Mass (kg)]]/4/1500)^0.3333</f>
        <v>0.881700788648278</v>
      </c>
      <c r="N281" s="0" t="s">
        <v>2518</v>
      </c>
      <c r="O281" s="0" t="s">
        <v>2525</v>
      </c>
      <c r="P281" s="0" t="n">
        <v>21.2</v>
      </c>
      <c r="Q281" s="0" t="n">
        <v>-129.5</v>
      </c>
      <c r="R281" s="0" t="n">
        <v>42.2536389</v>
      </c>
      <c r="S281" s="0" t="n">
        <v>2.903718257</v>
      </c>
      <c r="T281" s="0" t="n">
        <v>169.2104623</v>
      </c>
      <c r="U281" s="0" t="n">
        <v>2.102633906</v>
      </c>
      <c r="V281" s="0" t="n">
        <v>-0.400700969</v>
      </c>
      <c r="W281" s="0" t="n">
        <v>42.19938826</v>
      </c>
      <c r="Z281" s="0" t="n">
        <v>1</v>
      </c>
      <c r="AA281" s="0" t="n">
        <v>0.0079482</v>
      </c>
      <c r="AB281" s="0" t="n">
        <v>0.0074621</v>
      </c>
      <c r="AC281" s="37" t="n">
        <v>1.5489028</v>
      </c>
      <c r="AD281" s="0" t="n">
        <v>0.7784255</v>
      </c>
      <c r="AE281" s="0" t="n">
        <v>0.0544859</v>
      </c>
      <c r="AF281" s="0" t="n">
        <v>0.9897894</v>
      </c>
      <c r="AG281" s="0" t="n">
        <v>0.0089946</v>
      </c>
      <c r="AH281" s="0" t="n">
        <v>157.4239899</v>
      </c>
      <c r="AI281" s="0" t="n">
        <v>14.3011272</v>
      </c>
      <c r="AJ281" s="0" t="n">
        <v>5.9506813</v>
      </c>
      <c r="AK281" s="0" t="n">
        <v>3.1267826</v>
      </c>
      <c r="AL281" s="0" t="n">
        <v>98.3545824</v>
      </c>
      <c r="AM281" s="0" t="n">
        <v>0.0041931</v>
      </c>
      <c r="AN281" s="0" t="n">
        <v>40.7593022</v>
      </c>
      <c r="AO281" s="0" t="n">
        <v>2.1900572</v>
      </c>
      <c r="AP281" s="0" t="n">
        <v>24.6066696</v>
      </c>
      <c r="AQ281" s="0" t="n">
        <v>1.6208891</v>
      </c>
      <c r="AR281" s="0" t="n">
        <v>41.876565</v>
      </c>
      <c r="AS281" s="0" t="n">
        <v>1.0722934</v>
      </c>
      <c r="AT281" s="0" t="n">
        <v>18.221004</v>
      </c>
      <c r="AU281" s="0" t="n">
        <v>1.0181262</v>
      </c>
      <c r="AV281" s="28" t="n">
        <f aca="false">(5.2/nov_2021_out_good[[#This Row],[a]]+2*COS(nov_2021_out_good[[#This Row],[incl]]*3.1415/180)*((nov_2021_out_good[[#This Row],[a]]/5.2*(1-nov_2021_out_good[[#This Row],[e]]^2))^0.5))</f>
        <v>6.57830897859334</v>
      </c>
    </row>
    <row r="282" customFormat="false" ht="13.8" hidden="false" customHeight="false" outlineLevel="0" collapsed="false">
      <c r="A282" s="31" t="n">
        <v>41647.7121990741</v>
      </c>
      <c r="B282" s="0" t="s">
        <v>737</v>
      </c>
      <c r="C282" s="0" t="s">
        <v>2031</v>
      </c>
      <c r="D282" s="0" t="n">
        <v>18.7</v>
      </c>
      <c r="E282" s="0" t="n">
        <v>44.8</v>
      </c>
      <c r="F282" s="0" t="n">
        <v>-3.4</v>
      </c>
      <c r="G282" s="0" t="n">
        <v>-43.5</v>
      </c>
      <c r="H282" s="0" t="n">
        <v>-10.3</v>
      </c>
      <c r="I282" s="43" t="n">
        <v>31000000000</v>
      </c>
      <c r="J282" s="0" t="n">
        <v>0.11</v>
      </c>
      <c r="K282" s="0" t="n">
        <v>0.02</v>
      </c>
      <c r="L282" s="0" t="n">
        <f aca="false">nov_2021_out_good[[#This Row],[Calculated Total Impact Energy(kt)]]*4180000000000*2/(nov_2021_out_good[[#This Row],[Vel(km/s)]]*1000)^2</f>
        <v>458.187181122449</v>
      </c>
      <c r="M282" s="0" t="n">
        <f aca="false">2*(nov_2021_out_good[[#This Row],[Mass (kg)]]/4/1500)^0.3333</f>
        <v>0.848589774102408</v>
      </c>
      <c r="N282" s="0" t="s">
        <v>2524</v>
      </c>
      <c r="O282" s="0" t="s">
        <v>2519</v>
      </c>
      <c r="P282" s="0" t="n">
        <v>-1.3</v>
      </c>
      <c r="Q282" s="0" t="n">
        <v>147.6</v>
      </c>
      <c r="R282" s="0" t="n">
        <v>44.83190828</v>
      </c>
      <c r="S282" s="0" t="n">
        <v>63.22131756</v>
      </c>
      <c r="T282" s="0" t="n">
        <v>285.5967631</v>
      </c>
      <c r="U282" s="0" t="n">
        <v>-10.76102694</v>
      </c>
      <c r="V282" s="0" t="n">
        <v>38.55007586</v>
      </c>
      <c r="W282" s="0" t="n">
        <v>20.19881062</v>
      </c>
      <c r="Z282" s="0" t="n">
        <v>1</v>
      </c>
      <c r="AA282" s="0" t="n">
        <v>0.6589001</v>
      </c>
      <c r="AB282" s="0" t="n">
        <v>0.0140434</v>
      </c>
      <c r="AC282" s="37" t="n">
        <v>-1.587206</v>
      </c>
      <c r="AD282" s="0" t="n">
        <v>-0.4641529</v>
      </c>
      <c r="AE282" s="0" t="n">
        <v>0.060264</v>
      </c>
      <c r="AF282" s="0" t="n">
        <v>2.4195756</v>
      </c>
      <c r="AG282" s="0" t="n">
        <v>0.1702169</v>
      </c>
      <c r="AH282" s="0" t="n">
        <v>9.7481454</v>
      </c>
      <c r="AI282" s="0" t="n">
        <v>1.0294382</v>
      </c>
      <c r="AJ282" s="0" t="n">
        <v>57.735354</v>
      </c>
      <c r="AK282" s="0" t="n">
        <v>1.2602023</v>
      </c>
      <c r="AL282" s="0" t="n">
        <v>108.1586026</v>
      </c>
      <c r="AM282" s="0" t="n">
        <v>0.0010897</v>
      </c>
      <c r="AN282" s="0" t="n">
        <v>43.8348532</v>
      </c>
      <c r="AO282" s="0" t="n">
        <v>2.3131516</v>
      </c>
      <c r="AP282" s="0" t="n">
        <v>60.9553575</v>
      </c>
      <c r="AQ282" s="0" t="n">
        <v>2.035541</v>
      </c>
      <c r="AR282" s="0" t="n">
        <v>88.4612091</v>
      </c>
      <c r="AS282" s="0" t="n">
        <v>1.0465257</v>
      </c>
      <c r="AT282" s="0" t="n">
        <v>13.315706</v>
      </c>
      <c r="AU282" s="0" t="n">
        <v>1.0006499</v>
      </c>
      <c r="AV282" s="28" t="n">
        <f aca="false">(5.2/nov_2021_out_good[[#This Row],[a]]+2*COS(nov_2021_out_good[[#This Row],[incl]]*3.1415/180)*((nov_2021_out_good[[#This Row],[a]]/5.2*(1-nov_2021_out_good[[#This Row],[e]]^2))^0.5))</f>
        <v>-9.9057018746541</v>
      </c>
    </row>
    <row r="283" customFormat="false" ht="13.8" hidden="false" customHeight="false" outlineLevel="0" collapsed="false">
      <c r="A283" s="31" t="n">
        <v>43847.8957060185</v>
      </c>
      <c r="B283" s="0" t="s">
        <v>1166</v>
      </c>
      <c r="C283" s="0" t="s">
        <v>1167</v>
      </c>
      <c r="D283" s="0" t="n">
        <v>14.5</v>
      </c>
      <c r="E283" s="0" t="n">
        <v>15.5</v>
      </c>
      <c r="F283" s="0" t="n">
        <v>-13.2</v>
      </c>
      <c r="G283" s="0" t="n">
        <v>8.1</v>
      </c>
      <c r="H283" s="0" t="n">
        <v>1.2</v>
      </c>
      <c r="I283" s="43" t="n">
        <v>97000000000</v>
      </c>
      <c r="J283" s="0" t="n">
        <v>0.29</v>
      </c>
      <c r="M283" s="0" t="n">
        <f aca="false">2*(nov_2021_out_good[[#This Row],[Mass (kg)]]/4/1500)^0.3333</f>
        <v>0</v>
      </c>
      <c r="N283" s="0" t="s">
        <v>2518</v>
      </c>
      <c r="O283" s="0" t="s">
        <v>2525</v>
      </c>
      <c r="P283" s="0" t="n">
        <v>19.4</v>
      </c>
      <c r="Q283" s="0" t="n">
        <v>-66</v>
      </c>
      <c r="R283" s="0" t="n">
        <v>15.53351216</v>
      </c>
      <c r="S283" s="0" t="n">
        <v>41.43780433</v>
      </c>
      <c r="T283" s="0" t="n">
        <v>121.5113324</v>
      </c>
      <c r="U283" s="0" t="n">
        <v>5.373113734</v>
      </c>
      <c r="V283" s="0" t="n">
        <v>-8.764233232</v>
      </c>
      <c r="W283" s="0" t="n">
        <v>11.64507899</v>
      </c>
      <c r="Z283" s="0" t="n">
        <v>1</v>
      </c>
      <c r="AA283" s="0" t="n">
        <v>0.9765177</v>
      </c>
      <c r="AB283" s="0" t="n">
        <v>0.001028</v>
      </c>
      <c r="AC283" s="37" t="n">
        <v>6.056985</v>
      </c>
      <c r="AD283" s="0" t="n">
        <v>3.5167513</v>
      </c>
      <c r="AE283" s="0" t="n">
        <v>1.2347581</v>
      </c>
      <c r="AF283" s="0" t="n">
        <v>0.7223239</v>
      </c>
      <c r="AG283" s="0" t="n">
        <v>0.0975384</v>
      </c>
      <c r="AH283" s="0" t="n">
        <v>7.016979</v>
      </c>
      <c r="AI283" s="0" t="n">
        <v>0.4612367</v>
      </c>
      <c r="AJ283" s="0" t="n">
        <v>10.7058215</v>
      </c>
      <c r="AK283" s="0" t="n">
        <v>0.8143238</v>
      </c>
      <c r="AL283" s="0" t="n">
        <v>116.972532</v>
      </c>
      <c r="AM283" s="0" t="n">
        <v>0.001223</v>
      </c>
      <c r="AN283" s="0" t="n">
        <v>10.44174</v>
      </c>
      <c r="AO283" s="0" t="n">
        <v>1.1373622</v>
      </c>
      <c r="AP283" s="0" t="n">
        <v>39.3872337</v>
      </c>
      <c r="AQ283" s="0" t="n">
        <v>1.1243237</v>
      </c>
      <c r="AR283" s="0" t="n">
        <v>52.347733</v>
      </c>
      <c r="AS283" s="0" t="n">
        <v>1.5640891</v>
      </c>
      <c r="AT283" s="0" t="n">
        <v>-9.3182814</v>
      </c>
      <c r="AU283" s="0" t="n">
        <v>1.3818359</v>
      </c>
      <c r="AV283" s="28" t="n">
        <f aca="false">(5.2/nov_2021_out_good[[#This Row],[a]]+2*COS(nov_2021_out_good[[#This Row],[incl]]*3.1415/180)*((nov_2021_out_good[[#This Row],[a]]/5.2*(1-nov_2021_out_good[[#This Row],[e]]^2))^0.5))</f>
        <v>2.60755150230074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0" t="s">
        <v>2064</v>
      </c>
      <c r="B1" s="0" t="s">
        <v>1595</v>
      </c>
      <c r="C1" s="0" t="s">
        <v>2065</v>
      </c>
      <c r="D1" s="0" t="n">
        <v>35.8</v>
      </c>
      <c r="E1" s="0" t="n">
        <v>17.4</v>
      </c>
      <c r="F1" s="0" t="n">
        <v>-13.9</v>
      </c>
      <c r="G1" s="0" t="n">
        <v>-4.3</v>
      </c>
      <c r="H1" s="0" t="n">
        <v>9.5</v>
      </c>
      <c r="I1" s="0" t="s">
        <v>1984</v>
      </c>
      <c r="J1" s="0" t="n">
        <v>0.11</v>
      </c>
      <c r="K1" s="0" t="s">
        <v>2518</v>
      </c>
      <c r="L1" s="0" t="s">
        <v>2519</v>
      </c>
      <c r="M1" s="0" t="s">
        <v>2520</v>
      </c>
      <c r="N1" s="0" t="s">
        <v>2521</v>
      </c>
      <c r="O1" s="0" t="n">
        <v>17.3767085490895</v>
      </c>
      <c r="P1" s="0" t="n">
        <v>85.3309335064415</v>
      </c>
      <c r="Q1" s="0" t="n">
        <v>217.334277958369</v>
      </c>
      <c r="R1" s="0" t="n">
        <v>13.7705585645979</v>
      </c>
      <c r="S1" s="0" t="n">
        <v>10.5033798140421</v>
      </c>
      <c r="T1" s="0" t="n">
        <v>1.41447138569641</v>
      </c>
    </row>
    <row r="2" customFormat="false" ht="15" hidden="false" customHeight="false" outlineLevel="0" collapsed="false">
      <c r="A2" s="0" t="s">
        <v>2303</v>
      </c>
      <c r="B2" s="0" t="s">
        <v>2304</v>
      </c>
      <c r="C2" s="0" t="s">
        <v>2305</v>
      </c>
      <c r="D2" s="0" t="n">
        <v>14</v>
      </c>
      <c r="E2" s="0" t="n">
        <v>21.9</v>
      </c>
      <c r="F2" s="0" t="n">
        <v>18.4</v>
      </c>
      <c r="G2" s="0" t="n">
        <v>-11.4</v>
      </c>
      <c r="H2" s="0" t="n">
        <v>-3.5</v>
      </c>
      <c r="I2" s="0" t="s">
        <v>2275</v>
      </c>
      <c r="J2" s="0" t="n">
        <v>0.086</v>
      </c>
      <c r="K2" s="0" t="s">
        <v>2518</v>
      </c>
      <c r="L2" s="0" t="s">
        <v>2519</v>
      </c>
      <c r="M2" s="0" t="s">
        <v>2522</v>
      </c>
      <c r="N2" s="0" t="s">
        <v>2523</v>
      </c>
      <c r="O2" s="0" t="n">
        <v>21.9264680238291</v>
      </c>
      <c r="P2" s="0" t="n">
        <v>20.2122631508811</v>
      </c>
      <c r="Q2" s="0" t="n">
        <v>240.203093922596</v>
      </c>
      <c r="R2" s="0" t="n">
        <v>3.76450806587428</v>
      </c>
      <c r="S2" s="0" t="n">
        <v>6.57402475567656</v>
      </c>
      <c r="T2" s="0" t="n">
        <v>20.5762163075168</v>
      </c>
    </row>
    <row r="3" customFormat="false" ht="15" hidden="false" customHeight="false" outlineLevel="0" collapsed="false">
      <c r="A3" s="0" t="s">
        <v>555</v>
      </c>
      <c r="B3" s="0" t="s">
        <v>556</v>
      </c>
      <c r="C3" s="0" t="s">
        <v>557</v>
      </c>
      <c r="D3" s="0" t="n">
        <v>37.5</v>
      </c>
      <c r="E3" s="0" t="n">
        <v>29.9</v>
      </c>
      <c r="F3" s="0" t="n">
        <v>-17.1</v>
      </c>
      <c r="G3" s="0" t="n">
        <v>23.5</v>
      </c>
      <c r="H3" s="0" t="n">
        <v>-7.2</v>
      </c>
      <c r="I3" s="0" t="s">
        <v>546</v>
      </c>
      <c r="J3" s="0" t="n">
        <v>0.68</v>
      </c>
      <c r="K3" s="0" t="s">
        <v>2524</v>
      </c>
      <c r="L3" s="0" t="s">
        <v>2525</v>
      </c>
      <c r="M3" s="0" t="n">
        <v>-6</v>
      </c>
      <c r="N3" s="0" t="n">
        <v>-86.9</v>
      </c>
      <c r="O3" s="0" t="n">
        <v>29.9416098431597</v>
      </c>
      <c r="P3" s="0" t="n">
        <v>38.2793901530389</v>
      </c>
      <c r="Q3" s="0" t="n">
        <v>58.4334604107837</v>
      </c>
      <c r="R3" s="0" t="n">
        <v>-9.71004443899889</v>
      </c>
      <c r="S3" s="0" t="n">
        <v>-15.8041249563787</v>
      </c>
      <c r="T3" s="0" t="n">
        <v>23.5041415787906</v>
      </c>
    </row>
    <row r="4" customFormat="false" ht="15" hidden="false" customHeight="false" outlineLevel="0" collapsed="false">
      <c r="A4" s="0" t="s">
        <v>342</v>
      </c>
      <c r="B4" s="0" t="s">
        <v>343</v>
      </c>
      <c r="C4" s="0" t="s">
        <v>344</v>
      </c>
      <c r="D4" s="0" t="n">
        <v>38.1</v>
      </c>
      <c r="E4" s="0" t="n">
        <v>19.8</v>
      </c>
      <c r="F4" s="0" t="n">
        <v>-6.1</v>
      </c>
      <c r="G4" s="0" t="n">
        <v>17.7</v>
      </c>
      <c r="H4" s="0" t="n">
        <v>6.5</v>
      </c>
      <c r="I4" s="0" t="s">
        <v>345</v>
      </c>
      <c r="J4" s="0" t="n">
        <v>1.3</v>
      </c>
      <c r="K4" s="0" t="s">
        <v>2524</v>
      </c>
      <c r="L4" s="0" t="s">
        <v>2525</v>
      </c>
      <c r="M4" s="0" t="n">
        <v>-44.8</v>
      </c>
      <c r="N4" s="0" t="n">
        <v>-2.9</v>
      </c>
      <c r="O4" s="0" t="n">
        <v>19.8179211826064</v>
      </c>
      <c r="P4" s="0" t="n">
        <v>61.2296177159933</v>
      </c>
      <c r="Q4" s="0" t="n">
        <v>271.027631022059</v>
      </c>
      <c r="R4" s="0" t="n">
        <v>-0.31155078573741</v>
      </c>
      <c r="S4" s="0" t="n">
        <v>17.3687156877023</v>
      </c>
      <c r="T4" s="0" t="n">
        <v>9.53837782160426</v>
      </c>
    </row>
    <row r="5" customFormat="false" ht="15" hidden="false" customHeight="false" outlineLevel="0" collapsed="false">
      <c r="A5" s="0" t="s">
        <v>1239</v>
      </c>
      <c r="B5" s="0" t="s">
        <v>1240</v>
      </c>
      <c r="C5" s="0" t="s">
        <v>1241</v>
      </c>
      <c r="D5" s="0" t="n">
        <v>33.6</v>
      </c>
      <c r="E5" s="0" t="n">
        <v>15.2</v>
      </c>
      <c r="F5" s="0" t="n">
        <v>-2.1</v>
      </c>
      <c r="G5" s="0" t="n">
        <v>-2.2</v>
      </c>
      <c r="H5" s="0" t="n">
        <v>14.9</v>
      </c>
      <c r="I5" s="0" t="s">
        <v>1205</v>
      </c>
      <c r="J5" s="0" t="n">
        <v>0.27</v>
      </c>
      <c r="K5" s="0" t="s">
        <v>2524</v>
      </c>
      <c r="L5" s="0" t="s">
        <v>2519</v>
      </c>
      <c r="M5" s="0" t="n">
        <v>-40.5</v>
      </c>
      <c r="N5" s="0" t="s">
        <v>2526</v>
      </c>
      <c r="O5" s="0" t="n">
        <v>15.2072351201657</v>
      </c>
      <c r="P5" s="0" t="n">
        <v>39.8545609472268</v>
      </c>
      <c r="Q5" s="0" t="n">
        <v>189.050388051372</v>
      </c>
      <c r="R5" s="0" t="n">
        <v>9.6240933477729</v>
      </c>
      <c r="S5" s="0" t="n">
        <v>1.53298395645221</v>
      </c>
      <c r="T5" s="0" t="n">
        <v>11.6741932236285</v>
      </c>
    </row>
    <row r="6" customFormat="false" ht="15" hidden="false" customHeight="false" outlineLevel="0" collapsed="false">
      <c r="A6" s="0" t="s">
        <v>1567</v>
      </c>
      <c r="B6" s="0" t="s">
        <v>1568</v>
      </c>
      <c r="C6" s="0" t="s">
        <v>1569</v>
      </c>
      <c r="D6" s="0" t="n">
        <v>32.7</v>
      </c>
      <c r="E6" s="0" t="n">
        <v>17.4</v>
      </c>
      <c r="F6" s="0" t="n">
        <v>-7.1</v>
      </c>
      <c r="G6" s="0" t="n">
        <v>15.5</v>
      </c>
      <c r="H6" s="0" t="n">
        <v>-3.3</v>
      </c>
      <c r="I6" s="0" t="s">
        <v>1517</v>
      </c>
      <c r="J6" s="0" t="n">
        <v>0.19</v>
      </c>
      <c r="K6" s="0" t="s">
        <v>2524</v>
      </c>
      <c r="L6" s="0" t="s">
        <v>2525</v>
      </c>
      <c r="M6" s="0" t="n">
        <v>-23.3</v>
      </c>
      <c r="N6" s="0" t="n">
        <v>-20.5</v>
      </c>
      <c r="O6" s="0" t="n">
        <v>17.3651950752072</v>
      </c>
      <c r="P6" s="0" t="n">
        <v>55.690036102296</v>
      </c>
      <c r="Q6" s="0" t="n">
        <v>302.982801970707</v>
      </c>
      <c r="R6" s="0" t="n">
        <v>-7.80850380491792</v>
      </c>
      <c r="S6" s="0" t="n">
        <v>12.0319465265315</v>
      </c>
      <c r="T6" s="0" t="n">
        <v>9.78823432041089</v>
      </c>
    </row>
    <row r="7" customFormat="false" ht="15" hidden="false" customHeight="false" outlineLevel="0" collapsed="false">
      <c r="A7" s="0" t="s">
        <v>1236</v>
      </c>
      <c r="B7" s="0" t="s">
        <v>1237</v>
      </c>
      <c r="C7" s="0" t="s">
        <v>1238</v>
      </c>
      <c r="D7" s="0" t="n">
        <v>32.2</v>
      </c>
      <c r="E7" s="0" t="n">
        <v>16</v>
      </c>
      <c r="F7" s="0" t="n">
        <v>-0.9</v>
      </c>
      <c r="G7" s="0" t="n">
        <v>15.6</v>
      </c>
      <c r="H7" s="0" t="n">
        <v>-3.6</v>
      </c>
      <c r="I7" s="0" t="s">
        <v>1209</v>
      </c>
      <c r="J7" s="0" t="n">
        <v>0.27</v>
      </c>
      <c r="K7" s="0" t="s">
        <v>2524</v>
      </c>
      <c r="L7" s="0" t="s">
        <v>2525</v>
      </c>
      <c r="M7" s="0" t="n">
        <v>-43</v>
      </c>
      <c r="N7" s="0" t="n">
        <v>-59.6</v>
      </c>
      <c r="O7" s="0" t="n">
        <v>16.0352736178713</v>
      </c>
      <c r="P7" s="0" t="n">
        <v>61.2270927300595</v>
      </c>
      <c r="Q7" s="0" t="n">
        <v>329.574840644519</v>
      </c>
      <c r="R7" s="0" t="n">
        <v>-12.1199094667804</v>
      </c>
      <c r="S7" s="0" t="n">
        <v>7.11786441841721</v>
      </c>
      <c r="T7" s="0" t="n">
        <v>7.7184066126421</v>
      </c>
    </row>
    <row r="8" customFormat="false" ht="15" hidden="false" customHeight="false" outlineLevel="0" collapsed="false">
      <c r="A8" s="0" t="s">
        <v>2211</v>
      </c>
      <c r="B8" s="0" t="s">
        <v>1865</v>
      </c>
      <c r="C8" s="0" t="s">
        <v>2212</v>
      </c>
      <c r="D8" s="0" t="n">
        <v>22</v>
      </c>
      <c r="E8" s="0" t="n">
        <v>20.2</v>
      </c>
      <c r="F8" s="0" t="n">
        <v>17.9</v>
      </c>
      <c r="G8" s="0" t="n">
        <v>-4.1</v>
      </c>
      <c r="H8" s="0" t="n">
        <v>-8.3</v>
      </c>
      <c r="I8" s="0" t="s">
        <v>2169</v>
      </c>
      <c r="J8" s="0" t="n">
        <v>0.095</v>
      </c>
      <c r="K8" s="0" t="s">
        <v>2518</v>
      </c>
      <c r="L8" s="0" t="s">
        <v>2519</v>
      </c>
      <c r="M8" s="0" t="s">
        <v>2527</v>
      </c>
      <c r="N8" s="0" t="s">
        <v>2528</v>
      </c>
      <c r="O8" s="0" t="n">
        <v>20.1521710989164</v>
      </c>
      <c r="P8" s="0" t="n">
        <v>34.1408197517821</v>
      </c>
      <c r="Q8" s="0" t="n">
        <v>77.7195523789054</v>
      </c>
      <c r="R8" s="0" t="n">
        <v>-2.40559801552595</v>
      </c>
      <c r="S8" s="0" t="n">
        <v>-11.0511861953701</v>
      </c>
      <c r="T8" s="0" t="n">
        <v>16.6791601066408</v>
      </c>
    </row>
    <row r="9" customFormat="false" ht="15" hidden="false" customHeight="false" outlineLevel="0" collapsed="false">
      <c r="A9" s="0" t="s">
        <v>1470</v>
      </c>
      <c r="B9" s="0" t="s">
        <v>1471</v>
      </c>
      <c r="C9" s="0" t="s">
        <v>1472</v>
      </c>
      <c r="D9" s="0" t="n">
        <v>19</v>
      </c>
      <c r="E9" s="0" t="n">
        <v>20.1</v>
      </c>
      <c r="F9" s="0" t="n">
        <v>0.2</v>
      </c>
      <c r="G9" s="0" t="n">
        <v>-18.3</v>
      </c>
      <c r="H9" s="0" t="n">
        <v>8.2</v>
      </c>
      <c r="I9" s="0" t="s">
        <v>1429</v>
      </c>
      <c r="J9" s="0" t="n">
        <v>0.21</v>
      </c>
      <c r="K9" s="0" t="s">
        <v>2524</v>
      </c>
      <c r="L9" s="0" t="s">
        <v>2519</v>
      </c>
      <c r="M9" s="0" t="n">
        <v>-69.7</v>
      </c>
      <c r="N9" s="0" t="s">
        <v>2529</v>
      </c>
      <c r="O9" s="0" t="n">
        <v>20.0541766223398</v>
      </c>
      <c r="P9" s="0" t="n">
        <v>61.941542124049</v>
      </c>
      <c r="Q9" s="0" t="n">
        <v>276.04931878195</v>
      </c>
      <c r="R9" s="0" t="n">
        <v>-1.86500733483943</v>
      </c>
      <c r="S9" s="0" t="n">
        <v>17.598626147372</v>
      </c>
      <c r="T9" s="0" t="n">
        <v>9.43292665963371</v>
      </c>
    </row>
    <row r="10" customFormat="false" ht="15" hidden="false" customHeight="false" outlineLevel="0" collapsed="false">
      <c r="A10" s="0" t="s">
        <v>2062</v>
      </c>
      <c r="B10" s="0" t="s">
        <v>1595</v>
      </c>
      <c r="C10" s="0" t="s">
        <v>2063</v>
      </c>
      <c r="D10" s="0" t="n">
        <v>41.1</v>
      </c>
      <c r="E10" s="0" t="n">
        <v>24.9</v>
      </c>
      <c r="F10" s="0" t="n">
        <v>23.1</v>
      </c>
      <c r="G10" s="0" t="n">
        <v>2</v>
      </c>
      <c r="H10" s="0" t="n">
        <v>-9.2</v>
      </c>
      <c r="I10" s="0" t="s">
        <v>1987</v>
      </c>
      <c r="J10" s="0" t="n">
        <v>0.11</v>
      </c>
      <c r="K10" s="0" t="s">
        <v>2518</v>
      </c>
      <c r="L10" s="0" t="s">
        <v>2525</v>
      </c>
      <c r="M10" s="0" t="s">
        <v>2520</v>
      </c>
      <c r="N10" s="0" t="n">
        <v>-127.1</v>
      </c>
      <c r="O10" s="0" t="n">
        <v>24.9449393665328</v>
      </c>
      <c r="P10" s="0" t="n">
        <v>44.5816605307879</v>
      </c>
      <c r="Q10" s="0" t="n">
        <v>259.526812986535</v>
      </c>
      <c r="R10" s="0" t="n">
        <v>3.18279202144499</v>
      </c>
      <c r="S10" s="0" t="n">
        <v>17.2177727813568</v>
      </c>
      <c r="T10" s="0" t="n">
        <v>17.7670519613636</v>
      </c>
    </row>
    <row r="11" customFormat="false" ht="15" hidden="false" customHeight="false" outlineLevel="0" collapsed="false">
      <c r="A11" s="0" t="s">
        <v>1901</v>
      </c>
      <c r="B11" s="0" t="s">
        <v>1902</v>
      </c>
      <c r="C11" s="0" t="s">
        <v>1903</v>
      </c>
      <c r="D11" s="0" t="n">
        <v>28.4</v>
      </c>
      <c r="E11" s="0" t="n">
        <v>12.7</v>
      </c>
      <c r="F11" s="0" t="n">
        <v>-4.2</v>
      </c>
      <c r="G11" s="0" t="n">
        <v>11.6</v>
      </c>
      <c r="H11" s="0" t="n">
        <v>3.2</v>
      </c>
      <c r="I11" s="0" t="s">
        <v>1830</v>
      </c>
      <c r="J11" s="0" t="n">
        <v>0.13</v>
      </c>
      <c r="K11" s="0" t="s">
        <v>2524</v>
      </c>
      <c r="L11" s="0" t="s">
        <v>2525</v>
      </c>
      <c r="M11" s="0" t="n">
        <v>-55.5</v>
      </c>
      <c r="N11" s="0" t="n">
        <v>-68.9</v>
      </c>
      <c r="O11" s="0" t="n">
        <v>12.7451951730839</v>
      </c>
      <c r="P11" s="0" t="n">
        <v>40.9693084121601</v>
      </c>
      <c r="Q11" s="0" t="n">
        <v>358.233779043201</v>
      </c>
      <c r="R11" s="0" t="n">
        <v>-8.35247650409263</v>
      </c>
      <c r="S11" s="0" t="n">
        <v>0.257558128349477</v>
      </c>
      <c r="T11" s="0" t="n">
        <v>9.62339857114427</v>
      </c>
    </row>
    <row r="12" customFormat="false" ht="15" hidden="false" customHeight="false" outlineLevel="0" collapsed="false">
      <c r="A12" s="0" t="s">
        <v>1628</v>
      </c>
      <c r="B12" s="0" t="s">
        <v>1629</v>
      </c>
      <c r="C12" s="0" t="s">
        <v>1630</v>
      </c>
      <c r="D12" s="0" t="n">
        <v>23.8</v>
      </c>
      <c r="E12" s="0" t="n">
        <v>20.6</v>
      </c>
      <c r="F12" s="0" t="n">
        <v>-19.3</v>
      </c>
      <c r="G12" s="0" t="n">
        <v>-6.3</v>
      </c>
      <c r="H12" s="0" t="n">
        <v>3.6</v>
      </c>
      <c r="I12" s="0" t="s">
        <v>1613</v>
      </c>
      <c r="J12" s="0" t="n">
        <v>0.17</v>
      </c>
      <c r="K12" s="0" t="s">
        <v>2524</v>
      </c>
      <c r="L12" s="0" t="s">
        <v>2519</v>
      </c>
      <c r="M12" s="0" t="n">
        <v>-8.2</v>
      </c>
      <c r="N12" s="0" t="s">
        <v>2530</v>
      </c>
      <c r="O12" s="0" t="n">
        <v>20.6189233472555</v>
      </c>
      <c r="P12" s="0" t="n">
        <v>39.2403319138758</v>
      </c>
      <c r="Q12" s="0" t="n">
        <v>264.121001990721</v>
      </c>
      <c r="R12" s="0" t="n">
        <v>1.33596817009833</v>
      </c>
      <c r="S12" s="0" t="n">
        <v>12.9744075665661</v>
      </c>
      <c r="T12" s="0" t="n">
        <v>15.9693436729603</v>
      </c>
    </row>
    <row r="13" customFormat="false" ht="15" hidden="false" customHeight="false" outlineLevel="0" collapsed="false">
      <c r="A13" s="0" t="s">
        <v>2209</v>
      </c>
      <c r="B13" s="0" t="s">
        <v>795</v>
      </c>
      <c r="C13" s="0" t="s">
        <v>2210</v>
      </c>
      <c r="D13" s="0" t="n">
        <v>31.5</v>
      </c>
      <c r="E13" s="0" t="n">
        <v>19.7</v>
      </c>
      <c r="F13" s="0" t="n">
        <v>-17.6</v>
      </c>
      <c r="G13" s="0" t="n">
        <v>5.3</v>
      </c>
      <c r="H13" s="0" t="n">
        <v>-7.2</v>
      </c>
      <c r="I13" s="0" t="s">
        <v>2169</v>
      </c>
      <c r="J13" s="0" t="n">
        <v>0.095</v>
      </c>
      <c r="K13" s="0" t="s">
        <v>2524</v>
      </c>
      <c r="L13" s="0" t="s">
        <v>2525</v>
      </c>
      <c r="M13" s="0" t="n">
        <v>-3.2</v>
      </c>
      <c r="N13" s="0" t="n">
        <v>-64.3</v>
      </c>
      <c r="O13" s="0" t="n">
        <v>19.7405673677329</v>
      </c>
      <c r="P13" s="0" t="n">
        <v>52.6113163363478</v>
      </c>
      <c r="Q13" s="0" t="n">
        <v>59.8348019049452</v>
      </c>
      <c r="R13" s="0" t="n">
        <v>-7.88141277047284</v>
      </c>
      <c r="S13" s="0" t="n">
        <v>-13.5605624265568</v>
      </c>
      <c r="T13" s="0" t="n">
        <v>11.9868460996579</v>
      </c>
    </row>
    <row r="14" customFormat="false" ht="15" hidden="false" customHeight="false" outlineLevel="0" collapsed="false">
      <c r="A14" s="0" t="s">
        <v>425</v>
      </c>
      <c r="B14" s="0" t="s">
        <v>426</v>
      </c>
      <c r="C14" s="0" t="s">
        <v>427</v>
      </c>
      <c r="D14" s="0" t="n">
        <v>29</v>
      </c>
      <c r="E14" s="0" t="n">
        <v>19.6</v>
      </c>
      <c r="F14" s="0" t="n">
        <v>-16.6</v>
      </c>
      <c r="G14" s="0" t="n">
        <v>-10.4</v>
      </c>
      <c r="H14" s="0" t="n">
        <v>0.1</v>
      </c>
      <c r="I14" s="0" t="s">
        <v>428</v>
      </c>
      <c r="J14" s="0" t="n">
        <v>0.98</v>
      </c>
      <c r="K14" s="0" t="s">
        <v>2524</v>
      </c>
      <c r="L14" s="0" t="s">
        <v>2519</v>
      </c>
      <c r="M14" s="0" t="n">
        <v>-7.7</v>
      </c>
      <c r="N14" s="0" t="s">
        <v>2531</v>
      </c>
      <c r="O14" s="0" t="n">
        <v>19.5890275409475</v>
      </c>
      <c r="P14" s="0" t="n">
        <v>42.7417391803502</v>
      </c>
      <c r="Q14" s="0" t="n">
        <v>277.973582990026</v>
      </c>
      <c r="R14" s="0" t="n">
        <v>-1.84423216372515</v>
      </c>
      <c r="S14" s="0" t="n">
        <v>13.166438351993</v>
      </c>
      <c r="T14" s="0" t="n">
        <v>14.3865808602826</v>
      </c>
    </row>
    <row r="15" customFormat="false" ht="15" hidden="false" customHeight="false" outlineLevel="0" collapsed="false">
      <c r="A15" s="0" t="s">
        <v>1318</v>
      </c>
      <c r="B15" s="0" t="s">
        <v>1287</v>
      </c>
      <c r="C15" s="0" t="s">
        <v>1319</v>
      </c>
      <c r="D15" s="0" t="n">
        <v>56.7</v>
      </c>
      <c r="E15" s="0" t="n">
        <v>18.2</v>
      </c>
      <c r="F15" s="0" t="n">
        <v>-12.4</v>
      </c>
      <c r="G15" s="0" t="n">
        <v>11.4</v>
      </c>
      <c r="H15" s="0" t="n">
        <v>6.9</v>
      </c>
      <c r="I15" s="0" t="s">
        <v>1295</v>
      </c>
      <c r="J15" s="0" t="n">
        <v>0.24</v>
      </c>
      <c r="K15" s="0" t="s">
        <v>2518</v>
      </c>
      <c r="L15" s="0" t="s">
        <v>2525</v>
      </c>
      <c r="M15" s="0" t="s">
        <v>2532</v>
      </c>
      <c r="N15" s="0" t="n">
        <v>-20.6</v>
      </c>
      <c r="O15" s="0" t="n">
        <v>18.202472359545</v>
      </c>
      <c r="P15" s="0" t="n">
        <v>32.3299090198059</v>
      </c>
      <c r="Q15" s="0" t="n">
        <v>220.392870738733</v>
      </c>
      <c r="R15" s="0" t="n">
        <v>7.41402847685179</v>
      </c>
      <c r="S15" s="0" t="n">
        <v>6.30824226736649</v>
      </c>
      <c r="T15" s="0" t="n">
        <v>15.3807757034761</v>
      </c>
    </row>
    <row r="16" customFormat="false" ht="15" hidden="false" customHeight="false" outlineLevel="0" collapsed="false">
      <c r="A16" s="0" t="s">
        <v>142</v>
      </c>
      <c r="B16" s="0" t="s">
        <v>143</v>
      </c>
      <c r="C16" s="0" t="s">
        <v>144</v>
      </c>
      <c r="D16" s="0" t="n">
        <v>33.3</v>
      </c>
      <c r="E16" s="0" t="n">
        <v>17.2</v>
      </c>
      <c r="F16" s="0" t="n">
        <v>-11.5</v>
      </c>
      <c r="G16" s="0" t="n">
        <v>-5.3</v>
      </c>
      <c r="H16" s="0" t="n">
        <v>-11.7</v>
      </c>
      <c r="I16" s="0" t="s">
        <v>145</v>
      </c>
      <c r="J16" s="0" t="n">
        <v>4</v>
      </c>
      <c r="K16" s="0" t="s">
        <v>2518</v>
      </c>
      <c r="L16" s="0" t="s">
        <v>2525</v>
      </c>
      <c r="M16" s="0" t="s">
        <v>2533</v>
      </c>
      <c r="N16" s="0" t="n">
        <v>-9.1</v>
      </c>
      <c r="O16" s="0" t="n">
        <v>17.2403596250194</v>
      </c>
      <c r="P16" s="0" t="n">
        <v>32.1827690429996</v>
      </c>
      <c r="Q16" s="0" t="n">
        <v>129.826529011279</v>
      </c>
      <c r="R16" s="0" t="n">
        <v>5.88113136886967</v>
      </c>
      <c r="S16" s="0" t="n">
        <v>-7.05211094915865</v>
      </c>
      <c r="T16" s="0" t="n">
        <v>14.5914367004368</v>
      </c>
    </row>
    <row r="17" customFormat="false" ht="15" hidden="false" customHeight="false" outlineLevel="0" collapsed="false">
      <c r="A17" s="0" t="s">
        <v>1468</v>
      </c>
      <c r="B17" s="0" t="s">
        <v>1469</v>
      </c>
      <c r="C17" s="0" t="s">
        <v>249</v>
      </c>
      <c r="D17" s="0" t="n">
        <v>32.4</v>
      </c>
      <c r="E17" s="0" t="n">
        <v>21.5</v>
      </c>
      <c r="F17" s="0" t="n">
        <v>-4.4</v>
      </c>
      <c r="G17" s="0" t="n">
        <v>-19.6</v>
      </c>
      <c r="H17" s="0" t="n">
        <v>-7.7</v>
      </c>
      <c r="I17" s="0" t="s">
        <v>1429</v>
      </c>
      <c r="J17" s="0" t="n">
        <v>0.21</v>
      </c>
      <c r="K17" s="0" t="s">
        <v>2518</v>
      </c>
      <c r="L17" s="0" t="s">
        <v>2519</v>
      </c>
      <c r="M17" s="0" t="s">
        <v>2534</v>
      </c>
      <c r="N17" s="0" t="s">
        <v>2535</v>
      </c>
      <c r="O17" s="0" t="n">
        <v>21.5130193138946</v>
      </c>
      <c r="P17" s="0" t="n">
        <v>25.5974465150213</v>
      </c>
      <c r="Q17" s="0" t="n">
        <v>50.5938628009921</v>
      </c>
      <c r="R17" s="0" t="n">
        <v>-5.90033831160567</v>
      </c>
      <c r="S17" s="0" t="n">
        <v>-7.18162090657293</v>
      </c>
      <c r="T17" s="0" t="n">
        <v>19.4015548078723</v>
      </c>
    </row>
    <row r="18" customFormat="false" ht="15" hidden="false" customHeight="false" outlineLevel="0" collapsed="false">
      <c r="A18" s="0" t="s">
        <v>102</v>
      </c>
      <c r="B18" s="0" t="s">
        <v>103</v>
      </c>
      <c r="C18" s="0" t="s">
        <v>104</v>
      </c>
      <c r="D18" s="0" t="n">
        <v>26.5</v>
      </c>
      <c r="E18" s="0" t="n">
        <v>13.1</v>
      </c>
      <c r="F18" s="0" t="n">
        <v>-8.9</v>
      </c>
      <c r="G18" s="0" t="n">
        <v>-7.3</v>
      </c>
      <c r="H18" s="0" t="n">
        <v>-6.3</v>
      </c>
      <c r="I18" s="0" t="s">
        <v>105</v>
      </c>
      <c r="J18" s="0" t="n">
        <v>7</v>
      </c>
      <c r="K18" s="0" t="s">
        <v>2524</v>
      </c>
      <c r="L18" s="0" t="s">
        <v>2519</v>
      </c>
      <c r="M18" s="0" t="n">
        <v>-28.7</v>
      </c>
      <c r="N18" s="0" t="s">
        <v>2536</v>
      </c>
      <c r="O18" s="0" t="n">
        <v>13.1221187313635</v>
      </c>
      <c r="P18" s="0" t="n">
        <v>63.3156708430044</v>
      </c>
      <c r="Q18" s="0" t="n">
        <v>27.4066030001322</v>
      </c>
      <c r="R18" s="0" t="n">
        <v>-10.4086029781634</v>
      </c>
      <c r="S18" s="0" t="n">
        <v>-5.39682924542217</v>
      </c>
      <c r="T18" s="0" t="n">
        <v>5.89281071634962</v>
      </c>
    </row>
    <row r="19" customFormat="false" ht="15" hidden="false" customHeight="false" outlineLevel="0" collapsed="false">
      <c r="A19" s="0" t="s">
        <v>800</v>
      </c>
      <c r="B19" s="0" t="s">
        <v>801</v>
      </c>
      <c r="C19" s="0" t="s">
        <v>802</v>
      </c>
      <c r="D19" s="0" t="n">
        <v>36</v>
      </c>
      <c r="E19" s="0" t="n">
        <v>22.8</v>
      </c>
      <c r="F19" s="0" t="n">
        <v>17.6</v>
      </c>
      <c r="G19" s="0" t="n">
        <v>9.7</v>
      </c>
      <c r="H19" s="0" t="n">
        <v>-10.8</v>
      </c>
      <c r="I19" s="0" t="s">
        <v>803</v>
      </c>
      <c r="J19" s="0" t="n">
        <v>0.44</v>
      </c>
      <c r="K19" s="0" t="s">
        <v>2524</v>
      </c>
      <c r="L19" s="0" t="s">
        <v>2519</v>
      </c>
      <c r="M19" s="0" t="n">
        <v>-13.3</v>
      </c>
      <c r="N19" s="0" t="s">
        <v>2537</v>
      </c>
      <c r="O19" s="0" t="n">
        <v>22.8142499328819</v>
      </c>
      <c r="P19" s="0" t="n">
        <v>76.6611760564499</v>
      </c>
      <c r="Q19" s="0" t="n">
        <v>56.2223815592034</v>
      </c>
      <c r="R19" s="0" t="n">
        <v>-12.3418796631587</v>
      </c>
      <c r="S19" s="0" t="n">
        <v>-18.4516677649014</v>
      </c>
      <c r="T19" s="0" t="n">
        <v>5.26345543097035</v>
      </c>
    </row>
    <row r="20" customFormat="false" ht="15" hidden="false" customHeight="false" outlineLevel="0" collapsed="false">
      <c r="A20" s="0" t="s">
        <v>1600</v>
      </c>
      <c r="B20" s="0" t="s">
        <v>982</v>
      </c>
      <c r="C20" s="0" t="s">
        <v>1601</v>
      </c>
      <c r="D20" s="0" t="n">
        <v>36.6</v>
      </c>
      <c r="E20" s="0" t="n">
        <v>20</v>
      </c>
      <c r="F20" s="0" t="n">
        <v>-10.8</v>
      </c>
      <c r="G20" s="0" t="n">
        <v>16.8</v>
      </c>
      <c r="H20" s="0" t="n">
        <v>1</v>
      </c>
      <c r="I20" s="0" t="s">
        <v>1581</v>
      </c>
      <c r="J20" s="0" t="n">
        <v>0.18</v>
      </c>
      <c r="K20" s="0" t="s">
        <v>2518</v>
      </c>
      <c r="L20" s="0" t="s">
        <v>2525</v>
      </c>
      <c r="M20" s="0" t="s">
        <v>2538</v>
      </c>
      <c r="N20" s="0" t="n">
        <v>-38</v>
      </c>
      <c r="O20" s="0" t="n">
        <v>19.9969997749662</v>
      </c>
      <c r="P20" s="0" t="n">
        <v>55.4081330213507</v>
      </c>
      <c r="Q20" s="0" t="n">
        <v>203.595986206851</v>
      </c>
      <c r="R20" s="0" t="n">
        <v>15.0855052794897</v>
      </c>
      <c r="S20" s="0" t="n">
        <v>6.58943672743322</v>
      </c>
      <c r="T20" s="0" t="n">
        <v>11.3528346274243</v>
      </c>
    </row>
    <row r="21" customFormat="false" ht="15" hidden="false" customHeight="false" outlineLevel="0" collapsed="false">
      <c r="A21" s="0" t="s">
        <v>181</v>
      </c>
      <c r="B21" s="0" t="s">
        <v>182</v>
      </c>
      <c r="C21" s="0" t="s">
        <v>183</v>
      </c>
      <c r="D21" s="0" t="n">
        <v>40.8</v>
      </c>
      <c r="E21" s="0" t="n">
        <v>22.8</v>
      </c>
      <c r="F21" s="0" t="n">
        <v>-2.5</v>
      </c>
      <c r="G21" s="0" t="n">
        <v>5.3</v>
      </c>
      <c r="H21" s="0" t="n">
        <v>22</v>
      </c>
      <c r="I21" s="0" t="s">
        <v>184</v>
      </c>
      <c r="J21" s="0" t="n">
        <v>2.9</v>
      </c>
      <c r="K21" s="0" t="s">
        <v>2524</v>
      </c>
      <c r="L21" s="0" t="s">
        <v>2525</v>
      </c>
      <c r="M21" s="0" t="n">
        <v>-58.4</v>
      </c>
      <c r="N21" s="0" t="n">
        <v>-160.2</v>
      </c>
      <c r="O21" s="0" t="n">
        <v>22.7670814993929</v>
      </c>
      <c r="P21" s="0" t="n">
        <v>35.883234903955</v>
      </c>
      <c r="Q21" s="0" t="n">
        <v>154.078176212147</v>
      </c>
      <c r="R21" s="0" t="n">
        <v>12.0020089487918</v>
      </c>
      <c r="S21" s="0" t="n">
        <v>-5.83351287611513</v>
      </c>
      <c r="T21" s="0" t="n">
        <v>18.4461895446545</v>
      </c>
    </row>
    <row r="22" customFormat="false" ht="15" hidden="false" customHeight="false" outlineLevel="0" collapsed="false">
      <c r="A22" s="0" t="s">
        <v>2510</v>
      </c>
      <c r="B22" s="0" t="s">
        <v>1471</v>
      </c>
      <c r="C22" s="0" t="s">
        <v>2511</v>
      </c>
      <c r="D22" s="0" t="n">
        <v>44</v>
      </c>
      <c r="E22" s="0" t="n">
        <v>22</v>
      </c>
      <c r="F22" s="0" t="n">
        <v>7.4</v>
      </c>
      <c r="G22" s="0" t="n">
        <v>-8.6</v>
      </c>
      <c r="H22" s="0" t="n">
        <v>18.8</v>
      </c>
      <c r="I22" s="0" t="s">
        <v>2453</v>
      </c>
      <c r="J22" s="0" t="n">
        <v>0.073</v>
      </c>
      <c r="K22" s="0" t="s">
        <v>2524</v>
      </c>
      <c r="L22" s="0" t="s">
        <v>2519</v>
      </c>
      <c r="M22" s="0" t="n">
        <v>-69.7</v>
      </c>
      <c r="N22" s="0" t="s">
        <v>2539</v>
      </c>
      <c r="O22" s="0" t="n">
        <v>21.9581419979014</v>
      </c>
      <c r="P22" s="0" t="n">
        <v>12.6942303114907</v>
      </c>
      <c r="Q22" s="0" t="n">
        <v>39.544943560503</v>
      </c>
      <c r="R22" s="0" t="n">
        <v>-3.72087827017662</v>
      </c>
      <c r="S22" s="0" t="n">
        <v>-3.07216057372775</v>
      </c>
      <c r="T22" s="0" t="n">
        <v>21.4214120521445</v>
      </c>
    </row>
    <row r="23" customFormat="false" ht="15" hidden="false" customHeight="false" outlineLevel="0" collapsed="false">
      <c r="A23" s="0" t="s">
        <v>2060</v>
      </c>
      <c r="B23" s="0" t="s">
        <v>502</v>
      </c>
      <c r="C23" s="0" t="s">
        <v>2061</v>
      </c>
      <c r="D23" s="0" t="n">
        <v>56</v>
      </c>
      <c r="E23" s="0" t="n">
        <v>18.2</v>
      </c>
      <c r="F23" s="0" t="n">
        <v>10.3</v>
      </c>
      <c r="G23" s="0" t="n">
        <v>-7.1</v>
      </c>
      <c r="H23" s="0" t="n">
        <v>-13.2</v>
      </c>
      <c r="I23" s="0" t="s">
        <v>1984</v>
      </c>
      <c r="J23" s="0" t="n">
        <v>0.11</v>
      </c>
      <c r="K23" s="0" t="s">
        <v>2518</v>
      </c>
      <c r="L23" s="0" t="s">
        <v>2519</v>
      </c>
      <c r="M23" s="0" t="s">
        <v>2540</v>
      </c>
      <c r="N23" s="0" t="s">
        <v>2541</v>
      </c>
      <c r="O23" s="0" t="n">
        <v>18.1862585486955</v>
      </c>
      <c r="P23" s="0" t="n">
        <v>47.7927972014208</v>
      </c>
      <c r="Q23" s="0" t="n">
        <v>67.7137635354781</v>
      </c>
      <c r="R23" s="0" t="n">
        <v>-5.10863254037831</v>
      </c>
      <c r="S23" s="0" t="n">
        <v>-12.4646611446155</v>
      </c>
      <c r="T23" s="0" t="n">
        <v>12.2177778714994</v>
      </c>
    </row>
    <row r="24" customFormat="false" ht="15" hidden="false" customHeight="false" outlineLevel="0" collapsed="false">
      <c r="A24" s="0" t="s">
        <v>1898</v>
      </c>
      <c r="B24" s="0" t="s">
        <v>1899</v>
      </c>
      <c r="C24" s="0" t="s">
        <v>1900</v>
      </c>
      <c r="D24" s="0" t="n">
        <v>38.4</v>
      </c>
      <c r="E24" s="0" t="n">
        <v>19.7</v>
      </c>
      <c r="F24" s="0" t="n">
        <v>0.2</v>
      </c>
      <c r="G24" s="0" t="s">
        <v>42</v>
      </c>
      <c r="H24" s="0" t="s">
        <v>43</v>
      </c>
      <c r="I24" s="0" t="s">
        <v>44</v>
      </c>
      <c r="O24" s="0" t="s">
        <v>45</v>
      </c>
      <c r="P24" s="8" t="n">
        <v>30</v>
      </c>
      <c r="Q24" s="0" t="n">
        <v>357.417328613446</v>
      </c>
      <c r="R24" s="0" t="n">
        <v>-15.3821127241574</v>
      </c>
      <c r="S24" s="0" t="n">
        <v>0.693835936639769</v>
      </c>
      <c r="T24" s="0" t="n">
        <v>12.3267676150052</v>
      </c>
    </row>
    <row r="25" customFormat="false" ht="15" hidden="false" customHeight="false" outlineLevel="0" collapsed="false">
      <c r="A25" s="0" t="s">
        <v>2302</v>
      </c>
      <c r="B25" s="0" t="s">
        <v>828</v>
      </c>
      <c r="C25" s="0" t="s">
        <v>1348</v>
      </c>
      <c r="D25" s="0" t="n">
        <v>35</v>
      </c>
      <c r="E25" s="0" t="n">
        <v>23</v>
      </c>
      <c r="F25" s="0" t="n">
        <v>7</v>
      </c>
      <c r="G25" s="0" t="n">
        <v>-18.3</v>
      </c>
      <c r="H25" s="0" t="n">
        <v>-12</v>
      </c>
      <c r="I25" s="0" t="s">
        <v>2275</v>
      </c>
      <c r="J25" s="0" t="n">
        <v>0.086</v>
      </c>
      <c r="K25" s="0" t="s">
        <v>2524</v>
      </c>
      <c r="L25" s="0" t="s">
        <v>2519</v>
      </c>
      <c r="M25" s="0" t="n">
        <v>-6.8</v>
      </c>
      <c r="N25" s="0" t="s">
        <v>2544</v>
      </c>
      <c r="O25" s="0" t="n">
        <v>22.9758568937048</v>
      </c>
      <c r="P25" s="0" t="n">
        <v>39.0732195470512</v>
      </c>
      <c r="Q25" s="0" t="n">
        <v>348.918415180236</v>
      </c>
      <c r="R25" s="0" t="n">
        <v>-14.2119575744695</v>
      </c>
      <c r="S25" s="0" t="n">
        <v>2.78353189934933</v>
      </c>
      <c r="T25" s="0" t="n">
        <v>17.8371021207701</v>
      </c>
    </row>
    <row r="26" customFormat="false" ht="15" hidden="false" customHeight="false" outlineLevel="0" collapsed="false">
      <c r="A26" s="0" t="s">
        <v>1896</v>
      </c>
      <c r="B26" s="0" t="s">
        <v>1367</v>
      </c>
      <c r="C26" s="0" t="s">
        <v>1897</v>
      </c>
      <c r="D26" s="0" t="n">
        <v>30</v>
      </c>
      <c r="E26" s="0" t="n">
        <v>15.9</v>
      </c>
      <c r="F26" s="0" t="n">
        <v>-14.1</v>
      </c>
      <c r="G26" s="0" t="n">
        <v>-7</v>
      </c>
      <c r="H26" s="0" t="n">
        <v>-1.9</v>
      </c>
      <c r="I26" s="0" t="s">
        <v>1826</v>
      </c>
      <c r="J26" s="0" t="n">
        <v>0.13</v>
      </c>
      <c r="K26" s="0" t="s">
        <v>2518</v>
      </c>
      <c r="L26" s="0" t="s">
        <v>2519</v>
      </c>
      <c r="M26" s="0" t="s">
        <v>2545</v>
      </c>
      <c r="N26" s="0" t="s">
        <v>2546</v>
      </c>
      <c r="O26" s="0" t="n">
        <v>15.8562290598995</v>
      </c>
      <c r="P26" s="0" t="n">
        <v>49.1627558986481</v>
      </c>
      <c r="Q26" s="0" t="n">
        <v>213.678036973008</v>
      </c>
      <c r="R26" s="0" t="n">
        <v>9.98296324951817</v>
      </c>
      <c r="S26" s="0" t="n">
        <v>6.65228148377381</v>
      </c>
      <c r="T26" s="0" t="n">
        <v>10.3685869731323</v>
      </c>
    </row>
    <row r="27" customFormat="false" ht="15" hidden="false" customHeight="false" outlineLevel="0" collapsed="false">
      <c r="A27" s="0" t="s">
        <v>2507</v>
      </c>
      <c r="B27" s="0" t="s">
        <v>2508</v>
      </c>
      <c r="C27" s="0" t="s">
        <v>2509</v>
      </c>
      <c r="D27" s="0" t="n">
        <v>31.4</v>
      </c>
      <c r="E27" s="0" t="n">
        <v>27.5</v>
      </c>
      <c r="F27" s="0" t="n">
        <v>12.9</v>
      </c>
      <c r="G27" s="0" t="n">
        <v>4.2</v>
      </c>
      <c r="H27" s="0" t="n">
        <v>-23.9</v>
      </c>
      <c r="I27" s="0" t="s">
        <v>2453</v>
      </c>
      <c r="J27" s="0" t="n">
        <v>0.073</v>
      </c>
      <c r="K27" s="0" t="s">
        <v>2518</v>
      </c>
      <c r="L27" s="0" t="s">
        <v>2519</v>
      </c>
      <c r="M27" s="0" t="s">
        <v>2547</v>
      </c>
      <c r="N27" s="0" t="s">
        <v>2548</v>
      </c>
      <c r="O27" s="0" t="n">
        <v>27.4819941052319</v>
      </c>
      <c r="P27" s="0" t="n">
        <v>21.6968621730377</v>
      </c>
      <c r="Q27" s="0" t="n">
        <v>67.3842819546443</v>
      </c>
      <c r="R27" s="0" t="n">
        <v>-3.90700573757772</v>
      </c>
      <c r="S27" s="0" t="n">
        <v>-9.37872568148663</v>
      </c>
      <c r="T27" s="0" t="n">
        <v>25.5349723077578</v>
      </c>
    </row>
    <row r="28" customFormat="false" ht="15" hidden="false" customHeight="false" outlineLevel="0" collapsed="false">
      <c r="A28" s="0" t="s">
        <v>937</v>
      </c>
      <c r="B28" s="0" t="s">
        <v>938</v>
      </c>
      <c r="C28" s="0" t="s">
        <v>939</v>
      </c>
      <c r="D28" s="0" t="n">
        <v>28</v>
      </c>
      <c r="E28" s="0" t="n">
        <v>21.2</v>
      </c>
      <c r="F28" s="0" t="n">
        <v>-3.5</v>
      </c>
      <c r="G28" s="0" t="n">
        <v>-9</v>
      </c>
      <c r="H28" s="0" t="n">
        <v>-18.9</v>
      </c>
      <c r="I28" s="0" t="s">
        <v>936</v>
      </c>
      <c r="J28" s="0" t="n">
        <v>0.4</v>
      </c>
      <c r="K28" s="0" t="s">
        <v>2518</v>
      </c>
      <c r="L28" s="0" t="s">
        <v>2525</v>
      </c>
      <c r="M28" s="0" t="s">
        <v>2549</v>
      </c>
      <c r="N28" s="0" t="n">
        <v>-148</v>
      </c>
      <c r="O28" s="0" t="n">
        <v>21.2240429701789</v>
      </c>
      <c r="P28" s="0" t="n">
        <v>59.6874287672466</v>
      </c>
      <c r="Q28" s="0" t="n">
        <v>341.618884894865</v>
      </c>
      <c r="R28" s="0" t="n">
        <v>-17.3875857872957</v>
      </c>
      <c r="S28" s="0" t="n">
        <v>5.77771544002036</v>
      </c>
      <c r="T28" s="0" t="n">
        <v>10.7121363314505</v>
      </c>
    </row>
    <row r="29" customFormat="false" ht="15" hidden="false" customHeight="false" outlineLevel="0" collapsed="false">
      <c r="A29" s="0" t="s">
        <v>2056</v>
      </c>
      <c r="B29" s="0" t="s">
        <v>2057</v>
      </c>
      <c r="C29" s="0" t="s">
        <v>332</v>
      </c>
      <c r="D29" s="0" t="n">
        <v>26</v>
      </c>
      <c r="E29" s="0" t="n">
        <v>13.6</v>
      </c>
      <c r="F29" s="0" t="n">
        <v>-4.4</v>
      </c>
      <c r="G29" s="0" t="n">
        <v>6.9</v>
      </c>
      <c r="H29" s="0" t="n">
        <v>10.9</v>
      </c>
      <c r="I29" s="0" t="s">
        <v>1987</v>
      </c>
      <c r="J29" s="0" t="n">
        <v>0.11</v>
      </c>
      <c r="K29" s="0" t="s">
        <v>2524</v>
      </c>
      <c r="L29" s="0" t="s">
        <v>2525</v>
      </c>
      <c r="M29" s="0" t="n">
        <v>-2.1</v>
      </c>
      <c r="N29" s="0" t="n">
        <v>-111.8</v>
      </c>
      <c r="O29" s="0" t="n">
        <v>13.6301137192615</v>
      </c>
      <c r="P29" s="0" t="n">
        <v>67.7149275900849</v>
      </c>
      <c r="Q29" s="0" t="n">
        <v>148.190499833609</v>
      </c>
      <c r="R29" s="0" t="n">
        <v>10.7177961564194</v>
      </c>
      <c r="S29" s="0" t="n">
        <v>-6.64777570330647</v>
      </c>
      <c r="T29" s="0" t="n">
        <v>5.16874489097401</v>
      </c>
    </row>
    <row r="30" customFormat="false" ht="15" hidden="false" customHeight="false" outlineLevel="0" collapsed="false">
      <c r="A30" s="0" t="s">
        <v>1893</v>
      </c>
      <c r="B30" s="0" t="s">
        <v>1894</v>
      </c>
      <c r="C30" s="0" t="s">
        <v>1895</v>
      </c>
      <c r="D30" s="0" t="n">
        <v>26.4</v>
      </c>
      <c r="E30" s="0" t="n">
        <v>14.7</v>
      </c>
      <c r="F30" s="0" t="n">
        <v>-1.6</v>
      </c>
      <c r="G30" s="0" t="n">
        <v>-11.9</v>
      </c>
      <c r="H30" s="0" t="n">
        <v>-8.4</v>
      </c>
      <c r="I30" s="0" t="s">
        <v>1826</v>
      </c>
      <c r="J30" s="0" t="n">
        <v>0.13</v>
      </c>
      <c r="K30" s="0" t="s">
        <v>2518</v>
      </c>
      <c r="L30" s="0" t="s">
        <v>2519</v>
      </c>
      <c r="M30" s="0" t="s">
        <v>2550</v>
      </c>
      <c r="N30" s="0" t="s">
        <v>2551</v>
      </c>
      <c r="O30" s="0" t="n">
        <v>14.6536684826701</v>
      </c>
      <c r="P30" s="0" t="n">
        <v>14.5316339373046</v>
      </c>
      <c r="Q30" s="0" t="n">
        <v>244.593623110414</v>
      </c>
      <c r="R30" s="0" t="n">
        <v>1.57748600608114</v>
      </c>
      <c r="S30" s="0" t="n">
        <v>3.32122377206709</v>
      </c>
      <c r="T30" s="0" t="n">
        <v>14.1848866952286</v>
      </c>
    </row>
    <row r="31" customFormat="false" ht="15" hidden="false" customHeight="false" outlineLevel="0" collapsed="false">
      <c r="A31" s="0" t="s">
        <v>259</v>
      </c>
      <c r="B31" s="0" t="s">
        <v>260</v>
      </c>
      <c r="C31" s="0" t="s">
        <v>261</v>
      </c>
      <c r="D31" s="0" t="n">
        <v>43.4</v>
      </c>
      <c r="E31" s="0" t="n">
        <v>15.7</v>
      </c>
      <c r="F31" s="0" t="n">
        <v>0.7</v>
      </c>
      <c r="G31" s="0" t="n">
        <v>15.7</v>
      </c>
      <c r="H31" s="0" t="n">
        <v>-0.5</v>
      </c>
      <c r="I31" s="0" t="s">
        <v>262</v>
      </c>
      <c r="J31" s="0" t="n">
        <v>1.8</v>
      </c>
      <c r="K31" s="0" t="s">
        <v>2518</v>
      </c>
      <c r="L31" s="0" t="s">
        <v>2525</v>
      </c>
      <c r="M31" s="0" t="s">
        <v>2552</v>
      </c>
      <c r="N31" s="0" t="n">
        <v>-164.2</v>
      </c>
      <c r="O31" s="0" t="n">
        <v>15.7235492176544</v>
      </c>
      <c r="P31" s="0" t="n">
        <v>75.6736510803366</v>
      </c>
      <c r="Q31" s="0" t="n">
        <v>101.73372182894</v>
      </c>
      <c r="R31" s="0" t="n">
        <v>3.09815863946267</v>
      </c>
      <c r="S31" s="0" t="n">
        <v>-14.9162263250761</v>
      </c>
      <c r="T31" s="0" t="n">
        <v>3.8907075531105</v>
      </c>
    </row>
    <row r="32" customFormat="false" ht="15" hidden="false" customHeight="false" outlineLevel="0" collapsed="false">
      <c r="A32" s="0" t="s">
        <v>2441</v>
      </c>
      <c r="B32" s="0" t="s">
        <v>2442</v>
      </c>
      <c r="C32" s="0" t="s">
        <v>2443</v>
      </c>
      <c r="D32" s="0" t="n">
        <v>31</v>
      </c>
      <c r="E32" s="0" t="n">
        <v>26.6</v>
      </c>
      <c r="F32" s="0" t="n">
        <v>9.6</v>
      </c>
      <c r="G32" s="0" t="n">
        <v>-24.4</v>
      </c>
      <c r="H32" s="0" t="n">
        <v>-4.6</v>
      </c>
      <c r="I32" s="0" t="s">
        <v>2397</v>
      </c>
      <c r="J32" s="0" t="n">
        <v>0.076</v>
      </c>
      <c r="K32" s="0" t="s">
        <v>2524</v>
      </c>
      <c r="L32" s="0" t="s">
        <v>2519</v>
      </c>
      <c r="M32" s="0" t="n">
        <v>-34.7</v>
      </c>
      <c r="N32" s="0" t="s">
        <v>2553</v>
      </c>
      <c r="O32" s="0" t="n">
        <v>26.6210443070891</v>
      </c>
      <c r="P32" s="0" t="n">
        <v>52.6801811631208</v>
      </c>
      <c r="Q32" s="0" t="n">
        <v>322.387521040153</v>
      </c>
      <c r="R32" s="0" t="n">
        <v>-16.7705548818667</v>
      </c>
      <c r="S32" s="0" t="n">
        <v>12.9208857038668</v>
      </c>
      <c r="T32" s="0" t="n">
        <v>16.1393680663744</v>
      </c>
    </row>
    <row r="33" customFormat="false" ht="15" hidden="false" customHeight="false" outlineLevel="0" collapsed="false">
      <c r="A33" s="0" t="s">
        <v>2438</v>
      </c>
      <c r="B33" s="0" t="s">
        <v>2439</v>
      </c>
      <c r="C33" s="0" t="s">
        <v>2440</v>
      </c>
      <c r="D33" s="0" t="n">
        <v>44.4</v>
      </c>
      <c r="E33" s="0" t="n">
        <v>14.1</v>
      </c>
      <c r="F33" s="0" t="n">
        <v>-2.8</v>
      </c>
      <c r="G33" s="0" t="n">
        <v>12.6</v>
      </c>
      <c r="H33" s="0" t="n">
        <v>5.6</v>
      </c>
      <c r="I33" s="0" t="s">
        <v>2397</v>
      </c>
      <c r="J33" s="0" t="n">
        <v>0.076</v>
      </c>
      <c r="K33" s="0" t="s">
        <v>2518</v>
      </c>
      <c r="L33" s="0" t="s">
        <v>2525</v>
      </c>
      <c r="M33" s="0" t="s">
        <v>2554</v>
      </c>
      <c r="N33" s="0" t="n">
        <v>-79.1</v>
      </c>
      <c r="O33" s="0" t="n">
        <v>14.0698258695692</v>
      </c>
      <c r="P33" s="0" t="n">
        <v>50.2787872507294</v>
      </c>
      <c r="Q33" s="0" t="n">
        <v>178.057214163391</v>
      </c>
      <c r="R33" s="0" t="n">
        <v>10.8157689013657</v>
      </c>
      <c r="S33" s="0" t="n">
        <v>-0.366881813368302</v>
      </c>
      <c r="T33" s="0" t="n">
        <v>8.99135923024268</v>
      </c>
    </row>
    <row r="34" customFormat="false" ht="15" hidden="false" customHeight="false" outlineLevel="0" collapsed="false">
      <c r="A34" s="0" t="s">
        <v>933</v>
      </c>
      <c r="B34" s="0" t="s">
        <v>934</v>
      </c>
      <c r="C34" s="0" t="s">
        <v>935</v>
      </c>
      <c r="D34" s="0" t="n">
        <v>40</v>
      </c>
      <c r="E34" s="0" t="n">
        <v>14.1</v>
      </c>
      <c r="F34" s="0" t="n">
        <v>-8.9</v>
      </c>
      <c r="G34" s="0" t="n">
        <v>6.3</v>
      </c>
      <c r="H34" s="0" t="n">
        <v>-9</v>
      </c>
      <c r="I34" s="0" t="s">
        <v>936</v>
      </c>
      <c r="J34" s="0" t="n">
        <v>0.4</v>
      </c>
      <c r="K34" s="0" t="s">
        <v>2518</v>
      </c>
      <c r="L34" s="0" t="s">
        <v>2519</v>
      </c>
      <c r="M34" s="0" t="s">
        <v>2555</v>
      </c>
      <c r="N34" s="0" t="s">
        <v>2556</v>
      </c>
      <c r="O34" s="0" t="n">
        <v>14.1385996477728</v>
      </c>
      <c r="P34" s="0" t="n">
        <v>65.9985916098822</v>
      </c>
      <c r="Q34" s="0" t="n">
        <v>328.678806466542</v>
      </c>
      <c r="R34" s="0" t="n">
        <v>-11.0338032293352</v>
      </c>
      <c r="S34" s="0" t="n">
        <v>6.71424892952744</v>
      </c>
      <c r="T34" s="0" t="n">
        <v>5.75100405222003</v>
      </c>
    </row>
    <row r="35" customFormat="false" ht="15" hidden="false" customHeight="false" outlineLevel="0" collapsed="false">
      <c r="A35" s="0" t="s">
        <v>907</v>
      </c>
      <c r="B35" s="0" t="s">
        <v>908</v>
      </c>
      <c r="C35" s="0" t="s">
        <v>909</v>
      </c>
      <c r="D35" s="0" t="n">
        <v>31.1</v>
      </c>
      <c r="E35" s="0" t="n">
        <v>18.1</v>
      </c>
      <c r="F35" s="0" t="n">
        <v>12.7</v>
      </c>
      <c r="G35" s="0" t="n">
        <v>-4.7</v>
      </c>
      <c r="H35" s="0" t="n">
        <v>12</v>
      </c>
      <c r="I35" s="0" t="s">
        <v>888</v>
      </c>
      <c r="J35" s="0" t="n">
        <v>0.41</v>
      </c>
      <c r="K35" s="0" t="s">
        <v>2524</v>
      </c>
      <c r="L35" s="0" t="s">
        <v>2519</v>
      </c>
      <c r="M35" s="0" t="n">
        <v>-48.6</v>
      </c>
      <c r="N35" s="0" t="s">
        <v>2557</v>
      </c>
      <c r="O35" s="0" t="n">
        <v>18.0936452933067</v>
      </c>
      <c r="P35" s="0" t="n">
        <v>47.7393488009576</v>
      </c>
      <c r="Q35" s="0" t="n">
        <v>108.928166135385</v>
      </c>
      <c r="R35" s="0" t="n">
        <v>4.34379991983477</v>
      </c>
      <c r="S35" s="0" t="n">
        <v>-12.666878586774</v>
      </c>
      <c r="T35" s="0" t="n">
        <v>12.1680560947248</v>
      </c>
    </row>
    <row r="36" customFormat="false" ht="15" hidden="false" customHeight="false" outlineLevel="0" collapsed="false">
      <c r="A36" s="0" t="s">
        <v>1888</v>
      </c>
      <c r="B36" s="0" t="s">
        <v>1889</v>
      </c>
      <c r="C36" s="0" t="s">
        <v>1890</v>
      </c>
      <c r="D36" s="0" t="n">
        <v>32.5</v>
      </c>
      <c r="E36" s="0" t="n">
        <v>23.3</v>
      </c>
      <c r="F36" s="0" t="n">
        <v>10.1</v>
      </c>
      <c r="G36" s="0" t="n">
        <v>-8.4</v>
      </c>
      <c r="H36" s="0" t="n">
        <v>19.2</v>
      </c>
      <c r="I36" s="0" t="s">
        <v>1830</v>
      </c>
      <c r="J36" s="0" t="n">
        <v>0.13</v>
      </c>
      <c r="K36" s="0" t="s">
        <v>2524</v>
      </c>
      <c r="L36" s="0" t="s">
        <v>2519</v>
      </c>
      <c r="M36" s="0" t="n">
        <v>-81.1</v>
      </c>
      <c r="N36" s="0" t="s">
        <v>2558</v>
      </c>
      <c r="O36" s="0" t="n">
        <v>23.2639205638259</v>
      </c>
      <c r="P36" s="0" t="n">
        <v>25.4811120448684</v>
      </c>
      <c r="Q36" s="0" t="n">
        <v>358.884661382182</v>
      </c>
      <c r="R36" s="0" t="n">
        <v>-10.006557151811</v>
      </c>
      <c r="S36" s="0" t="n">
        <v>0.194815564435705</v>
      </c>
      <c r="T36" s="0" t="n">
        <v>21.0009728551654</v>
      </c>
    </row>
    <row r="37" customFormat="false" ht="15" hidden="false" customHeight="false" outlineLevel="0" collapsed="false">
      <c r="A37" s="0" t="s">
        <v>2125</v>
      </c>
      <c r="B37" s="0" t="s">
        <v>2126</v>
      </c>
      <c r="C37" s="0" t="s">
        <v>2127</v>
      </c>
      <c r="D37" s="0" t="n">
        <v>31</v>
      </c>
      <c r="E37" s="0" t="n">
        <v>13.1</v>
      </c>
      <c r="F37" s="0" t="n">
        <v>-5.2</v>
      </c>
      <c r="G37" s="0" t="n">
        <v>6.3</v>
      </c>
      <c r="H37" s="0" t="n">
        <v>-10.3</v>
      </c>
      <c r="I37" s="0" t="s">
        <v>2067</v>
      </c>
      <c r="J37" s="0" t="n">
        <v>0.1</v>
      </c>
      <c r="K37" s="0" t="s">
        <v>2518</v>
      </c>
      <c r="L37" s="0" t="s">
        <v>2525</v>
      </c>
      <c r="M37" s="0" t="s">
        <v>2559</v>
      </c>
      <c r="N37" s="0" t="n">
        <v>-92.8</v>
      </c>
      <c r="O37" s="0" t="n">
        <v>13.1461020838878</v>
      </c>
      <c r="P37" s="0" t="n">
        <v>29.2799178258837</v>
      </c>
      <c r="Q37" s="0" t="n">
        <v>121.165213733774</v>
      </c>
      <c r="R37" s="0" t="n">
        <v>3.32729075931025</v>
      </c>
      <c r="S37" s="0" t="n">
        <v>-5.50154546360828</v>
      </c>
      <c r="T37" s="0" t="n">
        <v>11.4665659076665</v>
      </c>
    </row>
    <row r="38" customFormat="false" ht="15" hidden="false" customHeight="false" outlineLevel="0" collapsed="false">
      <c r="A38" s="0" t="s">
        <v>2053</v>
      </c>
      <c r="B38" s="0" t="s">
        <v>792</v>
      </c>
      <c r="C38" s="0" t="s">
        <v>2054</v>
      </c>
      <c r="D38" s="0" t="n">
        <v>20</v>
      </c>
      <c r="E38" s="0" t="n">
        <v>12.8</v>
      </c>
      <c r="F38" s="0" t="n">
        <v>4</v>
      </c>
      <c r="G38" s="0" t="n">
        <v>-6.7</v>
      </c>
      <c r="H38" s="0" t="n">
        <v>-10.1</v>
      </c>
      <c r="I38" s="0" t="s">
        <v>1987</v>
      </c>
      <c r="J38" s="0" t="n">
        <v>0.11</v>
      </c>
      <c r="K38" s="0" t="s">
        <v>2518</v>
      </c>
      <c r="L38" s="0" t="s">
        <v>2519</v>
      </c>
      <c r="M38" s="0" t="s">
        <v>2560</v>
      </c>
      <c r="N38" s="0" t="s">
        <v>2561</v>
      </c>
      <c r="O38" s="0" t="n">
        <v>12.7632284317096</v>
      </c>
      <c r="P38" s="0" t="n">
        <v>25.8096516828985</v>
      </c>
      <c r="Q38" s="0" t="n">
        <v>66.4060734297388</v>
      </c>
      <c r="R38" s="0" t="n">
        <v>-2.22415557407597</v>
      </c>
      <c r="S38" s="0" t="n">
        <v>-5.09236227672739</v>
      </c>
      <c r="T38" s="0" t="n">
        <v>11.4900382255618</v>
      </c>
    </row>
    <row r="39" customFormat="false" ht="15" hidden="false" customHeight="false" outlineLevel="0" collapsed="false">
      <c r="A39" s="0" t="s">
        <v>507</v>
      </c>
      <c r="B39" s="0" t="s">
        <v>508</v>
      </c>
      <c r="C39" s="0" t="s">
        <v>509</v>
      </c>
      <c r="D39" s="0" t="n">
        <v>39.4</v>
      </c>
      <c r="E39" s="0" t="n">
        <v>15.2</v>
      </c>
      <c r="F39" s="0" t="n">
        <v>14</v>
      </c>
      <c r="G39" s="0" t="n">
        <v>-5.8</v>
      </c>
      <c r="H39" s="0" t="n">
        <v>1.7</v>
      </c>
      <c r="I39" s="0" t="s">
        <v>510</v>
      </c>
      <c r="J39" s="0" t="n">
        <v>0.72</v>
      </c>
      <c r="K39" s="0" t="s">
        <v>2518</v>
      </c>
      <c r="L39" s="0" t="s">
        <v>2519</v>
      </c>
      <c r="M39" s="0" t="s">
        <v>2562</v>
      </c>
      <c r="N39" s="0" t="s">
        <v>2563</v>
      </c>
      <c r="O39" s="0" t="n">
        <v>15.2489343889991</v>
      </c>
      <c r="P39" s="0" t="n">
        <v>43.8115010950844</v>
      </c>
      <c r="Q39" s="0" t="n">
        <v>104.976637641289</v>
      </c>
      <c r="R39" s="0" t="n">
        <v>2.72810530978101</v>
      </c>
      <c r="S39" s="0" t="n">
        <v>-10.198058844091</v>
      </c>
      <c r="T39" s="0" t="n">
        <v>11.0039555265914</v>
      </c>
    </row>
    <row r="40" customFormat="false" ht="15" hidden="false" customHeight="false" outlineLevel="0" collapsed="false">
      <c r="A40" s="0" t="s">
        <v>1314</v>
      </c>
      <c r="B40" s="0" t="s">
        <v>1315</v>
      </c>
      <c r="C40" s="0" t="s">
        <v>1316</v>
      </c>
      <c r="D40" s="0" t="n">
        <v>30</v>
      </c>
      <c r="E40" s="0" t="n">
        <v>14.3</v>
      </c>
      <c r="F40" s="0" t="n">
        <v>-14.2</v>
      </c>
      <c r="G40" s="0" t="n">
        <v>1.9</v>
      </c>
      <c r="H40" s="0" t="s">
        <v>1317</v>
      </c>
      <c r="I40" s="0" t="s">
        <v>1297</v>
      </c>
      <c r="J40" s="0" t="n">
        <v>0.24</v>
      </c>
      <c r="K40" s="0" t="s">
        <v>2518</v>
      </c>
      <c r="L40" s="0" t="s">
        <v>2525</v>
      </c>
      <c r="M40" s="0" t="s">
        <v>2564</v>
      </c>
      <c r="N40" s="0" t="n">
        <v>-51.3</v>
      </c>
      <c r="O40" s="0" t="n">
        <v>14.3391073641284</v>
      </c>
      <c r="P40" s="0" t="n">
        <v>53.8884346826971</v>
      </c>
      <c r="Q40" s="0" t="n">
        <v>121.338316707769</v>
      </c>
      <c r="R40" s="0" t="n">
        <v>6.02480441687155</v>
      </c>
      <c r="S40" s="0" t="n">
        <v>-9.89415073690129</v>
      </c>
      <c r="T40" s="0" t="n">
        <v>8.45088829259509</v>
      </c>
    </row>
    <row r="41" customFormat="false" ht="15" hidden="false" customHeight="false" outlineLevel="0" collapsed="false">
      <c r="A41" s="0" t="s">
        <v>1512</v>
      </c>
      <c r="B41" s="0" t="s">
        <v>1513</v>
      </c>
      <c r="C41" s="0" t="s">
        <v>1514</v>
      </c>
      <c r="D41" s="0" t="n">
        <v>37.5</v>
      </c>
      <c r="E41" s="0" t="n">
        <v>19.2</v>
      </c>
      <c r="F41" s="0" t="n">
        <v>13.3</v>
      </c>
      <c r="G41" s="0" t="n">
        <v>-3.7</v>
      </c>
      <c r="H41" s="0" t="n">
        <v>13.3</v>
      </c>
      <c r="I41" s="0" t="s">
        <v>1474</v>
      </c>
      <c r="J41" s="0" t="n">
        <v>0.2</v>
      </c>
      <c r="K41" s="0" t="s">
        <v>2524</v>
      </c>
      <c r="L41" s="0" t="s">
        <v>2519</v>
      </c>
      <c r="M41" s="0" t="n">
        <v>-45</v>
      </c>
      <c r="N41" s="0" t="s">
        <v>2565</v>
      </c>
      <c r="O41" s="0" t="n">
        <v>19.1695070359151</v>
      </c>
      <c r="P41" s="0" t="n">
        <v>47.6642846695538</v>
      </c>
      <c r="Q41" s="0" t="n">
        <v>114.600245470342</v>
      </c>
      <c r="R41" s="0" t="n">
        <v>5.89888668904257</v>
      </c>
      <c r="S41" s="0" t="n">
        <v>-12.8841401541948</v>
      </c>
      <c r="T41" s="0" t="n">
        <v>12.910153690677</v>
      </c>
    </row>
    <row r="42" customFormat="false" ht="15" hidden="false" customHeight="false" outlineLevel="0" collapsed="false">
      <c r="A42" s="0" t="s">
        <v>1683</v>
      </c>
      <c r="B42" s="0" t="s">
        <v>115</v>
      </c>
      <c r="C42" s="0" t="s">
        <v>1684</v>
      </c>
      <c r="D42" s="0" t="n">
        <v>33</v>
      </c>
      <c r="E42" s="0" t="n">
        <v>14.4</v>
      </c>
      <c r="F42" s="0" t="n">
        <v>-3</v>
      </c>
      <c r="G42" s="0" t="n">
        <v>10.2</v>
      </c>
      <c r="H42" s="0" t="n">
        <v>-9.7</v>
      </c>
      <c r="I42" s="0" t="s">
        <v>1641</v>
      </c>
      <c r="J42" s="0" t="n">
        <v>0.16</v>
      </c>
      <c r="K42" s="0" t="s">
        <v>2518</v>
      </c>
      <c r="L42" s="0" t="s">
        <v>2525</v>
      </c>
      <c r="M42" s="0" t="s">
        <v>2566</v>
      </c>
      <c r="N42" s="0" t="n">
        <v>-158.2</v>
      </c>
      <c r="O42" s="0" t="n">
        <v>14.392011673147</v>
      </c>
      <c r="P42" s="0" t="n">
        <v>76.0769914442904</v>
      </c>
      <c r="Q42" s="0" t="n">
        <v>49.2632114721211</v>
      </c>
      <c r="R42" s="0" t="n">
        <v>-9.11607377324213</v>
      </c>
      <c r="S42" s="0" t="n">
        <v>-10.5846589407569</v>
      </c>
      <c r="T42" s="0" t="n">
        <v>3.46297474271209</v>
      </c>
    </row>
    <row r="43" customFormat="false" ht="15" hidden="false" customHeight="false" outlineLevel="0" collapsed="false">
      <c r="A43" s="0" t="s">
        <v>1597</v>
      </c>
      <c r="B43" s="0" t="s">
        <v>1598</v>
      </c>
      <c r="C43" s="0" t="s">
        <v>1599</v>
      </c>
      <c r="D43" s="0" t="n">
        <v>28.3</v>
      </c>
      <c r="E43" s="0" t="n">
        <v>15.2</v>
      </c>
      <c r="F43" s="0" t="n">
        <v>1.5</v>
      </c>
      <c r="G43" s="0" t="n">
        <v>3.5</v>
      </c>
      <c r="H43" s="0" t="n">
        <v>-14.7</v>
      </c>
      <c r="I43" s="0" t="s">
        <v>1584</v>
      </c>
      <c r="J43" s="0" t="n">
        <v>0.18</v>
      </c>
      <c r="K43" s="0" t="s">
        <v>2518</v>
      </c>
      <c r="L43" s="0" t="s">
        <v>2525</v>
      </c>
      <c r="M43" s="0" t="s">
        <v>2567</v>
      </c>
      <c r="N43" s="0" t="n">
        <v>-54.7</v>
      </c>
      <c r="O43" s="0" t="n">
        <v>15.1851901535674</v>
      </c>
      <c r="P43" s="0" t="n">
        <v>46.7799126384691</v>
      </c>
      <c r="Q43" s="0" t="n">
        <v>342.93849869257</v>
      </c>
      <c r="R43" s="0" t="n">
        <v>-10.5788768172444</v>
      </c>
      <c r="S43" s="0" t="n">
        <v>3.2467080705168</v>
      </c>
      <c r="T43" s="0" t="n">
        <v>10.3988582060922</v>
      </c>
    </row>
    <row r="44" customFormat="false" ht="15" hidden="false" customHeight="false" outlineLevel="0" collapsed="false">
      <c r="A44" s="0" t="s">
        <v>82</v>
      </c>
      <c r="B44" s="0" t="s">
        <v>83</v>
      </c>
      <c r="C44" s="0" t="s">
        <v>84</v>
      </c>
      <c r="D44" s="0" t="n">
        <v>35.5</v>
      </c>
      <c r="E44" s="0" t="n">
        <v>13.6</v>
      </c>
      <c r="F44" s="0" t="n">
        <v>-2.6</v>
      </c>
      <c r="G44" s="0" t="n">
        <v>5.9</v>
      </c>
      <c r="H44" s="0" t="n">
        <v>-12.1</v>
      </c>
      <c r="I44" s="0" t="s">
        <v>85</v>
      </c>
      <c r="J44" s="0" t="n">
        <v>9.5</v>
      </c>
      <c r="K44" s="0" t="s">
        <v>2518</v>
      </c>
      <c r="L44" s="0" t="s">
        <v>2519</v>
      </c>
      <c r="M44" s="0" t="s">
        <v>2568</v>
      </c>
      <c r="N44" s="0" t="s">
        <v>2569</v>
      </c>
      <c r="O44" s="0" t="n">
        <v>13.7105798564466</v>
      </c>
      <c r="P44" s="0" t="n">
        <v>85.0791837039894</v>
      </c>
      <c r="Q44" s="0" t="n">
        <v>351.803057079448</v>
      </c>
      <c r="R44" s="0" t="n">
        <v>-13.5204921506494</v>
      </c>
      <c r="S44" s="0" t="n">
        <v>1.94759630795744</v>
      </c>
      <c r="T44" s="0" t="n">
        <v>1.17607849459931</v>
      </c>
    </row>
    <row r="45" customFormat="false" ht="15" hidden="false" customHeight="false" outlineLevel="0" collapsed="false">
      <c r="A45" s="0" t="s">
        <v>2235</v>
      </c>
      <c r="B45" s="0" t="s">
        <v>2096</v>
      </c>
      <c r="C45" s="0" t="s">
        <v>2236</v>
      </c>
      <c r="D45" s="0" t="n">
        <v>28.1</v>
      </c>
      <c r="E45" s="0" t="n">
        <v>19.6</v>
      </c>
      <c r="F45" s="0" t="n">
        <v>1.8</v>
      </c>
      <c r="G45" s="0" t="n">
        <v>-16.5</v>
      </c>
      <c r="H45" s="0" t="n">
        <v>-10.4</v>
      </c>
      <c r="I45" s="0" t="s">
        <v>2217</v>
      </c>
      <c r="J45" s="0" t="n">
        <v>0.092</v>
      </c>
      <c r="K45" s="0" t="s">
        <v>2518</v>
      </c>
      <c r="L45" s="0" t="s">
        <v>2519</v>
      </c>
      <c r="M45" s="0" t="s">
        <v>2570</v>
      </c>
      <c r="N45" s="0" t="s">
        <v>2571</v>
      </c>
      <c r="O45" s="0" t="n">
        <v>19.5869854750546</v>
      </c>
      <c r="P45" s="0" t="n">
        <v>32.5513887106789</v>
      </c>
      <c r="Q45" s="0" t="n">
        <v>278.721237004822</v>
      </c>
      <c r="R45" s="0" t="n">
        <v>-1.59798265576486</v>
      </c>
      <c r="S45" s="0" t="n">
        <v>10.4170384943622</v>
      </c>
      <c r="T45" s="0" t="n">
        <v>16.5100502857759</v>
      </c>
    </row>
    <row r="46" customFormat="false" ht="15" hidden="false" customHeight="false" outlineLevel="0" collapsed="false">
      <c r="A46" s="0" t="s">
        <v>1078</v>
      </c>
      <c r="B46" s="0" t="s">
        <v>1079</v>
      </c>
      <c r="C46" s="0" t="s">
        <v>1080</v>
      </c>
      <c r="D46" s="0" t="n">
        <v>22.3</v>
      </c>
      <c r="E46" s="0" t="n">
        <v>16.7</v>
      </c>
      <c r="F46" s="0" t="n">
        <v>-10.8</v>
      </c>
      <c r="G46" s="0" t="n">
        <v>1.2</v>
      </c>
      <c r="H46" s="0" t="n">
        <v>-12.7</v>
      </c>
      <c r="I46" s="0" t="s">
        <v>1081</v>
      </c>
      <c r="J46" s="0" t="n">
        <v>0.33</v>
      </c>
      <c r="K46" s="0" t="s">
        <v>2518</v>
      </c>
      <c r="L46" s="0" t="s">
        <v>2519</v>
      </c>
      <c r="M46" s="0" t="s">
        <v>2572</v>
      </c>
      <c r="N46" s="0" t="s">
        <v>2573</v>
      </c>
      <c r="O46" s="0" t="n">
        <v>16.7143650791767</v>
      </c>
      <c r="P46" s="0" t="n">
        <v>16.7811967646163</v>
      </c>
      <c r="Q46" s="0" t="n">
        <v>242.240160132219</v>
      </c>
      <c r="R46" s="0" t="n">
        <v>2.24766408514279</v>
      </c>
      <c r="S46" s="0" t="n">
        <v>4.27032680395503</v>
      </c>
      <c r="T46" s="0" t="n">
        <v>16.0025721416209</v>
      </c>
    </row>
    <row r="47" customFormat="false" ht="15" hidden="false" customHeight="false" outlineLevel="0" collapsed="false">
      <c r="A47" s="0" t="s">
        <v>1057</v>
      </c>
      <c r="B47" s="0" t="s">
        <v>1058</v>
      </c>
      <c r="C47" s="0" t="s">
        <v>1059</v>
      </c>
      <c r="D47" s="0" t="n">
        <v>28.5</v>
      </c>
      <c r="E47" s="0" t="n">
        <v>17.6</v>
      </c>
      <c r="F47" s="0" t="n">
        <v>10.9</v>
      </c>
      <c r="G47" s="0" t="n">
        <v>-13.8</v>
      </c>
      <c r="H47" s="0" t="n">
        <v>-0.1</v>
      </c>
      <c r="I47" s="0" t="s">
        <v>1053</v>
      </c>
      <c r="J47" s="0" t="n">
        <v>0.34</v>
      </c>
      <c r="K47" s="0" t="s">
        <v>2524</v>
      </c>
      <c r="L47" s="0" t="s">
        <v>2519</v>
      </c>
      <c r="M47" s="0" t="n">
        <v>-5.9</v>
      </c>
      <c r="N47" s="0" t="s">
        <v>2574</v>
      </c>
      <c r="O47" s="0" t="n">
        <v>17.5857897178375</v>
      </c>
      <c r="P47" s="0" t="n">
        <v>32.6406612603173</v>
      </c>
      <c r="Q47" s="0" t="n">
        <v>279.900323568514</v>
      </c>
      <c r="R47" s="0" t="n">
        <v>-1.63083832926229</v>
      </c>
      <c r="S47" s="0" t="n">
        <v>9.34397073699487</v>
      </c>
      <c r="T47" s="0" t="n">
        <v>14.8084630265937</v>
      </c>
    </row>
    <row r="48" customFormat="false" ht="15" hidden="false" customHeight="false" outlineLevel="0" collapsed="false">
      <c r="A48" s="0" t="s">
        <v>1741</v>
      </c>
      <c r="B48" s="0" t="s">
        <v>286</v>
      </c>
      <c r="C48" s="0" t="s">
        <v>1742</v>
      </c>
      <c r="D48" s="0" t="n">
        <v>40</v>
      </c>
      <c r="E48" s="0" t="n">
        <v>17.6</v>
      </c>
      <c r="F48" s="0" t="n">
        <v>-9.4</v>
      </c>
      <c r="G48" s="0" t="n">
        <v>14.1</v>
      </c>
      <c r="H48" s="0" t="n">
        <v>-4.9</v>
      </c>
      <c r="I48" s="0" t="s">
        <v>1688</v>
      </c>
      <c r="J48" s="0" t="n">
        <v>0.15</v>
      </c>
      <c r="K48" s="0" t="s">
        <v>2518</v>
      </c>
      <c r="L48" s="0" t="s">
        <v>2525</v>
      </c>
      <c r="M48" s="0" t="s">
        <v>2575</v>
      </c>
      <c r="N48" s="0" t="n">
        <v>-133.5</v>
      </c>
      <c r="O48" s="0" t="n">
        <v>17.6402947821174</v>
      </c>
      <c r="P48" s="0" t="n">
        <v>72.4499615637907</v>
      </c>
      <c r="Q48" s="0" t="n">
        <v>79.2551139043409</v>
      </c>
      <c r="R48" s="0" t="n">
        <v>-3.13571190478125</v>
      </c>
      <c r="S48" s="0" t="n">
        <v>-16.5243186045472</v>
      </c>
      <c r="T48" s="0" t="n">
        <v>5.3192297849997</v>
      </c>
    </row>
    <row r="49" customFormat="false" ht="15" hidden="false" customHeight="false" outlineLevel="0" collapsed="false">
      <c r="A49" s="0" t="s">
        <v>1979</v>
      </c>
      <c r="B49" s="0" t="s">
        <v>1980</v>
      </c>
      <c r="C49" s="0" t="s">
        <v>1981</v>
      </c>
      <c r="D49" s="0" t="n">
        <v>36</v>
      </c>
      <c r="E49" s="0" t="n">
        <v>16.4</v>
      </c>
      <c r="F49" s="0" t="n">
        <v>15.6</v>
      </c>
      <c r="G49" s="0" t="n">
        <v>1.5</v>
      </c>
      <c r="H49" s="0" t="n">
        <v>4.9</v>
      </c>
      <c r="I49" s="0" t="s">
        <v>1915</v>
      </c>
      <c r="J49" s="0" t="n">
        <v>0.12</v>
      </c>
      <c r="K49" s="0" t="s">
        <v>2524</v>
      </c>
      <c r="L49" s="0" t="s">
        <v>2525</v>
      </c>
      <c r="M49" s="0" t="n">
        <v>-11.4</v>
      </c>
      <c r="N49" s="0" t="n">
        <v>-135.8</v>
      </c>
      <c r="O49" s="0" t="n">
        <v>16.4201096220458</v>
      </c>
      <c r="P49" s="0" t="n">
        <v>37.9002714730446</v>
      </c>
      <c r="Q49" s="0" t="n">
        <v>256.316636463276</v>
      </c>
      <c r="R49" s="0" t="n">
        <v>2.38606780943296</v>
      </c>
      <c r="S49" s="0" t="n">
        <v>9.80040969388396</v>
      </c>
      <c r="T49" s="0" t="n">
        <v>12.956799382595</v>
      </c>
    </row>
    <row r="50" customFormat="false" ht="15" hidden="false" customHeight="false" outlineLevel="0" collapsed="false">
      <c r="A50" s="0" t="s">
        <v>1810</v>
      </c>
      <c r="B50" s="0" t="s">
        <v>1811</v>
      </c>
      <c r="C50" s="0" t="s">
        <v>1500</v>
      </c>
      <c r="D50" s="0" t="n">
        <v>46</v>
      </c>
      <c r="E50" s="0" t="n">
        <v>11.7</v>
      </c>
      <c r="F50" s="0" t="n">
        <v>10.2</v>
      </c>
      <c r="G50" s="0" t="n">
        <v>2.9</v>
      </c>
      <c r="H50" s="0" t="n">
        <v>-4.9</v>
      </c>
      <c r="I50" s="0" t="s">
        <v>1746</v>
      </c>
      <c r="J50" s="0" t="n">
        <v>0.14</v>
      </c>
      <c r="K50" s="0" t="s">
        <v>2518</v>
      </c>
      <c r="L50" s="0" t="s">
        <v>2525</v>
      </c>
      <c r="M50" s="0" t="s">
        <v>2576</v>
      </c>
      <c r="N50" s="0" t="n">
        <v>-169.7</v>
      </c>
      <c r="O50" s="0" t="n">
        <v>11.6816094781498</v>
      </c>
      <c r="P50" s="0" t="n">
        <v>23.0362693994666</v>
      </c>
      <c r="Q50" s="0" t="n">
        <v>13.0153536718351</v>
      </c>
      <c r="R50" s="0" t="n">
        <v>-4.45373977710955</v>
      </c>
      <c r="S50" s="0" t="n">
        <v>-1.02948401492704</v>
      </c>
      <c r="T50" s="0" t="n">
        <v>10.7500867280595</v>
      </c>
    </row>
    <row r="51" customFormat="false" ht="15" hidden="false" customHeight="false" outlineLevel="0" collapsed="false">
      <c r="A51" s="0" t="s">
        <v>1509</v>
      </c>
      <c r="B51" s="0" t="s">
        <v>1510</v>
      </c>
      <c r="C51" s="0" t="s">
        <v>1511</v>
      </c>
      <c r="D51" s="0" t="n">
        <v>27.8</v>
      </c>
      <c r="E51" s="0" t="n">
        <v>23.4</v>
      </c>
      <c r="F51" s="0" t="n">
        <v>7.8</v>
      </c>
      <c r="G51" s="0" t="n">
        <v>-21.7</v>
      </c>
      <c r="H51" s="0" t="n">
        <v>3.7</v>
      </c>
      <c r="I51" s="0" t="s">
        <v>1498</v>
      </c>
      <c r="J51" s="0" t="n">
        <v>0.2</v>
      </c>
      <c r="K51" s="0" t="s">
        <v>2518</v>
      </c>
      <c r="L51" s="0" t="s">
        <v>2519</v>
      </c>
      <c r="M51" s="0" t="s">
        <v>2577</v>
      </c>
      <c r="N51" s="0" t="s">
        <v>2578</v>
      </c>
      <c r="O51" s="0" t="n">
        <v>23.3542287391384</v>
      </c>
      <c r="P51" s="0" t="n">
        <v>42.0153760066381</v>
      </c>
      <c r="Q51" s="0" t="n">
        <v>216.41473922168</v>
      </c>
      <c r="R51" s="0" t="n">
        <v>12.5794606210827</v>
      </c>
      <c r="S51" s="0" t="n">
        <v>9.27937419725278</v>
      </c>
      <c r="T51" s="0" t="n">
        <v>17.3513799160179</v>
      </c>
    </row>
    <row r="52" customFormat="false" ht="15" hidden="false" customHeight="false" outlineLevel="0" collapsed="false">
      <c r="A52" s="0" t="s">
        <v>1361</v>
      </c>
      <c r="B52" s="0" t="s">
        <v>1321</v>
      </c>
      <c r="C52" s="0" t="s">
        <v>1362</v>
      </c>
      <c r="D52" s="0" t="n">
        <v>38</v>
      </c>
      <c r="E52" s="0" t="n">
        <v>11.1</v>
      </c>
      <c r="F52" s="0" t="n">
        <v>0.5</v>
      </c>
      <c r="G52" s="0" t="n">
        <v>6</v>
      </c>
      <c r="H52" s="0" t="n">
        <v>9.3</v>
      </c>
      <c r="I52" s="0" t="s">
        <v>1323</v>
      </c>
      <c r="J52" s="0" t="n">
        <v>0.23</v>
      </c>
      <c r="K52" s="0" t="s">
        <v>2524</v>
      </c>
      <c r="L52" s="0" t="s">
        <v>2525</v>
      </c>
      <c r="M52" s="0" t="n">
        <v>-35.1</v>
      </c>
      <c r="N52" s="0" t="n">
        <v>-34.2</v>
      </c>
      <c r="O52" s="0" t="n">
        <v>11.0788086002061</v>
      </c>
      <c r="P52" s="0" t="n">
        <v>45.4769267126724</v>
      </c>
      <c r="Q52" s="0" t="n">
        <v>221.59301524741</v>
      </c>
      <c r="R52" s="0" t="n">
        <v>5.90737484316839</v>
      </c>
      <c r="S52" s="0" t="n">
        <v>5.24352513462392</v>
      </c>
      <c r="T52" s="0" t="n">
        <v>7.76842111531478</v>
      </c>
    </row>
    <row r="53" customFormat="false" ht="15" hidden="false" customHeight="false" outlineLevel="0" collapsed="false">
      <c r="A53" s="0" t="s">
        <v>1681</v>
      </c>
      <c r="B53" s="0" t="s">
        <v>1412</v>
      </c>
      <c r="C53" s="0" t="s">
        <v>1682</v>
      </c>
      <c r="D53" s="0" t="n">
        <v>31.6</v>
      </c>
      <c r="E53" s="0" t="n">
        <v>14.1</v>
      </c>
      <c r="F53" s="0" t="n">
        <v>-2.9</v>
      </c>
      <c r="G53" s="0" t="n">
        <v>-1</v>
      </c>
      <c r="H53" s="0" t="n">
        <v>-13.8</v>
      </c>
      <c r="I53" s="0" t="s">
        <v>1634</v>
      </c>
      <c r="J53" s="0" t="n">
        <v>0.16</v>
      </c>
      <c r="K53" s="0" t="s">
        <v>2524</v>
      </c>
      <c r="L53" s="0" t="s">
        <v>2525</v>
      </c>
      <c r="M53" s="0" t="n">
        <v>-51.8</v>
      </c>
      <c r="N53" s="0" t="n">
        <v>-11.2</v>
      </c>
      <c r="O53" s="0" t="n">
        <v>14.1368313281301</v>
      </c>
      <c r="P53" s="0" t="n">
        <v>-49.3688922422655</v>
      </c>
      <c r="Q53" s="0" t="n">
        <v>8.27561343272592</v>
      </c>
      <c r="R53" s="0" t="n">
        <v>-10.6169775274899</v>
      </c>
      <c r="S53" s="0" t="n">
        <v>-1.5442347738723</v>
      </c>
      <c r="T53" s="0" t="n">
        <v>-9.2057116587442</v>
      </c>
    </row>
    <row r="54" customFormat="false" ht="15" hidden="false" customHeight="false" outlineLevel="0" collapsed="false">
      <c r="A54" s="0" t="s">
        <v>1359</v>
      </c>
      <c r="B54" s="0" t="s">
        <v>1104</v>
      </c>
      <c r="C54" s="0" t="s">
        <v>1360</v>
      </c>
      <c r="D54" s="0" t="n">
        <v>29.4</v>
      </c>
      <c r="E54" s="0" t="n">
        <v>18.3</v>
      </c>
      <c r="F54" s="0" t="n">
        <v>-5</v>
      </c>
      <c r="G54" s="0" t="n">
        <v>-13</v>
      </c>
      <c r="H54" s="0" t="n">
        <v>-11.9</v>
      </c>
      <c r="I54" s="0" t="s">
        <v>1340</v>
      </c>
      <c r="J54" s="0" t="n">
        <v>0.23</v>
      </c>
      <c r="K54" s="0" t="s">
        <v>2524</v>
      </c>
      <c r="L54" s="0" t="s">
        <v>2519</v>
      </c>
      <c r="M54" s="0" t="n">
        <v>-48.7</v>
      </c>
      <c r="N54" s="0" t="s">
        <v>2579</v>
      </c>
      <c r="O54" s="0" t="n">
        <v>18.3196615689264</v>
      </c>
      <c r="P54" s="0" t="n">
        <v>89.3206519462672</v>
      </c>
      <c r="Q54" s="0" t="n">
        <v>356.171810194337</v>
      </c>
      <c r="R54" s="0" t="n">
        <v>-18.2775008010589</v>
      </c>
      <c r="S54" s="0" t="n">
        <v>1.22302285355843</v>
      </c>
      <c r="T54" s="0" t="n">
        <v>0.217208579401097</v>
      </c>
    </row>
    <row r="55" customFormat="false" ht="15" hidden="false" customHeight="false" outlineLevel="0" collapsed="false">
      <c r="A55" s="0" t="s">
        <v>1594</v>
      </c>
      <c r="B55" s="0" t="s">
        <v>1595</v>
      </c>
      <c r="C55" s="0" t="s">
        <v>1596</v>
      </c>
      <c r="D55" s="0" t="n">
        <v>29.3</v>
      </c>
      <c r="E55" s="0" t="n">
        <v>14.9</v>
      </c>
      <c r="F55" s="0" t="n">
        <v>-6</v>
      </c>
      <c r="G55" s="0" t="n">
        <v>-7.3</v>
      </c>
      <c r="H55" s="0" t="n">
        <v>-11.5</v>
      </c>
      <c r="I55" s="0" t="s">
        <v>1584</v>
      </c>
      <c r="J55" s="0" t="n">
        <v>0.18</v>
      </c>
      <c r="K55" s="0" t="s">
        <v>2518</v>
      </c>
      <c r="L55" s="0" t="s">
        <v>2519</v>
      </c>
      <c r="M55" s="0" t="s">
        <v>2520</v>
      </c>
      <c r="N55" s="0" t="s">
        <v>2580</v>
      </c>
      <c r="O55" s="0" t="n">
        <v>14.8842198317547</v>
      </c>
      <c r="P55" s="0" t="n">
        <v>11.5724479661889</v>
      </c>
      <c r="Q55" s="0" t="n">
        <v>29.2525066309843</v>
      </c>
      <c r="R55" s="0" t="n">
        <v>-2.60510140117097</v>
      </c>
      <c r="S55" s="0" t="n">
        <v>-1.4590766029514</v>
      </c>
      <c r="T55" s="0" t="n">
        <v>14.5816508721179</v>
      </c>
    </row>
    <row r="56" customFormat="false" ht="15" hidden="false" customHeight="false" outlineLevel="0" collapsed="false">
      <c r="A56" s="0" t="s">
        <v>1804</v>
      </c>
      <c r="B56" s="0" t="s">
        <v>1805</v>
      </c>
      <c r="C56" s="0" t="s">
        <v>1806</v>
      </c>
      <c r="D56" s="0" t="n">
        <v>31.2</v>
      </c>
      <c r="E56" s="0" t="n">
        <v>14.5</v>
      </c>
      <c r="F56" s="0" t="n">
        <v>-13</v>
      </c>
      <c r="G56" s="0" t="n">
        <v>-4</v>
      </c>
      <c r="H56" s="0" t="n">
        <v>-5</v>
      </c>
      <c r="I56" s="0" t="s">
        <v>1746</v>
      </c>
      <c r="J56" s="0" t="n">
        <v>0.14</v>
      </c>
      <c r="K56" s="0" t="s">
        <v>2518</v>
      </c>
      <c r="L56" s="0" t="s">
        <v>2525</v>
      </c>
      <c r="M56" s="0" t="s">
        <v>2581</v>
      </c>
      <c r="N56" s="0" t="n">
        <v>-131</v>
      </c>
      <c r="O56" s="0" t="n">
        <v>14.4913767461894</v>
      </c>
      <c r="P56" s="0" t="n">
        <v>-71.1975005818663</v>
      </c>
      <c r="Q56" s="0" t="n">
        <v>31.5947284213017</v>
      </c>
      <c r="R56" s="0" t="n">
        <v>-11.6846917000649</v>
      </c>
      <c r="S56" s="0" t="n">
        <v>-7.18698842768864</v>
      </c>
      <c r="T56" s="0" t="n">
        <v>-4.67067203030824</v>
      </c>
    </row>
    <row r="57" customFormat="false" ht="15" hidden="false" customHeight="false" outlineLevel="0" collapsed="false">
      <c r="A57" s="0" t="s">
        <v>990</v>
      </c>
      <c r="B57" s="0" t="s">
        <v>991</v>
      </c>
      <c r="C57" s="0" t="s">
        <v>992</v>
      </c>
      <c r="D57" s="0" t="n">
        <v>26.5</v>
      </c>
      <c r="E57" s="0" t="n">
        <v>20.7</v>
      </c>
      <c r="F57" s="0" t="n">
        <v>-10</v>
      </c>
      <c r="G57" s="0" t="n">
        <v>3.2</v>
      </c>
      <c r="H57" s="0" t="n">
        <v>17.8</v>
      </c>
      <c r="I57" s="0" t="s">
        <v>984</v>
      </c>
      <c r="J57" s="0" t="n">
        <v>0.37</v>
      </c>
      <c r="K57" s="0" t="s">
        <v>2524</v>
      </c>
      <c r="L57" s="0" t="s">
        <v>2519</v>
      </c>
      <c r="M57" s="0" t="n">
        <v>-38.3</v>
      </c>
      <c r="N57" s="0" t="s">
        <v>2582</v>
      </c>
      <c r="O57" s="0" t="n">
        <v>20.6659139647875</v>
      </c>
      <c r="P57" s="0" t="n">
        <v>33.5273535580316</v>
      </c>
      <c r="Q57" s="0" t="n">
        <v>217.331705022452</v>
      </c>
      <c r="R57" s="0" t="n">
        <v>9.07610954374047</v>
      </c>
      <c r="S57" s="0" t="n">
        <v>6.92208292719231</v>
      </c>
      <c r="T57" s="0" t="n">
        <v>17.2275652226046</v>
      </c>
    </row>
    <row r="58" customFormat="false" ht="15" hidden="false" customHeight="false" outlineLevel="0" collapsed="false">
      <c r="A58" s="0" t="s">
        <v>414</v>
      </c>
      <c r="B58" s="0" t="s">
        <v>415</v>
      </c>
      <c r="C58" s="0" t="s">
        <v>416</v>
      </c>
      <c r="D58" s="0" t="n">
        <v>24.3</v>
      </c>
      <c r="E58" s="0" t="n">
        <v>19.8</v>
      </c>
      <c r="F58" s="0" t="n">
        <v>-5.2</v>
      </c>
      <c r="G58" s="0" t="n">
        <v>2.2</v>
      </c>
      <c r="H58" s="0" t="n">
        <v>19</v>
      </c>
      <c r="I58" s="0" t="s">
        <v>395</v>
      </c>
      <c r="J58" s="0" t="n">
        <v>1</v>
      </c>
      <c r="K58" s="0" t="s">
        <v>2524</v>
      </c>
      <c r="L58" s="0" t="s">
        <v>2519</v>
      </c>
      <c r="M58" s="0" t="n">
        <v>-53.3</v>
      </c>
      <c r="N58" s="0" t="s">
        <v>2583</v>
      </c>
      <c r="O58" s="0" t="n">
        <v>19.8212007708918</v>
      </c>
      <c r="P58" s="0" t="n">
        <v>45.569515058515</v>
      </c>
      <c r="Q58" s="0" t="n">
        <v>201.418224382338</v>
      </c>
      <c r="R58" s="0" t="n">
        <v>13.1768238594365</v>
      </c>
      <c r="S58" s="0" t="n">
        <v>5.16877632820519</v>
      </c>
      <c r="T58" s="0" t="n">
        <v>13.8757004957001</v>
      </c>
    </row>
    <row r="59" customFormat="false" ht="15" hidden="false" customHeight="false" outlineLevel="0" collapsed="false">
      <c r="A59" s="0" t="s">
        <v>1054</v>
      </c>
      <c r="B59" s="0" t="s">
        <v>929</v>
      </c>
      <c r="C59" s="0" t="s">
        <v>1055</v>
      </c>
      <c r="D59" s="0" t="n">
        <v>34.5</v>
      </c>
      <c r="E59" s="0" t="n">
        <v>21.5</v>
      </c>
      <c r="F59" s="0" t="n">
        <v>-18.2</v>
      </c>
      <c r="G59" s="0" t="n">
        <v>-11.3</v>
      </c>
      <c r="H59" s="0" t="n">
        <v>-2.1</v>
      </c>
      <c r="I59" s="0" t="s">
        <v>1056</v>
      </c>
      <c r="J59" s="0" t="n">
        <v>0.34</v>
      </c>
      <c r="K59" s="0" t="s">
        <v>2518</v>
      </c>
      <c r="L59" s="0" t="s">
        <v>2519</v>
      </c>
      <c r="M59" s="0" t="s">
        <v>2584</v>
      </c>
      <c r="N59" s="0" t="s">
        <v>2585</v>
      </c>
      <c r="O59" s="0" t="n">
        <v>21.5253339114635</v>
      </c>
      <c r="P59" s="0" t="n">
        <v>42.653374788095</v>
      </c>
      <c r="Q59" s="0" t="n">
        <v>154.97883162364</v>
      </c>
      <c r="R59" s="0" t="n">
        <v>13.2159810651228</v>
      </c>
      <c r="S59" s="0" t="n">
        <v>-6.16865867179358</v>
      </c>
      <c r="T59" s="0" t="n">
        <v>15.8311558225299</v>
      </c>
    </row>
    <row r="60" customFormat="false" ht="15" hidden="false" customHeight="false" outlineLevel="0" collapsed="false">
      <c r="A60" s="0" t="s">
        <v>2199</v>
      </c>
      <c r="B60" s="0" t="s">
        <v>2200</v>
      </c>
      <c r="C60" s="0" t="s">
        <v>2201</v>
      </c>
      <c r="D60" s="0" t="n">
        <v>41.7</v>
      </c>
      <c r="E60" s="0" t="n">
        <v>31.7</v>
      </c>
      <c r="F60" s="0" t="n">
        <v>-27.8</v>
      </c>
      <c r="G60" s="0" t="n">
        <v>-14.3</v>
      </c>
      <c r="H60" s="0" t="n">
        <v>-5.2</v>
      </c>
      <c r="I60" s="0" t="s">
        <v>2169</v>
      </c>
      <c r="J60" s="0" t="n">
        <v>0.095</v>
      </c>
      <c r="K60" s="0" t="s">
        <v>2518</v>
      </c>
      <c r="L60" s="0" t="s">
        <v>2519</v>
      </c>
      <c r="M60" s="0" t="s">
        <v>2586</v>
      </c>
      <c r="N60" s="0" t="s">
        <v>2587</v>
      </c>
      <c r="O60" s="0" t="n">
        <v>31.6917970459234</v>
      </c>
      <c r="P60" s="0" t="n">
        <v>50.0305211204613</v>
      </c>
      <c r="Q60" s="0" t="n">
        <v>258.082461052739</v>
      </c>
      <c r="R60" s="0" t="n">
        <v>5.01559784880328</v>
      </c>
      <c r="S60" s="0" t="n">
        <v>23.764661420636</v>
      </c>
      <c r="T60" s="0" t="n">
        <v>20.3581591943283</v>
      </c>
    </row>
    <row r="61" customFormat="false" ht="15" hidden="false" customHeight="false" outlineLevel="0" collapsed="false">
      <c r="A61" s="0" t="s">
        <v>1738</v>
      </c>
      <c r="B61" s="0" t="s">
        <v>1739</v>
      </c>
      <c r="C61" s="0" t="s">
        <v>1740</v>
      </c>
      <c r="D61" s="0" t="n">
        <v>32.5</v>
      </c>
      <c r="E61" s="0" t="n">
        <v>19.8</v>
      </c>
      <c r="F61" s="0" t="n">
        <v>-2</v>
      </c>
      <c r="G61" s="0" t="n">
        <v>-16.6</v>
      </c>
      <c r="H61" s="0" t="n">
        <v>-10.6</v>
      </c>
      <c r="I61" s="0" t="s">
        <v>1688</v>
      </c>
      <c r="J61" s="0" t="n">
        <v>0.15</v>
      </c>
      <c r="K61" s="0" t="s">
        <v>2518</v>
      </c>
      <c r="L61" s="0" t="s">
        <v>2519</v>
      </c>
      <c r="M61" s="0" t="s">
        <v>2588</v>
      </c>
      <c r="N61" s="0" t="s">
        <v>2589</v>
      </c>
      <c r="O61" s="0" t="n">
        <v>19.7969694650469</v>
      </c>
      <c r="P61" s="0" t="n">
        <v>67.8528613791918</v>
      </c>
      <c r="Q61" s="0" t="n">
        <v>64.4409861060927</v>
      </c>
      <c r="R61" s="0" t="n">
        <v>-7.91103360896075</v>
      </c>
      <c r="S61" s="0" t="n">
        <v>-16.5419576979803</v>
      </c>
      <c r="T61" s="0" t="n">
        <v>7.46318851136181</v>
      </c>
    </row>
    <row r="62" customFormat="false" ht="15" hidden="false" customHeight="false" outlineLevel="0" collapsed="false">
      <c r="A62" s="0" t="s">
        <v>2233</v>
      </c>
      <c r="B62" s="0" t="s">
        <v>87</v>
      </c>
      <c r="C62" s="0" t="s">
        <v>2234</v>
      </c>
      <c r="D62" s="0" t="n">
        <v>32</v>
      </c>
      <c r="E62" s="0" t="n">
        <v>21.2</v>
      </c>
      <c r="F62" s="0" t="n">
        <v>-18.6</v>
      </c>
      <c r="G62" s="0" t="n">
        <v>-9</v>
      </c>
      <c r="H62" s="0" t="n">
        <v>-4.7</v>
      </c>
      <c r="I62" s="0" t="s">
        <v>2217</v>
      </c>
      <c r="J62" s="0" t="n">
        <v>0.092</v>
      </c>
      <c r="K62" s="0" t="s">
        <v>2518</v>
      </c>
      <c r="L62" s="0" t="s">
        <v>2525</v>
      </c>
      <c r="M62" s="0" t="s">
        <v>2590</v>
      </c>
      <c r="N62" s="0" t="n">
        <v>-35.8</v>
      </c>
      <c r="O62" s="0" t="n">
        <v>21.1907998905185</v>
      </c>
      <c r="P62" s="0" t="n">
        <v>59.1134129344242</v>
      </c>
      <c r="Q62" s="0" t="n">
        <v>91.4522874895326</v>
      </c>
      <c r="R62" s="0" t="n">
        <v>0.460905383337105</v>
      </c>
      <c r="S62" s="0" t="n">
        <v>-18.1797871254908</v>
      </c>
      <c r="T62" s="0" t="n">
        <v>10.8780929532456</v>
      </c>
    </row>
    <row r="63" customFormat="false" ht="15" hidden="false" customHeight="false" outlineLevel="0" collapsed="false">
      <c r="A63" s="0" t="s">
        <v>2163</v>
      </c>
      <c r="B63" s="0" t="s">
        <v>2164</v>
      </c>
      <c r="C63" s="0" t="s">
        <v>2165</v>
      </c>
      <c r="D63" s="0" t="n">
        <v>43.3</v>
      </c>
      <c r="E63" s="0" t="n">
        <v>27.4</v>
      </c>
      <c r="F63" s="0" t="n">
        <v>-7.5</v>
      </c>
      <c r="G63" s="0" t="n">
        <v>-23.5</v>
      </c>
      <c r="H63" s="0" t="n">
        <v>-11.9</v>
      </c>
      <c r="I63" s="0" t="s">
        <v>2131</v>
      </c>
      <c r="J63" s="0" t="n">
        <v>0.098</v>
      </c>
      <c r="K63" s="0" t="s">
        <v>2518</v>
      </c>
      <c r="L63" s="0" t="s">
        <v>2519</v>
      </c>
      <c r="M63" s="0" t="s">
        <v>2591</v>
      </c>
      <c r="N63" s="0" t="s">
        <v>2592</v>
      </c>
      <c r="O63" s="0" t="n">
        <v>27.3881361176696</v>
      </c>
      <c r="P63" s="0" t="n">
        <v>33.7112375614324</v>
      </c>
      <c r="Q63" s="0" t="n">
        <v>92.437984931955</v>
      </c>
      <c r="R63" s="0" t="n">
        <v>0.646604500886511</v>
      </c>
      <c r="S63" s="0" t="n">
        <v>-15.1868645539513</v>
      </c>
      <c r="T63" s="0" t="n">
        <v>22.7826918435766</v>
      </c>
    </row>
    <row r="64" customFormat="false" ht="15" hidden="false" customHeight="false" outlineLevel="0" collapsed="false">
      <c r="A64" s="0" t="s">
        <v>1165</v>
      </c>
      <c r="B64" s="0" t="s">
        <v>1166</v>
      </c>
      <c r="C64" s="0" t="s">
        <v>1167</v>
      </c>
      <c r="D64" s="0" t="n">
        <v>14.5</v>
      </c>
      <c r="E64" s="0" t="n">
        <v>15.5</v>
      </c>
      <c r="F64" s="0" t="n">
        <v>-13.2</v>
      </c>
      <c r="G64" s="0" t="n">
        <v>8.1</v>
      </c>
      <c r="H64" s="0" t="n">
        <v>1.2</v>
      </c>
      <c r="I64" s="0" t="s">
        <v>1157</v>
      </c>
      <c r="J64" s="0" t="n">
        <v>0.29</v>
      </c>
      <c r="K64" s="0" t="s">
        <v>2518</v>
      </c>
      <c r="L64" s="0" t="s">
        <v>2525</v>
      </c>
      <c r="M64" s="0" t="s">
        <v>2593</v>
      </c>
      <c r="N64" s="0" t="n">
        <v>-66</v>
      </c>
      <c r="O64" s="0" t="n">
        <v>15.5335121591995</v>
      </c>
      <c r="P64" s="0" t="n">
        <v>41.4378043316311</v>
      </c>
      <c r="Q64" s="0" t="n">
        <v>121.511332396448</v>
      </c>
      <c r="R64" s="0" t="n">
        <v>5.37311373414909</v>
      </c>
      <c r="S64" s="0" t="n">
        <v>-8.76423323154796</v>
      </c>
      <c r="T64" s="0" t="n">
        <v>11.6450789891236</v>
      </c>
    </row>
    <row r="65" customFormat="false" ht="15" hidden="false" customHeight="false" outlineLevel="0" collapsed="false">
      <c r="A65" s="0" t="s">
        <v>1561</v>
      </c>
      <c r="B65" s="0" t="s">
        <v>1562</v>
      </c>
      <c r="C65" s="0" t="s">
        <v>1563</v>
      </c>
      <c r="D65" s="0" t="n">
        <v>27.8</v>
      </c>
      <c r="E65" s="0" t="n">
        <v>12.9</v>
      </c>
      <c r="F65" s="0" t="n">
        <v>9.8</v>
      </c>
      <c r="G65" s="0" t="n">
        <v>-4.5</v>
      </c>
      <c r="H65" s="0" t="n">
        <v>7</v>
      </c>
      <c r="I65" s="0" t="s">
        <v>1520</v>
      </c>
      <c r="J65" s="0" t="n">
        <v>0.19</v>
      </c>
      <c r="K65" s="0" t="s">
        <v>2524</v>
      </c>
      <c r="L65" s="0" t="s">
        <v>2525</v>
      </c>
      <c r="M65" s="0" t="n">
        <v>-71.7</v>
      </c>
      <c r="N65" s="0" t="n">
        <v>-116.4</v>
      </c>
      <c r="O65" s="0" t="n">
        <v>12.8565158577276</v>
      </c>
      <c r="P65" s="0" t="n">
        <v>58.3375388736734</v>
      </c>
      <c r="Q65" s="0" t="n">
        <v>260.066259155644</v>
      </c>
      <c r="R65" s="0" t="n">
        <v>1.88774915841831</v>
      </c>
      <c r="S65" s="0" t="n">
        <v>10.7788335566974</v>
      </c>
      <c r="T65" s="0" t="n">
        <v>6.74856653459868</v>
      </c>
    </row>
    <row r="66" customFormat="false" ht="15" hidden="false" customHeight="false" outlineLevel="0" collapsed="false">
      <c r="A66" s="0" t="s">
        <v>1467</v>
      </c>
      <c r="B66" s="0" t="s">
        <v>1418</v>
      </c>
      <c r="C66" s="0" t="s">
        <v>536</v>
      </c>
      <c r="D66" s="0" t="n">
        <v>35.5</v>
      </c>
      <c r="E66" s="0" t="n">
        <v>22.2</v>
      </c>
      <c r="F66" s="0" t="n">
        <v>14.9</v>
      </c>
      <c r="G66" s="0" t="n">
        <v>-8.1</v>
      </c>
      <c r="H66" s="0" t="n">
        <v>-14.3</v>
      </c>
      <c r="I66" s="0" t="s">
        <v>1429</v>
      </c>
      <c r="J66" s="0" t="n">
        <v>0.21</v>
      </c>
      <c r="K66" s="0" t="s">
        <v>2518</v>
      </c>
      <c r="L66" s="0" t="s">
        <v>2525</v>
      </c>
      <c r="M66" s="0" t="s">
        <v>2594</v>
      </c>
      <c r="N66" s="0" t="n">
        <v>-147.6</v>
      </c>
      <c r="O66" s="0" t="n">
        <v>22.1835524657346</v>
      </c>
      <c r="P66" s="0" t="n">
        <v>42.0497872607737</v>
      </c>
      <c r="Q66" s="0" t="n">
        <v>273.94122916233</v>
      </c>
      <c r="R66" s="0" t="n">
        <v>-1.02123868226435</v>
      </c>
      <c r="S66" s="0" t="n">
        <v>14.8228754423601</v>
      </c>
      <c r="T66" s="0" t="n">
        <v>16.4726875516451</v>
      </c>
    </row>
    <row r="67" customFormat="false" ht="15" hidden="false" customHeight="false" outlineLevel="0" collapsed="false">
      <c r="A67" s="0" t="s">
        <v>1885</v>
      </c>
      <c r="B67" s="0" t="s">
        <v>1886</v>
      </c>
      <c r="C67" s="0" t="s">
        <v>1887</v>
      </c>
      <c r="D67" s="0" t="n">
        <v>37</v>
      </c>
      <c r="E67" s="0" t="n">
        <v>17.8</v>
      </c>
      <c r="F67" s="0" t="n">
        <v>13.7</v>
      </c>
      <c r="G67" s="0" t="n">
        <v>-10.9</v>
      </c>
      <c r="H67" s="0" t="n">
        <v>-3.3</v>
      </c>
      <c r="I67" s="0" t="s">
        <v>1830</v>
      </c>
      <c r="J67" s="0" t="n">
        <v>0.13</v>
      </c>
      <c r="K67" s="0" t="s">
        <v>2518</v>
      </c>
      <c r="L67" s="0" t="s">
        <v>2519</v>
      </c>
      <c r="M67" s="0" t="s">
        <v>2595</v>
      </c>
      <c r="N67" s="0" t="s">
        <v>2596</v>
      </c>
      <c r="O67" s="0" t="n">
        <v>17.8154427393764</v>
      </c>
      <c r="P67" s="0" t="n">
        <v>40.7412051594632</v>
      </c>
      <c r="Q67" s="0" t="n">
        <v>211.337630322808</v>
      </c>
      <c r="R67" s="0" t="n">
        <v>9.93093636841479</v>
      </c>
      <c r="S67" s="0" t="n">
        <v>6.04704105821801</v>
      </c>
      <c r="T67" s="0" t="n">
        <v>13.4981405121862</v>
      </c>
    </row>
    <row r="68" customFormat="false" ht="15" hidden="false" customHeight="false" outlineLevel="0" collapsed="false">
      <c r="A68" s="0" t="s">
        <v>2197</v>
      </c>
      <c r="B68" s="0" t="s">
        <v>2198</v>
      </c>
      <c r="C68" s="0" t="s">
        <v>1879</v>
      </c>
      <c r="D68" s="0" t="n">
        <v>35</v>
      </c>
      <c r="E68" s="0" t="n">
        <v>13</v>
      </c>
      <c r="F68" s="0" t="n">
        <v>-11.6</v>
      </c>
      <c r="G68" s="0" t="n">
        <v>-2.5</v>
      </c>
      <c r="H68" s="0" t="n">
        <v>-5.4</v>
      </c>
      <c r="I68" s="0" t="s">
        <v>2169</v>
      </c>
      <c r="J68" s="0" t="n">
        <v>0.095</v>
      </c>
      <c r="K68" s="0" t="s">
        <v>2518</v>
      </c>
      <c r="L68" s="0" t="s">
        <v>2525</v>
      </c>
      <c r="M68" s="0" t="s">
        <v>2597</v>
      </c>
      <c r="N68" s="0" t="n">
        <v>-31.7</v>
      </c>
      <c r="O68" s="0" t="n">
        <v>13.0372543121625</v>
      </c>
      <c r="P68" s="0" t="n">
        <v>39.2282130497683</v>
      </c>
      <c r="Q68" s="0" t="n">
        <v>94.2245846617538</v>
      </c>
      <c r="R68" s="0" t="n">
        <v>0.60736985215146</v>
      </c>
      <c r="S68" s="0" t="n">
        <v>-8.22249892586314</v>
      </c>
      <c r="T68" s="0" t="n">
        <v>10.0990897251622</v>
      </c>
    </row>
    <row r="69" customFormat="false" ht="15" hidden="false" customHeight="false" outlineLevel="0" collapsed="false">
      <c r="A69" s="0" t="s">
        <v>2268</v>
      </c>
      <c r="B69" s="0" t="s">
        <v>2269</v>
      </c>
      <c r="C69" s="0" t="s">
        <v>506</v>
      </c>
      <c r="D69" s="0" t="n">
        <v>22.5</v>
      </c>
      <c r="E69" s="0" t="n">
        <v>24.7</v>
      </c>
      <c r="F69" s="0" t="n">
        <v>-22.8</v>
      </c>
      <c r="G69" s="0" t="n">
        <v>-5.5</v>
      </c>
      <c r="H69" s="0" t="n">
        <v>7.6</v>
      </c>
      <c r="I69" s="0" t="s">
        <v>2238</v>
      </c>
      <c r="J69" s="0" t="n">
        <v>0.089</v>
      </c>
      <c r="K69" s="0" t="s">
        <v>2524</v>
      </c>
      <c r="L69" s="0" t="s">
        <v>2519</v>
      </c>
      <c r="M69" s="0" t="n">
        <v>-22.1</v>
      </c>
      <c r="N69" s="0" t="s">
        <v>2598</v>
      </c>
      <c r="O69" s="0" t="n">
        <v>24.6546141726047</v>
      </c>
      <c r="P69" s="0" t="n">
        <v>12.1283272390742</v>
      </c>
      <c r="Q69" s="0" t="n">
        <v>287.81845331934</v>
      </c>
      <c r="R69" s="0" t="n">
        <v>-1.58508476270639</v>
      </c>
      <c r="S69" s="0" t="n">
        <v>4.93150351103054</v>
      </c>
      <c r="T69" s="0" t="n">
        <v>24.1043103907938</v>
      </c>
    </row>
    <row r="70" customFormat="false" ht="15" hidden="false" customHeight="false" outlineLevel="0" collapsed="false">
      <c r="A70" s="0" t="s">
        <v>1075</v>
      </c>
      <c r="B70" s="0" t="s">
        <v>1076</v>
      </c>
      <c r="C70" s="0" t="s">
        <v>1077</v>
      </c>
      <c r="D70" s="0" t="n">
        <v>38</v>
      </c>
      <c r="E70" s="0" t="n">
        <v>27.4</v>
      </c>
      <c r="F70" s="0" t="n">
        <v>5.2</v>
      </c>
      <c r="G70" s="0" t="n">
        <v>12.3</v>
      </c>
      <c r="H70" s="0" t="n">
        <v>23.9</v>
      </c>
      <c r="I70" s="0" t="s">
        <v>1067</v>
      </c>
      <c r="J70" s="0" t="n">
        <v>0.33</v>
      </c>
      <c r="K70" s="0" t="s">
        <v>2524</v>
      </c>
      <c r="L70" s="0" t="s">
        <v>2525</v>
      </c>
      <c r="M70" s="0" t="n">
        <v>-10.4</v>
      </c>
      <c r="N70" s="0" t="n">
        <v>-143.3</v>
      </c>
      <c r="O70" s="0" t="n">
        <v>27.3777281745582</v>
      </c>
      <c r="P70" s="0" t="n">
        <v>55.1481646749437</v>
      </c>
      <c r="Q70" s="0" t="n">
        <v>162.504770423581</v>
      </c>
      <c r="R70" s="0" t="n">
        <v>21.4277735089688</v>
      </c>
      <c r="S70" s="0" t="n">
        <v>-6.75418965910195</v>
      </c>
      <c r="T70" s="0" t="n">
        <v>15.6451732012533</v>
      </c>
    </row>
    <row r="71" customFormat="false" ht="15" hidden="false" customHeight="false" outlineLevel="0" collapsed="false">
      <c r="A71" s="0" t="s">
        <v>638</v>
      </c>
      <c r="B71" s="0" t="s">
        <v>260</v>
      </c>
      <c r="C71" s="0" t="s">
        <v>639</v>
      </c>
      <c r="D71" s="0" t="n">
        <v>47.3</v>
      </c>
      <c r="E71" s="0" t="n">
        <v>14.1</v>
      </c>
      <c r="F71" s="0" t="n">
        <v>1.5</v>
      </c>
      <c r="G71" s="0" t="n">
        <v>-12.9</v>
      </c>
      <c r="H71" s="0" t="n">
        <v>-5.4</v>
      </c>
      <c r="I71" s="0" t="s">
        <v>640</v>
      </c>
      <c r="J71" s="0" t="n">
        <v>0.57</v>
      </c>
      <c r="K71" s="0" t="s">
        <v>2518</v>
      </c>
      <c r="L71" s="0" t="s">
        <v>2519</v>
      </c>
      <c r="M71" s="0" t="s">
        <v>2552</v>
      </c>
      <c r="N71" s="0" t="s">
        <v>2599</v>
      </c>
      <c r="O71" s="0" t="n">
        <v>14.0648498036773</v>
      </c>
      <c r="P71" s="0" t="n">
        <v>30.5992708821877</v>
      </c>
      <c r="Q71" s="0" t="n">
        <v>233.397308502363</v>
      </c>
      <c r="R71" s="0" t="n">
        <v>4.26890442644633</v>
      </c>
      <c r="S71" s="0" t="n">
        <v>5.74752060684804</v>
      </c>
      <c r="T71" s="0" t="n">
        <v>12.1062984380745</v>
      </c>
    </row>
    <row r="72" customFormat="false" ht="15" hidden="false" customHeight="false" outlineLevel="0" collapsed="false">
      <c r="A72" s="0" t="s">
        <v>2339</v>
      </c>
      <c r="B72" s="0" t="s">
        <v>2340</v>
      </c>
      <c r="C72" s="0" t="s">
        <v>1914</v>
      </c>
      <c r="D72" s="0" t="n">
        <v>52</v>
      </c>
      <c r="E72" s="0" t="n">
        <v>20.4</v>
      </c>
      <c r="F72" s="0" t="n">
        <v>-10.1</v>
      </c>
      <c r="G72" s="0" t="n">
        <v>11.2</v>
      </c>
      <c r="H72" s="0" t="n">
        <v>13.7</v>
      </c>
      <c r="I72" s="0" t="s">
        <v>2309</v>
      </c>
      <c r="J72" s="0" t="n">
        <v>0.082</v>
      </c>
      <c r="K72" s="0" t="s">
        <v>2524</v>
      </c>
      <c r="L72" s="0" t="s">
        <v>2525</v>
      </c>
      <c r="M72" s="0" t="n">
        <v>-12.5</v>
      </c>
      <c r="N72" s="0" t="n">
        <v>-107.2</v>
      </c>
      <c r="O72" s="0" t="n">
        <v>20.3749846625709</v>
      </c>
      <c r="P72" s="0" t="n">
        <v>58.9967851166867</v>
      </c>
      <c r="Q72" s="0" t="n">
        <v>132.089034039444</v>
      </c>
      <c r="R72" s="0" t="n">
        <v>11.7059720580835</v>
      </c>
      <c r="S72" s="0" t="n">
        <v>-12.9602416175166</v>
      </c>
      <c r="T72" s="0" t="n">
        <v>10.4948728144252</v>
      </c>
    </row>
    <row r="73" customFormat="false" ht="15" hidden="false" customHeight="false" outlineLevel="0" collapsed="false">
      <c r="A73" s="0" t="s">
        <v>1071</v>
      </c>
      <c r="B73" s="0" t="s">
        <v>1072</v>
      </c>
      <c r="C73" s="0" t="s">
        <v>1073</v>
      </c>
      <c r="D73" s="0" t="n">
        <v>38</v>
      </c>
      <c r="E73" s="0" t="n">
        <v>15.9</v>
      </c>
      <c r="F73" s="0" t="n">
        <v>-12.9</v>
      </c>
      <c r="G73" s="0" t="n">
        <v>8.1</v>
      </c>
      <c r="H73" s="0" t="n">
        <v>4.6</v>
      </c>
      <c r="I73" s="0" t="s">
        <v>1074</v>
      </c>
      <c r="J73" s="0" t="n">
        <v>0.33</v>
      </c>
      <c r="K73" s="0" t="s">
        <v>2524</v>
      </c>
      <c r="L73" s="0" t="s">
        <v>2525</v>
      </c>
      <c r="M73" s="0" t="n">
        <v>-38.6</v>
      </c>
      <c r="N73" s="0" t="n">
        <v>-33.5</v>
      </c>
      <c r="O73" s="0" t="n">
        <v>15.9116309660575</v>
      </c>
      <c r="P73" s="0" t="n">
        <v>21.8293337002304</v>
      </c>
      <c r="Q73" s="0" t="n">
        <v>3.54181902316893</v>
      </c>
      <c r="R73" s="0" t="n">
        <v>-5.90532995922815</v>
      </c>
      <c r="S73" s="0" t="n">
        <v>-0.36551195152701</v>
      </c>
      <c r="T73" s="0" t="n">
        <v>14.7706966350925</v>
      </c>
    </row>
    <row r="74" customFormat="false" ht="15" hidden="false" customHeight="false" outlineLevel="0" collapsed="false">
      <c r="A74" s="0" t="s">
        <v>1799</v>
      </c>
      <c r="B74" s="0" t="s">
        <v>1800</v>
      </c>
      <c r="C74" s="0" t="s">
        <v>1801</v>
      </c>
      <c r="D74" s="0" t="n">
        <v>27.4</v>
      </c>
      <c r="E74" s="0" t="n">
        <v>13.5</v>
      </c>
      <c r="F74" s="0" t="n">
        <v>5.2</v>
      </c>
      <c r="G74" s="0" t="n">
        <v>-8.1</v>
      </c>
      <c r="H74" s="0" t="n">
        <v>9.5</v>
      </c>
      <c r="I74" s="0" t="s">
        <v>1761</v>
      </c>
      <c r="J74" s="0" t="n">
        <v>0.14</v>
      </c>
      <c r="K74" s="0" t="s">
        <v>2524</v>
      </c>
      <c r="L74" s="0" t="s">
        <v>2519</v>
      </c>
      <c r="M74" s="0" t="n">
        <v>-18.6</v>
      </c>
      <c r="N74" s="0" t="s">
        <v>2600</v>
      </c>
      <c r="O74" s="0" t="n">
        <v>13.5240526470433</v>
      </c>
      <c r="P74" s="0" t="n">
        <v>26.2597094467298</v>
      </c>
      <c r="Q74" s="0" t="n">
        <v>186.766854082419</v>
      </c>
      <c r="R74" s="0" t="n">
        <v>5.94190825207381</v>
      </c>
      <c r="S74" s="0" t="n">
        <v>0.705043600399093</v>
      </c>
      <c r="T74" s="0" t="n">
        <v>12.1283403582466</v>
      </c>
    </row>
    <row r="75" customFormat="false" ht="15" hidden="false" customHeight="false" outlineLevel="0" collapsed="false">
      <c r="A75" s="0" t="s">
        <v>753</v>
      </c>
      <c r="B75" s="0" t="s">
        <v>754</v>
      </c>
      <c r="C75" s="0" t="s">
        <v>755</v>
      </c>
      <c r="D75" s="0" t="n">
        <v>42</v>
      </c>
      <c r="E75" s="0" t="n">
        <v>18.5</v>
      </c>
      <c r="F75" s="0" t="n">
        <v>-18.1</v>
      </c>
      <c r="G75" s="0" t="n">
        <v>-0.4</v>
      </c>
      <c r="H75" s="0" t="n">
        <v>3.7</v>
      </c>
      <c r="I75" s="0" t="s">
        <v>756</v>
      </c>
      <c r="J75" s="0" t="n">
        <v>0.48</v>
      </c>
      <c r="K75" s="0" t="s">
        <v>2518</v>
      </c>
      <c r="L75" s="0" t="s">
        <v>2519</v>
      </c>
      <c r="M75" s="0" t="s">
        <v>2601</v>
      </c>
      <c r="N75" s="0" t="s">
        <v>2602</v>
      </c>
      <c r="O75" s="0" t="n">
        <v>18.4786363133214</v>
      </c>
      <c r="P75" s="0" t="n">
        <v>66.3914656870727</v>
      </c>
      <c r="Q75" s="0" t="n">
        <v>188.487277160273</v>
      </c>
      <c r="R75" s="0" t="n">
        <v>16.7466030718566</v>
      </c>
      <c r="S75" s="0" t="n">
        <v>2.49899499111072</v>
      </c>
      <c r="T75" s="0" t="n">
        <v>7.40042631123955</v>
      </c>
    </row>
    <row r="76" customFormat="false" ht="15" hidden="false" customHeight="false" outlineLevel="0" collapsed="false">
      <c r="A76" s="0" t="s">
        <v>1558</v>
      </c>
      <c r="B76" s="0" t="s">
        <v>1559</v>
      </c>
      <c r="C76" s="0" t="s">
        <v>1560</v>
      </c>
      <c r="D76" s="0" t="n">
        <v>30.6</v>
      </c>
      <c r="E76" s="0" t="n">
        <v>17.2</v>
      </c>
      <c r="F76" s="0" t="n">
        <v>-11.7</v>
      </c>
      <c r="G76" s="0" t="n">
        <v>11.7</v>
      </c>
      <c r="H76" s="0" t="n">
        <v>4.6</v>
      </c>
      <c r="I76" s="0" t="s">
        <v>1520</v>
      </c>
      <c r="J76" s="0" t="n">
        <v>0.19</v>
      </c>
      <c r="K76" s="0" t="s">
        <v>2518</v>
      </c>
      <c r="L76" s="0" t="s">
        <v>2525</v>
      </c>
      <c r="M76" s="0" t="s">
        <v>2603</v>
      </c>
      <c r="N76" s="0" t="n">
        <v>-47.8</v>
      </c>
      <c r="O76" s="0" t="n">
        <v>17.1738172809658</v>
      </c>
      <c r="P76" s="0" t="n">
        <v>40.5284222471378</v>
      </c>
      <c r="Q76" s="0" t="n">
        <v>175.846606608573</v>
      </c>
      <c r="R76" s="0" t="n">
        <v>11.1306696435623</v>
      </c>
      <c r="S76" s="0" t="n">
        <v>-0.808282881081912</v>
      </c>
      <c r="T76" s="0" t="n">
        <v>13.0535386799914</v>
      </c>
    </row>
    <row r="77" customFormat="false" ht="15" hidden="false" customHeight="false" outlineLevel="0" collapsed="false">
      <c r="A77" s="0" t="s">
        <v>1883</v>
      </c>
      <c r="B77" s="0" t="s">
        <v>1546</v>
      </c>
      <c r="C77" s="0" t="s">
        <v>1884</v>
      </c>
      <c r="D77" s="0" t="n">
        <v>39.8</v>
      </c>
      <c r="E77" s="0" t="n">
        <v>13.4</v>
      </c>
      <c r="F77" s="0" t="n">
        <v>11.1</v>
      </c>
      <c r="G77" s="0" t="n">
        <v>-5.2</v>
      </c>
      <c r="H77" s="0" t="n">
        <v>5.4</v>
      </c>
      <c r="I77" s="0" t="s">
        <v>1814</v>
      </c>
      <c r="J77" s="0" t="n">
        <v>0.13</v>
      </c>
      <c r="K77" s="0" t="s">
        <v>2518</v>
      </c>
      <c r="L77" s="0" t="s">
        <v>2525</v>
      </c>
      <c r="M77" s="0" t="s">
        <v>2604</v>
      </c>
      <c r="N77" s="0" t="n">
        <v>-130.4</v>
      </c>
      <c r="O77" s="0" t="n">
        <v>13.394401815684</v>
      </c>
      <c r="P77" s="0" t="n">
        <v>85.7758571868651</v>
      </c>
      <c r="Q77" s="0" t="n">
        <v>242.264921728026</v>
      </c>
      <c r="R77" s="0" t="n">
        <v>6.21660738307105</v>
      </c>
      <c r="S77" s="0" t="n">
        <v>11.8232986993964</v>
      </c>
      <c r="T77" s="0" t="n">
        <v>0.986610617010082</v>
      </c>
    </row>
    <row r="78" customFormat="false" ht="15" hidden="false" customHeight="false" outlineLevel="0" collapsed="false">
      <c r="A78" s="0" t="s">
        <v>2265</v>
      </c>
      <c r="B78" s="0" t="s">
        <v>2266</v>
      </c>
      <c r="C78" s="0" t="s">
        <v>2267</v>
      </c>
      <c r="D78" s="0" t="n">
        <v>36</v>
      </c>
      <c r="E78" s="0" t="n">
        <v>14.9</v>
      </c>
      <c r="F78" s="0" t="n">
        <v>-3.9</v>
      </c>
      <c r="G78" s="0" t="n">
        <v>4</v>
      </c>
      <c r="H78" s="0" t="n">
        <v>-13.8</v>
      </c>
      <c r="I78" s="0" t="s">
        <v>2238</v>
      </c>
      <c r="J78" s="0" t="n">
        <v>0.089</v>
      </c>
      <c r="K78" s="0" t="s">
        <v>2518</v>
      </c>
      <c r="L78" s="0" t="s">
        <v>2519</v>
      </c>
      <c r="M78" s="0" t="s">
        <v>2605</v>
      </c>
      <c r="N78" s="0" t="s">
        <v>2606</v>
      </c>
      <c r="O78" s="0" t="n">
        <v>14.8879145618183</v>
      </c>
      <c r="P78" s="0" t="n">
        <v>40.6291301111542</v>
      </c>
      <c r="Q78" s="0" t="n">
        <v>332.705752342378</v>
      </c>
      <c r="R78" s="0" t="n">
        <v>-8.61507219859546</v>
      </c>
      <c r="S78" s="0" t="n">
        <v>4.44547504583355</v>
      </c>
      <c r="T78" s="0" t="n">
        <v>11.2990390135559</v>
      </c>
    </row>
    <row r="79" customFormat="false" ht="15" hidden="false" customHeight="false" outlineLevel="0" collapsed="false">
      <c r="A79" s="0" t="s">
        <v>534</v>
      </c>
      <c r="B79" s="0" t="s">
        <v>535</v>
      </c>
      <c r="C79" s="0" t="s">
        <v>536</v>
      </c>
      <c r="D79" s="0" t="n">
        <v>30.6</v>
      </c>
      <c r="E79" s="0" t="n">
        <v>16.1</v>
      </c>
      <c r="F79" s="0" t="n">
        <v>1.5</v>
      </c>
      <c r="G79" s="0" t="n">
        <v>15.1</v>
      </c>
      <c r="H79" s="0" t="n">
        <v>-5.5</v>
      </c>
      <c r="I79" s="0" t="s">
        <v>537</v>
      </c>
      <c r="J79" s="0" t="n">
        <v>0.69</v>
      </c>
      <c r="K79" s="0" t="s">
        <v>2518</v>
      </c>
      <c r="L79" s="0" t="s">
        <v>2525</v>
      </c>
      <c r="M79" s="0" t="s">
        <v>2607</v>
      </c>
      <c r="N79" s="0" t="n">
        <v>-147.6</v>
      </c>
      <c r="O79" s="0" t="n">
        <v>16.1403221777014</v>
      </c>
      <c r="P79" s="0" t="n">
        <v>49.3021985639313</v>
      </c>
      <c r="Q79" s="0" t="n">
        <v>102.527240438606</v>
      </c>
      <c r="R79" s="0" t="n">
        <v>2.65423743492726</v>
      </c>
      <c r="S79" s="0" t="n">
        <v>-11.9456114819229</v>
      </c>
      <c r="T79" s="0" t="n">
        <v>10.5246087795215</v>
      </c>
    </row>
    <row r="80" customFormat="false" ht="15" hidden="false" customHeight="false" outlineLevel="0" collapsed="false">
      <c r="A80" s="0" t="s">
        <v>2050</v>
      </c>
      <c r="B80" s="0" t="s">
        <v>2051</v>
      </c>
      <c r="C80" s="0" t="s">
        <v>2052</v>
      </c>
      <c r="D80" s="0" t="n">
        <v>59</v>
      </c>
      <c r="E80" s="0" t="n">
        <v>42.3</v>
      </c>
      <c r="F80" s="0" t="n">
        <v>25.2</v>
      </c>
      <c r="G80" s="0" t="n">
        <v>31.2</v>
      </c>
      <c r="H80" s="0" t="n">
        <v>-13.3</v>
      </c>
      <c r="I80" s="0" t="s">
        <v>1984</v>
      </c>
      <c r="J80" s="0" t="n">
        <v>0.11</v>
      </c>
      <c r="K80" s="0" t="s">
        <v>2518</v>
      </c>
      <c r="L80" s="0" t="s">
        <v>2525</v>
      </c>
      <c r="M80" s="0" t="s">
        <v>2608</v>
      </c>
      <c r="N80" s="0" t="n">
        <v>-129.5</v>
      </c>
      <c r="O80" s="0" t="n">
        <v>42.2536388965495</v>
      </c>
      <c r="P80" s="0" t="n">
        <v>2.9037182568594</v>
      </c>
      <c r="Q80" s="0" t="n">
        <v>169.210462261428</v>
      </c>
      <c r="R80" s="0" t="n">
        <v>2.10263390649885</v>
      </c>
      <c r="S80" s="0" t="n">
        <v>-0.400700968704935</v>
      </c>
      <c r="T80" s="0" t="n">
        <v>42.1993882584679</v>
      </c>
    </row>
    <row r="81" customFormat="false" ht="15" hidden="false" customHeight="false" outlineLevel="0" collapsed="false">
      <c r="A81" s="0" t="s">
        <v>114</v>
      </c>
      <c r="B81" s="0" t="s">
        <v>115</v>
      </c>
      <c r="C81" s="0" t="s">
        <v>116</v>
      </c>
      <c r="D81" s="0" t="n">
        <v>25</v>
      </c>
      <c r="E81" s="0" t="n">
        <v>14.9</v>
      </c>
      <c r="F81" s="0" t="n">
        <v>-13.4</v>
      </c>
      <c r="G81" s="0" t="n">
        <v>6</v>
      </c>
      <c r="H81" s="0" t="n">
        <v>2.5</v>
      </c>
      <c r="I81" s="0" t="s">
        <v>117</v>
      </c>
      <c r="J81" s="0" t="n">
        <v>6</v>
      </c>
      <c r="K81" s="0" t="s">
        <v>2518</v>
      </c>
      <c r="L81" s="0" t="s">
        <v>2525</v>
      </c>
      <c r="M81" s="0" t="s">
        <v>2566</v>
      </c>
      <c r="N81" s="0" t="n">
        <v>-66.2</v>
      </c>
      <c r="O81" s="0" t="n">
        <v>14.8932870784122</v>
      </c>
      <c r="P81" s="0" t="n">
        <v>48.4001001218759</v>
      </c>
      <c r="Q81" s="0" t="n">
        <v>117.938203127642</v>
      </c>
      <c r="R81" s="0" t="n">
        <v>5.21798437991019</v>
      </c>
      <c r="S81" s="0" t="n">
        <v>-9.83918777071344</v>
      </c>
      <c r="T81" s="0" t="n">
        <v>9.88802422244486</v>
      </c>
    </row>
    <row r="82" customFormat="false" ht="15" hidden="false" customHeight="false" outlineLevel="0" collapsed="false">
      <c r="A82" s="0" t="s">
        <v>1797</v>
      </c>
      <c r="B82" s="0" t="s">
        <v>159</v>
      </c>
      <c r="C82" s="0" t="s">
        <v>1798</v>
      </c>
      <c r="D82" s="0" t="n">
        <v>24.4</v>
      </c>
      <c r="E82" s="0" t="n">
        <v>17.5</v>
      </c>
      <c r="F82" s="0" t="n">
        <v>3.8</v>
      </c>
      <c r="G82" s="0" t="n">
        <v>-5.8</v>
      </c>
      <c r="H82" s="0" t="n">
        <v>16.1</v>
      </c>
      <c r="I82" s="0" t="s">
        <v>1761</v>
      </c>
      <c r="J82" s="0" t="n">
        <v>0.14</v>
      </c>
      <c r="K82" s="0" t="s">
        <v>2518</v>
      </c>
      <c r="L82" s="0" t="s">
        <v>2525</v>
      </c>
      <c r="M82" s="0" t="s">
        <v>2609</v>
      </c>
      <c r="N82" s="0" t="n">
        <v>-25.3</v>
      </c>
      <c r="O82" s="0" t="n">
        <v>17.5296891016355</v>
      </c>
      <c r="P82" s="0" t="n">
        <v>-17.7339580954039</v>
      </c>
      <c r="Q82" s="0" t="n">
        <v>137.319209966819</v>
      </c>
      <c r="R82" s="0" t="n">
        <v>3.92529161887932</v>
      </c>
      <c r="S82" s="0" t="n">
        <v>-3.61971890723583</v>
      </c>
      <c r="T82" s="0" t="n">
        <v>-16.6966978992661</v>
      </c>
    </row>
    <row r="83" customFormat="false" ht="15" hidden="false" customHeight="false" outlineLevel="0" collapsed="false">
      <c r="A83" s="0" t="s">
        <v>1678</v>
      </c>
      <c r="B83" s="0" t="s">
        <v>1679</v>
      </c>
      <c r="C83" s="0" t="s">
        <v>1680</v>
      </c>
      <c r="D83" s="0" t="n">
        <v>29.2</v>
      </c>
      <c r="E83" s="0" t="n">
        <v>15.8</v>
      </c>
      <c r="F83" s="0" t="n">
        <v>0.2</v>
      </c>
      <c r="G83" s="0" t="n">
        <v>-15.7</v>
      </c>
      <c r="H83" s="0" t="n">
        <v>2.1</v>
      </c>
      <c r="I83" s="0" t="s">
        <v>1641</v>
      </c>
      <c r="J83" s="0" t="n">
        <v>0.16</v>
      </c>
      <c r="K83" s="0" t="s">
        <v>2524</v>
      </c>
      <c r="L83" s="0" t="s">
        <v>2519</v>
      </c>
      <c r="M83" s="0" t="n">
        <v>-19.2</v>
      </c>
      <c r="N83" s="0" t="s">
        <v>2610</v>
      </c>
      <c r="O83" s="0" t="n">
        <v>15.8410858213697</v>
      </c>
      <c r="P83" s="0" t="n">
        <v>11.6537938448582</v>
      </c>
      <c r="Q83" s="0" t="n">
        <v>6.53895646986712</v>
      </c>
      <c r="R83" s="0" t="n">
        <v>-3.1790441101572</v>
      </c>
      <c r="S83" s="0" t="n">
        <v>-0.364396045198207</v>
      </c>
      <c r="T83" s="0" t="n">
        <v>15.5145381519373</v>
      </c>
    </row>
    <row r="84" customFormat="false" ht="15" hidden="false" customHeight="false" outlineLevel="0" collapsed="false">
      <c r="A84" s="0" t="s">
        <v>293</v>
      </c>
      <c r="B84" s="0" t="s">
        <v>294</v>
      </c>
      <c r="C84" s="0" t="s">
        <v>295</v>
      </c>
      <c r="D84" s="0" t="n">
        <v>31.5</v>
      </c>
      <c r="E84" s="0" t="n">
        <v>11.5</v>
      </c>
      <c r="F84" s="0" t="n">
        <v>4.4</v>
      </c>
      <c r="G84" s="0" t="n">
        <v>-8.5</v>
      </c>
      <c r="H84" s="0" t="n">
        <v>6.4</v>
      </c>
      <c r="I84" s="0" t="s">
        <v>276</v>
      </c>
      <c r="J84" s="0" t="n">
        <v>1.6</v>
      </c>
      <c r="K84" s="0" t="s">
        <v>2524</v>
      </c>
      <c r="L84" s="0" t="s">
        <v>2519</v>
      </c>
      <c r="M84" s="0" t="n">
        <v>-38.8</v>
      </c>
      <c r="N84" s="0" t="s">
        <v>2611</v>
      </c>
      <c r="O84" s="0" t="n">
        <v>11.5139046374373</v>
      </c>
      <c r="P84" s="0" t="n">
        <v>16.9486578295203</v>
      </c>
      <c r="Q84" s="0" t="n">
        <v>281.048527563255</v>
      </c>
      <c r="R84" s="0" t="n">
        <v>-0.643235388795651</v>
      </c>
      <c r="S84" s="0" t="n">
        <v>3.29426044876074</v>
      </c>
      <c r="T84" s="0" t="n">
        <v>11.0138138866758</v>
      </c>
    </row>
    <row r="85" customFormat="false" ht="15" hidden="false" customHeight="false" outlineLevel="0" collapsed="false">
      <c r="A85" s="0" t="s">
        <v>2047</v>
      </c>
      <c r="B85" s="0" t="s">
        <v>2048</v>
      </c>
      <c r="C85" s="0" t="s">
        <v>2049</v>
      </c>
      <c r="D85" s="0" t="n">
        <v>33.3</v>
      </c>
      <c r="E85" s="0" t="n">
        <v>15.2</v>
      </c>
      <c r="F85" s="0" t="n">
        <v>7.3</v>
      </c>
      <c r="G85" s="0" t="n">
        <v>-12.2</v>
      </c>
      <c r="H85" s="0" t="n">
        <v>5.3</v>
      </c>
      <c r="I85" s="0" t="s">
        <v>1992</v>
      </c>
      <c r="J85" s="0" t="n">
        <v>0.11</v>
      </c>
      <c r="K85" s="0" t="s">
        <v>2524</v>
      </c>
      <c r="L85" s="0" t="s">
        <v>2519</v>
      </c>
      <c r="M85" s="0" t="n">
        <v>-23.6</v>
      </c>
      <c r="N85" s="0" t="s">
        <v>2612</v>
      </c>
      <c r="O85" s="0" t="n">
        <v>15.1730023396822</v>
      </c>
      <c r="P85" s="0" t="n">
        <v>11.4741700451157</v>
      </c>
      <c r="Q85" s="0" t="n">
        <v>283.658058429787</v>
      </c>
      <c r="R85" s="0" t="n">
        <v>-0.712703420981302</v>
      </c>
      <c r="S85" s="0" t="n">
        <v>2.93295590019791</v>
      </c>
      <c r="T85" s="0" t="n">
        <v>14.8697620532817</v>
      </c>
    </row>
    <row r="86" customFormat="false" ht="15" hidden="false" customHeight="false" outlineLevel="0" collapsed="false">
      <c r="A86" s="0" t="s">
        <v>987</v>
      </c>
      <c r="B86" s="0" t="s">
        <v>988</v>
      </c>
      <c r="C86" s="0" t="s">
        <v>989</v>
      </c>
      <c r="D86" s="0" t="n">
        <v>33.3</v>
      </c>
      <c r="E86" s="0" t="n">
        <v>11.4</v>
      </c>
      <c r="F86" s="0" t="n">
        <v>3.4</v>
      </c>
      <c r="G86" s="0" t="n">
        <v>-4.2</v>
      </c>
      <c r="H86" s="0" t="n">
        <v>10</v>
      </c>
      <c r="I86" s="0" t="s">
        <v>984</v>
      </c>
      <c r="J86" s="0" t="n">
        <v>0.37</v>
      </c>
      <c r="K86" s="0" t="s">
        <v>2524</v>
      </c>
      <c r="L86" s="0" t="s">
        <v>2519</v>
      </c>
      <c r="M86" s="0" t="n">
        <v>-48.8</v>
      </c>
      <c r="N86" s="0" t="s">
        <v>2613</v>
      </c>
      <c r="O86" s="0" t="n">
        <v>11.3666177907063</v>
      </c>
      <c r="P86" s="0" t="n">
        <v>35.6245033065582</v>
      </c>
      <c r="Q86" s="0" t="n">
        <v>134.343485164049</v>
      </c>
      <c r="R86" s="0" t="n">
        <v>4.627607848362</v>
      </c>
      <c r="S86" s="0" t="n">
        <v>-4.73489129307962</v>
      </c>
      <c r="T86" s="0" t="n">
        <v>9.23937498126888</v>
      </c>
    </row>
    <row r="87" customFormat="false" ht="15" hidden="false" customHeight="false" outlineLevel="0" collapsed="false">
      <c r="A87" s="0" t="s">
        <v>2122</v>
      </c>
      <c r="B87" s="0" t="s">
        <v>2123</v>
      </c>
      <c r="C87" s="0" t="s">
        <v>2124</v>
      </c>
      <c r="D87" s="0" t="n">
        <v>30.6</v>
      </c>
      <c r="E87" s="0" t="n">
        <v>15.9</v>
      </c>
      <c r="F87" s="0" t="n">
        <v>-2.5</v>
      </c>
      <c r="G87" s="0" t="n">
        <v>5.9</v>
      </c>
      <c r="H87" s="0" t="n">
        <v>-14.6</v>
      </c>
      <c r="I87" s="0" t="s">
        <v>2069</v>
      </c>
      <c r="J87" s="0" t="n">
        <v>0.1</v>
      </c>
      <c r="K87" s="0" t="s">
        <v>2518</v>
      </c>
      <c r="L87" s="0" t="s">
        <v>2525</v>
      </c>
      <c r="M87" s="0" t="s">
        <v>2614</v>
      </c>
      <c r="N87" s="0" t="n">
        <v>-74.6</v>
      </c>
      <c r="O87" s="0" t="n">
        <v>15.9442779704821</v>
      </c>
      <c r="P87" s="0" t="n">
        <v>48.2592058858569</v>
      </c>
      <c r="Q87" s="0" t="n">
        <v>4.06547154274426</v>
      </c>
      <c r="R87" s="0" t="n">
        <v>-11.8671151956438</v>
      </c>
      <c r="S87" s="0" t="n">
        <v>-0.843457417176715</v>
      </c>
      <c r="T87" s="0" t="n">
        <v>10.615090980238</v>
      </c>
    </row>
    <row r="88" customFormat="false" ht="15" hidden="false" customHeight="false" outlineLevel="0" collapsed="false">
      <c r="A88" s="0" t="s">
        <v>1417</v>
      </c>
      <c r="B88" s="0" t="s">
        <v>1418</v>
      </c>
      <c r="C88" s="0" t="s">
        <v>1147</v>
      </c>
      <c r="D88" s="0" t="n">
        <v>41.5</v>
      </c>
      <c r="E88" s="0" t="n">
        <v>18.1</v>
      </c>
      <c r="F88" s="0" t="n">
        <v>6.2</v>
      </c>
      <c r="G88" s="0" t="n">
        <v>11.1</v>
      </c>
      <c r="H88" s="0" t="n">
        <v>-12.9</v>
      </c>
      <c r="I88" s="0" t="s">
        <v>1368</v>
      </c>
      <c r="J88" s="0" t="n">
        <v>0.22</v>
      </c>
      <c r="K88" s="0" t="s">
        <v>2518</v>
      </c>
      <c r="L88" s="0" t="s">
        <v>2519</v>
      </c>
      <c r="M88" s="0" t="s">
        <v>2594</v>
      </c>
      <c r="N88" s="0" t="s">
        <v>2615</v>
      </c>
      <c r="O88" s="0" t="n">
        <v>18.1124266734195</v>
      </c>
      <c r="P88" s="0" t="n">
        <v>74.1550916420286</v>
      </c>
      <c r="Q88" s="0" t="n">
        <v>24.1382762302338</v>
      </c>
      <c r="R88" s="0" t="n">
        <v>-15.900677953483</v>
      </c>
      <c r="S88" s="0" t="n">
        <v>-7.12546868270991</v>
      </c>
      <c r="T88" s="0" t="n">
        <v>4.94531461803377</v>
      </c>
    </row>
    <row r="89" customFormat="false" ht="15" hidden="false" customHeight="false" outlineLevel="0" collapsed="false">
      <c r="A89" s="0" t="s">
        <v>2498</v>
      </c>
      <c r="B89" s="0" t="s">
        <v>2499</v>
      </c>
      <c r="C89" s="0" t="s">
        <v>2500</v>
      </c>
      <c r="D89" s="0" t="n">
        <v>28.7</v>
      </c>
      <c r="E89" s="0" t="n">
        <v>16.2</v>
      </c>
      <c r="F89" s="0" t="n">
        <v>10.2</v>
      </c>
      <c r="G89" s="0" t="n">
        <v>0.4</v>
      </c>
      <c r="H89" s="0" t="n">
        <v>12.6</v>
      </c>
      <c r="I89" s="0" t="s">
        <v>2453</v>
      </c>
      <c r="J89" s="0" t="n">
        <v>0.073</v>
      </c>
      <c r="K89" s="0" t="s">
        <v>2524</v>
      </c>
      <c r="L89" s="0" t="s">
        <v>2519</v>
      </c>
      <c r="M89" s="0" t="n">
        <v>-24</v>
      </c>
      <c r="N89" s="0" t="s">
        <v>2616</v>
      </c>
      <c r="O89" s="0" t="n">
        <v>16.2160414404996</v>
      </c>
      <c r="P89" s="0" t="n">
        <v>41.9472322543419</v>
      </c>
      <c r="Q89" s="0" t="n">
        <v>140.988818076846</v>
      </c>
      <c r="R89" s="0" t="n">
        <v>8.42257835727722</v>
      </c>
      <c r="S89" s="0" t="n">
        <v>-6.82319156120923</v>
      </c>
      <c r="T89" s="0" t="n">
        <v>12.0608553069245</v>
      </c>
    </row>
    <row r="90" customFormat="false" ht="15" hidden="false" customHeight="false" outlineLevel="0" collapsed="false">
      <c r="A90" s="0" t="s">
        <v>1729</v>
      </c>
      <c r="B90" s="0" t="s">
        <v>1730</v>
      </c>
      <c r="C90" s="0" t="s">
        <v>1731</v>
      </c>
      <c r="D90" s="0" t="n">
        <v>31.5</v>
      </c>
      <c r="E90" s="0" t="n">
        <v>14.4</v>
      </c>
      <c r="F90" s="0" t="n">
        <v>5.4</v>
      </c>
      <c r="G90" s="0" t="n">
        <v>-13.2</v>
      </c>
      <c r="H90" s="0" t="n">
        <v>1.7</v>
      </c>
      <c r="I90" s="0" t="s">
        <v>1697</v>
      </c>
      <c r="J90" s="0" t="n">
        <v>0.15</v>
      </c>
      <c r="K90" s="0" t="s">
        <v>2518</v>
      </c>
      <c r="L90" s="0" t="s">
        <v>2519</v>
      </c>
      <c r="M90" s="0" t="s">
        <v>2617</v>
      </c>
      <c r="N90" s="0" t="s">
        <v>2618</v>
      </c>
      <c r="O90" s="0" t="n">
        <v>14.3627991700782</v>
      </c>
      <c r="P90" s="0" t="n">
        <v>71.6015880844411</v>
      </c>
      <c r="Q90" s="0" t="n">
        <v>162.658323118507</v>
      </c>
      <c r="R90" s="0" t="n">
        <v>13.0091409573298</v>
      </c>
      <c r="S90" s="0" t="n">
        <v>-4.06227938182725</v>
      </c>
      <c r="T90" s="0" t="n">
        <v>4.53322597895868</v>
      </c>
    </row>
    <row r="91" customFormat="false" ht="15" hidden="false" customHeight="false" outlineLevel="0" collapsed="false">
      <c r="A91" s="0" t="s">
        <v>138</v>
      </c>
      <c r="B91" s="0" t="s">
        <v>139</v>
      </c>
      <c r="C91" s="0" t="s">
        <v>140</v>
      </c>
      <c r="D91" s="0" t="n">
        <v>26</v>
      </c>
      <c r="E91" s="0" t="n">
        <v>20.8</v>
      </c>
      <c r="F91" s="0" t="n">
        <v>-16.6</v>
      </c>
      <c r="G91" s="0" t="n">
        <v>-12.6</v>
      </c>
      <c r="H91" s="0" t="n">
        <v>0.6</v>
      </c>
      <c r="I91" s="0" t="s">
        <v>141</v>
      </c>
      <c r="J91" s="0" t="n">
        <v>4.2</v>
      </c>
      <c r="K91" s="0" t="s">
        <v>2524</v>
      </c>
      <c r="L91" s="0" t="s">
        <v>2519</v>
      </c>
      <c r="M91" s="0" t="n">
        <v>-15.5</v>
      </c>
      <c r="N91" s="0" t="s">
        <v>2619</v>
      </c>
      <c r="O91" s="0" t="n">
        <v>20.8489807904367</v>
      </c>
      <c r="P91" s="0" t="n">
        <v>18.1541193834566</v>
      </c>
      <c r="Q91" s="0" t="n">
        <v>41.4166515998872</v>
      </c>
      <c r="R91" s="0" t="n">
        <v>-4.87147480778688</v>
      </c>
      <c r="S91" s="0" t="n">
        <v>-4.29729959375579</v>
      </c>
      <c r="T91" s="0" t="n">
        <v>19.8111571948386</v>
      </c>
    </row>
    <row r="92" customFormat="false" ht="15" hidden="false" customHeight="false" outlineLevel="0" collapsed="false">
      <c r="A92" s="0" t="s">
        <v>316</v>
      </c>
      <c r="B92" s="0" t="s">
        <v>317</v>
      </c>
      <c r="C92" s="0" t="s">
        <v>318</v>
      </c>
      <c r="D92" s="0" t="n">
        <v>23.7</v>
      </c>
      <c r="E92" s="0" t="n">
        <v>16.3</v>
      </c>
      <c r="F92" s="0" t="n">
        <v>-2.4</v>
      </c>
      <c r="G92" s="0" t="n">
        <v>13.6</v>
      </c>
      <c r="H92" s="0" t="n">
        <v>8.7</v>
      </c>
      <c r="I92" s="0" t="s">
        <v>319</v>
      </c>
      <c r="J92" s="0" t="n">
        <v>1.4</v>
      </c>
      <c r="K92" s="0" t="s">
        <v>2518</v>
      </c>
      <c r="L92" s="0" t="s">
        <v>2525</v>
      </c>
      <c r="M92" s="0" t="s">
        <v>2620</v>
      </c>
      <c r="N92" s="0" t="n">
        <v>-83.8</v>
      </c>
      <c r="O92" s="0" t="n">
        <v>16.3220709470337</v>
      </c>
      <c r="P92" s="0" t="n">
        <v>54.8308253136741</v>
      </c>
      <c r="Q92" s="0" t="n">
        <v>176.058363818553</v>
      </c>
      <c r="R92" s="0" t="n">
        <v>13.3109962899559</v>
      </c>
      <c r="S92" s="0" t="n">
        <v>-0.917171075355603</v>
      </c>
      <c r="T92" s="0" t="n">
        <v>9.4013921834647</v>
      </c>
    </row>
    <row r="93" customFormat="false" ht="15" hidden="false" customHeight="false" outlineLevel="0" collapsed="false">
      <c r="A93" s="0" t="s">
        <v>1975</v>
      </c>
      <c r="B93" s="0" t="s">
        <v>1976</v>
      </c>
      <c r="C93" s="0" t="s">
        <v>1169</v>
      </c>
      <c r="D93" s="0" t="n">
        <v>42.5</v>
      </c>
      <c r="E93" s="0" t="n">
        <v>11.6</v>
      </c>
      <c r="F93" s="0" t="n">
        <v>-8.6</v>
      </c>
      <c r="G93" s="0" t="n">
        <v>-5.9</v>
      </c>
      <c r="H93" s="0" t="n">
        <v>5</v>
      </c>
      <c r="I93" s="0" t="s">
        <v>1915</v>
      </c>
      <c r="J93" s="0" t="n">
        <v>0.12</v>
      </c>
      <c r="K93" s="0" t="s">
        <v>2518</v>
      </c>
      <c r="L93" s="0" t="s">
        <v>2519</v>
      </c>
      <c r="M93" s="0" t="s">
        <v>2621</v>
      </c>
      <c r="N93" s="0" t="s">
        <v>2622</v>
      </c>
      <c r="O93" s="0" t="n">
        <v>11.5658981493008</v>
      </c>
      <c r="P93" s="0" t="n">
        <v>51.3942536459649</v>
      </c>
      <c r="Q93" s="0" t="n">
        <v>147.257107055603</v>
      </c>
      <c r="R93" s="0" t="n">
        <v>7.60213777236749</v>
      </c>
      <c r="S93" s="0" t="n">
        <v>-4.88852631011774</v>
      </c>
      <c r="T93" s="0" t="n">
        <v>7.21663438212232</v>
      </c>
    </row>
    <row r="94" customFormat="false" ht="15" hidden="false" customHeight="false" outlineLevel="0" collapsed="false">
      <c r="A94" s="0" t="s">
        <v>1234</v>
      </c>
      <c r="B94" s="0" t="s">
        <v>1235</v>
      </c>
      <c r="C94" s="0" t="s">
        <v>148</v>
      </c>
      <c r="D94" s="0" t="n">
        <v>31.8</v>
      </c>
      <c r="E94" s="0" t="n">
        <v>16.5</v>
      </c>
      <c r="F94" s="0" t="n">
        <v>9.9</v>
      </c>
      <c r="G94" s="0" t="n">
        <v>7.6</v>
      </c>
      <c r="H94" s="0" t="n">
        <v>10.8</v>
      </c>
      <c r="I94" s="0" t="s">
        <v>1213</v>
      </c>
      <c r="J94" s="0" t="n">
        <v>0.27</v>
      </c>
      <c r="K94" s="0" t="s">
        <v>2524</v>
      </c>
      <c r="L94" s="0" t="s">
        <v>2525</v>
      </c>
      <c r="M94" s="0" t="n">
        <v>-47.5</v>
      </c>
      <c r="N94" s="0" t="n">
        <v>-174.4</v>
      </c>
      <c r="O94" s="0" t="n">
        <v>16.5048477727</v>
      </c>
      <c r="P94" s="0" t="n">
        <v>23.6378799915713</v>
      </c>
      <c r="Q94" s="0" t="n">
        <v>85.5399103378882</v>
      </c>
      <c r="R94" s="0" t="n">
        <v>-0.514622986348591</v>
      </c>
      <c r="S94" s="0" t="n">
        <v>-6.59765753132463</v>
      </c>
      <c r="T94" s="0" t="n">
        <v>15.1200554986176</v>
      </c>
    </row>
    <row r="95" customFormat="false" ht="15" hidden="false" customHeight="false" outlineLevel="0" collapsed="false">
      <c r="A95" s="0" t="s">
        <v>31</v>
      </c>
      <c r="B95" s="0" t="s">
        <v>32</v>
      </c>
      <c r="C95" s="0" t="s">
        <v>33</v>
      </c>
      <c r="D95" s="0" t="n">
        <v>26</v>
      </c>
      <c r="E95" s="0" t="n">
        <v>13.6</v>
      </c>
      <c r="F95" s="0" t="n">
        <v>6.3</v>
      </c>
      <c r="G95" s="0" t="n">
        <v>-3</v>
      </c>
      <c r="H95" s="0" t="n">
        <v>-31.2</v>
      </c>
      <c r="I95" s="0" t="s">
        <v>34</v>
      </c>
      <c r="J95" s="0" t="n">
        <v>49</v>
      </c>
      <c r="K95" s="0" t="s">
        <v>2518</v>
      </c>
      <c r="L95" s="0" t="s">
        <v>2519</v>
      </c>
      <c r="M95" s="0" t="s">
        <v>2623</v>
      </c>
      <c r="N95" s="0" t="s">
        <v>2624</v>
      </c>
      <c r="O95" s="0" t="n">
        <v>31.970767898191</v>
      </c>
      <c r="P95" s="0" t="n">
        <v>21.4139892033548</v>
      </c>
      <c r="Q95" s="0" t="n">
        <v>349.43380547002</v>
      </c>
      <c r="R95" s="0" t="n">
        <v>-11.474733419083</v>
      </c>
      <c r="S95" s="0" t="n">
        <v>2.14043136156358</v>
      </c>
      <c r="T95" s="0" t="n">
        <v>29.7637203075727</v>
      </c>
    </row>
    <row r="96" customFormat="false" ht="15" hidden="false" customHeight="false" outlineLevel="0" collapsed="false">
      <c r="A96" s="0" t="s">
        <v>382</v>
      </c>
      <c r="B96" s="0" t="s">
        <v>383</v>
      </c>
      <c r="C96" s="0" t="s">
        <v>384</v>
      </c>
      <c r="D96" s="0" t="n">
        <v>27.4</v>
      </c>
      <c r="E96" s="0" t="n">
        <v>17.4</v>
      </c>
      <c r="F96" s="0" t="n">
        <v>-10.1</v>
      </c>
      <c r="G96" s="0" t="n">
        <v>13.9</v>
      </c>
      <c r="H96" s="0" t="n">
        <v>3</v>
      </c>
      <c r="I96" s="0" t="s">
        <v>385</v>
      </c>
      <c r="J96" s="0" t="n">
        <v>1.1</v>
      </c>
      <c r="K96" s="0" t="s">
        <v>2518</v>
      </c>
      <c r="L96" s="0" t="s">
        <v>2525</v>
      </c>
      <c r="M96" s="0" t="s">
        <v>2619</v>
      </c>
      <c r="N96" s="0" t="n">
        <v>-6.7</v>
      </c>
      <c r="O96" s="0" t="n">
        <v>17.4419035658382</v>
      </c>
      <c r="P96" s="0" t="n">
        <v>57.960594710266</v>
      </c>
      <c r="Q96" s="0" t="n">
        <v>238.650371109124</v>
      </c>
      <c r="R96" s="0" t="n">
        <v>7.69214062645992</v>
      </c>
      <c r="S96" s="0" t="n">
        <v>12.6266975839206</v>
      </c>
      <c r="T96" s="0" t="n">
        <v>9.2529714528349</v>
      </c>
    </row>
    <row r="97" customFormat="false" ht="15" hidden="false" customHeight="false" outlineLevel="0" collapsed="false">
      <c r="A97" s="0" t="s">
        <v>618</v>
      </c>
      <c r="B97" s="0" t="s">
        <v>619</v>
      </c>
      <c r="C97" s="0" t="s">
        <v>620</v>
      </c>
      <c r="D97" s="0" t="n">
        <v>32.5</v>
      </c>
      <c r="E97" s="0" t="n">
        <v>19.1</v>
      </c>
      <c r="F97" s="0" t="n">
        <v>7.6</v>
      </c>
      <c r="G97" s="0" t="n">
        <v>17.3</v>
      </c>
      <c r="H97" s="0" t="n">
        <v>-2.7</v>
      </c>
      <c r="I97" s="0" t="s">
        <v>607</v>
      </c>
      <c r="J97" s="0" t="n">
        <v>0.61</v>
      </c>
      <c r="K97" s="0" t="s">
        <v>2518</v>
      </c>
      <c r="L97" s="0" t="s">
        <v>2525</v>
      </c>
      <c r="M97" s="0" t="s">
        <v>2625</v>
      </c>
      <c r="N97" s="0" t="n">
        <v>-172.9</v>
      </c>
      <c r="O97" s="0" t="n">
        <v>19.087692369692</v>
      </c>
      <c r="P97" s="0" t="n">
        <v>63.3926597175723</v>
      </c>
      <c r="Q97" s="0" t="n">
        <v>108.032489608452</v>
      </c>
      <c r="R97" s="0" t="n">
        <v>5.28296295334196</v>
      </c>
      <c r="S97" s="0" t="n">
        <v>-16.2279713013563</v>
      </c>
      <c r="T97" s="0" t="n">
        <v>8.54887418763271</v>
      </c>
    </row>
    <row r="98" customFormat="false" ht="15" hidden="false" customHeight="false" outlineLevel="0" collapsed="false">
      <c r="A98" s="0" t="s">
        <v>1877</v>
      </c>
      <c r="B98" s="0" t="s">
        <v>1878</v>
      </c>
      <c r="C98" s="0" t="s">
        <v>1879</v>
      </c>
      <c r="D98" s="0" t="n">
        <v>31.5</v>
      </c>
      <c r="E98" s="0" t="n">
        <v>14.7</v>
      </c>
      <c r="F98" s="0" t="n">
        <v>-13.2</v>
      </c>
      <c r="G98" s="0" t="n">
        <v>-6.5</v>
      </c>
      <c r="H98" s="0" t="n">
        <v>-0.4</v>
      </c>
      <c r="I98" s="0" t="s">
        <v>1818</v>
      </c>
      <c r="J98" s="0" t="n">
        <v>0.13</v>
      </c>
      <c r="K98" s="0" t="s">
        <v>2524</v>
      </c>
      <c r="L98" s="0" t="s">
        <v>2525</v>
      </c>
      <c r="M98" s="0" t="n">
        <v>-39.8</v>
      </c>
      <c r="N98" s="0" t="n">
        <v>-31.7</v>
      </c>
      <c r="O98" s="0" t="n">
        <v>14.719035294475</v>
      </c>
      <c r="P98" s="0" t="n">
        <v>67.0126230277777</v>
      </c>
      <c r="Q98" s="0" t="n">
        <v>66.9293690987392</v>
      </c>
      <c r="R98" s="0" t="n">
        <v>-5.30986091033617</v>
      </c>
      <c r="S98" s="0" t="n">
        <v>-12.4664980052867</v>
      </c>
      <c r="T98" s="0" t="n">
        <v>5.74820011804278</v>
      </c>
    </row>
    <row r="99" customFormat="false" ht="15" hidden="false" customHeight="false" outlineLevel="0" collapsed="false">
      <c r="A99" s="0" t="s">
        <v>243</v>
      </c>
      <c r="B99" s="0" t="s">
        <v>244</v>
      </c>
      <c r="C99" s="0" t="s">
        <v>245</v>
      </c>
      <c r="D99" s="0" t="n">
        <v>33</v>
      </c>
      <c r="E99" s="0" t="n">
        <v>16.5</v>
      </c>
      <c r="F99" s="0" t="n">
        <v>-16.2</v>
      </c>
      <c r="G99" s="0" t="n">
        <v>2.8</v>
      </c>
      <c r="H99" s="0" t="n">
        <v>0.6</v>
      </c>
      <c r="I99" s="0" t="s">
        <v>246</v>
      </c>
      <c r="J99" s="0" t="n">
        <v>1.9</v>
      </c>
      <c r="K99" s="0" t="s">
        <v>2524</v>
      </c>
      <c r="L99" s="0" t="s">
        <v>2519</v>
      </c>
      <c r="M99" s="0" t="n">
        <v>-23.5</v>
      </c>
      <c r="N99" s="0" t="s">
        <v>2626</v>
      </c>
      <c r="O99" s="0" t="n">
        <v>16.451139778143</v>
      </c>
      <c r="P99" s="0" t="n">
        <v>67.7641672190196</v>
      </c>
      <c r="Q99" s="0" t="n">
        <v>277.746801527958</v>
      </c>
      <c r="R99" s="0" t="n">
        <v>-2.0526320547767</v>
      </c>
      <c r="S99" s="0" t="n">
        <v>15.0887589036294</v>
      </c>
      <c r="T99" s="0" t="n">
        <v>6.22543624140902</v>
      </c>
    </row>
    <row r="100" customFormat="false" ht="15" hidden="false" customHeight="false" outlineLevel="0" collapsed="false">
      <c r="A100" s="0" t="s">
        <v>1626</v>
      </c>
      <c r="B100" s="0" t="s">
        <v>1159</v>
      </c>
      <c r="C100" s="0" t="s">
        <v>1627</v>
      </c>
      <c r="D100" s="0" t="n">
        <v>40.7</v>
      </c>
      <c r="E100" s="0" t="n">
        <v>12.5</v>
      </c>
      <c r="F100" s="0" t="n">
        <v>-11</v>
      </c>
      <c r="G100" s="0" t="n">
        <v>2.5</v>
      </c>
      <c r="H100" s="0" t="n">
        <v>-5.5</v>
      </c>
      <c r="I100" s="0" t="s">
        <v>1603</v>
      </c>
      <c r="J100" s="0" t="n">
        <v>0.17</v>
      </c>
      <c r="K100" s="0" t="s">
        <v>2524</v>
      </c>
      <c r="L100" s="0" t="s">
        <v>2519</v>
      </c>
      <c r="M100" s="0" t="n">
        <v>-34.3</v>
      </c>
      <c r="N100" s="0" t="s">
        <v>2627</v>
      </c>
      <c r="O100" s="0" t="n">
        <v>12.5499003980111</v>
      </c>
      <c r="P100" s="0" t="n">
        <v>81.3866257709531</v>
      </c>
      <c r="Q100" s="0" t="n">
        <v>309.783394014727</v>
      </c>
      <c r="R100" s="0" t="n">
        <v>-7.93994552724794</v>
      </c>
      <c r="S100" s="0" t="n">
        <v>9.53543687164182</v>
      </c>
      <c r="T100" s="0" t="n">
        <v>1.87955013002293</v>
      </c>
    </row>
    <row r="101" customFormat="false" ht="15" hidden="false" customHeight="false" outlineLevel="0" collapsed="false">
      <c r="A101" s="0" t="s">
        <v>1257</v>
      </c>
      <c r="B101" s="0" t="s">
        <v>1258</v>
      </c>
      <c r="C101" s="0" t="s">
        <v>1259</v>
      </c>
      <c r="E101" s="0" t="n">
        <v>11.1</v>
      </c>
      <c r="F101" s="0" t="n">
        <v>-5.6</v>
      </c>
      <c r="G101" s="0" t="n">
        <v>-7.9</v>
      </c>
      <c r="H101" s="0" t="n">
        <v>5.5</v>
      </c>
      <c r="I101" s="0" t="s">
        <v>1245</v>
      </c>
      <c r="J101" s="0" t="n">
        <v>0.26</v>
      </c>
      <c r="K101" s="0" t="s">
        <v>2524</v>
      </c>
      <c r="L101" s="0" t="s">
        <v>2519</v>
      </c>
      <c r="M101" s="0" t="n">
        <v>-67.3</v>
      </c>
      <c r="N101" s="0" t="s">
        <v>2628</v>
      </c>
      <c r="O101" s="0" t="n">
        <v>11.1364267159624</v>
      </c>
      <c r="P101" s="0" t="n">
        <v>39.6401132514008</v>
      </c>
      <c r="Q101" s="0" t="n">
        <v>331.588792994787</v>
      </c>
      <c r="R101" s="0" t="n">
        <v>-6.24891768426787</v>
      </c>
      <c r="S101" s="0" t="n">
        <v>3.38035697793738</v>
      </c>
      <c r="T101" s="0" t="n">
        <v>8.57579235271904</v>
      </c>
    </row>
    <row r="102" customFormat="false" ht="15" hidden="false" customHeight="false" outlineLevel="0" collapsed="false">
      <c r="A102" s="0" t="s">
        <v>2299</v>
      </c>
      <c r="B102" s="0" t="s">
        <v>2300</v>
      </c>
      <c r="C102" s="0" t="s">
        <v>2301</v>
      </c>
      <c r="D102" s="0" t="n">
        <v>33</v>
      </c>
      <c r="E102" s="0" t="n">
        <v>16.1</v>
      </c>
      <c r="F102" s="0" t="n">
        <v>9.8</v>
      </c>
      <c r="G102" s="0" t="n">
        <v>-9.6</v>
      </c>
      <c r="H102" s="0" t="n">
        <v>-8.4</v>
      </c>
      <c r="I102" s="0" t="s">
        <v>2275</v>
      </c>
      <c r="J102" s="0" t="n">
        <v>0.086</v>
      </c>
      <c r="K102" s="0" t="s">
        <v>2524</v>
      </c>
      <c r="L102" s="0" t="s">
        <v>2519</v>
      </c>
      <c r="M102" s="0" t="n">
        <v>-1.7</v>
      </c>
      <c r="N102" s="0" t="s">
        <v>2629</v>
      </c>
      <c r="O102" s="0" t="n">
        <v>16.0860187740783</v>
      </c>
      <c r="P102" s="0" t="n">
        <v>33.635033180667</v>
      </c>
      <c r="Q102" s="0" t="n">
        <v>351.034267673759</v>
      </c>
      <c r="R102" s="0" t="n">
        <v>-8.80119201869753</v>
      </c>
      <c r="S102" s="0" t="n">
        <v>1.38857648650597</v>
      </c>
      <c r="T102" s="0" t="n">
        <v>13.3929412151005</v>
      </c>
    </row>
    <row r="103" customFormat="false" ht="15" hidden="false" customHeight="false" outlineLevel="0" collapsed="false">
      <c r="A103" s="0" t="s">
        <v>227</v>
      </c>
      <c r="B103" s="0" t="s">
        <v>228</v>
      </c>
      <c r="C103" s="0" t="s">
        <v>229</v>
      </c>
      <c r="D103" s="0" t="n">
        <v>43.3</v>
      </c>
      <c r="E103" s="0" t="n">
        <v>24.4</v>
      </c>
      <c r="F103" s="0" t="n">
        <v>20.4</v>
      </c>
      <c r="G103" s="0" t="n">
        <v>12.9</v>
      </c>
      <c r="H103" s="0" t="n">
        <v>-3.8</v>
      </c>
      <c r="I103" s="0" t="s">
        <v>230</v>
      </c>
      <c r="J103" s="0" t="n">
        <v>2.1</v>
      </c>
      <c r="K103" s="0" t="s">
        <v>2518</v>
      </c>
      <c r="L103" s="0" t="s">
        <v>2525</v>
      </c>
      <c r="M103" s="0" t="s">
        <v>2630</v>
      </c>
      <c r="N103" s="0" t="n">
        <v>-69</v>
      </c>
      <c r="O103" s="0" t="n">
        <v>24.4337880812616</v>
      </c>
      <c r="P103" s="0" t="n">
        <v>78.733415965733</v>
      </c>
      <c r="Q103" s="0" t="n">
        <v>261.001399950661</v>
      </c>
      <c r="R103" s="0" t="n">
        <v>3.74804811284157</v>
      </c>
      <c r="S103" s="0" t="n">
        <v>23.6679872498402</v>
      </c>
      <c r="T103" s="0" t="n">
        <v>4.77373175673154</v>
      </c>
    </row>
    <row r="104" customFormat="false" ht="15" hidden="false" customHeight="false" outlineLevel="0" collapsed="false">
      <c r="A104" s="0" t="s">
        <v>2121</v>
      </c>
      <c r="B104" s="0" t="s">
        <v>466</v>
      </c>
      <c r="C104" s="0" t="s">
        <v>1748</v>
      </c>
      <c r="D104" s="0" t="n">
        <v>63</v>
      </c>
      <c r="E104" s="0" t="n">
        <v>14.1</v>
      </c>
      <c r="F104" s="0" t="n">
        <v>-10</v>
      </c>
      <c r="G104" s="0" t="n">
        <v>-1</v>
      </c>
      <c r="H104" s="0" t="n">
        <v>-9.9</v>
      </c>
      <c r="I104" s="0" t="s">
        <v>2069</v>
      </c>
      <c r="J104" s="0" t="n">
        <v>0.1</v>
      </c>
      <c r="K104" s="0" t="s">
        <v>2518</v>
      </c>
      <c r="L104" s="0" t="s">
        <v>2519</v>
      </c>
      <c r="M104" s="0" t="s">
        <v>2631</v>
      </c>
      <c r="N104" s="0" t="s">
        <v>2632</v>
      </c>
      <c r="O104" s="0" t="n">
        <v>14.1070904158157</v>
      </c>
      <c r="P104" s="0" t="n">
        <v>13.5220937848923</v>
      </c>
      <c r="Q104" s="0" t="n">
        <v>340.180296834688</v>
      </c>
      <c r="R104" s="0" t="n">
        <v>-3.10313350351355</v>
      </c>
      <c r="S104" s="0" t="n">
        <v>1.11840239221933</v>
      </c>
      <c r="T104" s="0" t="n">
        <v>13.7160394629226</v>
      </c>
    </row>
    <row r="105" customFormat="false" ht="15" hidden="false" customHeight="false" outlineLevel="0" collapsed="false">
      <c r="A105" s="0" t="s">
        <v>193</v>
      </c>
      <c r="B105" s="0" t="s">
        <v>194</v>
      </c>
      <c r="C105" s="0" t="s">
        <v>195</v>
      </c>
      <c r="D105" s="0" t="n">
        <v>27.2</v>
      </c>
      <c r="E105" s="0" t="n">
        <v>14.4</v>
      </c>
      <c r="F105" s="0" t="n">
        <v>-8.9</v>
      </c>
      <c r="G105" s="0" t="n">
        <v>-4.3</v>
      </c>
      <c r="H105" s="0" t="n">
        <v>-10.5</v>
      </c>
      <c r="I105" s="0" t="s">
        <v>196</v>
      </c>
      <c r="J105" s="0" t="n">
        <v>2.8</v>
      </c>
      <c r="K105" s="0" t="s">
        <v>2518</v>
      </c>
      <c r="L105" s="0" t="s">
        <v>2519</v>
      </c>
      <c r="M105" s="0" t="s">
        <v>2633</v>
      </c>
      <c r="N105" s="0" t="s">
        <v>2634</v>
      </c>
      <c r="O105" s="0" t="n">
        <v>14.4204715595573</v>
      </c>
      <c r="P105" s="0" t="n">
        <v>9.98234197872254</v>
      </c>
      <c r="Q105" s="0" t="n">
        <v>237.481370422097</v>
      </c>
      <c r="R105" s="0" t="n">
        <v>1.34377956223722</v>
      </c>
      <c r="S105" s="0" t="n">
        <v>2.10779869413537</v>
      </c>
      <c r="T105" s="0" t="n">
        <v>14.202163256107</v>
      </c>
    </row>
    <row r="106" customFormat="false" ht="15" hidden="false" customHeight="false" outlineLevel="0" collapsed="false">
      <c r="A106" s="0" t="s">
        <v>421</v>
      </c>
      <c r="B106" s="0" t="s">
        <v>422</v>
      </c>
      <c r="C106" s="0" t="s">
        <v>423</v>
      </c>
      <c r="D106" s="0" t="n">
        <v>28.7</v>
      </c>
      <c r="E106" s="0" t="n">
        <v>16.9</v>
      </c>
      <c r="F106" s="0" t="n">
        <v>0.9</v>
      </c>
      <c r="G106" s="0" t="n">
        <v>-16.4</v>
      </c>
      <c r="H106" s="0" t="n">
        <v>3.9</v>
      </c>
      <c r="I106" s="0" t="s">
        <v>424</v>
      </c>
      <c r="J106" s="0" t="n">
        <v>0.98</v>
      </c>
      <c r="K106" s="0" t="s">
        <v>2524</v>
      </c>
      <c r="L106" s="0" t="s">
        <v>2519</v>
      </c>
      <c r="M106" s="0" t="n">
        <v>-21.2</v>
      </c>
      <c r="N106" s="0" t="s">
        <v>2635</v>
      </c>
      <c r="O106" s="0" t="n">
        <v>16.8813506568639</v>
      </c>
      <c r="P106" s="0" t="n">
        <v>66.6620524475154</v>
      </c>
      <c r="Q106" s="0" t="n">
        <v>95.8845387371174</v>
      </c>
      <c r="R106" s="0" t="n">
        <v>1.58914317897232</v>
      </c>
      <c r="S106" s="0" t="n">
        <v>-15.4185116063991</v>
      </c>
      <c r="T106" s="0" t="n">
        <v>6.68760972246903</v>
      </c>
    </row>
    <row r="107" customFormat="false" ht="15" hidden="false" customHeight="false" outlineLevel="0" collapsed="false">
      <c r="A107" s="0" t="s">
        <v>1874</v>
      </c>
      <c r="B107" s="0" t="s">
        <v>1875</v>
      </c>
      <c r="C107" s="0" t="s">
        <v>1876</v>
      </c>
      <c r="D107" s="0" t="n">
        <v>39</v>
      </c>
      <c r="E107" s="0" t="n">
        <v>11.5</v>
      </c>
      <c r="F107" s="0" t="n">
        <v>1.3</v>
      </c>
      <c r="G107" s="0" t="n">
        <v>-2.1</v>
      </c>
      <c r="H107" s="0" t="n">
        <v>-11.2</v>
      </c>
      <c r="I107" s="0" t="s">
        <v>1818</v>
      </c>
      <c r="J107" s="0" t="n">
        <v>0.13</v>
      </c>
      <c r="K107" s="0" t="s">
        <v>2518</v>
      </c>
      <c r="L107" s="0" t="s">
        <v>2525</v>
      </c>
      <c r="M107" s="0" t="s">
        <v>2636</v>
      </c>
      <c r="N107" s="0" t="n">
        <v>-7.5</v>
      </c>
      <c r="O107" s="0" t="n">
        <v>11.4690888914508</v>
      </c>
      <c r="P107" s="0" t="n">
        <v>51.689997641753</v>
      </c>
      <c r="Q107" s="0" t="n">
        <v>12.2687134301132</v>
      </c>
      <c r="R107" s="0" t="n">
        <v>-8.79389772715518</v>
      </c>
      <c r="S107" s="0" t="n">
        <v>-1.91235015900478</v>
      </c>
      <c r="T107" s="0" t="n">
        <v>7.10987198433906</v>
      </c>
    </row>
    <row r="108" customFormat="false" ht="15" hidden="false" customHeight="false" outlineLevel="0" collapsed="false">
      <c r="A108" s="0" t="s">
        <v>2118</v>
      </c>
      <c r="B108" s="0" t="s">
        <v>2119</v>
      </c>
      <c r="C108" s="0" t="s">
        <v>2120</v>
      </c>
      <c r="D108" s="0" t="n">
        <v>34</v>
      </c>
      <c r="E108" s="0" t="n">
        <v>13.1</v>
      </c>
      <c r="F108" s="0" t="n">
        <v>8.7</v>
      </c>
      <c r="G108" s="0" t="n">
        <v>-9.5</v>
      </c>
      <c r="H108" s="0" t="n">
        <v>2.5</v>
      </c>
      <c r="I108" s="0" t="s">
        <v>2067</v>
      </c>
      <c r="J108" s="0" t="n">
        <v>0.1</v>
      </c>
      <c r="K108" s="0" t="s">
        <v>2524</v>
      </c>
      <c r="L108" s="0" t="s">
        <v>2525</v>
      </c>
      <c r="M108" s="0" t="n">
        <v>-45.5</v>
      </c>
      <c r="N108" s="0" t="n">
        <v>-1.4</v>
      </c>
      <c r="O108" s="0" t="n">
        <v>13.1221187313635</v>
      </c>
      <c r="P108" s="0" t="n">
        <v>-70.0575127482796</v>
      </c>
      <c r="Q108" s="0" t="n">
        <v>131.176209209443</v>
      </c>
      <c r="R108" s="0" t="n">
        <v>8.12124921851161</v>
      </c>
      <c r="S108" s="0" t="n">
        <v>-9.28460420299939</v>
      </c>
      <c r="T108" s="0" t="n">
        <v>-4.47564921821076</v>
      </c>
    </row>
    <row r="109" customFormat="false" ht="15" hidden="false" customHeight="false" outlineLevel="0" collapsed="false">
      <c r="A109" s="0" t="s">
        <v>1972</v>
      </c>
      <c r="B109" s="0" t="s">
        <v>1973</v>
      </c>
      <c r="C109" s="0" t="s">
        <v>1974</v>
      </c>
      <c r="D109" s="0" t="n">
        <v>28.2</v>
      </c>
      <c r="E109" s="0" t="n">
        <v>14.6</v>
      </c>
      <c r="F109" s="0" t="n">
        <v>7.1</v>
      </c>
      <c r="G109" s="0" t="n">
        <v>-4.6</v>
      </c>
      <c r="H109" s="0" t="n">
        <v>11.9</v>
      </c>
      <c r="I109" s="0" t="s">
        <v>1915</v>
      </c>
      <c r="J109" s="0" t="n">
        <v>0.12</v>
      </c>
      <c r="K109" s="0" t="s">
        <v>2524</v>
      </c>
      <c r="L109" s="0" t="s">
        <v>2519</v>
      </c>
      <c r="M109" s="0" t="n">
        <v>-59</v>
      </c>
      <c r="N109" s="0" t="s">
        <v>2637</v>
      </c>
      <c r="O109" s="0" t="n">
        <v>14.6006849154415</v>
      </c>
      <c r="P109" s="0" t="n">
        <v>50.1828104834913</v>
      </c>
      <c r="Q109" s="0" t="n">
        <v>132.282441229888</v>
      </c>
      <c r="R109" s="0" t="n">
        <v>7.54506499044538</v>
      </c>
      <c r="S109" s="0" t="n">
        <v>-8.29702478741168</v>
      </c>
      <c r="T109" s="0" t="n">
        <v>9.34940500604352</v>
      </c>
    </row>
    <row r="110" customFormat="false" ht="15" hidden="false" customHeight="false" outlineLevel="0" collapsed="false">
      <c r="A110" s="0" t="s">
        <v>1354</v>
      </c>
      <c r="B110" s="0" t="s">
        <v>119</v>
      </c>
      <c r="C110" s="0" t="s">
        <v>1355</v>
      </c>
      <c r="D110" s="0" t="n">
        <v>30</v>
      </c>
      <c r="E110" s="0" t="n">
        <v>20.9</v>
      </c>
      <c r="F110" s="0" t="n">
        <v>-9.1</v>
      </c>
      <c r="G110" s="0" t="n">
        <v>-2.5</v>
      </c>
      <c r="H110" s="0" t="n">
        <v>18.6</v>
      </c>
      <c r="I110" s="0" t="s">
        <v>1327</v>
      </c>
      <c r="J110" s="0" t="n">
        <v>0.23</v>
      </c>
      <c r="K110" s="0" t="s">
        <v>2518</v>
      </c>
      <c r="L110" s="0" t="s">
        <v>2519</v>
      </c>
      <c r="M110" s="0" t="s">
        <v>2638</v>
      </c>
      <c r="N110" s="0" t="s">
        <v>2639</v>
      </c>
      <c r="O110" s="0" t="n">
        <v>20.8571330724047</v>
      </c>
      <c r="P110" s="0" t="n">
        <v>71.1690841403166</v>
      </c>
      <c r="Q110" s="0" t="n">
        <v>174.407837579211</v>
      </c>
      <c r="R110" s="0" t="n">
        <v>19.6468084603012</v>
      </c>
      <c r="S110" s="0" t="n">
        <v>-1.92367309337052</v>
      </c>
      <c r="T110" s="0" t="n">
        <v>6.73219125946966</v>
      </c>
    </row>
    <row r="111" customFormat="false" ht="15" hidden="false" customHeight="false" outlineLevel="0" collapsed="false">
      <c r="A111" s="0" t="s">
        <v>338</v>
      </c>
      <c r="B111" s="0" t="s">
        <v>339</v>
      </c>
      <c r="C111" s="0" t="s">
        <v>340</v>
      </c>
      <c r="D111" s="0" t="n">
        <v>31.5</v>
      </c>
      <c r="E111" s="0" t="n">
        <v>10.9</v>
      </c>
      <c r="F111" s="0" t="n">
        <v>-5.9</v>
      </c>
      <c r="G111" s="0" t="n">
        <v>-9.1</v>
      </c>
      <c r="H111" s="0" t="n">
        <v>1.4</v>
      </c>
      <c r="I111" s="0" t="s">
        <v>341</v>
      </c>
      <c r="J111" s="0" t="n">
        <v>1.3</v>
      </c>
      <c r="K111" s="0" t="s">
        <v>2524</v>
      </c>
      <c r="L111" s="0" t="s">
        <v>2519</v>
      </c>
      <c r="M111" s="0" t="n">
        <v>-22.2</v>
      </c>
      <c r="N111" s="0" t="s">
        <v>2640</v>
      </c>
      <c r="O111" s="0" t="n">
        <v>10.9352640571684</v>
      </c>
      <c r="P111" s="0" t="n">
        <v>21.0954477638532</v>
      </c>
      <c r="Q111" s="0" t="n">
        <v>312.350374104748</v>
      </c>
      <c r="R111" s="0" t="n">
        <v>-2.65143439030886</v>
      </c>
      <c r="S111" s="0" t="n">
        <v>2.90874672833726</v>
      </c>
      <c r="T111" s="0" t="n">
        <v>10.2024059978161</v>
      </c>
    </row>
    <row r="112" customFormat="false" ht="15" hidden="false" customHeight="false" outlineLevel="0" collapsed="false">
      <c r="A112" s="0" t="s">
        <v>1414</v>
      </c>
      <c r="B112" s="0" t="s">
        <v>1415</v>
      </c>
      <c r="C112" s="0" t="s">
        <v>1416</v>
      </c>
      <c r="D112" s="0" t="n">
        <v>31.5</v>
      </c>
      <c r="E112" s="0" t="n">
        <v>13.1</v>
      </c>
      <c r="F112" s="0" t="n">
        <v>-0.9</v>
      </c>
      <c r="G112" s="0" t="n">
        <v>13.1</v>
      </c>
      <c r="H112" s="0" t="n">
        <v>-0.4</v>
      </c>
      <c r="I112" s="0" t="s">
        <v>1385</v>
      </c>
      <c r="J112" s="0" t="n">
        <v>0.22</v>
      </c>
      <c r="K112" s="0" t="s">
        <v>2524</v>
      </c>
      <c r="L112" s="0" t="s">
        <v>2525</v>
      </c>
      <c r="M112" s="0" t="n">
        <v>-13.5</v>
      </c>
      <c r="N112" s="0" t="n">
        <v>-37.1</v>
      </c>
      <c r="O112" s="0" t="n">
        <v>13.1369707314891</v>
      </c>
      <c r="P112" s="0" t="n">
        <v>50.8823775004292</v>
      </c>
      <c r="Q112" s="0" t="n">
        <v>283.626382108795</v>
      </c>
      <c r="R112" s="0" t="n">
        <v>-2.40121202864148</v>
      </c>
      <c r="S112" s="0" t="n">
        <v>9.90546227879927</v>
      </c>
      <c r="T112" s="0" t="n">
        <v>8.28830488319489</v>
      </c>
    </row>
    <row r="113" customFormat="false" ht="15" hidden="false" customHeight="false" outlineLevel="0" collapsed="false">
      <c r="A113" s="0" t="s">
        <v>695</v>
      </c>
      <c r="B113" s="0" t="s">
        <v>696</v>
      </c>
      <c r="C113" s="0" t="s">
        <v>697</v>
      </c>
      <c r="D113" s="0" t="n">
        <v>37</v>
      </c>
      <c r="E113" s="0" t="n">
        <v>16.5</v>
      </c>
      <c r="F113" s="0" t="n">
        <v>8.1</v>
      </c>
      <c r="G113" s="0" t="n">
        <v>-8.4</v>
      </c>
      <c r="H113" s="0" t="n">
        <v>-11.7</v>
      </c>
      <c r="I113" s="0" t="s">
        <v>683</v>
      </c>
      <c r="J113" s="0" t="n">
        <v>0.53</v>
      </c>
      <c r="K113" s="0" t="s">
        <v>2524</v>
      </c>
      <c r="L113" s="0" t="s">
        <v>2519</v>
      </c>
      <c r="M113" s="0" t="n">
        <v>-19.4</v>
      </c>
      <c r="N113" s="0" t="s">
        <v>2641</v>
      </c>
      <c r="O113" s="0" t="n">
        <v>16.5245272247045</v>
      </c>
      <c r="P113" s="0" t="n">
        <v>69.9015559061094</v>
      </c>
      <c r="Q113" s="0" t="n">
        <v>21.8447807940674</v>
      </c>
      <c r="R113" s="0" t="n">
        <v>-14.403959860238</v>
      </c>
      <c r="S113" s="0" t="n">
        <v>-5.77423571805221</v>
      </c>
      <c r="T113" s="0" t="n">
        <v>5.67839257334526</v>
      </c>
    </row>
    <row r="114" customFormat="false" ht="15" hidden="false" customHeight="false" outlineLevel="0" collapsed="false">
      <c r="A114" s="0" t="s">
        <v>649</v>
      </c>
      <c r="B114" s="0" t="s">
        <v>571</v>
      </c>
      <c r="C114" s="0" t="s">
        <v>650</v>
      </c>
      <c r="D114" s="0" t="n">
        <v>43.6</v>
      </c>
      <c r="E114" s="0" t="n">
        <v>23.7</v>
      </c>
      <c r="F114" s="0" t="n">
        <v>18.6</v>
      </c>
      <c r="G114" s="0" t="n">
        <v>-12.1</v>
      </c>
      <c r="H114" s="0" t="n">
        <v>8.4</v>
      </c>
      <c r="I114" s="0" t="s">
        <v>651</v>
      </c>
      <c r="J114" s="0" t="n">
        <v>0.56</v>
      </c>
      <c r="K114" s="0" t="s">
        <v>2524</v>
      </c>
      <c r="L114" s="0" t="s">
        <v>2519</v>
      </c>
      <c r="M114" s="0" t="n">
        <v>-52</v>
      </c>
      <c r="N114" s="0" t="s">
        <v>2642</v>
      </c>
      <c r="O114" s="0" t="n">
        <v>23.7261459154242</v>
      </c>
      <c r="P114" s="0" t="n">
        <v>73.6529698864328</v>
      </c>
      <c r="Q114" s="0" t="n">
        <v>102.935870988265</v>
      </c>
      <c r="R114" s="0" t="n">
        <v>5.09662981638186</v>
      </c>
      <c r="S114" s="0" t="n">
        <v>-22.1892081694436</v>
      </c>
      <c r="T114" s="0" t="n">
        <v>6.67782938744808</v>
      </c>
    </row>
    <row r="115" customFormat="false" ht="15" hidden="false" customHeight="false" outlineLevel="0" collapsed="false">
      <c r="A115" s="0" t="s">
        <v>2155</v>
      </c>
      <c r="B115" s="0" t="s">
        <v>2156</v>
      </c>
      <c r="C115" s="0" t="s">
        <v>2157</v>
      </c>
      <c r="D115" s="0" t="n">
        <v>26</v>
      </c>
      <c r="E115" s="0" t="n">
        <v>21</v>
      </c>
      <c r="F115" s="0" t="n">
        <v>0.8</v>
      </c>
      <c r="G115" s="0" t="n">
        <v>2.2</v>
      </c>
      <c r="H115" s="0" t="n">
        <v>-20.9</v>
      </c>
      <c r="I115" s="0" t="s">
        <v>2131</v>
      </c>
      <c r="J115" s="0" t="n">
        <v>0.098</v>
      </c>
      <c r="K115" s="0" t="s">
        <v>2518</v>
      </c>
      <c r="L115" s="0" t="s">
        <v>2519</v>
      </c>
      <c r="M115" s="0" t="s">
        <v>2643</v>
      </c>
      <c r="N115" s="0" t="s">
        <v>2644</v>
      </c>
      <c r="O115" s="0" t="n">
        <v>21.0306918573783</v>
      </c>
      <c r="P115" s="0" t="n">
        <v>40.3347210249798</v>
      </c>
      <c r="Q115" s="0" t="n">
        <v>357.032929228979</v>
      </c>
      <c r="R115" s="0" t="n">
        <v>-13.5939060992207</v>
      </c>
      <c r="S115" s="0" t="n">
        <v>0.704592471644663</v>
      </c>
      <c r="T115" s="0" t="n">
        <v>16.0311966619611</v>
      </c>
    </row>
    <row r="116" customFormat="false" ht="15" hidden="false" customHeight="false" outlineLevel="0" collapsed="false">
      <c r="A116" s="0" t="s">
        <v>110</v>
      </c>
      <c r="B116" s="0" t="s">
        <v>111</v>
      </c>
      <c r="C116" s="0" t="s">
        <v>112</v>
      </c>
      <c r="D116" s="0" t="n">
        <v>20</v>
      </c>
      <c r="E116" s="0" t="n">
        <v>31.4</v>
      </c>
      <c r="F116" s="0" t="n">
        <v>27.8</v>
      </c>
      <c r="G116" s="0" t="n">
        <v>-4.7</v>
      </c>
      <c r="H116" s="0" t="n">
        <v>-13.9</v>
      </c>
      <c r="I116" s="0" t="s">
        <v>113</v>
      </c>
      <c r="J116" s="0" t="n">
        <v>6.4</v>
      </c>
      <c r="K116" s="0" t="s">
        <v>2518</v>
      </c>
      <c r="L116" s="0" t="s">
        <v>2519</v>
      </c>
      <c r="M116" s="0" t="s">
        <v>2645</v>
      </c>
      <c r="N116" s="0" t="s">
        <v>2646</v>
      </c>
      <c r="O116" s="0" t="n">
        <v>31.4346942087878</v>
      </c>
      <c r="P116" s="0" t="n">
        <v>33.9576597420708</v>
      </c>
      <c r="Q116" s="0" t="n">
        <v>179.351210795876</v>
      </c>
      <c r="R116" s="0" t="n">
        <v>17.5576692885463</v>
      </c>
      <c r="S116" s="0" t="n">
        <v>-0.198822902374248</v>
      </c>
      <c r="T116" s="0" t="n">
        <v>26.0735252431951</v>
      </c>
    </row>
    <row r="117" customFormat="false" ht="15" hidden="false" customHeight="false" outlineLevel="0" collapsed="false">
      <c r="A117" s="0" t="s">
        <v>2152</v>
      </c>
      <c r="B117" s="0" t="s">
        <v>2153</v>
      </c>
      <c r="C117" s="0" t="s">
        <v>2154</v>
      </c>
      <c r="D117" s="0" t="n">
        <v>33.3</v>
      </c>
      <c r="E117" s="0" t="n">
        <v>11.4</v>
      </c>
      <c r="F117" s="0" t="n">
        <v>6.7</v>
      </c>
      <c r="G117" s="0" t="n">
        <v>-3.4</v>
      </c>
      <c r="H117" s="0" t="n">
        <v>8.6</v>
      </c>
      <c r="I117" s="0" t="s">
        <v>2131</v>
      </c>
      <c r="J117" s="0" t="n">
        <v>0.098</v>
      </c>
      <c r="K117" s="0" t="s">
        <v>2524</v>
      </c>
      <c r="L117" s="0" t="s">
        <v>2519</v>
      </c>
      <c r="M117" s="0" t="n">
        <v>-24.2</v>
      </c>
      <c r="N117" s="0" t="s">
        <v>2647</v>
      </c>
      <c r="O117" s="0" t="n">
        <v>11.4197197864046</v>
      </c>
      <c r="P117" s="0" t="n">
        <v>28.4615680687475</v>
      </c>
      <c r="Q117" s="0" t="n">
        <v>154.61090199079</v>
      </c>
      <c r="R117" s="0" t="n">
        <v>4.91665349362838</v>
      </c>
      <c r="S117" s="0" t="n">
        <v>-2.33345237839657</v>
      </c>
      <c r="T117" s="0" t="n">
        <v>10.0394979167958</v>
      </c>
    </row>
    <row r="118" customFormat="false" ht="15" hidden="false" customHeight="false" outlineLevel="0" collapsed="false">
      <c r="A118" s="0" t="s">
        <v>2297</v>
      </c>
      <c r="B118" s="0" t="s">
        <v>2298</v>
      </c>
      <c r="C118" s="0" t="s">
        <v>1310</v>
      </c>
      <c r="D118" s="0" t="n">
        <v>35.4</v>
      </c>
      <c r="E118" s="0" t="n">
        <v>16.7</v>
      </c>
      <c r="F118" s="0" t="n">
        <v>-5.7</v>
      </c>
      <c r="G118" s="0" t="n">
        <v>-10.7</v>
      </c>
      <c r="H118" s="0" t="n">
        <v>-11.5</v>
      </c>
      <c r="I118" s="0" t="s">
        <v>2275</v>
      </c>
      <c r="J118" s="0" t="n">
        <v>0.086</v>
      </c>
      <c r="K118" s="0" t="s">
        <v>2518</v>
      </c>
      <c r="L118" s="0" t="s">
        <v>2519</v>
      </c>
      <c r="M118" s="0" t="s">
        <v>2648</v>
      </c>
      <c r="N118" s="0" t="s">
        <v>2607</v>
      </c>
      <c r="O118" s="0" t="n">
        <v>16.7101765400609</v>
      </c>
      <c r="P118" s="0" t="n">
        <v>20.2194400079739</v>
      </c>
      <c r="Q118" s="0" t="n">
        <v>38.7691019423644</v>
      </c>
      <c r="R118" s="0" t="n">
        <v>-4.50287268784341</v>
      </c>
      <c r="S118" s="0" t="n">
        <v>-3.61640629028869</v>
      </c>
      <c r="T118" s="0" t="n">
        <v>15.6804254757527</v>
      </c>
    </row>
    <row r="119" customFormat="false" ht="15" hidden="false" customHeight="false" outlineLevel="0" collapsed="false">
      <c r="A119" s="0" t="s">
        <v>2042</v>
      </c>
      <c r="B119" s="0" t="s">
        <v>2043</v>
      </c>
      <c r="C119" s="0" t="s">
        <v>2044</v>
      </c>
      <c r="D119" s="0" t="n">
        <v>24.1</v>
      </c>
      <c r="E119" s="0" t="n">
        <v>15.9</v>
      </c>
      <c r="F119" s="0" t="n">
        <v>9.5</v>
      </c>
      <c r="G119" s="0" t="n">
        <v>-8.3</v>
      </c>
      <c r="H119" s="0" t="n">
        <v>9.7</v>
      </c>
      <c r="I119" s="0" t="s">
        <v>1992</v>
      </c>
      <c r="J119" s="0" t="n">
        <v>0.11</v>
      </c>
      <c r="K119" s="0" t="s">
        <v>2524</v>
      </c>
      <c r="L119" s="0" t="s">
        <v>2519</v>
      </c>
      <c r="M119" s="0" t="n">
        <v>-65.2</v>
      </c>
      <c r="N119" s="0" t="s">
        <v>2649</v>
      </c>
      <c r="O119" s="0" t="n">
        <v>15.9132020662091</v>
      </c>
      <c r="P119" s="0" t="n">
        <v>28.3426422255831</v>
      </c>
      <c r="Q119" s="0" t="n">
        <v>17.9866359679851</v>
      </c>
      <c r="R119" s="0" t="n">
        <v>-7.18547879966123</v>
      </c>
      <c r="S119" s="0" t="n">
        <v>-2.33285080449148</v>
      </c>
      <c r="T119" s="0" t="n">
        <v>14.0055953655531</v>
      </c>
    </row>
    <row r="120" customFormat="false" ht="15" hidden="false" customHeight="false" outlineLevel="0" collapsed="false">
      <c r="A120" s="0" t="s">
        <v>674</v>
      </c>
      <c r="B120" s="0" t="s">
        <v>675</v>
      </c>
      <c r="C120" s="0" t="s">
        <v>676</v>
      </c>
      <c r="D120" s="0" t="n">
        <v>37</v>
      </c>
      <c r="E120" s="0" t="n">
        <v>14.6</v>
      </c>
      <c r="F120" s="0" t="n">
        <v>-8.5</v>
      </c>
      <c r="G120" s="0" t="n">
        <v>-9</v>
      </c>
      <c r="H120" s="0" t="n">
        <v>7.8</v>
      </c>
      <c r="I120" s="0" t="s">
        <v>669</v>
      </c>
      <c r="J120" s="0" t="n">
        <v>0.54</v>
      </c>
      <c r="K120" s="0" t="s">
        <v>2518</v>
      </c>
      <c r="L120" s="0" t="s">
        <v>2519</v>
      </c>
      <c r="M120" s="0" t="s">
        <v>2650</v>
      </c>
      <c r="N120" s="0" t="s">
        <v>2651</v>
      </c>
      <c r="O120" s="0" t="n">
        <v>14.6318146516418</v>
      </c>
      <c r="P120" s="0" t="n">
        <v>78.4324661845937</v>
      </c>
      <c r="Q120" s="0" t="n">
        <v>223.436610088885</v>
      </c>
      <c r="R120" s="0" t="n">
        <v>10.4088824591188</v>
      </c>
      <c r="S120" s="0" t="n">
        <v>9.8557970334624</v>
      </c>
      <c r="T120" s="0" t="n">
        <v>2.93401274493536</v>
      </c>
    </row>
    <row r="121" customFormat="false" ht="15" hidden="false" customHeight="false" outlineLevel="0" collapsed="false">
      <c r="A121" s="0" t="s">
        <v>1869</v>
      </c>
      <c r="B121" s="0" t="s">
        <v>1870</v>
      </c>
      <c r="C121" s="0" t="s">
        <v>1871</v>
      </c>
      <c r="D121" s="0" t="n">
        <v>36</v>
      </c>
      <c r="E121" s="0" t="n">
        <v>14.7</v>
      </c>
      <c r="F121" s="0" t="n">
        <v>12.7</v>
      </c>
      <c r="G121" s="0" t="n">
        <v>-6.1</v>
      </c>
      <c r="H121" s="0" t="n">
        <v>-4.2</v>
      </c>
      <c r="I121" s="0" t="s">
        <v>1818</v>
      </c>
      <c r="J121" s="0" t="n">
        <v>0.13</v>
      </c>
      <c r="K121" s="0" t="s">
        <v>2518</v>
      </c>
      <c r="L121" s="0" t="s">
        <v>2525</v>
      </c>
      <c r="M121" s="0" t="s">
        <v>2652</v>
      </c>
      <c r="N121" s="0" t="n">
        <v>-116.9</v>
      </c>
      <c r="O121" s="0" t="n">
        <v>14.7017005819055</v>
      </c>
      <c r="P121" s="0" t="n">
        <v>76.6937719384769</v>
      </c>
      <c r="Q121" s="0" t="n">
        <v>280.091388508213</v>
      </c>
      <c r="R121" s="0" t="n">
        <v>-2.50685764057213</v>
      </c>
      <c r="S121" s="0" t="n">
        <v>14.0856803528059</v>
      </c>
      <c r="T121" s="0" t="n">
        <v>3.38367755090257</v>
      </c>
    </row>
    <row r="122" customFormat="false" ht="15" hidden="false" customHeight="false" outlineLevel="0" collapsed="false">
      <c r="A122" s="0" t="s">
        <v>1967</v>
      </c>
      <c r="B122" s="0" t="s">
        <v>1968</v>
      </c>
      <c r="C122" s="0" t="s">
        <v>1969</v>
      </c>
      <c r="D122" s="0" t="n">
        <v>38</v>
      </c>
      <c r="E122" s="0" t="n">
        <v>17.2</v>
      </c>
      <c r="F122" s="0" t="n">
        <v>-0.4</v>
      </c>
      <c r="G122" s="0" t="n">
        <v>8.7</v>
      </c>
      <c r="H122" s="0" t="n">
        <v>-14.8</v>
      </c>
      <c r="I122" s="0" t="s">
        <v>1905</v>
      </c>
      <c r="J122" s="0" t="n">
        <v>0.12</v>
      </c>
      <c r="K122" s="0" t="s">
        <v>2524</v>
      </c>
      <c r="L122" s="0" t="s">
        <v>2525</v>
      </c>
      <c r="M122" s="0" t="n">
        <v>-6.6</v>
      </c>
      <c r="N122" s="0" t="n">
        <v>-69.7</v>
      </c>
      <c r="O122" s="0" t="n">
        <v>17.172361514946</v>
      </c>
      <c r="P122" s="0" t="n">
        <v>67.6055415656676</v>
      </c>
      <c r="Q122" s="0" t="n">
        <v>350.417011198157</v>
      </c>
      <c r="R122" s="0" t="n">
        <v>-15.6557122990531</v>
      </c>
      <c r="S122" s="0" t="n">
        <v>2.6431845951311</v>
      </c>
      <c r="T122" s="0" t="n">
        <v>6.54234266951375</v>
      </c>
    </row>
    <row r="123" customFormat="false" ht="15" hidden="false" customHeight="false" outlineLevel="0" collapsed="false">
      <c r="A123" s="0" t="s">
        <v>1351</v>
      </c>
      <c r="B123" s="0" t="s">
        <v>1352</v>
      </c>
      <c r="C123" s="0" t="s">
        <v>1353</v>
      </c>
      <c r="D123" s="0" t="n">
        <v>35</v>
      </c>
      <c r="E123" s="0" t="n">
        <v>13.7</v>
      </c>
      <c r="F123" s="0" t="n">
        <v>-10</v>
      </c>
      <c r="G123" s="0" t="n">
        <v>-6.5</v>
      </c>
      <c r="H123" s="0" t="n">
        <v>-6.8</v>
      </c>
      <c r="I123" s="0" t="s">
        <v>1331</v>
      </c>
      <c r="J123" s="0" t="n">
        <v>0.23</v>
      </c>
      <c r="K123" s="0" t="s">
        <v>2518</v>
      </c>
      <c r="L123" s="0" t="s">
        <v>2519</v>
      </c>
      <c r="M123" s="0" t="s">
        <v>2653</v>
      </c>
      <c r="N123" s="0" t="s">
        <v>2654</v>
      </c>
      <c r="O123" s="0" t="n">
        <v>13.7291660343955</v>
      </c>
      <c r="P123" s="0" t="n">
        <v>25.5817267136651</v>
      </c>
      <c r="Q123" s="0" t="n">
        <v>290.858515606501</v>
      </c>
      <c r="R123" s="0" t="n">
        <v>-2.11081374664967</v>
      </c>
      <c r="S123" s="0" t="n">
        <v>5.53970678763388</v>
      </c>
      <c r="T123" s="0" t="n">
        <v>12.3832998039294</v>
      </c>
    </row>
    <row r="124" customFormat="false" ht="15" hidden="false" customHeight="false" outlineLevel="0" collapsed="false">
      <c r="A124" s="0" t="s">
        <v>1158</v>
      </c>
      <c r="B124" s="0" t="s">
        <v>1159</v>
      </c>
      <c r="C124" s="0" t="s">
        <v>1160</v>
      </c>
      <c r="D124" s="0" t="n">
        <v>20</v>
      </c>
      <c r="E124" s="0" t="n">
        <v>15.2</v>
      </c>
      <c r="F124" s="0" t="n">
        <v>10.9</v>
      </c>
      <c r="G124" s="0" t="n">
        <v>-9.7</v>
      </c>
      <c r="H124" s="0" t="n">
        <v>4.2</v>
      </c>
      <c r="I124" s="0" t="s">
        <v>1151</v>
      </c>
      <c r="J124" s="0" t="n">
        <v>0.29</v>
      </c>
      <c r="K124" s="0" t="s">
        <v>2524</v>
      </c>
      <c r="L124" s="0" t="s">
        <v>2519</v>
      </c>
      <c r="M124" s="0" t="n">
        <v>-34.3</v>
      </c>
      <c r="N124" s="0" t="s">
        <v>2655</v>
      </c>
      <c r="O124" s="0" t="n">
        <v>15.1835437233868</v>
      </c>
      <c r="P124" s="0" t="n">
        <v>18.5641305902413</v>
      </c>
      <c r="Q124" s="0" t="n">
        <v>11.6437438523504</v>
      </c>
      <c r="R124" s="0" t="n">
        <v>-4.73444752501174</v>
      </c>
      <c r="S124" s="0" t="n">
        <v>-0.975610033048834</v>
      </c>
      <c r="T124" s="0" t="n">
        <v>14.3935121390272</v>
      </c>
    </row>
    <row r="125" customFormat="false" ht="15" hidden="false" customHeight="false" outlineLevel="0" collapsed="false">
      <c r="A125" s="0" t="s">
        <v>704</v>
      </c>
      <c r="B125" s="0" t="s">
        <v>705</v>
      </c>
      <c r="C125" s="0" t="s">
        <v>706</v>
      </c>
      <c r="D125" s="0" t="n">
        <v>35.1</v>
      </c>
      <c r="E125" s="0" t="n">
        <v>24.3</v>
      </c>
      <c r="F125" s="0" t="n">
        <v>17.7</v>
      </c>
      <c r="G125" s="0" t="n">
        <v>13.1</v>
      </c>
      <c r="H125" s="0" t="n">
        <v>-10.3</v>
      </c>
      <c r="I125" s="0" t="s">
        <v>703</v>
      </c>
      <c r="J125" s="0" t="n">
        <v>0.52</v>
      </c>
      <c r="K125" s="0" t="s">
        <v>2518</v>
      </c>
      <c r="L125" s="0" t="s">
        <v>2519</v>
      </c>
      <c r="M125" s="0" t="s">
        <v>2656</v>
      </c>
      <c r="N125" s="0" t="s">
        <v>2657</v>
      </c>
      <c r="O125" s="0" t="n">
        <v>24.310285888899</v>
      </c>
      <c r="P125" s="0" t="n">
        <v>59.9223446692511</v>
      </c>
      <c r="Q125" s="0" t="n">
        <v>89.5903478852717</v>
      </c>
      <c r="R125" s="0" t="n">
        <v>-0.150407396306145</v>
      </c>
      <c r="S125" s="0" t="n">
        <v>-21.0362937626684</v>
      </c>
      <c r="T125" s="0" t="n">
        <v>12.1836662111967</v>
      </c>
    </row>
    <row r="126" customFormat="false" ht="15" hidden="false" customHeight="false" outlineLevel="0" collapsed="false">
      <c r="A126" s="0" t="s">
        <v>289</v>
      </c>
      <c r="B126" s="0" t="s">
        <v>290</v>
      </c>
      <c r="C126" s="0" t="s">
        <v>291</v>
      </c>
      <c r="D126" s="0" t="n">
        <v>33.3</v>
      </c>
      <c r="E126" s="0" t="n">
        <v>13.6</v>
      </c>
      <c r="F126" s="0" t="n">
        <v>8.7</v>
      </c>
      <c r="G126" s="0" t="n">
        <v>-5.7</v>
      </c>
      <c r="H126" s="0" t="n">
        <v>8.8</v>
      </c>
      <c r="I126" s="0" t="s">
        <v>292</v>
      </c>
      <c r="J126" s="0" t="n">
        <v>1.6</v>
      </c>
      <c r="K126" s="0" t="s">
        <v>2524</v>
      </c>
      <c r="L126" s="0" t="s">
        <v>2519</v>
      </c>
      <c r="M126" s="0" t="n">
        <v>-54.2</v>
      </c>
      <c r="N126" s="0" t="s">
        <v>2658</v>
      </c>
      <c r="O126" s="0" t="n">
        <v>13.6242430982422</v>
      </c>
      <c r="P126" s="0" t="n">
        <v>16.7430146885679</v>
      </c>
      <c r="Q126" s="0" t="n">
        <v>39.1012955513893</v>
      </c>
      <c r="R126" s="0" t="n">
        <v>-3.04582175112343</v>
      </c>
      <c r="S126" s="0" t="n">
        <v>-2.47538655240079</v>
      </c>
      <c r="T126" s="0" t="n">
        <v>13.0466636070904</v>
      </c>
    </row>
    <row r="127" customFormat="false" ht="15" hidden="false" customHeight="false" outlineLevel="0" collapsed="false">
      <c r="A127" s="0" t="s">
        <v>1191</v>
      </c>
      <c r="B127" s="0" t="s">
        <v>1192</v>
      </c>
      <c r="C127" s="0" t="s">
        <v>1193</v>
      </c>
      <c r="D127" s="0" t="n">
        <v>46</v>
      </c>
      <c r="E127" s="0" t="n">
        <v>18.4</v>
      </c>
      <c r="F127" s="0" t="n">
        <v>-6.5</v>
      </c>
      <c r="G127" s="0" t="n">
        <v>-16.5</v>
      </c>
      <c r="H127" s="0" t="n">
        <v>-5</v>
      </c>
      <c r="I127" s="0" t="s">
        <v>1174</v>
      </c>
      <c r="J127" s="0" t="n">
        <v>0.28</v>
      </c>
      <c r="K127" s="0" t="s">
        <v>2524</v>
      </c>
      <c r="L127" s="0" t="s">
        <v>2519</v>
      </c>
      <c r="M127" s="0" t="n">
        <v>-9.1</v>
      </c>
      <c r="N127" s="0" t="s">
        <v>2659</v>
      </c>
      <c r="O127" s="0" t="n">
        <v>18.4255257726883</v>
      </c>
      <c r="P127" s="0" t="n">
        <v>41.289129767278</v>
      </c>
      <c r="Q127" s="0" t="n">
        <v>306.789538523736</v>
      </c>
      <c r="R127" s="0" t="n">
        <v>-7.28130175771921</v>
      </c>
      <c r="S127" s="0" t="n">
        <v>9.73682288158778</v>
      </c>
      <c r="T127" s="0" t="n">
        <v>13.8447435832385</v>
      </c>
    </row>
    <row r="128" customFormat="false" ht="15" hidden="false" customHeight="false" outlineLevel="0" collapsed="false">
      <c r="A128" s="0" t="s">
        <v>824</v>
      </c>
      <c r="B128" s="0" t="s">
        <v>825</v>
      </c>
      <c r="C128" s="0" t="s">
        <v>826</v>
      </c>
      <c r="D128" s="0" t="n">
        <v>32.4</v>
      </c>
      <c r="E128" s="0" t="n">
        <v>21.5</v>
      </c>
      <c r="F128" s="0" t="n">
        <v>-13.4</v>
      </c>
      <c r="G128" s="0" t="n">
        <v>-14.2</v>
      </c>
      <c r="H128" s="0" t="n">
        <v>8.9</v>
      </c>
      <c r="I128" s="0" t="s">
        <v>805</v>
      </c>
      <c r="J128" s="0" t="n">
        <v>0.43</v>
      </c>
      <c r="K128" s="0" t="s">
        <v>2524</v>
      </c>
      <c r="L128" s="0" t="s">
        <v>2519</v>
      </c>
      <c r="M128" s="0" t="n">
        <v>-25.7</v>
      </c>
      <c r="N128" s="0" t="s">
        <v>2660</v>
      </c>
      <c r="O128" s="0" t="n">
        <v>21.4571666349497</v>
      </c>
      <c r="P128" s="0" t="n">
        <v>8.71883725009951</v>
      </c>
      <c r="Q128" s="0" t="n">
        <v>275.827239296764</v>
      </c>
      <c r="R128" s="0" t="n">
        <v>-0.330234277243028</v>
      </c>
      <c r="S128" s="0" t="n">
        <v>3.23579414763187</v>
      </c>
      <c r="T128" s="0" t="n">
        <v>21.2092098286637</v>
      </c>
    </row>
    <row r="129" customFormat="false" ht="15" hidden="false" customHeight="false" outlineLevel="0" collapsed="false">
      <c r="A129" s="0" t="s">
        <v>411</v>
      </c>
      <c r="B129" s="0" t="s">
        <v>412</v>
      </c>
      <c r="C129" s="0" t="s">
        <v>413</v>
      </c>
      <c r="D129" s="0" t="n">
        <v>23</v>
      </c>
      <c r="E129" s="0" t="n">
        <v>36.5</v>
      </c>
      <c r="F129" s="0" t="n">
        <v>-15.3</v>
      </c>
      <c r="G129" s="0" t="n">
        <v>25.8</v>
      </c>
      <c r="H129" s="0" t="n">
        <v>-20.8</v>
      </c>
      <c r="I129" s="0" t="s">
        <v>399</v>
      </c>
      <c r="J129" s="0" t="n">
        <v>1</v>
      </c>
      <c r="K129" s="0" t="s">
        <v>2518</v>
      </c>
      <c r="L129" s="0" t="s">
        <v>2525</v>
      </c>
      <c r="M129" s="0" t="s">
        <v>2661</v>
      </c>
      <c r="N129" s="0" t="n">
        <v>-18</v>
      </c>
      <c r="O129" s="0" t="n">
        <v>36.5016437986017</v>
      </c>
      <c r="P129" s="0" t="n">
        <v>32.9339442730601</v>
      </c>
      <c r="Q129" s="0" t="n">
        <v>273.433187112556</v>
      </c>
      <c r="R129" s="0" t="n">
        <v>-1.18840408575351</v>
      </c>
      <c r="S129" s="0" t="n">
        <v>19.8092981066805</v>
      </c>
      <c r="T129" s="0" t="n">
        <v>30.635753691555</v>
      </c>
    </row>
    <row r="130" customFormat="false" ht="15" hidden="false" customHeight="false" outlineLevel="0" collapsed="false">
      <c r="A130" s="0" t="s">
        <v>1464</v>
      </c>
      <c r="B130" s="0" t="s">
        <v>1465</v>
      </c>
      <c r="C130" s="0" t="s">
        <v>1466</v>
      </c>
      <c r="D130" s="0" t="n">
        <v>25.4</v>
      </c>
      <c r="E130" s="0" t="n">
        <v>12.2</v>
      </c>
      <c r="F130" s="0" t="n">
        <v>-7.6</v>
      </c>
      <c r="G130" s="0" t="n">
        <v>-9.3</v>
      </c>
      <c r="H130" s="0" t="n">
        <v>2.2</v>
      </c>
      <c r="I130" s="0" t="s">
        <v>1429</v>
      </c>
      <c r="J130" s="0" t="n">
        <v>0.21</v>
      </c>
      <c r="K130" s="0" t="s">
        <v>2518</v>
      </c>
      <c r="L130" s="0" t="s">
        <v>2519</v>
      </c>
      <c r="M130" s="0" t="s">
        <v>2662</v>
      </c>
      <c r="N130" s="0" t="s">
        <v>2663</v>
      </c>
      <c r="O130" s="0" t="n">
        <v>12.2102416028513</v>
      </c>
      <c r="P130" s="0" t="n">
        <v>53.6443098060883</v>
      </c>
      <c r="Q130" s="0" t="n">
        <v>132.337582477737</v>
      </c>
      <c r="R130" s="0" t="n">
        <v>6.62287042486329</v>
      </c>
      <c r="S130" s="0" t="n">
        <v>-7.2688554944579</v>
      </c>
      <c r="T130" s="0" t="n">
        <v>7.23818534828726</v>
      </c>
    </row>
    <row r="131" customFormat="false" ht="15" hidden="false" customHeight="false" outlineLevel="0" collapsed="false">
      <c r="A131" s="0" t="s">
        <v>479</v>
      </c>
      <c r="B131" s="0" t="s">
        <v>480</v>
      </c>
      <c r="C131" s="0" t="s">
        <v>481</v>
      </c>
      <c r="D131" s="0" t="n">
        <v>38</v>
      </c>
      <c r="E131" s="0" t="n">
        <v>24.2</v>
      </c>
      <c r="F131" s="0" t="n">
        <v>-6.6</v>
      </c>
      <c r="G131" s="0" t="n">
        <v>-22.7</v>
      </c>
      <c r="H131" s="0" t="n">
        <v>-5.3</v>
      </c>
      <c r="I131" s="0" t="s">
        <v>482</v>
      </c>
      <c r="J131" s="0" t="n">
        <v>0.79</v>
      </c>
      <c r="K131" s="0" t="s">
        <v>2518</v>
      </c>
      <c r="L131" s="0" t="s">
        <v>2519</v>
      </c>
      <c r="M131" s="0" t="s">
        <v>2664</v>
      </c>
      <c r="N131" s="0" t="s">
        <v>2665</v>
      </c>
      <c r="O131" s="0" t="n">
        <v>24.2268446150133</v>
      </c>
      <c r="P131" s="0" t="n">
        <v>14.6851858739112</v>
      </c>
      <c r="Q131" s="0" t="n">
        <v>63.0313208252744</v>
      </c>
      <c r="R131" s="0" t="n">
        <v>-2.78527939465107</v>
      </c>
      <c r="S131" s="0" t="n">
        <v>-5.47381383742053</v>
      </c>
      <c r="T131" s="0" t="n">
        <v>23.435434298664</v>
      </c>
    </row>
    <row r="132" customFormat="false" ht="15" hidden="false" customHeight="false" outlineLevel="0" collapsed="false">
      <c r="A132" s="0" t="s">
        <v>1864</v>
      </c>
      <c r="B132" s="0" t="s">
        <v>1865</v>
      </c>
      <c r="C132" s="0" t="s">
        <v>1866</v>
      </c>
      <c r="D132" s="0" t="n">
        <v>42</v>
      </c>
      <c r="E132" s="0" t="n">
        <v>29.7</v>
      </c>
      <c r="F132" s="0" t="n">
        <v>-22.4</v>
      </c>
      <c r="G132" s="0" t="n">
        <v>16.4</v>
      </c>
      <c r="H132" s="0" t="n">
        <v>-10.5</v>
      </c>
      <c r="I132" s="0" t="s">
        <v>1818</v>
      </c>
      <c r="J132" s="0" t="n">
        <v>0.13</v>
      </c>
      <c r="K132" s="0" t="s">
        <v>2518</v>
      </c>
      <c r="L132" s="0" t="s">
        <v>2519</v>
      </c>
      <c r="M132" s="0" t="s">
        <v>2527</v>
      </c>
      <c r="N132" s="0" t="s">
        <v>2652</v>
      </c>
      <c r="O132" s="0" t="n">
        <v>29.681138792169</v>
      </c>
      <c r="P132" s="0" t="n">
        <v>78.6540145721038</v>
      </c>
      <c r="Q132" s="0" t="n">
        <v>288.000963738444</v>
      </c>
      <c r="R132" s="0" t="n">
        <v>-8.99319460364874</v>
      </c>
      <c r="S132" s="0" t="n">
        <v>27.6766229535924</v>
      </c>
      <c r="T132" s="0" t="n">
        <v>5.83926302760771</v>
      </c>
    </row>
    <row r="133" customFormat="false" ht="15" hidden="false" customHeight="false" outlineLevel="0" collapsed="false">
      <c r="A133" s="0" t="s">
        <v>931</v>
      </c>
      <c r="B133" s="0" t="s">
        <v>882</v>
      </c>
      <c r="C133" s="0" t="s">
        <v>932</v>
      </c>
      <c r="D133" s="0" t="n">
        <v>30.6</v>
      </c>
      <c r="E133" s="0" t="n">
        <v>17.4</v>
      </c>
      <c r="F133" s="0" t="n">
        <v>9.1</v>
      </c>
      <c r="G133" s="0" t="n">
        <v>-11.2</v>
      </c>
      <c r="H133" s="0" t="n">
        <v>9.7</v>
      </c>
      <c r="I133" s="0" t="s">
        <v>917</v>
      </c>
      <c r="J133" s="0" t="n">
        <v>0.4</v>
      </c>
      <c r="K133" s="0" t="s">
        <v>2524</v>
      </c>
      <c r="L133" s="0" t="s">
        <v>2519</v>
      </c>
      <c r="M133" s="0" t="n">
        <v>-15.2</v>
      </c>
      <c r="N133" s="0" t="s">
        <v>2666</v>
      </c>
      <c r="O133" s="0" t="n">
        <v>17.3879268459469</v>
      </c>
      <c r="P133" s="0" t="n">
        <v>47.6331684419463</v>
      </c>
      <c r="Q133" s="0" t="n">
        <v>122.317439476099</v>
      </c>
      <c r="R133" s="0" t="n">
        <v>6.86812566515759</v>
      </c>
      <c r="S133" s="0" t="n">
        <v>-10.8569826202174</v>
      </c>
      <c r="T133" s="0" t="n">
        <v>11.717285446378</v>
      </c>
    </row>
    <row r="134" customFormat="false" ht="15" hidden="false" customHeight="false" outlineLevel="0" collapsed="false">
      <c r="A134" s="0" t="s">
        <v>2037</v>
      </c>
      <c r="B134" s="0" t="s">
        <v>1711</v>
      </c>
      <c r="C134" s="0" t="s">
        <v>2038</v>
      </c>
      <c r="D134" s="0" t="n">
        <v>27.8</v>
      </c>
      <c r="E134" s="0" t="n">
        <v>14.2</v>
      </c>
      <c r="F134" s="0" t="n">
        <v>-10</v>
      </c>
      <c r="G134" s="0" t="n">
        <v>3.9</v>
      </c>
      <c r="H134" s="0" t="n">
        <v>-9.3</v>
      </c>
      <c r="I134" s="0" t="s">
        <v>1987</v>
      </c>
      <c r="J134" s="0" t="n">
        <v>0.11</v>
      </c>
      <c r="K134" s="0" t="s">
        <v>2518</v>
      </c>
      <c r="L134" s="0" t="s">
        <v>2519</v>
      </c>
      <c r="M134" s="0" t="s">
        <v>2667</v>
      </c>
      <c r="N134" s="0" t="s">
        <v>2668</v>
      </c>
      <c r="O134" s="0" t="n">
        <v>14.2021125189177</v>
      </c>
      <c r="P134" s="0" t="n">
        <v>22.2998574687942</v>
      </c>
      <c r="Q134" s="0" t="n">
        <v>290.732411185961</v>
      </c>
      <c r="R134" s="0" t="n">
        <v>-1.90774371230019</v>
      </c>
      <c r="S134" s="0" t="n">
        <v>5.04007290416175</v>
      </c>
      <c r="T134" s="0" t="n">
        <v>13.1399459302127</v>
      </c>
    </row>
    <row r="135" customFormat="false" ht="15" hidden="false" customHeight="false" outlineLevel="0" collapsed="false">
      <c r="A135" s="0" t="s">
        <v>1411</v>
      </c>
      <c r="B135" s="0" t="s">
        <v>1412</v>
      </c>
      <c r="C135" s="0" t="s">
        <v>1413</v>
      </c>
      <c r="D135" s="0" t="n">
        <v>40</v>
      </c>
      <c r="E135" s="0" t="n">
        <v>17.5</v>
      </c>
      <c r="F135" s="0" t="n">
        <v>-2.5</v>
      </c>
      <c r="G135" s="0" t="n">
        <v>-3.3</v>
      </c>
      <c r="H135" s="0" t="n">
        <v>17</v>
      </c>
      <c r="I135" s="0" t="s">
        <v>1385</v>
      </c>
      <c r="J135" s="0" t="n">
        <v>0.22</v>
      </c>
      <c r="K135" s="0" t="s">
        <v>2524</v>
      </c>
      <c r="L135" s="0" t="s">
        <v>2519</v>
      </c>
      <c r="M135" s="0" t="n">
        <v>-51.8</v>
      </c>
      <c r="N135" s="0" t="s">
        <v>2669</v>
      </c>
      <c r="O135" s="0" t="n">
        <v>17.4968568605907</v>
      </c>
      <c r="P135" s="0" t="n">
        <v>47.2918281803296</v>
      </c>
      <c r="Q135" s="0" t="n">
        <v>195.169267484785</v>
      </c>
      <c r="R135" s="0" t="n">
        <v>12.4090263138718</v>
      </c>
      <c r="S135" s="0" t="n">
        <v>3.36431154340387</v>
      </c>
      <c r="T135" s="0" t="n">
        <v>11.8674965254074</v>
      </c>
    </row>
    <row r="136" customFormat="false" ht="15" hidden="false" customHeight="false" outlineLevel="0" collapsed="false">
      <c r="A136" s="0" t="s">
        <v>1308</v>
      </c>
      <c r="B136" s="0" t="s">
        <v>1309</v>
      </c>
      <c r="C136" s="0" t="s">
        <v>1310</v>
      </c>
      <c r="D136" s="0" t="n">
        <v>54</v>
      </c>
      <c r="E136" s="0" t="n">
        <v>18.3</v>
      </c>
      <c r="F136" s="0" t="n">
        <v>3.5</v>
      </c>
      <c r="G136" s="0" t="n">
        <v>-16.2</v>
      </c>
      <c r="H136" s="0" t="n">
        <v>7.7</v>
      </c>
      <c r="I136" s="0" t="s">
        <v>1295</v>
      </c>
      <c r="J136" s="0" t="n">
        <v>0.24</v>
      </c>
      <c r="K136" s="0" t="s">
        <v>2524</v>
      </c>
      <c r="L136" s="0" t="s">
        <v>2519</v>
      </c>
      <c r="M136" s="0" t="n">
        <v>-3.5</v>
      </c>
      <c r="N136" s="0" t="s">
        <v>2607</v>
      </c>
      <c r="O136" s="0" t="n">
        <v>18.2751196986504</v>
      </c>
      <c r="P136" s="0" t="n">
        <v>59.2778982242433</v>
      </c>
      <c r="Q136" s="0" t="n">
        <v>117.04515005506</v>
      </c>
      <c r="R136" s="0" t="n">
        <v>7.14335669532075</v>
      </c>
      <c r="S136" s="0" t="n">
        <v>-13.9923576307348</v>
      </c>
      <c r="T136" s="0" t="n">
        <v>9.33629386089752</v>
      </c>
    </row>
    <row r="137" customFormat="false" ht="15" hidden="false" customHeight="false" outlineLevel="0" collapsed="false">
      <c r="A137" s="0" t="s">
        <v>700</v>
      </c>
      <c r="B137" s="0" t="s">
        <v>701</v>
      </c>
      <c r="C137" s="0" t="s">
        <v>702</v>
      </c>
      <c r="D137" s="0" t="n">
        <v>34.3</v>
      </c>
      <c r="E137" s="0" t="n">
        <v>14.9</v>
      </c>
      <c r="F137" s="0" t="n">
        <v>-0.7</v>
      </c>
      <c r="G137" s="0" t="n">
        <v>-11.4</v>
      </c>
      <c r="H137" s="0" t="n">
        <v>9.6</v>
      </c>
      <c r="I137" s="0" t="s">
        <v>703</v>
      </c>
      <c r="J137" s="0" t="n">
        <v>0.52</v>
      </c>
      <c r="K137" s="0" t="s">
        <v>2524</v>
      </c>
      <c r="L137" s="0" t="s">
        <v>2519</v>
      </c>
      <c r="M137" s="0" t="n">
        <v>-43.7</v>
      </c>
      <c r="N137" s="0" t="s">
        <v>2670</v>
      </c>
      <c r="O137" s="0" t="n">
        <v>14.9201206429439</v>
      </c>
      <c r="P137" s="0" t="n">
        <v>24.449415900616</v>
      </c>
      <c r="Q137" s="0" t="n">
        <v>92.7770426425133</v>
      </c>
      <c r="R137" s="0" t="n">
        <v>0.29918983228509</v>
      </c>
      <c r="S137" s="0" t="n">
        <v>-6.16803239262448</v>
      </c>
      <c r="T137" s="0" t="n">
        <v>13.5821891404807</v>
      </c>
    </row>
    <row r="138" customFormat="false" ht="15" hidden="false" customHeight="false" outlineLevel="0" collapsed="false">
      <c r="A138" s="0" t="s">
        <v>797</v>
      </c>
      <c r="B138" s="0" t="s">
        <v>798</v>
      </c>
      <c r="C138" s="0" t="s">
        <v>799</v>
      </c>
      <c r="D138" s="0" t="n">
        <v>38.2</v>
      </c>
      <c r="E138" s="0" t="n">
        <v>25.1</v>
      </c>
      <c r="F138" s="0" t="n">
        <v>-10.3</v>
      </c>
      <c r="G138" s="0" t="n">
        <v>-2</v>
      </c>
      <c r="H138" s="0" t="n">
        <v>-22.8</v>
      </c>
      <c r="I138" s="0" t="s">
        <v>793</v>
      </c>
      <c r="J138" s="0" t="n">
        <v>0.44</v>
      </c>
      <c r="K138" s="0" t="s">
        <v>2518</v>
      </c>
      <c r="L138" s="0" t="s">
        <v>2519</v>
      </c>
      <c r="M138" s="0" t="s">
        <v>2671</v>
      </c>
      <c r="N138" s="0" t="s">
        <v>2672</v>
      </c>
      <c r="O138" s="0" t="n">
        <v>25.0984063239083</v>
      </c>
      <c r="P138" s="0" t="n">
        <v>69.697927780336</v>
      </c>
      <c r="Q138" s="0" t="n">
        <v>344.214518612466</v>
      </c>
      <c r="R138" s="0" t="n">
        <v>-22.6514676834559</v>
      </c>
      <c r="S138" s="0" t="n">
        <v>6.40352028634492</v>
      </c>
      <c r="T138" s="0" t="n">
        <v>8.70838330160791</v>
      </c>
    </row>
    <row r="139" customFormat="false" ht="15" hidden="false" customHeight="false" outlineLevel="0" collapsed="false">
      <c r="A139" s="0" t="s">
        <v>366</v>
      </c>
      <c r="B139" s="0" t="s">
        <v>367</v>
      </c>
      <c r="C139" s="0" t="s">
        <v>368</v>
      </c>
      <c r="D139" s="0" t="n">
        <v>33.3</v>
      </c>
      <c r="E139" s="0" t="n">
        <v>29.1</v>
      </c>
      <c r="F139" s="0" t="n">
        <v>-29.1</v>
      </c>
      <c r="G139" s="0" t="n">
        <v>1.5</v>
      </c>
      <c r="H139" s="0" t="n">
        <v>0.7</v>
      </c>
      <c r="I139" s="0" t="s">
        <v>369</v>
      </c>
      <c r="J139" s="0" t="n">
        <v>1.2</v>
      </c>
      <c r="K139" s="0" t="s">
        <v>2518</v>
      </c>
      <c r="L139" s="0" t="s">
        <v>2525</v>
      </c>
      <c r="M139" s="0" t="s">
        <v>2673</v>
      </c>
      <c r="N139" s="0" t="n">
        <v>-11.9</v>
      </c>
      <c r="O139" s="0" t="n">
        <v>29.1470410161992</v>
      </c>
      <c r="P139" s="0" t="n">
        <v>19.3190091162325</v>
      </c>
      <c r="Q139" s="0" t="n">
        <v>151.960747211035</v>
      </c>
      <c r="R139" s="0" t="n">
        <v>8.5108448295445</v>
      </c>
      <c r="S139" s="0" t="n">
        <v>-4.53277831721838</v>
      </c>
      <c r="T139" s="0" t="n">
        <v>27.5058074052439</v>
      </c>
    </row>
    <row r="140" customFormat="false" ht="15" hidden="false" customHeight="false" outlineLevel="0" collapsed="false">
      <c r="A140" s="0" t="s">
        <v>448</v>
      </c>
      <c r="B140" s="0" t="s">
        <v>449</v>
      </c>
      <c r="C140" s="0" t="s">
        <v>450</v>
      </c>
      <c r="D140" s="0" t="n">
        <v>28.7</v>
      </c>
      <c r="E140" s="0" t="n">
        <v>14.5</v>
      </c>
      <c r="F140" s="0" t="n">
        <v>6</v>
      </c>
      <c r="G140" s="0" t="n">
        <v>-11.9</v>
      </c>
      <c r="H140" s="0" t="n">
        <v>5.7</v>
      </c>
      <c r="I140" s="0" t="s">
        <v>451</v>
      </c>
      <c r="J140" s="0" t="n">
        <v>0.87</v>
      </c>
      <c r="K140" s="0" t="s">
        <v>2524</v>
      </c>
      <c r="L140" s="0" t="s">
        <v>2519</v>
      </c>
      <c r="M140" s="0" t="n">
        <v>-17.4</v>
      </c>
      <c r="N140" s="0" t="s">
        <v>2674</v>
      </c>
      <c r="O140" s="0" t="n">
        <v>14.4948266633306</v>
      </c>
      <c r="P140" s="0" t="n">
        <v>20.9859181113778</v>
      </c>
      <c r="Q140" s="0" t="n">
        <v>250.507072679402</v>
      </c>
      <c r="R140" s="0" t="n">
        <v>1.73223918496889</v>
      </c>
      <c r="S140" s="0" t="n">
        <v>4.89361224041478</v>
      </c>
      <c r="T140" s="0" t="n">
        <v>13.5333627250038</v>
      </c>
    </row>
    <row r="141" customFormat="false" ht="15" hidden="false" customHeight="false" outlineLevel="0" collapsed="false">
      <c r="A141" s="0" t="s">
        <v>2491</v>
      </c>
      <c r="B141" s="0" t="s">
        <v>1990</v>
      </c>
      <c r="C141" s="0" t="s">
        <v>1055</v>
      </c>
      <c r="D141" s="0" t="n">
        <v>30.6</v>
      </c>
      <c r="E141" s="0" t="n">
        <v>20.8</v>
      </c>
      <c r="F141" s="0" t="n">
        <v>5.4</v>
      </c>
      <c r="G141" s="0" t="n">
        <v>-9.9</v>
      </c>
      <c r="H141" s="0" t="n">
        <v>17.5</v>
      </c>
      <c r="I141" s="0" t="s">
        <v>2453</v>
      </c>
      <c r="J141" s="0" t="n">
        <v>0.073</v>
      </c>
      <c r="K141" s="0" t="s">
        <v>2524</v>
      </c>
      <c r="L141" s="0" t="s">
        <v>2519</v>
      </c>
      <c r="M141" s="0" t="n">
        <v>-32.8</v>
      </c>
      <c r="N141" s="0" t="s">
        <v>2585</v>
      </c>
      <c r="O141" s="0" t="n">
        <v>20.8187415565879</v>
      </c>
      <c r="P141" s="0" t="n">
        <v>69.57491857107</v>
      </c>
      <c r="Q141" s="0" t="n">
        <v>145.804476122398</v>
      </c>
      <c r="R141" s="0" t="n">
        <v>16.1370770281119</v>
      </c>
      <c r="S141" s="0" t="n">
        <v>-10.9649033923548</v>
      </c>
      <c r="T141" s="0" t="n">
        <v>7.26537257028916</v>
      </c>
    </row>
    <row r="142" customFormat="false" ht="15" hidden="false" customHeight="false" outlineLevel="0" collapsed="false">
      <c r="A142" s="0" t="s">
        <v>334</v>
      </c>
      <c r="B142" s="0" t="s">
        <v>335</v>
      </c>
      <c r="C142" s="0" t="s">
        <v>336</v>
      </c>
      <c r="D142" s="0" t="n">
        <v>41.7</v>
      </c>
      <c r="E142" s="0" t="n">
        <v>12.2</v>
      </c>
      <c r="F142" s="0" t="n">
        <v>-6.7</v>
      </c>
      <c r="G142" s="0" t="n">
        <v>-3.3</v>
      </c>
      <c r="H142" s="0" t="n">
        <v>-9.6</v>
      </c>
      <c r="I142" s="0" t="s">
        <v>337</v>
      </c>
      <c r="J142" s="0" t="n">
        <v>1.3</v>
      </c>
      <c r="K142" s="0" t="s">
        <v>2518</v>
      </c>
      <c r="L142" s="0" t="s">
        <v>2519</v>
      </c>
      <c r="M142" s="0" t="s">
        <v>2675</v>
      </c>
      <c r="N142" s="0" t="s">
        <v>2676</v>
      </c>
      <c r="O142" s="0" t="n">
        <v>12.1630588258053</v>
      </c>
      <c r="P142" s="0" t="n">
        <v>51.5714397833943</v>
      </c>
      <c r="Q142" s="0" t="n">
        <v>15.2612173836414</v>
      </c>
      <c r="R142" s="0" t="n">
        <v>-9.19233318185636</v>
      </c>
      <c r="S142" s="0" t="n">
        <v>-2.50805121820226</v>
      </c>
      <c r="T142" s="0" t="n">
        <v>7.55980752140005</v>
      </c>
    </row>
    <row r="143" customFormat="false" ht="15" hidden="false" customHeight="false" outlineLevel="0" collapsed="false">
      <c r="A143" s="0" t="s">
        <v>602</v>
      </c>
      <c r="B143" s="0" t="s">
        <v>603</v>
      </c>
      <c r="C143" s="0" t="s">
        <v>604</v>
      </c>
      <c r="D143" s="0" t="n">
        <v>31.5</v>
      </c>
      <c r="E143" s="0" t="n">
        <v>17.1</v>
      </c>
      <c r="F143" s="0" t="n">
        <v>-3.5</v>
      </c>
      <c r="G143" s="0" t="n">
        <v>2.2</v>
      </c>
      <c r="H143" s="0" t="n">
        <v>-16.6</v>
      </c>
      <c r="I143" s="0" t="s">
        <v>605</v>
      </c>
      <c r="J143" s="0" t="n">
        <v>0.62</v>
      </c>
      <c r="K143" s="0" t="s">
        <v>2518</v>
      </c>
      <c r="L143" s="0" t="s">
        <v>2525</v>
      </c>
      <c r="M143" s="0" t="s">
        <v>2677</v>
      </c>
      <c r="N143" s="0" t="n">
        <v>-14.5</v>
      </c>
      <c r="O143" s="0" t="n">
        <v>17.107016104511</v>
      </c>
      <c r="P143" s="0" t="n">
        <v>56.0541000389539</v>
      </c>
      <c r="Q143" s="0" t="n">
        <v>354.932176903425</v>
      </c>
      <c r="R143" s="0" t="n">
        <v>-14.1359088138941</v>
      </c>
      <c r="S143" s="0" t="n">
        <v>1.25359479466979</v>
      </c>
      <c r="T143" s="0" t="n">
        <v>9.55272642212939</v>
      </c>
    </row>
    <row r="144" customFormat="false" ht="15" hidden="false" customHeight="false" outlineLevel="0" collapsed="false">
      <c r="A144" s="0" t="s">
        <v>285</v>
      </c>
      <c r="B144" s="0" t="s">
        <v>286</v>
      </c>
      <c r="C144" s="0" t="s">
        <v>287</v>
      </c>
      <c r="D144" s="0" t="n">
        <v>35.2</v>
      </c>
      <c r="E144" s="0" t="n">
        <v>15.1</v>
      </c>
      <c r="F144" s="0" t="n">
        <v>4.7</v>
      </c>
      <c r="G144" s="0" t="n">
        <v>-12.9</v>
      </c>
      <c r="H144" s="0" t="n">
        <v>-6.4</v>
      </c>
      <c r="I144" s="0" t="s">
        <v>288</v>
      </c>
      <c r="J144" s="0" t="n">
        <v>1.6</v>
      </c>
      <c r="K144" s="0" t="s">
        <v>2518</v>
      </c>
      <c r="L144" s="0" t="s">
        <v>2519</v>
      </c>
      <c r="M144" s="0" t="s">
        <v>2575</v>
      </c>
      <c r="N144" s="0" t="s">
        <v>2678</v>
      </c>
      <c r="O144" s="0" t="n">
        <v>15.1479371532892</v>
      </c>
      <c r="P144" s="0" t="n">
        <v>35.7542417317912</v>
      </c>
      <c r="Q144" s="0" t="n">
        <v>282.633939837858</v>
      </c>
      <c r="R144" s="0" t="n">
        <v>-1.93592131584735</v>
      </c>
      <c r="S144" s="0" t="n">
        <v>8.63677922618671</v>
      </c>
      <c r="T144" s="0" t="n">
        <v>12.2930164425562</v>
      </c>
    </row>
    <row r="145" customFormat="false" ht="15" hidden="false" customHeight="false" outlineLevel="0" collapsed="false">
      <c r="A145" s="0" t="s">
        <v>2035</v>
      </c>
      <c r="B145" s="0" t="s">
        <v>575</v>
      </c>
      <c r="C145" s="0" t="s">
        <v>2036</v>
      </c>
      <c r="D145" s="0" t="n">
        <v>42</v>
      </c>
      <c r="E145" s="0" t="n">
        <v>13.3</v>
      </c>
      <c r="F145" s="0" t="n">
        <v>-7.6</v>
      </c>
      <c r="G145" s="0" t="n">
        <v>9.1</v>
      </c>
      <c r="H145" s="0" t="n">
        <v>6</v>
      </c>
      <c r="I145" s="0" t="s">
        <v>1984</v>
      </c>
      <c r="J145" s="0" t="n">
        <v>0.11</v>
      </c>
      <c r="K145" s="0" t="s">
        <v>2524</v>
      </c>
      <c r="L145" s="0" t="s">
        <v>2525</v>
      </c>
      <c r="M145" s="0" t="n">
        <v>-49.2</v>
      </c>
      <c r="N145" s="0" t="n">
        <v>-6.3</v>
      </c>
      <c r="O145" s="0" t="n">
        <v>13.2879644791819</v>
      </c>
      <c r="P145" s="0" t="n">
        <v>40.3255822814151</v>
      </c>
      <c r="Q145" s="0" t="n">
        <v>287.276814380308</v>
      </c>
      <c r="R145" s="0" t="n">
        <v>-2.55381700607333</v>
      </c>
      <c r="S145" s="0" t="n">
        <v>8.21106393037707</v>
      </c>
      <c r="T145" s="0" t="n">
        <v>10.1304712541299</v>
      </c>
    </row>
    <row r="146" customFormat="false" ht="15" hidden="false" customHeight="false" outlineLevel="0" collapsed="false">
      <c r="A146" s="0" t="s">
        <v>1551</v>
      </c>
      <c r="B146" s="0" t="s">
        <v>1552</v>
      </c>
      <c r="C146" s="0" t="s">
        <v>1553</v>
      </c>
      <c r="D146" s="0" t="n">
        <v>31.8</v>
      </c>
      <c r="E146" s="0" t="n">
        <v>11.7</v>
      </c>
      <c r="F146" s="0" t="n">
        <v>4.8</v>
      </c>
      <c r="G146" s="0" t="n">
        <v>-7.1</v>
      </c>
      <c r="H146" s="0" t="n">
        <v>7.9</v>
      </c>
      <c r="I146" s="0" t="s">
        <v>1526</v>
      </c>
      <c r="J146" s="0" t="n">
        <v>0.19</v>
      </c>
      <c r="K146" s="0" t="s">
        <v>2524</v>
      </c>
      <c r="L146" s="0" t="s">
        <v>2519</v>
      </c>
      <c r="M146" s="0" t="n">
        <v>-48</v>
      </c>
      <c r="N146" s="0" t="s">
        <v>2679</v>
      </c>
      <c r="O146" s="0" t="n">
        <v>11.6558997936667</v>
      </c>
      <c r="P146" s="0" t="n">
        <v>49.6823031616095</v>
      </c>
      <c r="Q146" s="0" t="n">
        <v>112.705969971679</v>
      </c>
      <c r="R146" s="0" t="n">
        <v>3.43050031374428</v>
      </c>
      <c r="S146" s="0" t="n">
        <v>-8.19847539151083</v>
      </c>
      <c r="T146" s="0" t="n">
        <v>7.54166220751047</v>
      </c>
    </row>
    <row r="147" customFormat="false" ht="15" hidden="false" customHeight="false" outlineLevel="0" collapsed="false">
      <c r="A147" s="0" t="s">
        <v>1959</v>
      </c>
      <c r="B147" s="0" t="s">
        <v>1960</v>
      </c>
      <c r="C147" s="0" t="s">
        <v>1961</v>
      </c>
      <c r="D147" s="0" t="n">
        <v>44</v>
      </c>
      <c r="E147" s="0" t="n">
        <v>17.9</v>
      </c>
      <c r="F147" s="0" t="n">
        <v>-8.5</v>
      </c>
      <c r="G147" s="0" t="n">
        <v>-1.6</v>
      </c>
      <c r="H147" s="0" t="n">
        <v>-15.7</v>
      </c>
      <c r="I147" s="0" t="s">
        <v>1905</v>
      </c>
      <c r="J147" s="0" t="n">
        <v>0.12</v>
      </c>
      <c r="K147" s="0" t="s">
        <v>2518</v>
      </c>
      <c r="L147" s="0" t="s">
        <v>2519</v>
      </c>
      <c r="M147" s="0" t="s">
        <v>2680</v>
      </c>
      <c r="N147" s="0" t="s">
        <v>2681</v>
      </c>
      <c r="O147" s="0" t="n">
        <v>17.9248430955476</v>
      </c>
      <c r="P147" s="0" t="n">
        <v>46.1392411654551</v>
      </c>
      <c r="Q147" s="0" t="n">
        <v>326.060677097735</v>
      </c>
      <c r="R147" s="0" t="n">
        <v>-10.7223573518767</v>
      </c>
      <c r="S147" s="0" t="n">
        <v>7.21581185001902</v>
      </c>
      <c r="T147" s="0" t="n">
        <v>12.4202702129938</v>
      </c>
    </row>
    <row r="148" customFormat="false" ht="15" hidden="false" customHeight="false" outlineLevel="0" collapsed="false">
      <c r="A148" s="0" t="s">
        <v>645</v>
      </c>
      <c r="B148" s="0" t="s">
        <v>646</v>
      </c>
      <c r="C148" s="0" t="s">
        <v>647</v>
      </c>
      <c r="D148" s="0" t="n">
        <v>39.4</v>
      </c>
      <c r="E148" s="0" t="n">
        <v>15.5</v>
      </c>
      <c r="F148" s="0" t="n">
        <v>-14.9</v>
      </c>
      <c r="G148" s="0" t="n">
        <v>-0.5</v>
      </c>
      <c r="H148" s="0" t="n">
        <v>4.1</v>
      </c>
      <c r="I148" s="0" t="s">
        <v>648</v>
      </c>
      <c r="J148" s="0" t="n">
        <v>0.56</v>
      </c>
      <c r="K148" s="0" t="s">
        <v>2518</v>
      </c>
      <c r="L148" s="0" t="s">
        <v>2525</v>
      </c>
      <c r="M148" s="0" t="s">
        <v>2682</v>
      </c>
      <c r="N148" s="0" t="n">
        <v>-11.6</v>
      </c>
      <c r="O148" s="0" t="n">
        <v>15.4618886297891</v>
      </c>
      <c r="P148" s="0" t="n">
        <v>20.9062810492236</v>
      </c>
      <c r="Q148" s="0" t="n">
        <v>140.817775691028</v>
      </c>
      <c r="R148" s="0" t="n">
        <v>4.27678105851165</v>
      </c>
      <c r="S148" s="0" t="n">
        <v>-3.48584864979067</v>
      </c>
      <c r="T148" s="0" t="n">
        <v>14.4439607784122</v>
      </c>
    </row>
    <row r="149" customFormat="false" ht="15" hidden="false" customHeight="false" outlineLevel="0" collapsed="false">
      <c r="A149" s="0" t="s">
        <v>70</v>
      </c>
      <c r="B149" s="0" t="s">
        <v>71</v>
      </c>
      <c r="C149" s="0" t="s">
        <v>72</v>
      </c>
      <c r="D149" s="0" t="n">
        <v>31</v>
      </c>
      <c r="E149" s="0" t="n">
        <v>15.6</v>
      </c>
      <c r="F149" s="0" t="n">
        <v>2.7</v>
      </c>
      <c r="G149" s="0" t="n">
        <v>14.5</v>
      </c>
      <c r="H149" s="0" t="n">
        <v>5</v>
      </c>
      <c r="I149" s="0" t="s">
        <v>73</v>
      </c>
      <c r="J149" s="0" t="n">
        <v>13</v>
      </c>
      <c r="K149" s="0" t="s">
        <v>2524</v>
      </c>
      <c r="L149" s="0" t="s">
        <v>2525</v>
      </c>
      <c r="M149" s="0" t="n">
        <v>-30.4</v>
      </c>
      <c r="N149" s="0" t="n">
        <v>-25.5</v>
      </c>
      <c r="O149" s="0" t="n">
        <v>15.5736957720382</v>
      </c>
      <c r="P149" s="0" t="n">
        <v>68.0856989370278</v>
      </c>
      <c r="Q149" s="0" t="n">
        <v>260.491074321696</v>
      </c>
      <c r="R149" s="0" t="n">
        <v>2.38689195739141</v>
      </c>
      <c r="S149" s="0" t="n">
        <v>14.2498665845038</v>
      </c>
      <c r="T149" s="0" t="n">
        <v>5.81240476116234</v>
      </c>
    </row>
    <row r="150" customFormat="false" ht="15" hidden="false" customHeight="false" outlineLevel="0" collapsed="false">
      <c r="A150" s="0" t="s">
        <v>1673</v>
      </c>
      <c r="B150" s="0" t="s">
        <v>271</v>
      </c>
      <c r="C150" s="0" t="s">
        <v>1674</v>
      </c>
      <c r="D150" s="0" t="n">
        <v>37</v>
      </c>
      <c r="E150" s="0" t="n">
        <v>11.5</v>
      </c>
      <c r="F150" s="0" t="n">
        <v>-10</v>
      </c>
      <c r="G150" s="0" t="n">
        <v>-4.4</v>
      </c>
      <c r="H150" s="0" t="n">
        <v>3.6</v>
      </c>
      <c r="I150" s="0" t="s">
        <v>1634</v>
      </c>
      <c r="J150" s="0" t="n">
        <v>0.16</v>
      </c>
      <c r="K150" s="0" t="s">
        <v>2524</v>
      </c>
      <c r="L150" s="0" t="s">
        <v>2519</v>
      </c>
      <c r="M150" s="0" t="n">
        <v>-45.8</v>
      </c>
      <c r="N150" s="0" t="s">
        <v>2683</v>
      </c>
      <c r="O150" s="0" t="n">
        <v>11.5030430756387</v>
      </c>
      <c r="P150" s="0" t="n">
        <v>36.9976666265915</v>
      </c>
      <c r="Q150" s="0" t="n">
        <v>308.227641763735</v>
      </c>
      <c r="R150" s="0" t="n">
        <v>-4.28345094144998</v>
      </c>
      <c r="S150" s="0" t="n">
        <v>5.43789487224949</v>
      </c>
      <c r="T150" s="0" t="n">
        <v>9.18702059378088</v>
      </c>
    </row>
    <row r="151" customFormat="false" ht="15" hidden="false" customHeight="false" outlineLevel="0" collapsed="false">
      <c r="A151" s="0" t="s">
        <v>1721</v>
      </c>
      <c r="B151" s="0" t="s">
        <v>1722</v>
      </c>
      <c r="C151" s="0" t="s">
        <v>1723</v>
      </c>
      <c r="D151" s="0" t="n">
        <v>42.5</v>
      </c>
      <c r="E151" s="0" t="n">
        <v>18.1</v>
      </c>
      <c r="F151" s="0" t="n">
        <v>-3.8</v>
      </c>
      <c r="G151" s="0" t="n">
        <v>-17.7</v>
      </c>
      <c r="H151" s="0" t="n">
        <v>-1.2</v>
      </c>
      <c r="I151" s="0" t="s">
        <v>1697</v>
      </c>
      <c r="J151" s="0" t="n">
        <v>0.15</v>
      </c>
      <c r="K151" s="0" t="s">
        <v>2524</v>
      </c>
      <c r="L151" s="0" t="s">
        <v>2519</v>
      </c>
      <c r="M151" s="0" t="n">
        <v>-10.8</v>
      </c>
      <c r="N151" s="0" t="s">
        <v>2682</v>
      </c>
      <c r="O151" s="0" t="n">
        <v>18.1430427437076</v>
      </c>
      <c r="P151" s="0" t="n">
        <v>78.1684284356965</v>
      </c>
      <c r="Q151" s="0" t="n">
        <v>83.7563384588544</v>
      </c>
      <c r="R151" s="0" t="n">
        <v>-1.9312600627001</v>
      </c>
      <c r="S151" s="0" t="n">
        <v>-17.6522544398175</v>
      </c>
      <c r="T151" s="0" t="n">
        <v>3.7199660969106</v>
      </c>
    </row>
    <row r="152" customFormat="false" ht="15" hidden="false" customHeight="false" outlineLevel="0" collapsed="false">
      <c r="A152" s="0" t="s">
        <v>1254</v>
      </c>
      <c r="B152" s="0" t="s">
        <v>1255</v>
      </c>
      <c r="C152" s="0" t="s">
        <v>1256</v>
      </c>
      <c r="D152" s="0" t="n">
        <v>42.2</v>
      </c>
      <c r="E152" s="0" t="n">
        <v>12.1</v>
      </c>
      <c r="F152" s="0" t="n">
        <v>6.4</v>
      </c>
      <c r="G152" s="0" t="n">
        <v>-10</v>
      </c>
      <c r="H152" s="0" t="n">
        <v>2.5</v>
      </c>
      <c r="I152" s="0" t="s">
        <v>1245</v>
      </c>
      <c r="J152" s="0" t="n">
        <v>0.26</v>
      </c>
      <c r="K152" s="0" t="s">
        <v>2518</v>
      </c>
      <c r="L152" s="0" t="s">
        <v>2519</v>
      </c>
      <c r="M152" s="0" t="s">
        <v>2684</v>
      </c>
      <c r="N152" s="0" t="s">
        <v>2685</v>
      </c>
      <c r="O152" s="0" t="n">
        <v>12.1330128162794</v>
      </c>
      <c r="P152" s="0" t="n">
        <v>26.9699440420261</v>
      </c>
      <c r="Q152" s="0" t="n">
        <v>228.713132663928</v>
      </c>
      <c r="R152" s="0" t="n">
        <v>3.63077810015146</v>
      </c>
      <c r="S152" s="0" t="n">
        <v>4.1347389515059</v>
      </c>
      <c r="T152" s="0" t="n">
        <v>10.8134815943044</v>
      </c>
    </row>
    <row r="153" customFormat="false" ht="15" hidden="false" customHeight="false" outlineLevel="0" collapsed="false">
      <c r="A153" s="0" t="s">
        <v>2337</v>
      </c>
      <c r="B153" s="0" t="s">
        <v>1022</v>
      </c>
      <c r="C153" s="0" t="s">
        <v>2338</v>
      </c>
      <c r="D153" s="0" t="n">
        <v>38.9</v>
      </c>
      <c r="E153" s="0" t="n">
        <v>12.9</v>
      </c>
      <c r="F153" s="0" t="n">
        <v>-6.6</v>
      </c>
      <c r="G153" s="0" t="n">
        <v>3.8</v>
      </c>
      <c r="H153" s="0" t="n">
        <v>10.4</v>
      </c>
      <c r="I153" s="0" t="s">
        <v>2309</v>
      </c>
      <c r="J153" s="0" t="n">
        <v>0.082</v>
      </c>
      <c r="K153" s="0" t="s">
        <v>2524</v>
      </c>
      <c r="L153" s="0" t="s">
        <v>2525</v>
      </c>
      <c r="M153" s="0" t="n">
        <v>-8</v>
      </c>
      <c r="N153" s="0" t="n">
        <v>-52.5</v>
      </c>
      <c r="O153" s="0" t="n">
        <v>12.8903064354576</v>
      </c>
      <c r="P153" s="0" t="n">
        <v>49.2661057877629</v>
      </c>
      <c r="Q153" s="0" t="n">
        <v>162.588166972868</v>
      </c>
      <c r="R153" s="0" t="n">
        <v>9.32004360132673</v>
      </c>
      <c r="S153" s="0" t="n">
        <v>-2.92283861550483</v>
      </c>
      <c r="T153" s="0" t="n">
        <v>8.41152790502906</v>
      </c>
    </row>
    <row r="154" customFormat="false" ht="15" hidden="false" customHeight="false" outlineLevel="0" collapsed="false">
      <c r="A154" s="0" t="s">
        <v>1956</v>
      </c>
      <c r="B154" s="0" t="s">
        <v>1957</v>
      </c>
      <c r="C154" s="0" t="s">
        <v>1958</v>
      </c>
      <c r="D154" s="0" t="n">
        <v>51.8</v>
      </c>
      <c r="E154" s="0" t="n">
        <v>11.8</v>
      </c>
      <c r="F154" s="0" t="n">
        <v>-1.3</v>
      </c>
      <c r="G154" s="0" t="n">
        <v>-5.1</v>
      </c>
      <c r="H154" s="0" t="n">
        <v>10.6</v>
      </c>
      <c r="I154" s="0" t="s">
        <v>1915</v>
      </c>
      <c r="J154" s="0" t="n">
        <v>0.12</v>
      </c>
      <c r="K154" s="0" t="s">
        <v>2524</v>
      </c>
      <c r="L154" s="0" t="s">
        <v>2525</v>
      </c>
      <c r="M154" s="0" t="n">
        <v>-51</v>
      </c>
      <c r="N154" s="0" t="n">
        <v>-21.1</v>
      </c>
      <c r="O154" s="0" t="n">
        <v>11.8346947573649</v>
      </c>
      <c r="P154" s="0" t="n">
        <v>48.4761826072456</v>
      </c>
      <c r="Q154" s="0" t="n">
        <v>143.855630274606</v>
      </c>
      <c r="R154" s="0" t="n">
        <v>7.15507008631978</v>
      </c>
      <c r="S154" s="0" t="n">
        <v>-5.22605887817262</v>
      </c>
      <c r="T154" s="0" t="n">
        <v>7.84558988615419</v>
      </c>
    </row>
    <row r="155" customFormat="false" ht="15" hidden="false" customHeight="false" outlineLevel="0" collapsed="false">
      <c r="A155" s="0" t="s">
        <v>2487</v>
      </c>
      <c r="B155" s="0" t="s">
        <v>1403</v>
      </c>
      <c r="C155" s="0" t="s">
        <v>2488</v>
      </c>
      <c r="D155" s="0" t="n">
        <v>44.4</v>
      </c>
      <c r="E155" s="0" t="n">
        <v>16.1</v>
      </c>
      <c r="F155" s="0" t="n">
        <v>-11.5</v>
      </c>
      <c r="G155" s="0" t="n">
        <v>-11.3</v>
      </c>
      <c r="H155" s="0" t="n">
        <v>-0.9</v>
      </c>
      <c r="I155" s="0" t="s">
        <v>2453</v>
      </c>
      <c r="J155" s="0" t="n">
        <v>0.073</v>
      </c>
      <c r="K155" s="0" t="s">
        <v>2518</v>
      </c>
      <c r="L155" s="0" t="s">
        <v>2519</v>
      </c>
      <c r="M155" s="0" t="s">
        <v>2686</v>
      </c>
      <c r="N155" s="0" t="s">
        <v>2687</v>
      </c>
      <c r="O155" s="0" t="n">
        <v>16.1477552619551</v>
      </c>
      <c r="P155" s="0" t="n">
        <v>14.8729571562773</v>
      </c>
      <c r="Q155" s="0" t="n">
        <v>101.375941103104</v>
      </c>
      <c r="R155" s="0" t="n">
        <v>0.817534450061237</v>
      </c>
      <c r="S155" s="0" t="n">
        <v>-4.06332425603598</v>
      </c>
      <c r="T155" s="0" t="n">
        <v>15.606762425733</v>
      </c>
    </row>
    <row r="156" customFormat="false" ht="15" hidden="false" customHeight="false" outlineLevel="0" collapsed="false">
      <c r="A156" s="0" t="s">
        <v>150</v>
      </c>
      <c r="B156" s="0" t="s">
        <v>151</v>
      </c>
      <c r="C156" s="0" t="s">
        <v>152</v>
      </c>
      <c r="D156" s="0" t="n">
        <v>29.3</v>
      </c>
      <c r="E156" s="0" t="n">
        <v>21</v>
      </c>
      <c r="F156" s="0" t="n">
        <v>16.8</v>
      </c>
      <c r="G156" s="0" t="n">
        <v>-12</v>
      </c>
      <c r="H156" s="0" t="n">
        <v>-3.8</v>
      </c>
      <c r="I156" s="0" t="s">
        <v>153</v>
      </c>
      <c r="J156" s="0" t="n">
        <v>3.9</v>
      </c>
      <c r="K156" s="0" t="s">
        <v>2518</v>
      </c>
      <c r="L156" s="0" t="s">
        <v>2519</v>
      </c>
      <c r="M156" s="0" t="s">
        <v>2688</v>
      </c>
      <c r="N156" s="0" t="s">
        <v>2689</v>
      </c>
      <c r="O156" s="0" t="n">
        <v>20.9923795697391</v>
      </c>
      <c r="P156" s="0" t="n">
        <v>44.605593029668</v>
      </c>
      <c r="Q156" s="0" t="n">
        <v>89.7675525503672</v>
      </c>
      <c r="R156" s="0" t="n">
        <v>-0.0598049872614914</v>
      </c>
      <c r="S156" s="0" t="n">
        <v>-14.7412011100453</v>
      </c>
      <c r="T156" s="0" t="n">
        <v>14.9456820920525</v>
      </c>
    </row>
    <row r="157" customFormat="false" ht="15" hidden="false" customHeight="false" outlineLevel="0" collapsed="false">
      <c r="A157" s="0" t="s">
        <v>1861</v>
      </c>
      <c r="B157" s="0" t="s">
        <v>1862</v>
      </c>
      <c r="C157" s="0" t="s">
        <v>1863</v>
      </c>
      <c r="D157" s="0" t="n">
        <v>39.8</v>
      </c>
      <c r="E157" s="0" t="n">
        <v>24.1</v>
      </c>
      <c r="F157" s="0" t="n">
        <v>10.3</v>
      </c>
      <c r="G157" s="0" t="n">
        <v>-12.2</v>
      </c>
      <c r="H157" s="0" t="n">
        <v>-18</v>
      </c>
      <c r="I157" s="0" t="s">
        <v>1826</v>
      </c>
      <c r="J157" s="0" t="n">
        <v>0.13</v>
      </c>
      <c r="K157" s="0" t="s">
        <v>2518</v>
      </c>
      <c r="L157" s="0" t="s">
        <v>2519</v>
      </c>
      <c r="M157" s="0" t="s">
        <v>2690</v>
      </c>
      <c r="N157" s="0" t="s">
        <v>2691</v>
      </c>
      <c r="O157" s="0" t="n">
        <v>24.0609642367051</v>
      </c>
      <c r="P157" s="0" t="n">
        <v>61.8325649920147</v>
      </c>
      <c r="Q157" s="0" t="n">
        <v>48.8274816063844</v>
      </c>
      <c r="R157" s="0" t="n">
        <v>-13.9641149113725</v>
      </c>
      <c r="S157" s="0" t="n">
        <v>-15.9665257328995</v>
      </c>
      <c r="T157" s="0" t="n">
        <v>11.3579730041343</v>
      </c>
    </row>
    <row r="158" customFormat="false" ht="15" hidden="false" customHeight="false" outlineLevel="0" collapsed="false">
      <c r="A158" s="0" t="s">
        <v>2334</v>
      </c>
      <c r="B158" s="0" t="s">
        <v>2335</v>
      </c>
      <c r="C158" s="0" t="s">
        <v>2336</v>
      </c>
      <c r="D158" s="0" t="n">
        <v>22</v>
      </c>
      <c r="E158" s="0" t="n">
        <v>17.8</v>
      </c>
      <c r="F158" s="0" t="n">
        <v>9.4</v>
      </c>
      <c r="G158" s="0" t="n">
        <v>13</v>
      </c>
      <c r="H158" s="0" t="n">
        <v>7.8</v>
      </c>
      <c r="I158" s="0" t="s">
        <v>2309</v>
      </c>
      <c r="J158" s="0" t="n">
        <v>0.082</v>
      </c>
      <c r="K158" s="0" t="s">
        <v>2518</v>
      </c>
      <c r="L158" s="0" t="s">
        <v>2525</v>
      </c>
      <c r="M158" s="0" t="s">
        <v>2692</v>
      </c>
      <c r="N158" s="0" t="n">
        <v>-87.6</v>
      </c>
      <c r="O158" s="0" t="n">
        <v>17.8381613402279</v>
      </c>
      <c r="P158" s="0" t="n">
        <v>59.5308551748782</v>
      </c>
      <c r="Q158" s="0" t="n">
        <v>220.260456117229</v>
      </c>
      <c r="R158" s="0" t="n">
        <v>11.7326978530887</v>
      </c>
      <c r="S158" s="0" t="n">
        <v>9.93613810195926</v>
      </c>
      <c r="T158" s="0" t="n">
        <v>9.04527283761646</v>
      </c>
    </row>
    <row r="159" customFormat="false" ht="15" hidden="false" customHeight="false" outlineLevel="0" collapsed="false">
      <c r="A159" s="0" t="s">
        <v>1592</v>
      </c>
      <c r="B159" s="0" t="s">
        <v>1019</v>
      </c>
      <c r="C159" s="0" t="s">
        <v>1593</v>
      </c>
      <c r="D159" s="0" t="n">
        <v>46.3</v>
      </c>
      <c r="E159" s="0" t="n">
        <v>49</v>
      </c>
      <c r="F159" s="0" t="n">
        <v>0.9</v>
      </c>
      <c r="G159" s="0" t="n">
        <v>-40.4</v>
      </c>
      <c r="H159" s="0" t="n">
        <v>-27.7</v>
      </c>
      <c r="I159" s="0" t="s">
        <v>1574</v>
      </c>
      <c r="J159" s="0" t="n">
        <v>0.18</v>
      </c>
      <c r="K159" s="0" t="s">
        <v>2518</v>
      </c>
      <c r="L159" s="0" t="s">
        <v>2519</v>
      </c>
      <c r="M159" s="0" t="s">
        <v>2693</v>
      </c>
      <c r="N159" s="0" t="s">
        <v>2694</v>
      </c>
      <c r="O159" s="0" t="n">
        <v>48.9924483976868</v>
      </c>
      <c r="P159" s="0" t="n">
        <v>10.3671102804383</v>
      </c>
      <c r="Q159" s="0" t="n">
        <v>249.913099065806</v>
      </c>
      <c r="R159" s="0" t="n">
        <v>3.02795256728188</v>
      </c>
      <c r="S159" s="0" t="n">
        <v>8.28013444786354</v>
      </c>
      <c r="T159" s="0" t="n">
        <v>48.1926433885463</v>
      </c>
    </row>
    <row r="160" customFormat="false" ht="15" hidden="false" customHeight="false" outlineLevel="0" collapsed="false">
      <c r="A160" s="0" t="s">
        <v>1402</v>
      </c>
      <c r="B160" s="0" t="s">
        <v>1403</v>
      </c>
      <c r="C160" s="0" t="s">
        <v>1404</v>
      </c>
      <c r="D160" s="0" t="n">
        <v>32.4</v>
      </c>
      <c r="E160" s="0" t="n">
        <v>31.9</v>
      </c>
      <c r="F160" s="0" t="n">
        <v>-4.7</v>
      </c>
      <c r="G160" s="0" t="n">
        <v>-17.8</v>
      </c>
      <c r="H160" s="0" t="n">
        <v>-26</v>
      </c>
      <c r="I160" s="0" t="s">
        <v>1385</v>
      </c>
      <c r="J160" s="0" t="n">
        <v>0.22</v>
      </c>
      <c r="K160" s="0" t="s">
        <v>2518</v>
      </c>
      <c r="L160" s="0" t="s">
        <v>2519</v>
      </c>
      <c r="M160" s="0" t="s">
        <v>2686</v>
      </c>
      <c r="N160" s="0" t="s">
        <v>2695</v>
      </c>
      <c r="O160" s="0" t="n">
        <v>31.8579660367701</v>
      </c>
      <c r="P160" s="0" t="n">
        <v>62.1464469687402</v>
      </c>
      <c r="Q160" s="0" t="n">
        <v>330.497339748849</v>
      </c>
      <c r="R160" s="0" t="n">
        <v>-24.5147090903945</v>
      </c>
      <c r="S160" s="0" t="n">
        <v>13.8712576752021</v>
      </c>
      <c r="T160" s="0" t="n">
        <v>14.8844633333378</v>
      </c>
    </row>
    <row r="161" customFormat="false" ht="15" hidden="false" customHeight="false" outlineLevel="0" collapsed="false">
      <c r="A161" s="0" t="s">
        <v>853</v>
      </c>
      <c r="B161" s="0" t="s">
        <v>854</v>
      </c>
      <c r="C161" s="0" t="s">
        <v>855</v>
      </c>
      <c r="D161" s="0" t="n">
        <v>29.6</v>
      </c>
      <c r="E161" s="0" t="n">
        <v>12.2</v>
      </c>
      <c r="F161" s="0" t="n">
        <v>11.2</v>
      </c>
      <c r="G161" s="0" t="n">
        <v>0.9</v>
      </c>
      <c r="H161" s="0" t="n">
        <v>4.7</v>
      </c>
      <c r="I161" s="0" t="s">
        <v>843</v>
      </c>
      <c r="J161" s="0" t="n">
        <v>0.42</v>
      </c>
      <c r="K161" s="0" t="s">
        <v>2524</v>
      </c>
      <c r="L161" s="0" t="s">
        <v>2525</v>
      </c>
      <c r="M161" s="0" t="n">
        <v>-46.3</v>
      </c>
      <c r="N161" s="0" t="n">
        <v>-179.3</v>
      </c>
      <c r="O161" s="0" t="n">
        <v>12.1794909581641</v>
      </c>
      <c r="P161" s="0" t="n">
        <v>23.8104362499833</v>
      </c>
      <c r="Q161" s="0" t="n">
        <v>8.92819631495277</v>
      </c>
      <c r="R161" s="0" t="n">
        <v>-4.85742964394469</v>
      </c>
      <c r="S161" s="0" t="n">
        <v>-0.763102422336959</v>
      </c>
      <c r="T161" s="0" t="n">
        <v>11.142847569053</v>
      </c>
    </row>
    <row r="162" customFormat="false" ht="15" hidden="false" customHeight="false" outlineLevel="0" collapsed="false">
      <c r="A162" s="0" t="s">
        <v>1619</v>
      </c>
      <c r="B162" s="0" t="s">
        <v>1620</v>
      </c>
      <c r="C162" s="0" t="s">
        <v>1621</v>
      </c>
      <c r="D162" s="0" t="n">
        <v>37</v>
      </c>
      <c r="E162" s="0" t="n">
        <v>17.3</v>
      </c>
      <c r="F162" s="0" t="n">
        <v>-16.2</v>
      </c>
      <c r="G162" s="0" t="n">
        <v>-5.8</v>
      </c>
      <c r="H162" s="0" t="n">
        <v>1.4</v>
      </c>
      <c r="I162" s="0" t="s">
        <v>1613</v>
      </c>
      <c r="J162" s="0" t="n">
        <v>0.17</v>
      </c>
      <c r="K162" s="0" t="s">
        <v>2524</v>
      </c>
      <c r="L162" s="0" t="s">
        <v>2525</v>
      </c>
      <c r="M162" s="0" t="n">
        <v>-21.5</v>
      </c>
      <c r="N162" s="0" t="n">
        <v>-29.3</v>
      </c>
      <c r="O162" s="0" t="n">
        <v>17.2638350316493</v>
      </c>
      <c r="P162" s="0" t="n">
        <v>50.3470007908977</v>
      </c>
      <c r="Q162" s="0" t="n">
        <v>77.6853412479427</v>
      </c>
      <c r="R162" s="0" t="n">
        <v>-2.83488586692344</v>
      </c>
      <c r="S162" s="0" t="n">
        <v>-12.9859974982726</v>
      </c>
      <c r="T162" s="0" t="n">
        <v>11.0166823997234</v>
      </c>
    </row>
    <row r="163" customFormat="false" ht="15" hidden="false" customHeight="false" outlineLevel="0" collapsed="false">
      <c r="A163" s="0" t="s">
        <v>1103</v>
      </c>
      <c r="B163" s="0" t="s">
        <v>1104</v>
      </c>
      <c r="C163" s="0" t="s">
        <v>1105</v>
      </c>
      <c r="D163" s="0" t="n">
        <v>26.7</v>
      </c>
      <c r="E163" s="0" t="n">
        <v>12.9</v>
      </c>
      <c r="F163" s="0" t="n">
        <v>12.2</v>
      </c>
      <c r="G163" s="0" t="n">
        <v>-4.2</v>
      </c>
      <c r="H163" s="0" t="n">
        <v>0.9</v>
      </c>
      <c r="I163" s="0" t="s">
        <v>1102</v>
      </c>
      <c r="J163" s="0" t="n">
        <v>0.32</v>
      </c>
      <c r="K163" s="0" t="s">
        <v>2524</v>
      </c>
      <c r="L163" s="0" t="s">
        <v>2519</v>
      </c>
      <c r="M163" s="0" t="n">
        <v>-48.7</v>
      </c>
      <c r="N163" s="0" t="s">
        <v>2696</v>
      </c>
      <c r="O163" s="0" t="n">
        <v>12.9340635532689</v>
      </c>
      <c r="P163" s="0" t="n">
        <v>48.4594034259655</v>
      </c>
      <c r="Q163" s="0" t="n">
        <v>29.8140872299514</v>
      </c>
      <c r="R163" s="0" t="n">
        <v>-8.39962465589234</v>
      </c>
      <c r="S163" s="0" t="n">
        <v>-4.81325335767815</v>
      </c>
      <c r="T163" s="0" t="n">
        <v>8.57723135719944</v>
      </c>
    </row>
    <row r="164" customFormat="false" ht="15" hidden="false" customHeight="false" outlineLevel="0" collapsed="false">
      <c r="A164" s="0" t="s">
        <v>1228</v>
      </c>
      <c r="B164" s="0" t="s">
        <v>1229</v>
      </c>
      <c r="C164" s="0" t="s">
        <v>1230</v>
      </c>
      <c r="D164" s="0" t="n">
        <v>37.4</v>
      </c>
      <c r="E164" s="0" t="n">
        <v>21.3</v>
      </c>
      <c r="F164" s="0" t="n">
        <v>-15.3</v>
      </c>
      <c r="G164" s="0" t="n">
        <v>12.8</v>
      </c>
      <c r="H164" s="0" t="n">
        <v>7.4</v>
      </c>
      <c r="I164" s="0" t="s">
        <v>1221</v>
      </c>
      <c r="J164" s="0" t="n">
        <v>0.27</v>
      </c>
      <c r="K164" s="0" t="s">
        <v>2518</v>
      </c>
      <c r="L164" s="0" t="s">
        <v>2525</v>
      </c>
      <c r="M164" s="0" t="s">
        <v>2697</v>
      </c>
      <c r="N164" s="0" t="n">
        <v>-39.6</v>
      </c>
      <c r="O164" s="0" t="n">
        <v>21.276512872179</v>
      </c>
      <c r="P164" s="0" t="n">
        <v>58.0536562938605</v>
      </c>
      <c r="Q164" s="0" t="n">
        <v>180.349039002156</v>
      </c>
      <c r="R164" s="0" t="n">
        <v>18.053721964429</v>
      </c>
      <c r="S164" s="0" t="n">
        <v>0.10998246476921</v>
      </c>
      <c r="T164" s="0" t="n">
        <v>11.2579317411564</v>
      </c>
    </row>
    <row r="165" customFormat="false" ht="15" hidden="false" customHeight="false" outlineLevel="0" collapsed="false">
      <c r="A165" s="0" t="s">
        <v>744</v>
      </c>
      <c r="B165" s="0" t="s">
        <v>745</v>
      </c>
      <c r="C165" s="0" t="s">
        <v>746</v>
      </c>
      <c r="D165" s="0" t="n">
        <v>36.3</v>
      </c>
      <c r="E165" s="0" t="n">
        <v>19.2</v>
      </c>
      <c r="F165" s="0" t="n">
        <v>8</v>
      </c>
      <c r="G165" s="0" t="n">
        <v>-15.6</v>
      </c>
      <c r="H165" s="0" t="n">
        <v>-7.9</v>
      </c>
      <c r="I165" s="0" t="s">
        <v>747</v>
      </c>
      <c r="J165" s="0" t="n">
        <v>0.49</v>
      </c>
      <c r="K165" s="0" t="s">
        <v>2524</v>
      </c>
      <c r="L165" s="0" t="s">
        <v>2519</v>
      </c>
      <c r="M165" s="0" t="n">
        <v>-25.5</v>
      </c>
      <c r="N165" s="0" t="s">
        <v>2545</v>
      </c>
      <c r="O165" s="0" t="n">
        <v>19.2294045669646</v>
      </c>
      <c r="P165" s="0" t="n">
        <v>80.6522374100074</v>
      </c>
      <c r="Q165" s="0" t="n">
        <v>57.3292186961556</v>
      </c>
      <c r="R165" s="0" t="n">
        <v>-10.2424034114142</v>
      </c>
      <c r="S165" s="0" t="n">
        <v>-15.9720935865519</v>
      </c>
      <c r="T165" s="0" t="n">
        <v>3.12336338268191</v>
      </c>
    </row>
    <row r="166" customFormat="false" ht="15" hidden="false" customHeight="false" outlineLevel="0" collapsed="false">
      <c r="A166" s="0" t="s">
        <v>1507</v>
      </c>
      <c r="B166" s="0" t="s">
        <v>1508</v>
      </c>
      <c r="C166" s="0" t="s">
        <v>1266</v>
      </c>
      <c r="D166" s="0" t="n">
        <v>33.1</v>
      </c>
      <c r="E166" s="0" t="n">
        <v>13.8</v>
      </c>
      <c r="F166" s="0" t="n">
        <v>-13.7</v>
      </c>
      <c r="G166" s="0" t="n">
        <v>-1.7</v>
      </c>
      <c r="H166" s="0" t="n">
        <v>0.8</v>
      </c>
      <c r="I166" s="0" t="s">
        <v>1498</v>
      </c>
      <c r="J166" s="0" t="n">
        <v>0.2</v>
      </c>
      <c r="K166" s="0" t="s">
        <v>2524</v>
      </c>
      <c r="L166" s="0" t="s">
        <v>2525</v>
      </c>
      <c r="M166" s="0" t="n">
        <v>-36.1</v>
      </c>
      <c r="N166" s="0" t="n">
        <v>-5.5</v>
      </c>
      <c r="O166" s="0" t="n">
        <v>13.8282319911115</v>
      </c>
      <c r="P166" s="0" t="n">
        <v>34.7770295687389</v>
      </c>
      <c r="Q166" s="0" t="n">
        <v>22.3968833890991</v>
      </c>
      <c r="R166" s="0" t="n">
        <v>-7.29243400121019</v>
      </c>
      <c r="S166" s="0" t="n">
        <v>-3.0052603467143</v>
      </c>
      <c r="T166" s="0" t="n">
        <v>11.358204813546</v>
      </c>
    </row>
    <row r="167" customFormat="false" ht="15" hidden="false" customHeight="false" outlineLevel="0" collapsed="false">
      <c r="A167" s="0" t="s">
        <v>1346</v>
      </c>
      <c r="B167" s="0" t="s">
        <v>1347</v>
      </c>
      <c r="C167" s="0" t="s">
        <v>1348</v>
      </c>
      <c r="D167" s="0" t="n">
        <v>35.2</v>
      </c>
      <c r="E167" s="0" t="n">
        <v>19.9</v>
      </c>
      <c r="F167" s="0" t="n">
        <v>5.5</v>
      </c>
      <c r="G167" s="0" t="n">
        <v>-10.5</v>
      </c>
      <c r="H167" s="0" t="n">
        <v>-16</v>
      </c>
      <c r="I167" s="0" t="s">
        <v>1327</v>
      </c>
      <c r="J167" s="0" t="n">
        <v>0.23</v>
      </c>
      <c r="K167" s="0" t="s">
        <v>2518</v>
      </c>
      <c r="L167" s="0" t="s">
        <v>2519</v>
      </c>
      <c r="M167" s="0" t="s">
        <v>2698</v>
      </c>
      <c r="N167" s="0" t="s">
        <v>2544</v>
      </c>
      <c r="O167" s="0" t="n">
        <v>19.9123077517399</v>
      </c>
      <c r="P167" s="0" t="n">
        <v>45.4831203757087</v>
      </c>
      <c r="Q167" s="0" t="n">
        <v>358.786169869288</v>
      </c>
      <c r="R167" s="0" t="n">
        <v>-14.1951639903852</v>
      </c>
      <c r="S167" s="0" t="n">
        <v>0.300774267047575</v>
      </c>
      <c r="T167" s="0" t="n">
        <v>13.960904488118</v>
      </c>
    </row>
    <row r="168" customFormat="false" ht="15" hidden="false" customHeight="false" outlineLevel="0" collapsed="false">
      <c r="A168" s="0" t="s">
        <v>1589</v>
      </c>
      <c r="B168" s="0" t="s">
        <v>1590</v>
      </c>
      <c r="C168" s="0" t="s">
        <v>1591</v>
      </c>
      <c r="D168" s="0" t="n">
        <v>39.8</v>
      </c>
      <c r="E168" s="0" t="n">
        <v>18</v>
      </c>
      <c r="F168" s="0" t="n">
        <v>7.8</v>
      </c>
      <c r="G168" s="0" t="n">
        <v>-16</v>
      </c>
      <c r="H168" s="0" t="n">
        <v>-2.5</v>
      </c>
      <c r="I168" s="0" t="s">
        <v>1571</v>
      </c>
      <c r="J168" s="0" t="n">
        <v>0.18</v>
      </c>
      <c r="K168" s="0" t="s">
        <v>2524</v>
      </c>
      <c r="L168" s="0" t="s">
        <v>2519</v>
      </c>
      <c r="M168" s="0" t="n">
        <v>-15.9</v>
      </c>
      <c r="N168" s="0" t="s">
        <v>2699</v>
      </c>
      <c r="O168" s="0" t="n">
        <v>17.9747044481961</v>
      </c>
      <c r="P168" s="0" t="n">
        <v>36.5176960131681</v>
      </c>
      <c r="Q168" s="0" t="n">
        <v>51.1164660825732</v>
      </c>
      <c r="R168" s="0" t="n">
        <v>-6.71444217737834</v>
      </c>
      <c r="S168" s="0" t="n">
        <v>-8.32619453925356</v>
      </c>
      <c r="T168" s="0" t="n">
        <v>14.4457866085979</v>
      </c>
    </row>
    <row r="169" customFormat="false" ht="15" hidden="false" customHeight="false" outlineLevel="0" collapsed="false">
      <c r="A169" s="0" t="s">
        <v>691</v>
      </c>
      <c r="B169" s="0" t="s">
        <v>692</v>
      </c>
      <c r="C169" s="0" t="s">
        <v>693</v>
      </c>
      <c r="D169" s="0" t="n">
        <v>33.7</v>
      </c>
      <c r="E169" s="0" t="n">
        <v>21.1</v>
      </c>
      <c r="F169" s="0" t="n">
        <v>5.6</v>
      </c>
      <c r="G169" s="0" t="n">
        <v>-2.3</v>
      </c>
      <c r="H169" s="0" t="n">
        <v>-20.2</v>
      </c>
      <c r="I169" s="0" t="s">
        <v>694</v>
      </c>
      <c r="J169" s="0" t="n">
        <v>0.53</v>
      </c>
      <c r="K169" s="0" t="s">
        <v>2518</v>
      </c>
      <c r="L169" s="0" t="s">
        <v>2525</v>
      </c>
      <c r="M169" s="0" t="s">
        <v>2700</v>
      </c>
      <c r="N169" s="0" t="n">
        <v>-149</v>
      </c>
      <c r="O169" s="0" t="n">
        <v>21.087674124948</v>
      </c>
      <c r="P169" s="0" t="n">
        <v>17.7525824811656</v>
      </c>
      <c r="Q169" s="0" t="n">
        <v>310.958171569211</v>
      </c>
      <c r="R169" s="0" t="n">
        <v>-4.21477424087586</v>
      </c>
      <c r="S169" s="0" t="n">
        <v>4.8556980113799</v>
      </c>
      <c r="T169" s="0" t="n">
        <v>20.0835224729312</v>
      </c>
    </row>
    <row r="170" customFormat="false" ht="15" hidden="false" customHeight="false" outlineLevel="0" collapsed="false">
      <c r="A170" s="0" t="s">
        <v>2034</v>
      </c>
      <c r="B170" s="0" t="s">
        <v>1022</v>
      </c>
      <c r="C170" s="0" t="s">
        <v>1682</v>
      </c>
      <c r="D170" s="0" t="n">
        <v>39</v>
      </c>
      <c r="E170" s="0" t="n">
        <v>28.8</v>
      </c>
      <c r="F170" s="0" t="n">
        <v>-28.2</v>
      </c>
      <c r="G170" s="0" t="n">
        <v>3.4</v>
      </c>
      <c r="H170" s="0" t="n">
        <v>4.6</v>
      </c>
      <c r="I170" s="0" t="s">
        <v>1992</v>
      </c>
      <c r="J170" s="0" t="n">
        <v>0.11</v>
      </c>
      <c r="K170" s="0" t="s">
        <v>2524</v>
      </c>
      <c r="L170" s="0" t="s">
        <v>2525</v>
      </c>
      <c r="M170" s="0" t="n">
        <v>-8</v>
      </c>
      <c r="N170" s="0" t="n">
        <v>-11.2</v>
      </c>
      <c r="O170" s="0" t="n">
        <v>28.774294083435</v>
      </c>
      <c r="P170" s="0" t="n">
        <v>4.44136943364182</v>
      </c>
      <c r="Q170" s="0" t="n">
        <v>105.978553206232</v>
      </c>
      <c r="R170" s="0" t="n">
        <v>0.613387148007981</v>
      </c>
      <c r="S170" s="0" t="n">
        <v>-2.14216117605771</v>
      </c>
      <c r="T170" s="0" t="n">
        <v>28.6878877176841</v>
      </c>
    </row>
    <row r="171" customFormat="false" ht="15" hidden="false" customHeight="false" outlineLevel="0" collapsed="false">
      <c r="A171" s="0" t="s">
        <v>901</v>
      </c>
      <c r="B171" s="0" t="s">
        <v>902</v>
      </c>
      <c r="C171" s="0" t="s">
        <v>903</v>
      </c>
      <c r="D171" s="0" t="n">
        <v>36</v>
      </c>
      <c r="E171" s="0" t="n">
        <v>17.5</v>
      </c>
      <c r="F171" s="0" t="n">
        <v>-10.7</v>
      </c>
      <c r="G171" s="0" t="n">
        <v>-7.6</v>
      </c>
      <c r="H171" s="0" t="n">
        <v>11.6</v>
      </c>
      <c r="I171" s="0" t="s">
        <v>884</v>
      </c>
      <c r="J171" s="0" t="n">
        <v>0.41</v>
      </c>
      <c r="K171" s="0" t="s">
        <v>2518</v>
      </c>
      <c r="L171" s="0" t="s">
        <v>2519</v>
      </c>
      <c r="M171" s="0" t="s">
        <v>2701</v>
      </c>
      <c r="N171" s="0" t="s">
        <v>2648</v>
      </c>
      <c r="O171" s="0" t="n">
        <v>17.515992692394</v>
      </c>
      <c r="P171" s="0" t="n">
        <v>43.8817644623253</v>
      </c>
      <c r="Q171" s="0" t="n">
        <v>172.878855473451</v>
      </c>
      <c r="R171" s="0" t="n">
        <v>12.0479465795588</v>
      </c>
      <c r="S171" s="0" t="n">
        <v>-1.50516645563232</v>
      </c>
      <c r="T171" s="0" t="n">
        <v>12.6250329566673</v>
      </c>
    </row>
    <row r="172" customFormat="false" ht="15" hidden="false" customHeight="false" outlineLevel="0" collapsed="false">
      <c r="A172" s="0" t="s">
        <v>928</v>
      </c>
      <c r="B172" s="0" t="s">
        <v>929</v>
      </c>
      <c r="C172" s="0" t="s">
        <v>930</v>
      </c>
      <c r="D172" s="0" t="n">
        <v>45.5</v>
      </c>
      <c r="E172" s="0" t="n">
        <v>35.7</v>
      </c>
      <c r="F172" s="0" t="n">
        <v>-35.4</v>
      </c>
      <c r="G172" s="0" t="n">
        <v>1.8</v>
      </c>
      <c r="H172" s="0" t="n">
        <v>-4.4</v>
      </c>
      <c r="I172" s="0" t="s">
        <v>921</v>
      </c>
      <c r="J172" s="0" t="n">
        <v>0.4</v>
      </c>
      <c r="K172" s="0" t="s">
        <v>2518</v>
      </c>
      <c r="L172" s="0" t="s">
        <v>2519</v>
      </c>
      <c r="M172" s="0" t="s">
        <v>2584</v>
      </c>
      <c r="N172" s="0" t="s">
        <v>2702</v>
      </c>
      <c r="O172" s="0" t="n">
        <v>35.7177826859395</v>
      </c>
      <c r="P172" s="0" t="n">
        <v>46.4059721302648</v>
      </c>
      <c r="Q172" s="0" t="n">
        <v>222.937134080683</v>
      </c>
      <c r="R172" s="0" t="n">
        <v>18.9382817429558</v>
      </c>
      <c r="S172" s="0" t="n">
        <v>17.6214242625138</v>
      </c>
      <c r="T172" s="0" t="n">
        <v>24.6289847859167</v>
      </c>
    </row>
    <row r="173" customFormat="false" ht="15" hidden="false" customHeight="false" outlineLevel="0" collapsed="false">
      <c r="A173" s="0" t="s">
        <v>2482</v>
      </c>
      <c r="B173" s="0" t="s">
        <v>682</v>
      </c>
      <c r="C173" s="0" t="s">
        <v>2483</v>
      </c>
      <c r="D173" s="0" t="n">
        <v>38.1</v>
      </c>
      <c r="E173" s="0" t="n">
        <v>18.1</v>
      </c>
      <c r="F173" s="0" t="n">
        <v>4.5</v>
      </c>
      <c r="G173" s="0" t="n">
        <v>-14.4</v>
      </c>
      <c r="H173" s="0" t="n">
        <v>-10</v>
      </c>
      <c r="I173" s="0" t="s">
        <v>2453</v>
      </c>
      <c r="J173" s="0" t="n">
        <v>0.073</v>
      </c>
      <c r="K173" s="0" t="s">
        <v>2524</v>
      </c>
      <c r="L173" s="0" t="s">
        <v>2519</v>
      </c>
      <c r="M173" s="0" t="n">
        <v>-31.1</v>
      </c>
      <c r="N173" s="0" t="s">
        <v>2703</v>
      </c>
      <c r="O173" s="0" t="n">
        <v>18.1</v>
      </c>
      <c r="P173" s="0" t="n">
        <v>71.6037617181067</v>
      </c>
      <c r="Q173" s="0" t="n">
        <v>331.715093280616</v>
      </c>
      <c r="R173" s="0" t="n">
        <v>-15.1243701569094</v>
      </c>
      <c r="S173" s="0" t="n">
        <v>8.13849573643667</v>
      </c>
      <c r="T173" s="0" t="n">
        <v>5.71211996589637</v>
      </c>
    </row>
    <row r="174" customFormat="false" ht="15" hidden="false" customHeight="false" outlineLevel="0" collapsed="false">
      <c r="A174" s="0" t="s">
        <v>1716</v>
      </c>
      <c r="B174" s="0" t="s">
        <v>1717</v>
      </c>
      <c r="C174" s="0" t="s">
        <v>1718</v>
      </c>
      <c r="D174" s="0" t="n">
        <v>30.7</v>
      </c>
      <c r="E174" s="0" t="n">
        <v>21.7</v>
      </c>
      <c r="F174" s="0" t="n">
        <v>15.3</v>
      </c>
      <c r="G174" s="0" t="n">
        <v>-13.3</v>
      </c>
      <c r="H174" s="0" t="n">
        <v>-7.8</v>
      </c>
      <c r="I174" s="0" t="s">
        <v>1688</v>
      </c>
      <c r="J174" s="0" t="n">
        <v>0.15</v>
      </c>
      <c r="K174" s="0" t="s">
        <v>2518</v>
      </c>
      <c r="L174" s="0" t="s">
        <v>2525</v>
      </c>
      <c r="M174" s="0" t="s">
        <v>2704</v>
      </c>
      <c r="N174" s="0" t="n">
        <v>-162.1</v>
      </c>
      <c r="O174" s="0" t="n">
        <v>21.7214180015946</v>
      </c>
      <c r="P174" s="0" t="n">
        <v>67.2787702936613</v>
      </c>
      <c r="Q174" s="0" t="n">
        <v>240.041847891561</v>
      </c>
      <c r="R174" s="0" t="n">
        <v>10.0051881980743</v>
      </c>
      <c r="S174" s="0" t="n">
        <v>17.3587618247803</v>
      </c>
      <c r="T174" s="0" t="n">
        <v>8.38985083488758</v>
      </c>
    </row>
    <row r="175" customFormat="false" ht="15" hidden="false" customHeight="false" outlineLevel="0" collapsed="false">
      <c r="A175" s="0" t="s">
        <v>2032</v>
      </c>
      <c r="B175" s="0" t="s">
        <v>2033</v>
      </c>
      <c r="C175" s="0" t="s">
        <v>948</v>
      </c>
      <c r="D175" s="0" t="n">
        <v>26.3</v>
      </c>
      <c r="E175" s="0" t="n">
        <v>12</v>
      </c>
      <c r="F175" s="0" t="n">
        <v>11.5</v>
      </c>
      <c r="G175" s="0" t="n">
        <v>-2.8</v>
      </c>
      <c r="H175" s="0" t="n">
        <v>-2.2</v>
      </c>
      <c r="I175" s="0" t="s">
        <v>1992</v>
      </c>
      <c r="J175" s="0" t="n">
        <v>0.11</v>
      </c>
      <c r="K175" s="0" t="s">
        <v>2518</v>
      </c>
      <c r="L175" s="0" t="s">
        <v>2519</v>
      </c>
      <c r="M175" s="0" t="s">
        <v>2705</v>
      </c>
      <c r="N175" s="0" t="s">
        <v>2706</v>
      </c>
      <c r="O175" s="0" t="n">
        <v>12.0386876361172</v>
      </c>
      <c r="P175" s="0" t="n">
        <v>30.2199094636359</v>
      </c>
      <c r="Q175" s="0" t="n">
        <v>134.500918128403</v>
      </c>
      <c r="R175" s="0" t="n">
        <v>4.24709937263881</v>
      </c>
      <c r="S175" s="0" t="n">
        <v>-4.32174119050411</v>
      </c>
      <c r="T175" s="0" t="n">
        <v>10.4026294753409</v>
      </c>
    </row>
    <row r="176" customFormat="false" ht="15" hidden="false" customHeight="false" outlineLevel="0" collapsed="false">
      <c r="A176" s="0" t="s">
        <v>270</v>
      </c>
      <c r="B176" s="0" t="s">
        <v>271</v>
      </c>
      <c r="C176" s="0" t="s">
        <v>272</v>
      </c>
      <c r="D176" s="0" t="n">
        <v>26.1</v>
      </c>
      <c r="E176" s="0" t="n">
        <v>13.4</v>
      </c>
      <c r="F176" s="0" t="n">
        <v>0.4</v>
      </c>
      <c r="G176" s="0" t="n">
        <v>-1.4</v>
      </c>
      <c r="H176" s="0" t="n">
        <v>13.3</v>
      </c>
      <c r="I176" s="0" t="s">
        <v>273</v>
      </c>
      <c r="J176" s="0" t="n">
        <v>1.7</v>
      </c>
      <c r="K176" s="0" t="s">
        <v>2524</v>
      </c>
      <c r="L176" s="0" t="s">
        <v>2525</v>
      </c>
      <c r="M176" s="0" t="n">
        <v>-45.8</v>
      </c>
      <c r="N176" s="0" t="n">
        <v>-172.7</v>
      </c>
      <c r="O176" s="0" t="n">
        <v>13.3794618725867</v>
      </c>
      <c r="P176" s="0" t="n">
        <v>43.6095129299904</v>
      </c>
      <c r="Q176" s="0" t="n">
        <v>188.973892053349</v>
      </c>
      <c r="R176" s="0" t="n">
        <v>9.11538756131958</v>
      </c>
      <c r="S176" s="0" t="n">
        <v>1.43947806308544</v>
      </c>
      <c r="T176" s="0" t="n">
        <v>9.68749774259773</v>
      </c>
    </row>
    <row r="177" customFormat="false" ht="15" hidden="false" customHeight="false" outlineLevel="0" collapsed="false">
      <c r="A177" s="0" t="s">
        <v>1042</v>
      </c>
      <c r="B177" s="0" t="s">
        <v>1043</v>
      </c>
      <c r="C177" s="0" t="s">
        <v>1044</v>
      </c>
      <c r="D177" s="0" t="n">
        <v>23.3</v>
      </c>
      <c r="E177" s="0" t="n">
        <v>25.3</v>
      </c>
      <c r="F177" s="0" t="n">
        <v>21.3</v>
      </c>
      <c r="G177" s="0" t="n">
        <v>2.2</v>
      </c>
      <c r="H177" s="0" t="n">
        <v>13.4</v>
      </c>
      <c r="I177" s="0" t="s">
        <v>1045</v>
      </c>
      <c r="J177" s="0" t="n">
        <v>0.35</v>
      </c>
      <c r="K177" s="0" t="s">
        <v>2524</v>
      </c>
      <c r="L177" s="0" t="s">
        <v>2525</v>
      </c>
      <c r="M177" s="0" t="n">
        <v>-69.5</v>
      </c>
      <c r="N177" s="0" t="n">
        <v>-179.7</v>
      </c>
      <c r="O177" s="0" t="n">
        <v>25.2604433848656</v>
      </c>
      <c r="P177" s="0" t="n">
        <v>37.5956551470519</v>
      </c>
      <c r="Q177" s="0" t="n">
        <v>7.78847399256023</v>
      </c>
      <c r="R177" s="0" t="n">
        <v>-15.268854876362</v>
      </c>
      <c r="S177" s="0" t="n">
        <v>-2.08844381142469</v>
      </c>
      <c r="T177" s="0" t="n">
        <v>20.0147563865044</v>
      </c>
    </row>
    <row r="178" customFormat="false" ht="15" hidden="false" customHeight="false" outlineLevel="0" collapsed="false">
      <c r="A178" s="0" t="s">
        <v>1099</v>
      </c>
      <c r="B178" s="0" t="s">
        <v>1100</v>
      </c>
      <c r="C178" s="0" t="s">
        <v>1101</v>
      </c>
      <c r="D178" s="0" t="n">
        <v>37</v>
      </c>
      <c r="E178" s="0" t="n">
        <v>19.9</v>
      </c>
      <c r="F178" s="0" t="n">
        <v>-7</v>
      </c>
      <c r="G178" s="0" t="n">
        <v>16.1</v>
      </c>
      <c r="H178" s="0" t="n">
        <v>9.4</v>
      </c>
      <c r="I178" s="0" t="s">
        <v>1102</v>
      </c>
      <c r="J178" s="0" t="n">
        <v>0.32</v>
      </c>
      <c r="K178" s="0" t="s">
        <v>2524</v>
      </c>
      <c r="L178" s="0" t="s">
        <v>2525</v>
      </c>
      <c r="M178" s="0" t="n">
        <v>-68.2</v>
      </c>
      <c r="N178" s="0" t="n">
        <v>-24</v>
      </c>
      <c r="O178" s="0" t="n">
        <v>19.9140653810316</v>
      </c>
      <c r="P178" s="0" t="n">
        <v>47.1841348256039</v>
      </c>
      <c r="Q178" s="0" t="n">
        <v>305.712273214466</v>
      </c>
      <c r="R178" s="0" t="n">
        <v>-8.52679266740455</v>
      </c>
      <c r="S178" s="0" t="n">
        <v>11.8609253666702</v>
      </c>
      <c r="T178" s="0" t="n">
        <v>13.5344839670146</v>
      </c>
    </row>
    <row r="179" customFormat="false" ht="15" hidden="false" customHeight="false" outlineLevel="0" collapsed="false">
      <c r="A179" s="0" t="s">
        <v>779</v>
      </c>
      <c r="B179" s="0" t="s">
        <v>780</v>
      </c>
      <c r="C179" s="0" t="s">
        <v>781</v>
      </c>
      <c r="D179" s="0" t="n">
        <v>22.2</v>
      </c>
      <c r="E179" s="0" t="n">
        <v>16</v>
      </c>
      <c r="F179" s="0" t="n">
        <v>-7.2</v>
      </c>
      <c r="G179" s="0" t="n">
        <v>-12.1</v>
      </c>
      <c r="H179" s="0" t="n">
        <v>-7.7</v>
      </c>
      <c r="I179" s="0" t="s">
        <v>782</v>
      </c>
      <c r="J179" s="0" t="n">
        <v>0.45</v>
      </c>
      <c r="K179" s="0" t="s">
        <v>2518</v>
      </c>
      <c r="L179" s="0" t="s">
        <v>2519</v>
      </c>
      <c r="M179" s="0" t="s">
        <v>2707</v>
      </c>
      <c r="N179" s="0" t="s">
        <v>2708</v>
      </c>
      <c r="O179" s="0" t="n">
        <v>16.0480528413886</v>
      </c>
      <c r="P179" s="0" t="n">
        <v>47.0845777275377</v>
      </c>
      <c r="Q179" s="0" t="n">
        <v>271.559773183404</v>
      </c>
      <c r="R179" s="0" t="n">
        <v>-0.319913024864082</v>
      </c>
      <c r="S179" s="0" t="n">
        <v>11.7485914560527</v>
      </c>
      <c r="T179" s="0" t="n">
        <v>10.9274084052573</v>
      </c>
    </row>
    <row r="180" customFormat="false" ht="15" hidden="false" customHeight="false" outlineLevel="0" collapsed="false">
      <c r="A180" s="0" t="s">
        <v>2108</v>
      </c>
      <c r="B180" s="0" t="s">
        <v>2109</v>
      </c>
      <c r="C180" s="0" t="s">
        <v>2110</v>
      </c>
      <c r="D180" s="0" t="n">
        <v>27.2</v>
      </c>
      <c r="E180" s="0" t="n">
        <v>16.9</v>
      </c>
      <c r="F180" s="0" t="n">
        <v>15</v>
      </c>
      <c r="G180" s="0" t="n">
        <v>-6.9</v>
      </c>
      <c r="H180" s="0" t="n">
        <v>-3.5</v>
      </c>
      <c r="I180" s="0" t="s">
        <v>2069</v>
      </c>
      <c r="J180" s="0" t="n">
        <v>0.1</v>
      </c>
      <c r="K180" s="0" t="s">
        <v>2524</v>
      </c>
      <c r="L180" s="0" t="s">
        <v>2519</v>
      </c>
      <c r="M180" s="0" t="n">
        <v>-2</v>
      </c>
      <c r="N180" s="0" t="s">
        <v>2709</v>
      </c>
      <c r="O180" s="0" t="n">
        <v>16.8777960646525</v>
      </c>
      <c r="P180" s="0" t="n">
        <v>38.4886497803588</v>
      </c>
      <c r="Q180" s="0" t="n">
        <v>67.8317953280645</v>
      </c>
      <c r="R180" s="0" t="n">
        <v>-3.9634640769992</v>
      </c>
      <c r="S180" s="0" t="n">
        <v>-9.72759951178319</v>
      </c>
      <c r="T180" s="0" t="n">
        <v>13.2107819696145</v>
      </c>
    </row>
    <row r="181" customFormat="false" ht="15" hidden="false" customHeight="false" outlineLevel="0" collapsed="false">
      <c r="A181" s="0" t="s">
        <v>94</v>
      </c>
      <c r="B181" s="0" t="s">
        <v>95</v>
      </c>
      <c r="C181" s="0" t="s">
        <v>96</v>
      </c>
      <c r="D181" s="0" t="n">
        <v>22.2</v>
      </c>
      <c r="E181" s="0" t="n">
        <v>16.2</v>
      </c>
      <c r="F181" s="0" t="n">
        <v>-2.3</v>
      </c>
      <c r="G181" s="0" t="n">
        <v>5.7</v>
      </c>
      <c r="H181" s="0" t="n">
        <v>16.5</v>
      </c>
      <c r="I181" s="0" t="s">
        <v>97</v>
      </c>
      <c r="J181" s="0" t="n">
        <v>7.6</v>
      </c>
      <c r="K181" s="0" t="s">
        <v>2524</v>
      </c>
      <c r="L181" s="0" t="s">
        <v>2519</v>
      </c>
      <c r="M181" s="0" t="n">
        <v>-61.7</v>
      </c>
      <c r="N181" s="0" t="s">
        <v>2710</v>
      </c>
      <c r="O181" s="0" t="n">
        <v>17.6076687837999</v>
      </c>
      <c r="P181" s="0" t="n">
        <v>47.9175323339145</v>
      </c>
      <c r="Q181" s="0" t="n">
        <v>170.463034725239</v>
      </c>
      <c r="R181" s="0" t="n">
        <v>12.8874614099791</v>
      </c>
      <c r="S181" s="0" t="n">
        <v>-2.16516972643526</v>
      </c>
      <c r="T181" s="0" t="n">
        <v>11.8006516117555</v>
      </c>
    </row>
    <row r="182" customFormat="false" ht="15" hidden="false" customHeight="false" outlineLevel="0" collapsed="false">
      <c r="A182" s="0" t="s">
        <v>562</v>
      </c>
      <c r="B182" s="0" t="s">
        <v>563</v>
      </c>
      <c r="C182" s="0" t="s">
        <v>564</v>
      </c>
      <c r="D182" s="0" t="n">
        <v>26.3</v>
      </c>
      <c r="E182" s="0" t="n">
        <v>12.4</v>
      </c>
      <c r="F182" s="0" t="n">
        <v>12</v>
      </c>
      <c r="G182" s="0" t="n">
        <v>3.5</v>
      </c>
      <c r="H182" s="0" t="n">
        <v>-10.5</v>
      </c>
      <c r="I182" s="0" t="s">
        <v>565</v>
      </c>
      <c r="J182" s="0" t="n">
        <v>0.67</v>
      </c>
      <c r="K182" s="0" t="s">
        <v>2518</v>
      </c>
      <c r="L182" s="0" t="s">
        <v>2519</v>
      </c>
      <c r="M182" s="0" t="s">
        <v>2711</v>
      </c>
      <c r="N182" s="0" t="s">
        <v>2712</v>
      </c>
      <c r="O182" s="0" t="n">
        <v>16.3248277173145</v>
      </c>
      <c r="P182" s="0" t="n">
        <v>51.4476937388601</v>
      </c>
      <c r="Q182" s="0" t="n">
        <v>53.3821674220134</v>
      </c>
      <c r="R182" s="0" t="n">
        <v>-7.61499018080215</v>
      </c>
      <c r="S182" s="0" t="n">
        <v>-10.2469286141379</v>
      </c>
      <c r="T182" s="0" t="n">
        <v>10.1741033277163</v>
      </c>
    </row>
    <row r="183" customFormat="false" ht="15" hidden="false" customHeight="false" outlineLevel="0" collapsed="false">
      <c r="A183" s="0" t="s">
        <v>1504</v>
      </c>
      <c r="B183" s="0" t="s">
        <v>1505</v>
      </c>
      <c r="C183" s="0" t="s">
        <v>1506</v>
      </c>
      <c r="D183" s="0" t="n">
        <v>28.5</v>
      </c>
      <c r="E183" s="0" t="n">
        <v>11.2</v>
      </c>
      <c r="F183" s="0" t="n">
        <v>7</v>
      </c>
      <c r="G183" s="0" t="n">
        <v>2.9</v>
      </c>
      <c r="H183" s="0" t="n">
        <v>8.3</v>
      </c>
      <c r="I183" s="0" t="s">
        <v>1474</v>
      </c>
      <c r="J183" s="0" t="n">
        <v>0.2</v>
      </c>
      <c r="K183" s="0" t="s">
        <v>2524</v>
      </c>
      <c r="L183" s="0" t="s">
        <v>2519</v>
      </c>
      <c r="M183" s="0" t="n">
        <v>-71.5</v>
      </c>
      <c r="N183" s="0" t="s">
        <v>2713</v>
      </c>
      <c r="O183" s="0" t="n">
        <v>11.238327277669</v>
      </c>
      <c r="P183" s="0" t="n">
        <v>50.922932384531</v>
      </c>
      <c r="Q183" s="0" t="n">
        <v>124.849272297525</v>
      </c>
      <c r="R183" s="0" t="n">
        <v>4.98523507289354</v>
      </c>
      <c r="S183" s="0" t="n">
        <v>-7.15966727872111</v>
      </c>
      <c r="T183" s="0" t="n">
        <v>7.0842498350921</v>
      </c>
    </row>
    <row r="184" customFormat="false" ht="15" hidden="false" customHeight="false" outlineLevel="0" collapsed="false">
      <c r="A184" s="0" t="s">
        <v>925</v>
      </c>
      <c r="B184" s="0" t="s">
        <v>926</v>
      </c>
      <c r="C184" s="0" t="s">
        <v>927</v>
      </c>
      <c r="D184" s="0" t="n">
        <v>30.8</v>
      </c>
      <c r="E184" s="0" t="n">
        <v>18</v>
      </c>
      <c r="F184" s="0" t="n">
        <v>2.9</v>
      </c>
      <c r="G184" s="0" t="n">
        <v>13.4</v>
      </c>
      <c r="H184" s="0" t="n">
        <v>-12.5</v>
      </c>
      <c r="I184" s="0" t="s">
        <v>921</v>
      </c>
      <c r="J184" s="0" t="n">
        <v>0.4</v>
      </c>
      <c r="K184" s="0" t="s">
        <v>2524</v>
      </c>
      <c r="L184" s="0" t="s">
        <v>2525</v>
      </c>
      <c r="M184" s="0" t="n">
        <v>-39.4</v>
      </c>
      <c r="N184" s="0" t="n">
        <v>-95.9</v>
      </c>
      <c r="O184" s="0" t="n">
        <v>18.5531668455819</v>
      </c>
      <c r="P184" s="0" t="n">
        <v>81.9566594580316</v>
      </c>
      <c r="Q184" s="0" t="n">
        <v>355.293883589566</v>
      </c>
      <c r="R184" s="0" t="n">
        <v>-18.3087160680821</v>
      </c>
      <c r="S184" s="0" t="n">
        <v>1.50721817734262</v>
      </c>
      <c r="T184" s="0" t="n">
        <v>2.59599871036955</v>
      </c>
    </row>
    <row r="185" customFormat="false" ht="15" hidden="false" customHeight="false" outlineLevel="0" collapsed="false">
      <c r="A185" s="0" t="s">
        <v>471</v>
      </c>
      <c r="B185" s="0" t="s">
        <v>472</v>
      </c>
      <c r="C185" s="0" t="s">
        <v>473</v>
      </c>
      <c r="D185" s="0" t="n">
        <v>44</v>
      </c>
      <c r="E185" s="0" t="n">
        <v>16.5</v>
      </c>
      <c r="F185" s="0" t="n">
        <v>14.4</v>
      </c>
      <c r="G185" s="0" t="n">
        <v>4.6</v>
      </c>
      <c r="H185" s="0" t="n">
        <v>6.5</v>
      </c>
      <c r="I185" s="0" t="s">
        <v>474</v>
      </c>
      <c r="J185" s="0" t="n">
        <v>0.82</v>
      </c>
      <c r="K185" s="0" t="s">
        <v>2524</v>
      </c>
      <c r="L185" s="0" t="s">
        <v>2525</v>
      </c>
      <c r="M185" s="0" t="n">
        <v>-44.2</v>
      </c>
      <c r="N185" s="0" t="n">
        <v>-176.2</v>
      </c>
      <c r="O185" s="0" t="n">
        <v>16.455090397807</v>
      </c>
      <c r="P185" s="0" t="n">
        <v>23.8413597635723</v>
      </c>
      <c r="Q185" s="0" t="n">
        <v>33.1338062814698</v>
      </c>
      <c r="R185" s="0" t="n">
        <v>-5.56972479396369</v>
      </c>
      <c r="S185" s="0" t="n">
        <v>-3.63554258709369</v>
      </c>
      <c r="T185" s="0" t="n">
        <v>15.0509466751077</v>
      </c>
    </row>
    <row r="186" customFormat="false" ht="15" hidden="false" customHeight="false" outlineLevel="0" collapsed="false">
      <c r="A186" s="0" t="s">
        <v>211</v>
      </c>
      <c r="B186" s="0" t="s">
        <v>212</v>
      </c>
      <c r="C186" s="0" t="s">
        <v>213</v>
      </c>
      <c r="D186" s="0" t="n">
        <v>35.4</v>
      </c>
      <c r="E186" s="0" t="n">
        <v>19</v>
      </c>
      <c r="F186" s="0" t="n">
        <v>-2</v>
      </c>
      <c r="G186" s="0" t="n">
        <v>-16.1</v>
      </c>
      <c r="H186" s="0" t="n">
        <v>9.9</v>
      </c>
      <c r="I186" s="0" t="s">
        <v>214</v>
      </c>
      <c r="J186" s="0" t="n">
        <v>2.4</v>
      </c>
      <c r="K186" s="0" t="s">
        <v>2524</v>
      </c>
      <c r="L186" s="0" t="s">
        <v>2519</v>
      </c>
      <c r="M186" s="0" t="n">
        <v>-36.9</v>
      </c>
      <c r="N186" s="0" t="s">
        <v>2714</v>
      </c>
      <c r="O186" s="0" t="n">
        <v>19.0057885919001</v>
      </c>
      <c r="P186" s="0" t="n">
        <v>6.59217152218554</v>
      </c>
      <c r="Q186" s="0" t="n">
        <v>325.387480153253</v>
      </c>
      <c r="R186" s="0" t="n">
        <v>-1.79572352134805</v>
      </c>
      <c r="S186" s="0" t="n">
        <v>1.23936589279422</v>
      </c>
      <c r="T186" s="0" t="n">
        <v>18.8801310699544</v>
      </c>
    </row>
    <row r="187" customFormat="false" ht="15" hidden="false" customHeight="false" outlineLevel="0" collapsed="false">
      <c r="A187" s="0" t="s">
        <v>1857</v>
      </c>
      <c r="B187" s="0" t="s">
        <v>103</v>
      </c>
      <c r="C187" s="0" t="s">
        <v>1858</v>
      </c>
      <c r="D187" s="0" t="n">
        <v>30.7</v>
      </c>
      <c r="E187" s="0" t="n">
        <v>16.3</v>
      </c>
      <c r="F187" s="0" t="n">
        <v>10</v>
      </c>
      <c r="G187" s="0" t="n">
        <v>-12.7</v>
      </c>
      <c r="H187" s="0" t="n">
        <v>2.2</v>
      </c>
      <c r="I187" s="0" t="s">
        <v>1830</v>
      </c>
      <c r="J187" s="0" t="n">
        <v>0.13</v>
      </c>
      <c r="K187" s="0" t="s">
        <v>2524</v>
      </c>
      <c r="L187" s="0" t="s">
        <v>2519</v>
      </c>
      <c r="M187" s="0" t="n">
        <v>-28.7</v>
      </c>
      <c r="N187" s="0" t="s">
        <v>2715</v>
      </c>
      <c r="O187" s="0" t="n">
        <v>16.313491349187</v>
      </c>
      <c r="P187" s="0" t="n">
        <v>21.885656993134</v>
      </c>
      <c r="Q187" s="0" t="n">
        <v>18.1145128282307</v>
      </c>
      <c r="R187" s="0" t="n">
        <v>-5.77955391183589</v>
      </c>
      <c r="S187" s="0" t="n">
        <v>-1.89066987262138</v>
      </c>
      <c r="T187" s="0" t="n">
        <v>15.137771434823</v>
      </c>
    </row>
    <row r="188" customFormat="false" ht="15" hidden="false" customHeight="false" outlineLevel="0" collapsed="false">
      <c r="A188" s="0" t="s">
        <v>1298</v>
      </c>
      <c r="B188" s="0" t="s">
        <v>1299</v>
      </c>
      <c r="C188" s="0" t="s">
        <v>1300</v>
      </c>
      <c r="D188" s="0" t="n">
        <v>37</v>
      </c>
      <c r="E188" s="0" t="n">
        <v>16.2</v>
      </c>
      <c r="F188" s="0" t="n">
        <v>-5.2</v>
      </c>
      <c r="G188" s="0" t="n">
        <v>-15.1</v>
      </c>
      <c r="H188" s="0" t="n">
        <v>2.6</v>
      </c>
      <c r="I188" s="0" t="s">
        <v>1301</v>
      </c>
      <c r="J188" s="0" t="n">
        <v>0.24</v>
      </c>
      <c r="K188" s="0" t="s">
        <v>2518</v>
      </c>
      <c r="L188" s="0" t="s">
        <v>2519</v>
      </c>
      <c r="M188" s="0" t="s">
        <v>2716</v>
      </c>
      <c r="N188" s="0" t="s">
        <v>2717</v>
      </c>
      <c r="O188" s="0" t="n">
        <v>16.1805438721942</v>
      </c>
      <c r="P188" s="0" t="n">
        <v>13.8122003221253</v>
      </c>
      <c r="Q188" s="0" t="n">
        <v>151.639539748248</v>
      </c>
      <c r="R188" s="0" t="n">
        <v>3.39930288872974</v>
      </c>
      <c r="S188" s="0" t="n">
        <v>-1.834965670113</v>
      </c>
      <c r="T188" s="0" t="n">
        <v>15.7126586184573</v>
      </c>
    </row>
    <row r="189" customFormat="false" ht="15" hidden="false" customHeight="false" outlineLevel="0" collapsed="false">
      <c r="A189" s="0" t="s">
        <v>2030</v>
      </c>
      <c r="B189" s="0" t="s">
        <v>737</v>
      </c>
      <c r="C189" s="0" t="s">
        <v>2031</v>
      </c>
      <c r="D189" s="0" t="n">
        <v>18.7</v>
      </c>
      <c r="E189" s="0" t="n">
        <v>44.8</v>
      </c>
      <c r="F189" s="0" t="n">
        <v>-3.4</v>
      </c>
      <c r="G189" s="0" t="n">
        <v>-43.5</v>
      </c>
      <c r="H189" s="0" t="n">
        <v>-10.3</v>
      </c>
      <c r="I189" s="0" t="s">
        <v>1987</v>
      </c>
      <c r="J189" s="0" t="n">
        <v>0.11</v>
      </c>
      <c r="K189" s="0" t="s">
        <v>2524</v>
      </c>
      <c r="L189" s="0" t="s">
        <v>2519</v>
      </c>
      <c r="M189" s="0" t="n">
        <v>-1.3</v>
      </c>
      <c r="N189" s="0" t="s">
        <v>2718</v>
      </c>
      <c r="O189" s="0" t="n">
        <v>44.8319082797063</v>
      </c>
      <c r="P189" s="0" t="n">
        <v>63.2213175572944</v>
      </c>
      <c r="Q189" s="0" t="n">
        <v>285.596763067778</v>
      </c>
      <c r="R189" s="0" t="n">
        <v>-10.7610269422059</v>
      </c>
      <c r="S189" s="0" t="n">
        <v>38.5500758607614</v>
      </c>
      <c r="T189" s="0" t="n">
        <v>20.1988106154461</v>
      </c>
    </row>
    <row r="190" customFormat="false" ht="15" hidden="false" customHeight="false" outlineLevel="0" collapsed="false">
      <c r="A190" s="0" t="s">
        <v>821</v>
      </c>
      <c r="B190" s="0" t="s">
        <v>822</v>
      </c>
      <c r="C190" s="0" t="s">
        <v>823</v>
      </c>
      <c r="D190" s="0" t="n">
        <v>34.3</v>
      </c>
      <c r="E190" s="0" t="n">
        <v>15.1</v>
      </c>
      <c r="F190" s="0" t="n">
        <v>-1.1</v>
      </c>
      <c r="G190" s="0" t="n">
        <v>11.4</v>
      </c>
      <c r="H190" s="0" t="n">
        <v>-9.9</v>
      </c>
      <c r="I190" s="0" t="s">
        <v>811</v>
      </c>
      <c r="J190" s="0" t="n">
        <v>0.43</v>
      </c>
      <c r="K190" s="0" t="s">
        <v>2518</v>
      </c>
      <c r="L190" s="0" t="s">
        <v>2519</v>
      </c>
      <c r="M190" s="0" t="s">
        <v>2719</v>
      </c>
      <c r="N190" s="0" t="s">
        <v>2701</v>
      </c>
      <c r="O190" s="0" t="n">
        <v>15.1386921495881</v>
      </c>
      <c r="P190" s="0" t="n">
        <v>63.1459080561339</v>
      </c>
      <c r="Q190" s="0" t="n">
        <v>302.178910233883</v>
      </c>
      <c r="R190" s="0" t="n">
        <v>-7.1928899943552</v>
      </c>
      <c r="S190" s="0" t="n">
        <v>11.4314448743897</v>
      </c>
      <c r="T190" s="0" t="n">
        <v>6.83845023473107</v>
      </c>
    </row>
    <row r="191" customFormat="false" ht="15" hidden="false" customHeight="false" outlineLevel="0" collapsed="false">
      <c r="A191" s="0" t="s">
        <v>1501</v>
      </c>
      <c r="B191" s="0" t="s">
        <v>1502</v>
      </c>
      <c r="C191" s="0" t="s">
        <v>1503</v>
      </c>
      <c r="D191" s="0" t="n">
        <v>23.5</v>
      </c>
      <c r="E191" s="0" t="n">
        <v>11.8</v>
      </c>
      <c r="F191" s="0" t="n">
        <v>2.3</v>
      </c>
      <c r="G191" s="0" t="n">
        <v>2.5</v>
      </c>
      <c r="H191" s="0" t="n">
        <v>-11.3</v>
      </c>
      <c r="I191" s="0" t="s">
        <v>1498</v>
      </c>
      <c r="J191" s="0" t="n">
        <v>0.2</v>
      </c>
      <c r="K191" s="0" t="s">
        <v>2518</v>
      </c>
      <c r="L191" s="0" t="s">
        <v>2525</v>
      </c>
      <c r="M191" s="0" t="s">
        <v>2720</v>
      </c>
      <c r="N191" s="0" t="n">
        <v>-165.1</v>
      </c>
      <c r="O191" s="0" t="n">
        <v>11.7995762635783</v>
      </c>
      <c r="P191" s="0" t="n">
        <v>43.7053563560422</v>
      </c>
      <c r="Q191" s="0" t="n">
        <v>12.9316887219163</v>
      </c>
      <c r="R191" s="0" t="n">
        <v>-7.94613938690214</v>
      </c>
      <c r="S191" s="0" t="n">
        <v>-1.82453477381152</v>
      </c>
      <c r="T191" s="0" t="n">
        <v>8.52994382766235</v>
      </c>
    </row>
    <row r="192" customFormat="false" ht="15" hidden="false" customHeight="false" outlineLevel="0" collapsed="false">
      <c r="A192" s="0" t="s">
        <v>1337</v>
      </c>
      <c r="B192" s="0" t="s">
        <v>1338</v>
      </c>
      <c r="C192" s="0" t="s">
        <v>1339</v>
      </c>
      <c r="D192" s="0" t="n">
        <v>59.3</v>
      </c>
      <c r="E192" s="0" t="n">
        <v>12.4</v>
      </c>
      <c r="F192" s="0" t="n">
        <v>-5</v>
      </c>
      <c r="G192" s="0" t="n">
        <v>-11</v>
      </c>
      <c r="H192" s="0" t="n">
        <v>-2.7</v>
      </c>
      <c r="I192" s="0" t="s">
        <v>1340</v>
      </c>
      <c r="J192" s="0" t="n">
        <v>0.23</v>
      </c>
      <c r="K192" s="0" t="s">
        <v>2518</v>
      </c>
      <c r="L192" s="0" t="s">
        <v>2519</v>
      </c>
      <c r="M192" s="0" t="s">
        <v>2721</v>
      </c>
      <c r="N192" s="0" t="s">
        <v>2722</v>
      </c>
      <c r="O192" s="0" t="n">
        <v>12.3810338825156</v>
      </c>
      <c r="P192" s="0" t="n">
        <v>41.1845980668875</v>
      </c>
      <c r="Q192" s="0" t="n">
        <v>131.688701091593</v>
      </c>
      <c r="R192" s="0" t="n">
        <v>5.42225762006452</v>
      </c>
      <c r="S192" s="0" t="n">
        <v>-6.08822536914803</v>
      </c>
      <c r="T192" s="0" t="n">
        <v>9.31786639505604</v>
      </c>
    </row>
    <row r="193" customFormat="false" ht="15" hidden="false" customHeight="false" outlineLevel="0" collapsed="false">
      <c r="A193" s="0" t="s">
        <v>162</v>
      </c>
      <c r="B193" s="0" t="s">
        <v>163</v>
      </c>
      <c r="C193" s="0" t="s">
        <v>164</v>
      </c>
      <c r="D193" s="0" t="n">
        <v>22.2</v>
      </c>
      <c r="E193" s="0" t="n">
        <v>12.8</v>
      </c>
      <c r="F193" s="0" t="n">
        <v>-8</v>
      </c>
      <c r="G193" s="0" t="n">
        <v>8.4</v>
      </c>
      <c r="H193" s="0" t="n">
        <v>-5.5</v>
      </c>
      <c r="I193" s="0" t="s">
        <v>165</v>
      </c>
      <c r="J193" s="0" t="n">
        <v>3.5</v>
      </c>
      <c r="K193" s="0" t="s">
        <v>2524</v>
      </c>
      <c r="L193" s="0" t="s">
        <v>2525</v>
      </c>
      <c r="M193" s="0" t="n">
        <v>-19.1</v>
      </c>
      <c r="N193" s="0" t="n">
        <v>-25</v>
      </c>
      <c r="O193" s="0" t="n">
        <v>12.8378347083922</v>
      </c>
      <c r="P193" s="0" t="n">
        <v>49.0957126703436</v>
      </c>
      <c r="Q193" s="0" t="n">
        <v>334.140702898626</v>
      </c>
      <c r="R193" s="0" t="n">
        <v>-8.73132143727606</v>
      </c>
      <c r="S193" s="0" t="n">
        <v>4.23203931731696</v>
      </c>
      <c r="T193" s="0" t="n">
        <v>8.40618041536386</v>
      </c>
    </row>
    <row r="194" customFormat="false" ht="15" hidden="false" customHeight="false" outlineLevel="0" collapsed="false">
      <c r="A194" s="0" t="s">
        <v>1399</v>
      </c>
      <c r="B194" s="0" t="s">
        <v>1400</v>
      </c>
      <c r="C194" s="0" t="s">
        <v>1401</v>
      </c>
      <c r="D194" s="0" t="n">
        <v>29.1</v>
      </c>
      <c r="E194" s="0" t="n">
        <v>17.8</v>
      </c>
      <c r="F194" s="0" t="n">
        <v>17.7</v>
      </c>
      <c r="G194" s="0" t="n">
        <v>-2.3</v>
      </c>
      <c r="H194" s="0" t="n">
        <v>-0.1</v>
      </c>
      <c r="I194" s="0" t="s">
        <v>1374</v>
      </c>
      <c r="J194" s="0" t="n">
        <v>0.22</v>
      </c>
      <c r="K194" s="0" t="s">
        <v>2524</v>
      </c>
      <c r="L194" s="0" t="s">
        <v>2519</v>
      </c>
      <c r="M194" s="0" t="n">
        <v>-31.8</v>
      </c>
      <c r="N194" s="0" t="s">
        <v>2723</v>
      </c>
      <c r="O194" s="0" t="n">
        <v>17.8490896126385</v>
      </c>
      <c r="P194" s="0" t="n">
        <v>46.4505942453133</v>
      </c>
      <c r="Q194" s="0" t="n">
        <v>53.2378052999542</v>
      </c>
      <c r="R194" s="0" t="n">
        <v>-7.74253557445823</v>
      </c>
      <c r="S194" s="0" t="n">
        <v>-10.3639107143557</v>
      </c>
      <c r="T194" s="0" t="n">
        <v>12.2976622812269</v>
      </c>
    </row>
    <row r="195" customFormat="false" ht="15" hidden="false" customHeight="false" outlineLevel="0" collapsed="false">
      <c r="A195" s="0" t="s">
        <v>404</v>
      </c>
      <c r="B195" s="0" t="s">
        <v>405</v>
      </c>
      <c r="C195" s="0" t="s">
        <v>406</v>
      </c>
      <c r="D195" s="0" t="n">
        <v>25.6</v>
      </c>
      <c r="E195" s="0" t="n">
        <v>18.8</v>
      </c>
      <c r="F195" s="0" t="n">
        <v>15.9</v>
      </c>
      <c r="G195" s="0" t="n">
        <v>-8.6</v>
      </c>
      <c r="H195" s="0" t="n">
        <v>5.1</v>
      </c>
      <c r="I195" s="0" t="s">
        <v>407</v>
      </c>
      <c r="J195" s="0" t="n">
        <v>1</v>
      </c>
      <c r="K195" s="0" t="s">
        <v>2524</v>
      </c>
      <c r="L195" s="0" t="s">
        <v>2519</v>
      </c>
      <c r="M195" s="0" t="n">
        <v>-50.2</v>
      </c>
      <c r="N195" s="0" t="s">
        <v>2724</v>
      </c>
      <c r="O195" s="0" t="n">
        <v>18.7824386063152</v>
      </c>
      <c r="P195" s="0" t="n">
        <v>59.7620799417679</v>
      </c>
      <c r="Q195" s="0" t="n">
        <v>77.9584462882298</v>
      </c>
      <c r="R195" s="0" t="n">
        <v>-3.38527935969464</v>
      </c>
      <c r="S195" s="0" t="n">
        <v>-15.8698835299774</v>
      </c>
      <c r="T195" s="0" t="n">
        <v>9.45868280479779</v>
      </c>
    </row>
    <row r="196" customFormat="false" ht="15" hidden="false" customHeight="false" outlineLevel="0" collapsed="false">
      <c r="A196" s="0" t="s">
        <v>1024</v>
      </c>
      <c r="B196" s="0" t="s">
        <v>1025</v>
      </c>
      <c r="C196" s="0" t="s">
        <v>1026</v>
      </c>
      <c r="D196" s="0" t="n">
        <v>26.5</v>
      </c>
      <c r="E196" s="0" t="n">
        <v>22.1</v>
      </c>
      <c r="F196" s="0" t="n">
        <v>16</v>
      </c>
      <c r="G196" s="0" t="n">
        <v>14.9</v>
      </c>
      <c r="H196" s="0" t="n">
        <v>-3.3</v>
      </c>
      <c r="I196" s="0" t="s">
        <v>998</v>
      </c>
      <c r="J196" s="0" t="n">
        <v>0.36</v>
      </c>
      <c r="K196" s="0" t="s">
        <v>2518</v>
      </c>
      <c r="L196" s="0" t="s">
        <v>2519</v>
      </c>
      <c r="M196" s="0" t="s">
        <v>2725</v>
      </c>
      <c r="N196" s="0" t="s">
        <v>2726</v>
      </c>
      <c r="O196" s="0" t="n">
        <v>22.1110831937289</v>
      </c>
      <c r="P196" s="0" t="n">
        <v>66.9881714476363</v>
      </c>
      <c r="Q196" s="0" t="n">
        <v>80.7972833948405</v>
      </c>
      <c r="R196" s="0" t="n">
        <v>-3.25478656655989</v>
      </c>
      <c r="S196" s="0" t="n">
        <v>-20.0896237932728</v>
      </c>
      <c r="T196" s="0" t="n">
        <v>8.64369019868875</v>
      </c>
    </row>
    <row r="197" customFormat="false" ht="15" hidden="false" customHeight="false" outlineLevel="0" collapsed="false">
      <c r="A197" s="0" t="s">
        <v>74</v>
      </c>
      <c r="B197" s="0" t="s">
        <v>75</v>
      </c>
      <c r="C197" s="0" t="s">
        <v>76</v>
      </c>
      <c r="D197" s="0" t="n">
        <v>21.2</v>
      </c>
      <c r="E197" s="0" t="n">
        <v>12.1</v>
      </c>
      <c r="F197" s="0" t="n">
        <v>1</v>
      </c>
      <c r="G197" s="0" t="n">
        <v>9</v>
      </c>
      <c r="H197" s="0" t="n">
        <v>-8</v>
      </c>
      <c r="I197" s="0" t="s">
        <v>77</v>
      </c>
      <c r="J197" s="0" t="n">
        <v>10</v>
      </c>
      <c r="K197" s="0" t="s">
        <v>2518</v>
      </c>
      <c r="L197" s="0" t="s">
        <v>2525</v>
      </c>
      <c r="M197" s="0" t="s">
        <v>2727</v>
      </c>
      <c r="N197" s="0" t="n">
        <v>-30.7</v>
      </c>
      <c r="O197" s="0" t="n">
        <v>12.0830459735946</v>
      </c>
      <c r="P197" s="0" t="n">
        <v>50.4962488368427</v>
      </c>
      <c r="Q197" s="0" t="n">
        <v>297.770981504658</v>
      </c>
      <c r="R197" s="0" t="n">
        <v>-4.34397886961409</v>
      </c>
      <c r="S197" s="0" t="n">
        <v>8.24921336234067</v>
      </c>
      <c r="T197" s="0" t="n">
        <v>7.68637277803558</v>
      </c>
    </row>
    <row r="198" customFormat="false" ht="15" hidden="false" customHeight="false" outlineLevel="0" collapsed="false">
      <c r="A198" s="0" t="s">
        <v>201</v>
      </c>
      <c r="B198" s="0" t="s">
        <v>202</v>
      </c>
      <c r="C198" s="0" t="s">
        <v>108</v>
      </c>
      <c r="D198" s="0" t="n">
        <v>40.7</v>
      </c>
      <c r="E198" s="0" t="n">
        <v>14.9</v>
      </c>
      <c r="F198" s="0" t="n">
        <v>5</v>
      </c>
      <c r="G198" s="0" t="n">
        <v>14</v>
      </c>
      <c r="H198" s="0" t="n">
        <v>1</v>
      </c>
      <c r="I198" s="0" t="s">
        <v>203</v>
      </c>
      <c r="J198" s="0" t="n">
        <v>2.5</v>
      </c>
      <c r="K198" s="0" t="s">
        <v>2524</v>
      </c>
      <c r="L198" s="0" t="s">
        <v>2525</v>
      </c>
      <c r="M198" s="0" t="n">
        <v>-28.1</v>
      </c>
      <c r="N198" s="0" t="n">
        <v>-64.6</v>
      </c>
      <c r="O198" s="0" t="n">
        <v>14.8996644257513</v>
      </c>
      <c r="P198" s="0" t="n">
        <v>49.2031659083852</v>
      </c>
      <c r="Q198" s="0" t="n">
        <v>291.121022910811</v>
      </c>
      <c r="R198" s="0" t="n">
        <v>-4.06444859244761</v>
      </c>
      <c r="S198" s="0" t="n">
        <v>10.521768332299</v>
      </c>
      <c r="T198" s="0" t="n">
        <v>9.73512448820152</v>
      </c>
    </row>
    <row r="199" customFormat="false" ht="15" hidden="false" customHeight="false" outlineLevel="0" collapsed="false">
      <c r="A199" s="0" t="s">
        <v>2103</v>
      </c>
      <c r="B199" s="0" t="s">
        <v>1777</v>
      </c>
      <c r="C199" s="0" t="s">
        <v>2104</v>
      </c>
      <c r="E199" s="0" t="n">
        <v>13.6</v>
      </c>
      <c r="F199" s="0" t="n">
        <v>-11</v>
      </c>
      <c r="G199" s="0" t="n">
        <v>-8</v>
      </c>
      <c r="H199" s="0" t="n">
        <v>-1</v>
      </c>
      <c r="I199" s="0" t="s">
        <v>1984</v>
      </c>
      <c r="J199" s="0" t="n">
        <v>0.1</v>
      </c>
      <c r="K199" s="0" t="s">
        <v>2524</v>
      </c>
      <c r="L199" s="0" t="s">
        <v>2525</v>
      </c>
      <c r="M199" s="0" t="n">
        <v>-23</v>
      </c>
      <c r="N199" s="0" t="n">
        <v>-38.8</v>
      </c>
      <c r="O199" s="0" t="n">
        <v>13.6381816969859</v>
      </c>
      <c r="P199" s="0" t="n">
        <v>77.7824787700029</v>
      </c>
      <c r="Q199" s="0" t="n">
        <v>80.0137225162837</v>
      </c>
      <c r="R199" s="0" t="n">
        <v>-2.31146356651198</v>
      </c>
      <c r="S199" s="0" t="n">
        <v>-13.127345644392</v>
      </c>
      <c r="T199" s="0" t="n">
        <v>2.88616224653973</v>
      </c>
    </row>
    <row r="200" customFormat="false" ht="15" hidden="false" customHeight="false" outlineLevel="0" collapsed="false">
      <c r="A200" s="0" t="s">
        <v>26</v>
      </c>
      <c r="B200" s="0" t="s">
        <v>27</v>
      </c>
      <c r="C200" s="0" t="s">
        <v>28</v>
      </c>
      <c r="D200" s="0" t="n">
        <v>23.3</v>
      </c>
      <c r="E200" s="0" t="n">
        <v>18.6</v>
      </c>
      <c r="F200" s="0" t="s">
        <v>29</v>
      </c>
      <c r="G200" s="0" t="n">
        <v>-13.3</v>
      </c>
      <c r="H200" s="0" t="n">
        <v>-2.4</v>
      </c>
      <c r="I200" s="0" t="s">
        <v>30</v>
      </c>
      <c r="J200" s="0" t="n">
        <v>440</v>
      </c>
      <c r="K200" s="0" t="s">
        <v>2518</v>
      </c>
      <c r="L200" s="0" t="s">
        <v>2519</v>
      </c>
      <c r="M200" s="0" t="s">
        <v>2728</v>
      </c>
      <c r="N200" s="0" t="s">
        <v>2729</v>
      </c>
      <c r="O200" s="0" t="n">
        <v>18.6142418593936</v>
      </c>
      <c r="P200" s="0" t="n">
        <v>74.0757440315</v>
      </c>
      <c r="Q200" s="0" t="n">
        <v>99.8959271031026</v>
      </c>
      <c r="R200" s="0" t="n">
        <v>3.07626449270539</v>
      </c>
      <c r="S200" s="0" t="n">
        <v>-17.6336016430581</v>
      </c>
      <c r="T200" s="0" t="n">
        <v>5.10712148522614</v>
      </c>
    </row>
    <row r="201" customFormat="false" ht="15" hidden="false" customHeight="false" outlineLevel="0" collapsed="false">
      <c r="A201" s="0" t="s">
        <v>2262</v>
      </c>
      <c r="B201" s="0" t="s">
        <v>1142</v>
      </c>
      <c r="C201" s="0" t="s">
        <v>2263</v>
      </c>
      <c r="D201" s="0" t="n">
        <v>33.3</v>
      </c>
      <c r="E201" s="0" t="n">
        <v>14.3</v>
      </c>
      <c r="F201" s="0" t="n">
        <v>-12.2</v>
      </c>
      <c r="G201" s="0" t="n">
        <v>-5.3</v>
      </c>
      <c r="H201" s="0" t="n">
        <v>5.3</v>
      </c>
      <c r="I201" s="0" t="s">
        <v>2238</v>
      </c>
      <c r="J201" s="0" t="n">
        <v>0.089</v>
      </c>
      <c r="K201" s="0" t="s">
        <v>2518</v>
      </c>
      <c r="L201" s="0" t="s">
        <v>2519</v>
      </c>
      <c r="M201" s="0" t="s">
        <v>2730</v>
      </c>
      <c r="N201" s="0" t="s">
        <v>2731</v>
      </c>
      <c r="O201" s="0" t="n">
        <v>14.3185194765381</v>
      </c>
      <c r="P201" s="0" t="n">
        <v>24.952866280054</v>
      </c>
      <c r="Q201" s="0" t="n">
        <v>193.574340311117</v>
      </c>
      <c r="R201" s="0" t="n">
        <v>5.87185381586125</v>
      </c>
      <c r="S201" s="0" t="n">
        <v>1.41776764575467</v>
      </c>
      <c r="T201" s="0" t="n">
        <v>12.9819593154426</v>
      </c>
    </row>
    <row r="202" customFormat="false" ht="15" hidden="false" customHeight="false" outlineLevel="0" collapsed="false">
      <c r="A202" s="0" t="s">
        <v>2332</v>
      </c>
      <c r="B202" s="0" t="s">
        <v>2333</v>
      </c>
      <c r="C202" s="0" t="s">
        <v>1652</v>
      </c>
      <c r="D202" s="0" t="n">
        <v>29.3</v>
      </c>
      <c r="E202" s="0" t="n">
        <v>13.2</v>
      </c>
      <c r="F202" s="0" t="n">
        <v>-2.3</v>
      </c>
      <c r="G202" s="0" t="n">
        <v>-3.9</v>
      </c>
      <c r="H202" s="0" t="n">
        <v>12.4</v>
      </c>
      <c r="I202" s="0" t="s">
        <v>2309</v>
      </c>
      <c r="J202" s="0" t="n">
        <v>0.082</v>
      </c>
      <c r="K202" s="0" t="s">
        <v>2524</v>
      </c>
      <c r="L202" s="0" t="s">
        <v>2519</v>
      </c>
      <c r="M202" s="0" t="n">
        <v>-75.4</v>
      </c>
      <c r="N202" s="0" t="s">
        <v>2732</v>
      </c>
      <c r="O202" s="0" t="n">
        <v>13.2007575540194</v>
      </c>
      <c r="P202" s="0" t="n">
        <v>6.18199381059526</v>
      </c>
      <c r="Q202" s="0" t="n">
        <v>33.0912844471221</v>
      </c>
      <c r="R202" s="0" t="n">
        <v>-1.19097622760251</v>
      </c>
      <c r="S202" s="0" t="n">
        <v>-0.776129506922086</v>
      </c>
      <c r="T202" s="0" t="n">
        <v>13.1239932419127</v>
      </c>
    </row>
    <row r="203" customFormat="false" ht="15" hidden="false" customHeight="false" outlineLevel="0" collapsed="false">
      <c r="A203" s="0" t="s">
        <v>630</v>
      </c>
      <c r="B203" s="0" t="s">
        <v>631</v>
      </c>
      <c r="C203" s="0" t="s">
        <v>632</v>
      </c>
      <c r="D203" s="0" t="n">
        <v>27.8</v>
      </c>
      <c r="E203" s="0" t="n">
        <v>13.5</v>
      </c>
      <c r="F203" s="0" t="n">
        <v>3.4</v>
      </c>
      <c r="G203" s="0" t="n">
        <v>12</v>
      </c>
      <c r="H203" s="0" t="n">
        <v>5.1</v>
      </c>
      <c r="I203" s="0" t="s">
        <v>633</v>
      </c>
      <c r="J203" s="0" t="n">
        <v>0.58</v>
      </c>
      <c r="K203" s="0" t="s">
        <v>2518</v>
      </c>
      <c r="L203" s="0" t="s">
        <v>2525</v>
      </c>
      <c r="M203" s="0" t="s">
        <v>2733</v>
      </c>
      <c r="N203" s="0" t="n">
        <v>-84.6</v>
      </c>
      <c r="O203" s="0" t="n">
        <v>13.4747912785319</v>
      </c>
      <c r="P203" s="0" t="n">
        <v>75.7767864177436</v>
      </c>
      <c r="Q203" s="0" t="n">
        <v>200.218778563568</v>
      </c>
      <c r="R203" s="0" t="n">
        <v>12.2568668465008</v>
      </c>
      <c r="S203" s="0" t="n">
        <v>4.51421043996333</v>
      </c>
      <c r="T203" s="0" t="n">
        <v>3.31075810213855</v>
      </c>
    </row>
    <row r="204" customFormat="false" ht="15" hidden="false" customHeight="false" outlineLevel="0" collapsed="false">
      <c r="A204" s="0" t="s">
        <v>492</v>
      </c>
      <c r="B204" s="0" t="s">
        <v>493</v>
      </c>
      <c r="C204" s="0" t="s">
        <v>494</v>
      </c>
      <c r="E204" s="0" t="n">
        <v>17</v>
      </c>
      <c r="F204" s="0" t="n">
        <v>-2.4</v>
      </c>
      <c r="G204" s="0" t="n">
        <v>5.5</v>
      </c>
      <c r="H204" s="0" t="n">
        <v>15.9</v>
      </c>
      <c r="I204" s="0" t="s">
        <v>491</v>
      </c>
      <c r="J204" s="0" t="n">
        <v>0.75</v>
      </c>
      <c r="K204" s="0" t="s">
        <v>2524</v>
      </c>
      <c r="L204" s="0" t="s">
        <v>2525</v>
      </c>
      <c r="M204" s="0" t="n">
        <v>-41.5</v>
      </c>
      <c r="N204" s="0" t="n">
        <v>-21.9</v>
      </c>
      <c r="O204" s="0" t="n">
        <v>16.9947050577525</v>
      </c>
      <c r="P204" s="0" t="n">
        <v>36.0523589038842</v>
      </c>
      <c r="Q204" s="0" t="n">
        <v>204.879879551812</v>
      </c>
      <c r="R204" s="0" t="n">
        <v>9.07354848934405</v>
      </c>
      <c r="S204" s="0" t="n">
        <v>4.20792871830886</v>
      </c>
      <c r="T204" s="0" t="n">
        <v>13.7398709496543</v>
      </c>
    </row>
    <row r="205" customFormat="false" ht="15" hidden="false" customHeight="false" outlineLevel="0" collapsed="false">
      <c r="A205" s="0" t="s">
        <v>362</v>
      </c>
      <c r="B205" s="0" t="s">
        <v>363</v>
      </c>
      <c r="C205" s="0" t="s">
        <v>364</v>
      </c>
      <c r="D205" s="0" t="n">
        <v>35</v>
      </c>
      <c r="E205" s="0" t="n">
        <v>15.4</v>
      </c>
      <c r="F205" s="0" t="n">
        <v>1.4</v>
      </c>
      <c r="G205" s="0" t="n">
        <v>15.3</v>
      </c>
      <c r="H205" s="0" t="n">
        <v>1</v>
      </c>
      <c r="I205" s="0" t="s">
        <v>365</v>
      </c>
      <c r="J205" s="0" t="n">
        <v>1.2</v>
      </c>
      <c r="K205" s="0" t="s">
        <v>2524</v>
      </c>
      <c r="L205" s="0" t="s">
        <v>2525</v>
      </c>
      <c r="M205" s="0" t="n">
        <v>-8.1</v>
      </c>
      <c r="N205" s="0" t="n">
        <v>-111.9</v>
      </c>
      <c r="O205" s="0" t="n">
        <v>15.3964281572058</v>
      </c>
      <c r="P205" s="0" t="n">
        <v>17.1461623930912</v>
      </c>
      <c r="Q205" s="0" t="n">
        <v>76.1861937704263</v>
      </c>
      <c r="R205" s="0" t="n">
        <v>-1.08377160507016</v>
      </c>
      <c r="S205" s="0" t="n">
        <v>-4.40774231712981</v>
      </c>
      <c r="T205" s="0" t="n">
        <v>14.7121462327502</v>
      </c>
    </row>
    <row r="206" customFormat="false" ht="15" hidden="false" customHeight="false" outlineLevel="0" collapsed="false">
      <c r="A206" s="0" t="s">
        <v>558</v>
      </c>
      <c r="B206" s="0" t="s">
        <v>559</v>
      </c>
      <c r="C206" s="0" t="s">
        <v>560</v>
      </c>
      <c r="D206" s="0" t="n">
        <v>28.1</v>
      </c>
      <c r="E206" s="0" t="n">
        <v>18.3</v>
      </c>
      <c r="F206" s="0" t="n">
        <v>-1.9</v>
      </c>
      <c r="G206" s="0" t="n">
        <v>14.1</v>
      </c>
      <c r="H206" s="0" t="n">
        <v>-11.5</v>
      </c>
      <c r="I206" s="0" t="s">
        <v>561</v>
      </c>
      <c r="J206" s="0" t="n">
        <v>0.67</v>
      </c>
      <c r="K206" s="0" t="s">
        <v>2518</v>
      </c>
      <c r="L206" s="0" t="s">
        <v>2525</v>
      </c>
      <c r="M206" s="0" t="s">
        <v>2734</v>
      </c>
      <c r="N206" s="0" t="n">
        <v>-52.2</v>
      </c>
      <c r="O206" s="0" t="n">
        <v>18.2939880835208</v>
      </c>
      <c r="P206" s="0" t="n">
        <v>46.710778009541</v>
      </c>
      <c r="Q206" s="0" t="n">
        <v>327.571946107248</v>
      </c>
      <c r="R206" s="0" t="n">
        <v>-11.2397665335309</v>
      </c>
      <c r="S206" s="0" t="n">
        <v>7.1406949333136</v>
      </c>
      <c r="T206" s="0" t="n">
        <v>12.5438480595497</v>
      </c>
    </row>
    <row r="207" customFormat="false" ht="15" hidden="false" customHeight="false" outlineLevel="0" collapsed="false">
      <c r="A207" s="0" t="s">
        <v>2329</v>
      </c>
      <c r="B207" s="0" t="s">
        <v>2330</v>
      </c>
      <c r="C207" s="0" t="s">
        <v>2331</v>
      </c>
      <c r="D207" s="0" t="n">
        <v>23.8</v>
      </c>
      <c r="E207" s="0" t="n">
        <v>16.9</v>
      </c>
      <c r="F207" s="0" t="n">
        <v>-10.2</v>
      </c>
      <c r="G207" s="0" t="n">
        <v>-5.2</v>
      </c>
      <c r="H207" s="0" t="n">
        <v>12.4</v>
      </c>
      <c r="I207" s="0" t="s">
        <v>2309</v>
      </c>
      <c r="J207" s="0" t="n">
        <v>0.082</v>
      </c>
      <c r="K207" s="0" t="s">
        <v>2524</v>
      </c>
      <c r="L207" s="0" t="s">
        <v>2525</v>
      </c>
      <c r="M207" s="0" t="n">
        <v>-69.8</v>
      </c>
      <c r="N207" s="0" t="n">
        <v>-111.7</v>
      </c>
      <c r="O207" s="0" t="n">
        <v>16.8772035598318</v>
      </c>
      <c r="P207" s="0" t="n">
        <v>59.1015620440714</v>
      </c>
      <c r="Q207" s="0" t="n">
        <v>148.557244725697</v>
      </c>
      <c r="R207" s="0" t="n">
        <v>12.3554652018985</v>
      </c>
      <c r="S207" s="0" t="n">
        <v>-7.55446909230283</v>
      </c>
      <c r="T207" s="0" t="n">
        <v>8.66674543171293</v>
      </c>
    </row>
    <row r="208" customFormat="false" ht="15" hidden="false" customHeight="false" outlineLevel="0" collapsed="false">
      <c r="A208" s="0" t="s">
        <v>1396</v>
      </c>
      <c r="B208" s="0" t="s">
        <v>1397</v>
      </c>
      <c r="C208" s="0" t="s">
        <v>1398</v>
      </c>
      <c r="D208" s="0" t="n">
        <v>38.7</v>
      </c>
      <c r="E208" s="0" t="n">
        <v>28.9</v>
      </c>
      <c r="F208" s="0" t="n">
        <v>-8</v>
      </c>
      <c r="G208" s="0" t="n">
        <v>-23.7</v>
      </c>
      <c r="H208" s="0" t="n">
        <v>-14.5</v>
      </c>
      <c r="I208" s="0" t="s">
        <v>1370</v>
      </c>
      <c r="J208" s="0" t="n">
        <v>0.22</v>
      </c>
      <c r="K208" s="0" t="s">
        <v>2524</v>
      </c>
      <c r="L208" s="0" t="s">
        <v>2519</v>
      </c>
      <c r="M208" s="0" t="n">
        <v>-18.3</v>
      </c>
      <c r="N208" s="0" t="s">
        <v>2735</v>
      </c>
      <c r="O208" s="0" t="n">
        <v>28.9126269992887</v>
      </c>
      <c r="P208" s="0" t="n">
        <v>48.8872752267229</v>
      </c>
      <c r="Q208" s="0" t="n">
        <v>8.21462016348551</v>
      </c>
      <c r="R208" s="0" t="n">
        <v>-21.5597749418565</v>
      </c>
      <c r="S208" s="0" t="n">
        <v>-3.11242688470148</v>
      </c>
      <c r="T208" s="0" t="n">
        <v>19.0112835795977</v>
      </c>
    </row>
    <row r="209" customFormat="false" ht="15" hidden="false" customHeight="false" outlineLevel="0" collapsed="false">
      <c r="A209" s="0" t="s">
        <v>552</v>
      </c>
      <c r="B209" s="0" t="s">
        <v>553</v>
      </c>
      <c r="C209" s="0" t="s">
        <v>554</v>
      </c>
      <c r="D209" s="0" t="n">
        <v>36</v>
      </c>
      <c r="E209" s="0" t="n">
        <v>12.7</v>
      </c>
      <c r="F209" s="0" t="n">
        <v>5</v>
      </c>
      <c r="G209" s="0" t="n">
        <v>-11.6</v>
      </c>
      <c r="H209" s="0" t="n">
        <v>-0.7</v>
      </c>
      <c r="I209" s="0" t="s">
        <v>550</v>
      </c>
      <c r="J209" s="0" t="n">
        <v>0.68</v>
      </c>
      <c r="K209" s="0" t="s">
        <v>2518</v>
      </c>
      <c r="L209" s="0" t="s">
        <v>2519</v>
      </c>
      <c r="M209" s="0" t="s">
        <v>2736</v>
      </c>
      <c r="N209" s="0" t="s">
        <v>2737</v>
      </c>
      <c r="O209" s="0" t="n">
        <v>12.6510869098272</v>
      </c>
      <c r="P209" s="0" t="n">
        <v>9.36735027673762</v>
      </c>
      <c r="Q209" s="0" t="n">
        <v>203.202310491998</v>
      </c>
      <c r="R209" s="0" t="n">
        <v>1.89259402145197</v>
      </c>
      <c r="S209" s="0" t="n">
        <v>0.811257175301171</v>
      </c>
      <c r="T209" s="0" t="n">
        <v>12.482385575902</v>
      </c>
    </row>
    <row r="210" customFormat="false" ht="15" hidden="false" customHeight="false" outlineLevel="0" collapsed="false">
      <c r="A210" s="0" t="s">
        <v>953</v>
      </c>
      <c r="B210" s="0" t="s">
        <v>893</v>
      </c>
      <c r="C210" s="0" t="s">
        <v>954</v>
      </c>
      <c r="D210" s="0" t="n">
        <v>26.8</v>
      </c>
      <c r="E210" s="0" t="n">
        <v>18.5</v>
      </c>
      <c r="F210" s="0" t="n">
        <v>0.8</v>
      </c>
      <c r="G210" s="0" t="n">
        <v>2</v>
      </c>
      <c r="H210" s="0" t="n">
        <v>-18.4</v>
      </c>
      <c r="I210" s="0" t="s">
        <v>941</v>
      </c>
      <c r="J210" s="0" t="n">
        <v>0.39</v>
      </c>
      <c r="K210" s="0" t="s">
        <v>2518</v>
      </c>
      <c r="L210" s="0" t="s">
        <v>2519</v>
      </c>
      <c r="M210" s="0" t="s">
        <v>2738</v>
      </c>
      <c r="N210" s="0" t="s">
        <v>2739</v>
      </c>
      <c r="O210" s="0" t="n">
        <v>18.5256578830551</v>
      </c>
      <c r="P210" s="0" t="n">
        <v>59.6166446933585</v>
      </c>
      <c r="Q210" s="0" t="n">
        <v>356.52809884464</v>
      </c>
      <c r="R210" s="0" t="n">
        <v>-15.9520239499709</v>
      </c>
      <c r="S210" s="0" t="n">
        <v>0.967815403045254</v>
      </c>
      <c r="T210" s="0" t="n">
        <v>9.36996612828369</v>
      </c>
    </row>
    <row r="211" customFormat="false" ht="15" hidden="false" customHeight="false" outlineLevel="0" collapsed="false">
      <c r="A211" s="0" t="s">
        <v>949</v>
      </c>
      <c r="B211" s="0" t="s">
        <v>950</v>
      </c>
      <c r="C211" s="0" t="s">
        <v>951</v>
      </c>
      <c r="D211" s="0" t="n">
        <v>33.3</v>
      </c>
      <c r="E211" s="0" t="n">
        <v>17.1</v>
      </c>
      <c r="F211" s="0" t="n">
        <v>-0.8</v>
      </c>
      <c r="G211" s="0" t="n">
        <v>1.1</v>
      </c>
      <c r="H211" s="0" t="n">
        <v>17</v>
      </c>
      <c r="I211" s="0" t="s">
        <v>952</v>
      </c>
      <c r="J211" s="0" t="n">
        <v>0.39</v>
      </c>
      <c r="K211" s="0" t="s">
        <v>2524</v>
      </c>
      <c r="L211" s="0" t="s">
        <v>2525</v>
      </c>
      <c r="M211" s="0" t="n">
        <v>-61.8</v>
      </c>
      <c r="N211" s="0" t="n">
        <v>-135.5</v>
      </c>
      <c r="O211" s="0" t="n">
        <v>17.0543249646534</v>
      </c>
      <c r="P211" s="0" t="n">
        <v>27.8652911177023</v>
      </c>
      <c r="Q211" s="0" t="n">
        <v>170.283533728914</v>
      </c>
      <c r="R211" s="0" t="n">
        <v>7.8567499399468</v>
      </c>
      <c r="S211" s="0" t="n">
        <v>-1.34530290549593</v>
      </c>
      <c r="T211" s="0" t="n">
        <v>15.0768577785164</v>
      </c>
    </row>
    <row r="212" customFormat="false" ht="15" hidden="false" customHeight="false" outlineLevel="0" collapsed="false">
      <c r="A212" s="0" t="s">
        <v>1141</v>
      </c>
      <c r="B212" s="0" t="s">
        <v>1142</v>
      </c>
      <c r="C212" s="0" t="s">
        <v>1143</v>
      </c>
      <c r="D212" s="0" t="n">
        <v>25</v>
      </c>
      <c r="E212" s="0" t="n">
        <v>11.8</v>
      </c>
      <c r="F212" s="0" t="n">
        <v>0.1</v>
      </c>
      <c r="G212" s="0" t="n">
        <v>-11.8</v>
      </c>
      <c r="H212" s="0" t="n">
        <v>0.3</v>
      </c>
      <c r="I212" s="0" t="s">
        <v>1144</v>
      </c>
      <c r="J212" s="0" t="n">
        <v>0.3</v>
      </c>
      <c r="K212" s="0" t="s">
        <v>2518</v>
      </c>
      <c r="L212" s="0" t="s">
        <v>2519</v>
      </c>
      <c r="M212" s="0" t="s">
        <v>2730</v>
      </c>
      <c r="N212" s="0" t="s">
        <v>2740</v>
      </c>
      <c r="O212" s="0" t="n">
        <v>11.8042365276201</v>
      </c>
      <c r="P212" s="0" t="n">
        <v>49.4608319981257</v>
      </c>
      <c r="Q212" s="0" t="n">
        <v>265.939176087389</v>
      </c>
      <c r="R212" s="0" t="n">
        <v>0.635268831099749</v>
      </c>
      <c r="S212" s="0" t="n">
        <v>8.94824736857989</v>
      </c>
      <c r="T212" s="0" t="n">
        <v>7.67237268013854</v>
      </c>
    </row>
    <row r="213" customFormat="false" ht="15" hidden="false" customHeight="false" outlineLevel="0" collapsed="false">
      <c r="A213" s="0" t="s">
        <v>818</v>
      </c>
      <c r="B213" s="0" t="s">
        <v>819</v>
      </c>
      <c r="C213" s="0" t="s">
        <v>820</v>
      </c>
      <c r="D213" s="0" t="n">
        <v>34.2</v>
      </c>
      <c r="E213" s="0" t="n">
        <v>12.2</v>
      </c>
      <c r="F213" s="0" t="n">
        <v>-3.9</v>
      </c>
      <c r="G213" s="0" t="n">
        <v>10.9</v>
      </c>
      <c r="H213" s="0" t="n">
        <v>4</v>
      </c>
      <c r="I213" s="0" t="s">
        <v>805</v>
      </c>
      <c r="J213" s="0" t="n">
        <v>0.43</v>
      </c>
      <c r="K213" s="0" t="s">
        <v>2518</v>
      </c>
      <c r="L213" s="0" t="s">
        <v>2519</v>
      </c>
      <c r="M213" s="0" t="s">
        <v>2741</v>
      </c>
      <c r="N213" s="0" t="s">
        <v>2742</v>
      </c>
      <c r="O213" s="0" t="n">
        <v>12.2482651832821</v>
      </c>
      <c r="P213" s="0" t="n">
        <v>84.6900181654408</v>
      </c>
      <c r="Q213" s="0" t="n">
        <v>243.420475639306</v>
      </c>
      <c r="R213" s="0" t="n">
        <v>5.45683940819761</v>
      </c>
      <c r="S213" s="0" t="n">
        <v>10.9067901789816</v>
      </c>
      <c r="T213" s="0" t="n">
        <v>1.13350415297478</v>
      </c>
    </row>
    <row r="214" customFormat="false" ht="15" hidden="false" customHeight="false" outlineLevel="0" collapsed="false">
      <c r="A214" s="0" t="s">
        <v>2421</v>
      </c>
      <c r="B214" s="0" t="s">
        <v>2422</v>
      </c>
      <c r="C214" s="0" t="s">
        <v>2423</v>
      </c>
      <c r="D214" s="0" t="n">
        <v>26.3</v>
      </c>
      <c r="E214" s="0" t="n">
        <v>12.3</v>
      </c>
      <c r="F214" s="0" t="n">
        <v>-1.9</v>
      </c>
      <c r="G214" s="0" t="n">
        <v>5.1</v>
      </c>
      <c r="H214" s="0" t="n">
        <v>11</v>
      </c>
      <c r="I214" s="0" t="s">
        <v>2397</v>
      </c>
      <c r="J214" s="0" t="n">
        <v>0.076</v>
      </c>
      <c r="K214" s="0" t="s">
        <v>2524</v>
      </c>
      <c r="L214" s="0" t="s">
        <v>2519</v>
      </c>
      <c r="M214" s="0" t="n">
        <v>-64.1</v>
      </c>
      <c r="N214" s="0" t="s">
        <v>2743</v>
      </c>
      <c r="O214" s="0" t="n">
        <v>12.2727340067322</v>
      </c>
      <c r="P214" s="0" t="n">
        <v>52.2240329268491</v>
      </c>
      <c r="Q214" s="0" t="n">
        <v>180.298937893697</v>
      </c>
      <c r="R214" s="0" t="n">
        <v>9.70038455491455</v>
      </c>
      <c r="S214" s="0" t="n">
        <v>0.0506117355316009</v>
      </c>
      <c r="T214" s="0" t="n">
        <v>7.51797698446874</v>
      </c>
    </row>
    <row r="215" customFormat="false" ht="15" hidden="false" customHeight="false" outlineLevel="0" collapsed="false">
      <c r="A215" s="0" t="s">
        <v>1452</v>
      </c>
      <c r="B215" s="0" t="s">
        <v>1453</v>
      </c>
      <c r="C215" s="0" t="s">
        <v>1454</v>
      </c>
      <c r="D215" s="0" t="n">
        <v>21.3</v>
      </c>
      <c r="E215" s="0" t="n">
        <v>16.7</v>
      </c>
      <c r="F215" s="0" t="n">
        <v>-3.7</v>
      </c>
      <c r="G215" s="0" t="n">
        <v>1.8</v>
      </c>
      <c r="H215" s="0" t="n">
        <v>16.2</v>
      </c>
      <c r="I215" s="0" t="s">
        <v>1420</v>
      </c>
      <c r="J215" s="0" t="n">
        <v>0.21</v>
      </c>
      <c r="K215" s="0" t="s">
        <v>2524</v>
      </c>
      <c r="L215" s="0" t="s">
        <v>2525</v>
      </c>
      <c r="M215" s="0" t="n">
        <v>-19.9</v>
      </c>
      <c r="N215" s="0" t="n">
        <v>-13.8</v>
      </c>
      <c r="O215" s="0" t="n">
        <v>16.7143650791767</v>
      </c>
      <c r="P215" s="0" t="n">
        <v>56.2066686795086</v>
      </c>
      <c r="Q215" s="0" t="n">
        <v>183.572221457914</v>
      </c>
      <c r="R215" s="0" t="n">
        <v>13.8634714951098</v>
      </c>
      <c r="S215" s="0" t="n">
        <v>0.865467910824287</v>
      </c>
      <c r="T215" s="0" t="n">
        <v>9.29651135639659</v>
      </c>
    </row>
    <row r="216" customFormat="false" ht="15" hidden="false" customHeight="false" outlineLevel="0" collapsed="false">
      <c r="A216" s="0" t="s">
        <v>130</v>
      </c>
      <c r="B216" s="0" t="s">
        <v>131</v>
      </c>
      <c r="C216" s="0" t="s">
        <v>132</v>
      </c>
      <c r="D216" s="0" t="n">
        <v>59</v>
      </c>
      <c r="E216" s="0" t="n">
        <v>11.6</v>
      </c>
      <c r="F216" s="0" t="n">
        <v>-3.4</v>
      </c>
      <c r="G216" s="0" t="n">
        <v>-10.8</v>
      </c>
      <c r="H216" s="0" t="n">
        <v>2.4</v>
      </c>
      <c r="I216" s="0" t="s">
        <v>133</v>
      </c>
      <c r="J216" s="0" t="n">
        <v>4.8</v>
      </c>
      <c r="K216" s="0" t="s">
        <v>2518</v>
      </c>
      <c r="L216" s="0" t="s">
        <v>2519</v>
      </c>
      <c r="M216" s="0" t="s">
        <v>2744</v>
      </c>
      <c r="N216" s="0" t="s">
        <v>2745</v>
      </c>
      <c r="O216" s="0" t="n">
        <v>11.5741090369842</v>
      </c>
      <c r="P216" s="0" t="n">
        <v>60.3538643493164</v>
      </c>
      <c r="Q216" s="0" t="n">
        <v>106.260248950859</v>
      </c>
      <c r="R216" s="0" t="n">
        <v>2.81653374936073</v>
      </c>
      <c r="S216" s="0" t="n">
        <v>-9.65665939878318</v>
      </c>
      <c r="T216" s="0" t="n">
        <v>5.72503859328516</v>
      </c>
    </row>
    <row r="217" customFormat="false" ht="15" hidden="false" customHeight="false" outlineLevel="0" collapsed="false">
      <c r="A217" s="0" t="s">
        <v>814</v>
      </c>
      <c r="B217" s="0" t="s">
        <v>815</v>
      </c>
      <c r="C217" s="0" t="s">
        <v>816</v>
      </c>
      <c r="D217" s="0" t="n">
        <v>22.2</v>
      </c>
      <c r="E217" s="0" t="n">
        <v>12.7</v>
      </c>
      <c r="F217" s="0" t="n">
        <v>3.3</v>
      </c>
      <c r="G217" s="0" t="n">
        <v>11.8</v>
      </c>
      <c r="H217" s="0" t="n">
        <v>-3.5</v>
      </c>
      <c r="I217" s="0" t="s">
        <v>817</v>
      </c>
      <c r="J217" s="0" t="n">
        <v>0.43</v>
      </c>
      <c r="K217" s="0" t="s">
        <v>2518</v>
      </c>
      <c r="L217" s="0" t="s">
        <v>2525</v>
      </c>
      <c r="M217" s="0" t="s">
        <v>2746</v>
      </c>
      <c r="N217" s="0" t="n">
        <v>-43.5</v>
      </c>
      <c r="O217" s="0" t="n">
        <v>12.7428411274723</v>
      </c>
      <c r="P217" s="0" t="n">
        <v>66.0787636660241</v>
      </c>
      <c r="Q217" s="0" t="n">
        <v>248.409250142387</v>
      </c>
      <c r="R217" s="0" t="n">
        <v>4.28626878982595</v>
      </c>
      <c r="S217" s="0" t="n">
        <v>10.8309876778587</v>
      </c>
      <c r="T217" s="0" t="n">
        <v>5.16697259364098</v>
      </c>
    </row>
    <row r="218" customFormat="false" ht="15" hidden="false" customHeight="false" outlineLevel="0" collapsed="false">
      <c r="A218" s="0" t="s">
        <v>1847</v>
      </c>
      <c r="B218" s="0" t="s">
        <v>1848</v>
      </c>
      <c r="C218" s="0" t="s">
        <v>1849</v>
      </c>
      <c r="D218" s="0" t="n">
        <v>30.6</v>
      </c>
      <c r="E218" s="0" t="n">
        <v>11.9</v>
      </c>
      <c r="F218" s="0" t="n">
        <v>-6.7</v>
      </c>
      <c r="G218" s="0" t="n">
        <v>-1.1</v>
      </c>
      <c r="H218" s="0" t="n">
        <v>-9.8</v>
      </c>
      <c r="I218" s="0" t="s">
        <v>1826</v>
      </c>
      <c r="J218" s="0" t="n">
        <v>0.13</v>
      </c>
      <c r="K218" s="0" t="s">
        <v>2518</v>
      </c>
      <c r="L218" s="0" t="s">
        <v>2519</v>
      </c>
      <c r="M218" s="0" t="s">
        <v>2747</v>
      </c>
      <c r="N218" s="0" t="s">
        <v>2748</v>
      </c>
      <c r="O218" s="0" t="n">
        <v>11.922248110151</v>
      </c>
      <c r="P218" s="0" t="n">
        <v>50.6736995466149</v>
      </c>
      <c r="Q218" s="0" t="n">
        <v>312.788423175832</v>
      </c>
      <c r="R218" s="0" t="n">
        <v>-6.26474452869744</v>
      </c>
      <c r="S218" s="0" t="n">
        <v>6.76805127332695</v>
      </c>
      <c r="T218" s="0" t="n">
        <v>7.55555808340939</v>
      </c>
    </row>
    <row r="219" customFormat="false" ht="15" hidden="false" customHeight="false" outlineLevel="0" collapsed="false">
      <c r="A219" s="0" t="s">
        <v>1844</v>
      </c>
      <c r="B219" s="0" t="s">
        <v>1845</v>
      </c>
      <c r="C219" s="0" t="s">
        <v>1846</v>
      </c>
      <c r="D219" s="0" t="n">
        <v>44.4</v>
      </c>
      <c r="E219" s="0" t="n">
        <v>18</v>
      </c>
      <c r="F219" s="0" t="n">
        <v>10.3</v>
      </c>
      <c r="G219" s="0" t="n">
        <v>-14.8</v>
      </c>
      <c r="H219" s="0" t="n">
        <v>0.1</v>
      </c>
      <c r="I219" s="0" t="s">
        <v>1830</v>
      </c>
      <c r="J219" s="0" t="n">
        <v>0.13</v>
      </c>
      <c r="K219" s="0" t="s">
        <v>2518</v>
      </c>
      <c r="L219" s="0" t="s">
        <v>2519</v>
      </c>
      <c r="M219" s="0" t="s">
        <v>2749</v>
      </c>
      <c r="N219" s="0" t="s">
        <v>2750</v>
      </c>
      <c r="O219" s="0" t="n">
        <v>18.031638860625</v>
      </c>
      <c r="P219" s="0" t="n">
        <v>82.2019098227061</v>
      </c>
      <c r="Q219" s="0" t="n">
        <v>94.2396482205141</v>
      </c>
      <c r="R219" s="0" t="n">
        <v>1.32072109631608</v>
      </c>
      <c r="S219" s="0" t="n">
        <v>-17.8160025936138</v>
      </c>
      <c r="T219" s="0" t="n">
        <v>2.44657870711147</v>
      </c>
    </row>
    <row r="220" customFormat="false" ht="15" hidden="false" customHeight="false" outlineLevel="0" collapsed="false">
      <c r="A220" s="0" t="s">
        <v>39</v>
      </c>
      <c r="B220" s="0" t="s">
        <v>40</v>
      </c>
      <c r="C220" s="0" t="s">
        <v>41</v>
      </c>
      <c r="D220" s="0" t="n">
        <v>26</v>
      </c>
      <c r="E220" s="0" t="n">
        <v>18.1</v>
      </c>
      <c r="F220" s="0" t="n">
        <v>18</v>
      </c>
      <c r="G220" s="0" t="n">
        <v>-2</v>
      </c>
      <c r="H220" s="0" t="n">
        <v>-4</v>
      </c>
      <c r="I220" s="0" t="s">
        <v>38</v>
      </c>
      <c r="J220" s="0" t="n">
        <v>33</v>
      </c>
      <c r="K220" s="0" t="s">
        <v>2518</v>
      </c>
      <c r="L220" s="0" t="s">
        <v>2519</v>
      </c>
      <c r="M220" s="0" t="s">
        <v>2751</v>
      </c>
      <c r="N220" s="0" t="s">
        <v>2752</v>
      </c>
      <c r="O220" s="0" t="n">
        <v>18.5472369909914</v>
      </c>
      <c r="P220" s="0" t="n">
        <v>29.1106141599973</v>
      </c>
      <c r="Q220" s="0" t="n">
        <v>147.195312491499</v>
      </c>
      <c r="R220" s="0" t="n">
        <v>7.58418351737998</v>
      </c>
      <c r="S220" s="0" t="n">
        <v>-4.88855097372732</v>
      </c>
      <c r="T220" s="0" t="n">
        <v>16.2043892125551</v>
      </c>
    </row>
    <row r="221" customFormat="false" ht="15" hidden="false" customHeight="false" outlineLevel="0" collapsed="false">
      <c r="A221" s="0" t="s">
        <v>154</v>
      </c>
      <c r="B221" s="0" t="s">
        <v>155</v>
      </c>
      <c r="C221" s="0" t="s">
        <v>156</v>
      </c>
      <c r="D221" s="0" t="n">
        <v>33.3</v>
      </c>
      <c r="E221" s="0" t="n">
        <v>12.3</v>
      </c>
      <c r="F221" s="0" t="n">
        <v>9.8</v>
      </c>
      <c r="G221" s="0" t="n">
        <v>-3.5</v>
      </c>
      <c r="H221" s="0" t="n">
        <v>6.5</v>
      </c>
      <c r="I221" s="0" t="s">
        <v>157</v>
      </c>
      <c r="J221" s="0" t="n">
        <v>3.8</v>
      </c>
      <c r="K221" s="0" t="s">
        <v>2524</v>
      </c>
      <c r="L221" s="0" t="s">
        <v>2519</v>
      </c>
      <c r="M221" s="0" t="n">
        <v>-61</v>
      </c>
      <c r="N221" s="0" t="s">
        <v>2753</v>
      </c>
      <c r="O221" s="0" t="n">
        <v>12.2694743163674</v>
      </c>
      <c r="P221" s="0" t="n">
        <v>30.3531601305301</v>
      </c>
      <c r="Q221" s="0" t="n">
        <v>23.3268705027358</v>
      </c>
      <c r="R221" s="0" t="n">
        <v>-5.69332226325949</v>
      </c>
      <c r="S221" s="0" t="n">
        <v>-2.4550978523328</v>
      </c>
      <c r="T221" s="0" t="n">
        <v>10.5876615048907</v>
      </c>
    </row>
    <row r="222" customFormat="false" ht="15" hidden="false" customHeight="false" outlineLevel="0" collapsed="false">
      <c r="A222" s="0" t="s">
        <v>62</v>
      </c>
      <c r="B222" s="0" t="s">
        <v>63</v>
      </c>
      <c r="C222" s="0" t="s">
        <v>64</v>
      </c>
      <c r="D222" s="0" t="n">
        <v>26</v>
      </c>
      <c r="E222" s="0" t="n">
        <v>15.7</v>
      </c>
      <c r="F222" s="0" t="n">
        <v>12.1</v>
      </c>
      <c r="G222" s="0" t="n">
        <v>10</v>
      </c>
      <c r="H222" s="0" t="n">
        <v>0.2</v>
      </c>
      <c r="I222" s="0" t="s">
        <v>65</v>
      </c>
      <c r="J222" s="0" t="n">
        <v>14</v>
      </c>
      <c r="K222" s="0" t="s">
        <v>2524</v>
      </c>
      <c r="L222" s="0" t="s">
        <v>2525</v>
      </c>
      <c r="M222" s="0" t="n">
        <v>-34.1</v>
      </c>
      <c r="N222" s="0" t="n">
        <v>-174.5</v>
      </c>
      <c r="O222" s="0" t="n">
        <v>15.6987260629645</v>
      </c>
      <c r="P222" s="0" t="n">
        <v>46.1320780288588</v>
      </c>
      <c r="Q222" s="0" t="n">
        <v>50.9889378590097</v>
      </c>
      <c r="R222" s="0" t="n">
        <v>-7.12423747510083</v>
      </c>
      <c r="S222" s="0" t="n">
        <v>-8.7942283770452</v>
      </c>
      <c r="T222" s="0" t="n">
        <v>10.879190578841</v>
      </c>
    </row>
    <row r="223" customFormat="false" ht="15" hidden="false" customHeight="false" outlineLevel="0" collapsed="false">
      <c r="A223" s="0" t="s">
        <v>235</v>
      </c>
      <c r="B223" s="0" t="s">
        <v>236</v>
      </c>
      <c r="C223" s="0" t="s">
        <v>237</v>
      </c>
      <c r="D223" s="0" t="n">
        <v>22.2</v>
      </c>
      <c r="E223" s="0" t="n">
        <v>18.8</v>
      </c>
      <c r="F223" s="0" t="n">
        <v>12.4</v>
      </c>
      <c r="G223" s="0" t="n">
        <v>-13.2</v>
      </c>
      <c r="H223" s="0" t="n">
        <v>-5.2</v>
      </c>
      <c r="I223" s="0" t="s">
        <v>238</v>
      </c>
      <c r="J223" s="0" t="n">
        <v>2</v>
      </c>
      <c r="K223" s="0" t="s">
        <v>2518</v>
      </c>
      <c r="L223" s="0" t="s">
        <v>2525</v>
      </c>
      <c r="M223" s="0" t="s">
        <v>2754</v>
      </c>
      <c r="N223" s="0" t="n">
        <v>-176.9</v>
      </c>
      <c r="O223" s="0" t="n">
        <v>18.8425051413022</v>
      </c>
      <c r="P223" s="0" t="n">
        <v>51.1265808823429</v>
      </c>
      <c r="Q223" s="0" t="n">
        <v>289.2273444029</v>
      </c>
      <c r="R223" s="0" t="n">
        <v>-4.83093292532021</v>
      </c>
      <c r="S223" s="0" t="n">
        <v>13.8512613303469</v>
      </c>
      <c r="T223" s="0" t="n">
        <v>11.8255928658776</v>
      </c>
    </row>
    <row r="224" customFormat="false" ht="15" hidden="false" customHeight="false" outlineLevel="0" collapsed="false">
      <c r="A224" s="0" t="s">
        <v>465</v>
      </c>
      <c r="B224" s="0" t="s">
        <v>466</v>
      </c>
      <c r="C224" s="0" t="s">
        <v>467</v>
      </c>
      <c r="D224" s="0" t="n">
        <v>52</v>
      </c>
      <c r="E224" s="0" t="n">
        <v>24.5</v>
      </c>
      <c r="F224" s="0" t="n">
        <v>19.1</v>
      </c>
      <c r="G224" s="0" t="n">
        <v>11</v>
      </c>
      <c r="H224" s="0" t="n">
        <v>10.7</v>
      </c>
      <c r="I224" s="0" t="s">
        <v>468</v>
      </c>
      <c r="J224" s="0" t="n">
        <v>0.85</v>
      </c>
      <c r="K224" s="0" t="s">
        <v>2518</v>
      </c>
      <c r="L224" s="0" t="s">
        <v>2525</v>
      </c>
      <c r="M224" s="0" t="s">
        <v>2631</v>
      </c>
      <c r="N224" s="0" t="n">
        <v>-92.9</v>
      </c>
      <c r="O224" s="0" t="n">
        <v>24.5010203869145</v>
      </c>
      <c r="P224" s="0" t="n">
        <v>79.4976685170888</v>
      </c>
      <c r="Q224" s="0" t="n">
        <v>230.239519227441</v>
      </c>
      <c r="R224" s="0" t="n">
        <v>15.4078358400214</v>
      </c>
      <c r="S224" s="0" t="n">
        <v>18.519017381928</v>
      </c>
      <c r="T224" s="0" t="n">
        <v>4.465936624584</v>
      </c>
    </row>
    <row r="225" customFormat="false" ht="15" hidden="false" customHeight="false" outlineLevel="0" collapsed="false">
      <c r="A225" s="0" t="s">
        <v>791</v>
      </c>
      <c r="B225" s="0" t="s">
        <v>792</v>
      </c>
      <c r="C225" s="0" t="s">
        <v>92</v>
      </c>
      <c r="D225" s="0" t="n">
        <v>37</v>
      </c>
      <c r="E225" s="0" t="n">
        <v>15.1</v>
      </c>
      <c r="F225" s="0" t="n">
        <v>-11.7</v>
      </c>
      <c r="G225" s="0" t="n">
        <v>2.7</v>
      </c>
      <c r="H225" s="0" t="n">
        <v>-9.1</v>
      </c>
      <c r="I225" s="0" t="s">
        <v>793</v>
      </c>
      <c r="J225" s="0" t="n">
        <v>0.44</v>
      </c>
      <c r="K225" s="0" t="s">
        <v>2518</v>
      </c>
      <c r="L225" s="0" t="s">
        <v>2519</v>
      </c>
      <c r="M225" s="0" t="s">
        <v>2560</v>
      </c>
      <c r="N225" s="0" t="s">
        <v>2755</v>
      </c>
      <c r="O225" s="0" t="n">
        <v>15.0661873080086</v>
      </c>
      <c r="P225" s="0" t="n">
        <v>27.1425134041904</v>
      </c>
      <c r="Q225" s="0" t="n">
        <v>257.624683431824</v>
      </c>
      <c r="R225" s="0" t="n">
        <v>1.47304279110666</v>
      </c>
      <c r="S225" s="0" t="n">
        <v>6.71357216111817</v>
      </c>
      <c r="T225" s="0" t="n">
        <v>13.4070165873332</v>
      </c>
    </row>
    <row r="226" customFormat="false" ht="15" hidden="false" customHeight="false" outlineLevel="0" collapsed="false">
      <c r="A226" s="0" t="s">
        <v>358</v>
      </c>
      <c r="B226" s="0" t="s">
        <v>359</v>
      </c>
      <c r="C226" s="0" t="s">
        <v>360</v>
      </c>
      <c r="D226" s="0" t="n">
        <v>25</v>
      </c>
      <c r="E226" s="0" t="n">
        <v>14</v>
      </c>
      <c r="F226" s="0" t="n">
        <v>-9.1</v>
      </c>
      <c r="G226" s="0" t="n">
        <v>6</v>
      </c>
      <c r="H226" s="0" t="n">
        <v>8.8</v>
      </c>
      <c r="I226" s="0" t="s">
        <v>361</v>
      </c>
      <c r="J226" s="0" t="n">
        <v>1.2</v>
      </c>
      <c r="K226" s="0" t="s">
        <v>2524</v>
      </c>
      <c r="L226" s="0" t="s">
        <v>2519</v>
      </c>
      <c r="M226" s="0" t="n">
        <v>-8.3</v>
      </c>
      <c r="N226" s="0" t="s">
        <v>2756</v>
      </c>
      <c r="O226" s="0" t="n">
        <v>14.0089257261219</v>
      </c>
      <c r="P226" s="0" t="n">
        <v>61.900996546891</v>
      </c>
      <c r="Q226" s="0" t="n">
        <v>230.077644614417</v>
      </c>
      <c r="R226" s="0" t="n">
        <v>7.93058192303331</v>
      </c>
      <c r="S226" s="0" t="n">
        <v>9.47735269268756</v>
      </c>
      <c r="T226" s="0" t="n">
        <v>6.59815552260366</v>
      </c>
    </row>
    <row r="227" customFormat="false" ht="15" hidden="false" customHeight="false" outlineLevel="0" collapsed="false">
      <c r="A227" s="0" t="s">
        <v>50</v>
      </c>
      <c r="B227" s="0" t="s">
        <v>51</v>
      </c>
      <c r="C227" s="0" t="s">
        <v>52</v>
      </c>
      <c r="D227" s="0" t="n">
        <v>38</v>
      </c>
      <c r="E227" s="0" t="n">
        <v>32.1</v>
      </c>
      <c r="F227" s="0" t="n">
        <v>3</v>
      </c>
      <c r="G227" s="0" t="n">
        <v>-17</v>
      </c>
      <c r="H227" s="0" t="n">
        <v>27</v>
      </c>
      <c r="I227" s="0" t="s">
        <v>53</v>
      </c>
      <c r="J227" s="0" t="n">
        <v>18</v>
      </c>
      <c r="K227" s="0" t="s">
        <v>2524</v>
      </c>
      <c r="L227" s="0" t="s">
        <v>2519</v>
      </c>
      <c r="M227" s="0" t="n">
        <v>-22</v>
      </c>
      <c r="N227" s="0" t="s">
        <v>2757</v>
      </c>
      <c r="O227" s="0" t="n">
        <v>32.0468407179241</v>
      </c>
      <c r="P227" s="0" t="n">
        <v>61.3277995541899</v>
      </c>
      <c r="Q227" s="0" t="n">
        <v>144.561306984458</v>
      </c>
      <c r="R227" s="0" t="n">
        <v>22.9081286060366</v>
      </c>
      <c r="S227" s="0" t="n">
        <v>-16.3032542910856</v>
      </c>
      <c r="T227" s="0" t="n">
        <v>15.3760054399537</v>
      </c>
    </row>
    <row r="228" customFormat="false" ht="15" hidden="false" customHeight="false" outlineLevel="0" collapsed="false">
      <c r="A228" s="0" t="s">
        <v>35</v>
      </c>
      <c r="B228" s="0" t="s">
        <v>36</v>
      </c>
      <c r="C228" s="0" t="s">
        <v>37</v>
      </c>
      <c r="D228" s="0" t="n">
        <v>19.1</v>
      </c>
      <c r="E228" s="0" t="n">
        <v>19.2</v>
      </c>
      <c r="F228" s="0" t="n">
        <v>14</v>
      </c>
      <c r="G228" s="0" t="n">
        <v>-16</v>
      </c>
      <c r="H228" s="0" t="n">
        <v>-6</v>
      </c>
      <c r="I228" s="0" t="s">
        <v>38</v>
      </c>
      <c r="J228" s="0" t="n">
        <v>33</v>
      </c>
      <c r="K228" s="0" t="s">
        <v>2524</v>
      </c>
      <c r="L228" s="0" t="s">
        <v>2519</v>
      </c>
      <c r="M228" s="0" t="n">
        <v>-4.2</v>
      </c>
      <c r="N228" s="0" t="s">
        <v>2758</v>
      </c>
      <c r="O228" s="0" t="n">
        <v>22.0907220343745</v>
      </c>
      <c r="P228" s="0" t="n">
        <v>22.542431222803</v>
      </c>
      <c r="Q228" s="0" t="n">
        <v>27.4636919298536</v>
      </c>
      <c r="R228" s="0" t="n">
        <v>-7.51445182902279</v>
      </c>
      <c r="S228" s="0" t="n">
        <v>-3.90572572730655</v>
      </c>
      <c r="T228" s="0" t="n">
        <v>20.4028998000861</v>
      </c>
    </row>
    <row r="229" customFormat="false" ht="15" hidden="false" customHeight="false" outlineLevel="0" collapsed="false">
      <c r="A229" s="0" t="s">
        <v>219</v>
      </c>
      <c r="B229" s="0" t="s">
        <v>220</v>
      </c>
      <c r="C229" s="0" t="s">
        <v>221</v>
      </c>
      <c r="D229" s="0" t="n">
        <v>28.3</v>
      </c>
      <c r="E229" s="0" t="n">
        <v>24</v>
      </c>
      <c r="F229" s="0" t="n">
        <v>19.2</v>
      </c>
      <c r="G229" s="0" t="n">
        <v>-11.6</v>
      </c>
      <c r="H229" s="0" t="n">
        <v>-8.5</v>
      </c>
      <c r="I229" s="0" t="s">
        <v>222</v>
      </c>
      <c r="J229" s="0" t="n">
        <v>2.3</v>
      </c>
      <c r="K229" s="0" t="s">
        <v>2518</v>
      </c>
      <c r="L229" s="0" t="s">
        <v>2519</v>
      </c>
      <c r="M229" s="0" t="s">
        <v>2759</v>
      </c>
      <c r="N229" s="0" t="s">
        <v>2760</v>
      </c>
      <c r="O229" s="0" t="n">
        <v>23.9885389300808</v>
      </c>
      <c r="P229" s="0" t="n">
        <v>39.0830167941322</v>
      </c>
      <c r="Q229" s="0" t="n">
        <v>111.463581783972</v>
      </c>
      <c r="R229" s="0" t="n">
        <v>5.53382620140062</v>
      </c>
      <c r="S229" s="0" t="n">
        <v>-14.0746646574702</v>
      </c>
      <c r="T229" s="0" t="n">
        <v>18.6207030574157</v>
      </c>
    </row>
    <row r="230" customFormat="false" ht="15" hidden="false" customHeight="false" outlineLevel="0" collapsed="false">
      <c r="A230" s="0" t="s">
        <v>489</v>
      </c>
      <c r="B230" s="0" t="s">
        <v>67</v>
      </c>
      <c r="C230" s="0" t="s">
        <v>490</v>
      </c>
      <c r="D230" s="0" t="n">
        <v>34</v>
      </c>
      <c r="E230" s="0" t="n">
        <v>12.2</v>
      </c>
      <c r="F230" s="0" t="n">
        <v>-6.9</v>
      </c>
      <c r="G230" s="0" t="n">
        <v>5.3</v>
      </c>
      <c r="H230" s="0" t="n">
        <v>8.5</v>
      </c>
      <c r="I230" s="0" t="s">
        <v>491</v>
      </c>
      <c r="J230" s="0" t="n">
        <v>0.75</v>
      </c>
      <c r="K230" s="0" t="s">
        <v>2524</v>
      </c>
      <c r="L230" s="0" t="s">
        <v>2519</v>
      </c>
      <c r="M230" s="0" t="n">
        <v>-67.7</v>
      </c>
      <c r="N230" s="0" t="s">
        <v>2614</v>
      </c>
      <c r="O230" s="0" t="n">
        <v>12.1634698996627</v>
      </c>
      <c r="P230" s="0" t="n">
        <v>36.9650868238336</v>
      </c>
      <c r="Q230" s="0" t="n">
        <v>280.206109820815</v>
      </c>
      <c r="R230" s="0" t="n">
        <v>-1.2960076071052</v>
      </c>
      <c r="S230" s="0" t="n">
        <v>7.19850297763257</v>
      </c>
      <c r="T230" s="0" t="n">
        <v>9.71863772158117</v>
      </c>
    </row>
    <row r="231" customFormat="false" ht="15" hidden="false" customHeight="false" outlineLevel="0" collapsed="false">
      <c r="A231" s="0" t="s">
        <v>2020</v>
      </c>
      <c r="B231" s="0" t="s">
        <v>2021</v>
      </c>
      <c r="C231" s="0" t="s">
        <v>2022</v>
      </c>
      <c r="D231" s="0" t="n">
        <v>26.1</v>
      </c>
      <c r="E231" s="0" t="n">
        <v>15.2</v>
      </c>
      <c r="F231" s="0" t="n">
        <v>-11.6</v>
      </c>
      <c r="G231" s="0" t="n">
        <v>1.6</v>
      </c>
      <c r="H231" s="0" t="n">
        <v>9.7</v>
      </c>
      <c r="I231" s="0" t="s">
        <v>1984</v>
      </c>
      <c r="J231" s="0" t="n">
        <v>0.11</v>
      </c>
      <c r="K231" s="0" t="s">
        <v>2524</v>
      </c>
      <c r="L231" s="0" t="s">
        <v>2525</v>
      </c>
      <c r="M231" s="0" t="n">
        <v>-26.6</v>
      </c>
      <c r="N231" s="0" t="n">
        <v>-12.6</v>
      </c>
      <c r="O231" s="0" t="n">
        <v>15.205591076969</v>
      </c>
      <c r="P231" s="0" t="n">
        <v>13.6240032813789</v>
      </c>
      <c r="Q231" s="0" t="n">
        <v>164.303417289622</v>
      </c>
      <c r="R231" s="0" t="n">
        <v>3.44809815754357</v>
      </c>
      <c r="S231" s="0" t="n">
        <v>-0.968994781024547</v>
      </c>
      <c r="T231" s="0" t="n">
        <v>14.7777423245329</v>
      </c>
    </row>
    <row r="232" customFormat="false" ht="15" hidden="false" customHeight="false" outlineLevel="0" collapsed="false">
      <c r="A232" s="0" t="s">
        <v>504</v>
      </c>
      <c r="B232" s="0" t="s">
        <v>505</v>
      </c>
      <c r="C232" s="0" t="s">
        <v>506</v>
      </c>
      <c r="D232" s="0" t="n">
        <v>32.4</v>
      </c>
      <c r="E232" s="0" t="n">
        <v>19.1</v>
      </c>
      <c r="F232" s="0" t="n">
        <v>-18.9</v>
      </c>
      <c r="G232" s="0" t="n">
        <v>2.6</v>
      </c>
      <c r="H232" s="0" t="n">
        <v>0.3</v>
      </c>
      <c r="I232" s="0" t="s">
        <v>500</v>
      </c>
      <c r="J232" s="0" t="n">
        <v>0.73</v>
      </c>
      <c r="K232" s="0" t="s">
        <v>2524</v>
      </c>
      <c r="L232" s="0" t="s">
        <v>2519</v>
      </c>
      <c r="M232" s="0" t="n">
        <v>-44.7</v>
      </c>
      <c r="N232" s="0" t="s">
        <v>2598</v>
      </c>
      <c r="O232" s="0" t="n">
        <v>19.0803563908015</v>
      </c>
      <c r="P232" s="0" t="n">
        <v>52.8799421363657</v>
      </c>
      <c r="Q232" s="0" t="n">
        <v>316.15519903144</v>
      </c>
      <c r="R232" s="0" t="n">
        <v>-10.9727350385327</v>
      </c>
      <c r="S232" s="0" t="n">
        <v>10.5389569539381</v>
      </c>
      <c r="T232" s="0" t="n">
        <v>11.5147501969081</v>
      </c>
    </row>
    <row r="233" customFormat="false" ht="15" hidden="false" customHeight="false" outlineLevel="0" collapsed="false">
      <c r="A233" s="0" t="s">
        <v>158</v>
      </c>
      <c r="B233" s="0" t="s">
        <v>159</v>
      </c>
      <c r="C233" s="0" t="s">
        <v>160</v>
      </c>
      <c r="D233" s="0" t="n">
        <v>40</v>
      </c>
      <c r="E233" s="0" t="n">
        <v>15.4</v>
      </c>
      <c r="F233" s="0" t="n">
        <v>-2.4</v>
      </c>
      <c r="G233" s="0" t="n">
        <v>-1.9</v>
      </c>
      <c r="H233" s="0" t="n">
        <v>-15.1</v>
      </c>
      <c r="I233" s="0" t="s">
        <v>161</v>
      </c>
      <c r="J233" s="0" t="n">
        <v>3.5</v>
      </c>
      <c r="K233" s="0" t="s">
        <v>2518</v>
      </c>
      <c r="L233" s="0" t="s">
        <v>2519</v>
      </c>
      <c r="M233" s="0" t="s">
        <v>2609</v>
      </c>
      <c r="N233" s="0" t="s">
        <v>2761</v>
      </c>
      <c r="O233" s="0" t="n">
        <v>15.407141201404</v>
      </c>
      <c r="P233" s="0" t="n">
        <v>24.2832022017587</v>
      </c>
      <c r="Q233" s="0" t="n">
        <v>345.407762807237</v>
      </c>
      <c r="R233" s="0" t="n">
        <v>-6.13175976293623</v>
      </c>
      <c r="S233" s="0" t="n">
        <v>1.59631667643477</v>
      </c>
      <c r="T233" s="0" t="n">
        <v>14.0439771887515</v>
      </c>
    </row>
    <row r="234" customFormat="false" ht="15" hidden="false" customHeight="false" outlineLevel="0" collapsed="false">
      <c r="A234" s="0" t="s">
        <v>1932</v>
      </c>
      <c r="B234" s="0" t="s">
        <v>1933</v>
      </c>
      <c r="C234" s="0" t="s">
        <v>1934</v>
      </c>
      <c r="D234" s="0" t="n">
        <v>21.1</v>
      </c>
      <c r="E234" s="0" t="n">
        <v>24.1</v>
      </c>
      <c r="F234" s="0" t="n">
        <v>-13.4</v>
      </c>
      <c r="G234" s="0" t="n">
        <v>18</v>
      </c>
      <c r="H234" s="0" t="n">
        <v>8.8</v>
      </c>
      <c r="I234" s="0" t="s">
        <v>1905</v>
      </c>
      <c r="J234" s="0" t="n">
        <v>0.12</v>
      </c>
      <c r="K234" s="0" t="s">
        <v>2524</v>
      </c>
      <c r="L234" s="0" t="s">
        <v>2525</v>
      </c>
      <c r="M234" s="0" t="n">
        <v>-68.9</v>
      </c>
      <c r="N234" s="0" t="n">
        <v>-102</v>
      </c>
      <c r="O234" s="0" t="n">
        <v>24.1039415863879</v>
      </c>
      <c r="P234" s="0" t="n">
        <v>55.8087671099056</v>
      </c>
      <c r="Q234" s="0" t="n">
        <v>57.6826830316588</v>
      </c>
      <c r="R234" s="0" t="n">
        <v>-10.6589967110284</v>
      </c>
      <c r="S234" s="0" t="n">
        <v>-16.8495882837985</v>
      </c>
      <c r="T234" s="0" t="n">
        <v>13.5453742576854</v>
      </c>
    </row>
    <row r="235" customFormat="false" ht="15" hidden="false" customHeight="false" outlineLevel="0" collapsed="false">
      <c r="A235" s="0" t="s">
        <v>836</v>
      </c>
      <c r="B235" s="0" t="s">
        <v>837</v>
      </c>
      <c r="C235" s="0" t="s">
        <v>838</v>
      </c>
      <c r="D235" s="0" t="n">
        <v>34.8</v>
      </c>
      <c r="E235" s="0" t="n">
        <v>23.7</v>
      </c>
      <c r="F235" s="0" t="n">
        <v>21.5</v>
      </c>
      <c r="G235" s="0" t="n">
        <v>10</v>
      </c>
      <c r="H235" s="0" t="n">
        <v>0.4</v>
      </c>
      <c r="I235" s="0" t="s">
        <v>839</v>
      </c>
      <c r="J235" s="0" t="n">
        <v>0.42</v>
      </c>
      <c r="K235" s="0" t="s">
        <v>2524</v>
      </c>
      <c r="L235" s="0" t="s">
        <v>2519</v>
      </c>
      <c r="M235" s="0" t="n">
        <v>-57.9</v>
      </c>
      <c r="N235" s="0" t="s">
        <v>2762</v>
      </c>
      <c r="O235" s="0" t="n">
        <v>23.715185008766</v>
      </c>
      <c r="P235" s="0" t="n">
        <v>73.1911550723787</v>
      </c>
      <c r="Q235" s="0" t="n">
        <v>63.3583049772258</v>
      </c>
      <c r="R235" s="0" t="n">
        <v>-10.1797739201347</v>
      </c>
      <c r="S235" s="0" t="n">
        <v>-20.2916426949111</v>
      </c>
      <c r="T235" s="0" t="n">
        <v>6.85794719117942</v>
      </c>
    </row>
    <row r="236" customFormat="false" ht="15" hidden="false" customHeight="false" outlineLevel="0" collapsed="false">
      <c r="A236" s="0" t="s">
        <v>889</v>
      </c>
      <c r="B236" s="0" t="s">
        <v>890</v>
      </c>
      <c r="C236" s="0" t="s">
        <v>891</v>
      </c>
      <c r="D236" s="0" t="n">
        <v>28.2</v>
      </c>
      <c r="E236" s="0" t="n">
        <v>12.9</v>
      </c>
      <c r="F236" s="0" t="n">
        <v>3.9</v>
      </c>
      <c r="G236" s="0" t="n">
        <v>-4.1</v>
      </c>
      <c r="H236" s="0" t="n">
        <v>-11.6</v>
      </c>
      <c r="I236" s="0" t="s">
        <v>880</v>
      </c>
      <c r="J236" s="0" t="n">
        <v>0.41</v>
      </c>
      <c r="K236" s="0" t="s">
        <v>2518</v>
      </c>
      <c r="L236" s="0" t="s">
        <v>2525</v>
      </c>
      <c r="M236" s="0" t="s">
        <v>2763</v>
      </c>
      <c r="N236" s="0" t="n">
        <v>-109.9</v>
      </c>
      <c r="O236" s="0" t="n">
        <v>12.9065874653217</v>
      </c>
      <c r="P236" s="0" t="n">
        <v>53.0484499387815</v>
      </c>
      <c r="Q236" s="0" t="n">
        <v>330.603897113695</v>
      </c>
      <c r="R236" s="0" t="n">
        <v>-8.98623838505604</v>
      </c>
      <c r="S236" s="0" t="n">
        <v>5.06267985107556</v>
      </c>
      <c r="T236" s="0" t="n">
        <v>7.75865918909053</v>
      </c>
    </row>
    <row r="237" customFormat="false" ht="15" hidden="false" customHeight="false" outlineLevel="0" collapsed="false">
      <c r="A237" s="0" t="s">
        <v>2256</v>
      </c>
      <c r="B237" s="0" t="s">
        <v>2257</v>
      </c>
      <c r="C237" s="0" t="s">
        <v>2258</v>
      </c>
      <c r="D237" s="0" t="n">
        <v>35.2</v>
      </c>
      <c r="E237" s="0" t="n">
        <v>22.4</v>
      </c>
      <c r="F237" s="0" t="n">
        <v>-4</v>
      </c>
      <c r="G237" s="0" t="n">
        <v>-15.2</v>
      </c>
      <c r="H237" s="0" t="n">
        <v>-16</v>
      </c>
      <c r="I237" s="0" t="s">
        <v>2238</v>
      </c>
      <c r="J237" s="0" t="n">
        <v>0.089</v>
      </c>
      <c r="K237" s="0" t="s">
        <v>2524</v>
      </c>
      <c r="L237" s="0" t="s">
        <v>2519</v>
      </c>
      <c r="M237" s="0" t="n">
        <v>-29.4</v>
      </c>
      <c r="N237" s="0" t="s">
        <v>2764</v>
      </c>
      <c r="O237" s="0" t="n">
        <v>22.4285532302019</v>
      </c>
      <c r="P237" s="0" t="n">
        <v>74.9125801756437</v>
      </c>
      <c r="Q237" s="0" t="n">
        <v>359.532907037603</v>
      </c>
      <c r="R237" s="0" t="n">
        <v>-21.6547170277411</v>
      </c>
      <c r="S237" s="0" t="n">
        <v>0.176539881396376</v>
      </c>
      <c r="T237" s="0" t="n">
        <v>5.83798459391058</v>
      </c>
    </row>
    <row r="238" customFormat="false" ht="15" hidden="false" customHeight="false" outlineLevel="0" collapsed="false">
      <c r="A238" s="0" t="s">
        <v>1705</v>
      </c>
      <c r="B238" s="0" t="s">
        <v>1502</v>
      </c>
      <c r="C238" s="0" t="s">
        <v>1706</v>
      </c>
      <c r="D238" s="0" t="n">
        <v>29.6</v>
      </c>
      <c r="E238" s="0" t="n">
        <v>11.3</v>
      </c>
      <c r="F238" s="0" t="n">
        <v>9.6</v>
      </c>
      <c r="G238" s="0" t="n">
        <v>5.8</v>
      </c>
      <c r="H238" s="0" t="n">
        <v>1.5</v>
      </c>
      <c r="I238" s="0" t="s">
        <v>1697</v>
      </c>
      <c r="J238" s="0" t="n">
        <v>0.15</v>
      </c>
      <c r="K238" s="0" t="s">
        <v>2518</v>
      </c>
      <c r="L238" s="0" t="s">
        <v>2525</v>
      </c>
      <c r="M238" s="0" t="s">
        <v>2720</v>
      </c>
      <c r="N238" s="0" t="n">
        <v>-165.6</v>
      </c>
      <c r="O238" s="0" t="n">
        <v>11.3159179919262</v>
      </c>
      <c r="P238" s="0" t="n">
        <v>43.4446698704422</v>
      </c>
      <c r="Q238" s="0" t="n">
        <v>155.472068568214</v>
      </c>
      <c r="R238" s="0" t="n">
        <v>7.0792292836242</v>
      </c>
      <c r="S238" s="0" t="n">
        <v>-3.23035941687616</v>
      </c>
      <c r="T238" s="0" t="n">
        <v>8.21579520117664</v>
      </c>
    </row>
    <row r="239" customFormat="false" ht="15" hidden="false" customHeight="false" outlineLevel="0" collapsed="false">
      <c r="A239" s="0" t="s">
        <v>400</v>
      </c>
      <c r="B239" s="0" t="s">
        <v>401</v>
      </c>
      <c r="C239" s="0" t="s">
        <v>402</v>
      </c>
      <c r="D239" s="0" t="n">
        <v>38.9</v>
      </c>
      <c r="E239" s="0" t="n">
        <v>13.3</v>
      </c>
      <c r="F239" s="0" t="n">
        <v>-9</v>
      </c>
      <c r="G239" s="0" t="n">
        <v>9</v>
      </c>
      <c r="H239" s="0" t="n">
        <v>3.8</v>
      </c>
      <c r="I239" s="0" t="s">
        <v>403</v>
      </c>
      <c r="J239" s="0" t="n">
        <v>1</v>
      </c>
      <c r="K239" s="0" t="s">
        <v>2518</v>
      </c>
      <c r="L239" s="0" t="s">
        <v>2519</v>
      </c>
      <c r="M239" s="0" t="s">
        <v>2765</v>
      </c>
      <c r="N239" s="0" t="s">
        <v>2766</v>
      </c>
      <c r="O239" s="0" t="n">
        <v>13.2830719338563</v>
      </c>
      <c r="P239" s="0" t="n">
        <v>83.7748976132755</v>
      </c>
      <c r="Q239" s="0" t="n">
        <v>249.531279003532</v>
      </c>
      <c r="R239" s="0" t="n">
        <v>4.61764763291151</v>
      </c>
      <c r="S239" s="0" t="n">
        <v>12.3710438619963</v>
      </c>
      <c r="T239" s="0" t="n">
        <v>1.44034860462026</v>
      </c>
    </row>
    <row r="240" customFormat="false" ht="15" hidden="false" customHeight="false" outlineLevel="0" collapsed="false">
      <c r="A240" s="0" t="s">
        <v>1785</v>
      </c>
      <c r="B240" s="0" t="s">
        <v>1786</v>
      </c>
      <c r="C240" s="0" t="s">
        <v>1787</v>
      </c>
      <c r="D240" s="0" t="n">
        <v>45.4</v>
      </c>
      <c r="E240" s="0" t="n">
        <v>13.8</v>
      </c>
      <c r="F240" s="0" t="n">
        <v>6.5</v>
      </c>
      <c r="G240" s="0" t="n">
        <v>-12.1</v>
      </c>
      <c r="H240" s="0" t="n">
        <v>1.7</v>
      </c>
      <c r="I240" s="0" t="s">
        <v>1746</v>
      </c>
      <c r="J240" s="0" t="n">
        <v>0.14</v>
      </c>
      <c r="K240" s="0" t="s">
        <v>2518</v>
      </c>
      <c r="L240" s="0" t="s">
        <v>2519</v>
      </c>
      <c r="M240" s="0" t="s">
        <v>2767</v>
      </c>
      <c r="N240" s="0" t="s">
        <v>2768</v>
      </c>
      <c r="O240" s="0" t="n">
        <v>13.8401589586247</v>
      </c>
      <c r="P240" s="0" t="n">
        <v>66.0209068734423</v>
      </c>
      <c r="Q240" s="0" t="n">
        <v>253.107068971889</v>
      </c>
      <c r="R240" s="0" t="n">
        <v>3.67463048077648</v>
      </c>
      <c r="S240" s="0" t="n">
        <v>12.0999999994163</v>
      </c>
      <c r="T240" s="0" t="n">
        <v>5.6246858440159</v>
      </c>
    </row>
    <row r="241" customFormat="false" ht="15" hidden="false" customHeight="false" outlineLevel="0" collapsed="false">
      <c r="A241" s="0" t="s">
        <v>1018</v>
      </c>
      <c r="B241" s="0" t="s">
        <v>1019</v>
      </c>
      <c r="C241" s="0" t="s">
        <v>1020</v>
      </c>
      <c r="D241" s="0" t="n">
        <v>31.5</v>
      </c>
      <c r="E241" s="0" t="n">
        <v>14.5</v>
      </c>
      <c r="F241" s="0" t="n">
        <v>-7.7</v>
      </c>
      <c r="G241" s="0" t="n">
        <v>-8.2</v>
      </c>
      <c r="H241" s="0" t="n">
        <v>-9.1</v>
      </c>
      <c r="I241" s="0" t="s">
        <v>1006</v>
      </c>
      <c r="J241" s="0" t="n">
        <v>0.36</v>
      </c>
      <c r="K241" s="0" t="s">
        <v>2518</v>
      </c>
      <c r="L241" s="0" t="s">
        <v>2519</v>
      </c>
      <c r="M241" s="0" t="s">
        <v>2693</v>
      </c>
      <c r="N241" s="0" t="s">
        <v>2700</v>
      </c>
      <c r="O241" s="0" t="n">
        <v>14.468586662145</v>
      </c>
      <c r="P241" s="0" t="n">
        <v>16.4910908171782</v>
      </c>
      <c r="Q241" s="0" t="n">
        <v>277.962966242154</v>
      </c>
      <c r="R241" s="0" t="n">
        <v>-0.568974906966672</v>
      </c>
      <c r="S241" s="0" t="n">
        <v>4.06754161379803</v>
      </c>
      <c r="T241" s="0" t="n">
        <v>13.873405233585</v>
      </c>
    </row>
    <row r="242" customFormat="false" ht="15" hidden="false" customHeight="false" outlineLevel="0" collapsed="false">
      <c r="A242" s="0" t="s">
        <v>1440</v>
      </c>
      <c r="B242" s="0" t="s">
        <v>1441</v>
      </c>
      <c r="C242" s="0" t="s">
        <v>1442</v>
      </c>
      <c r="D242" s="0" t="n">
        <v>52.2</v>
      </c>
      <c r="E242" s="0" t="n">
        <v>21.7</v>
      </c>
      <c r="F242" s="0" t="n">
        <v>-12.9</v>
      </c>
      <c r="G242" s="0" t="n">
        <v>1.9</v>
      </c>
      <c r="H242" s="0" t="n">
        <v>-17.4</v>
      </c>
      <c r="I242" s="0" t="s">
        <v>1422</v>
      </c>
      <c r="J242" s="0" t="n">
        <v>0.21</v>
      </c>
      <c r="K242" s="0" t="s">
        <v>2518</v>
      </c>
      <c r="L242" s="0" t="s">
        <v>2519</v>
      </c>
      <c r="M242" s="0" t="s">
        <v>2769</v>
      </c>
      <c r="N242" s="0" t="s">
        <v>2770</v>
      </c>
      <c r="O242" s="0" t="n">
        <v>21.7435047772892</v>
      </c>
      <c r="P242" s="0" t="n">
        <v>52.9251024331324</v>
      </c>
      <c r="Q242" s="0" t="n">
        <v>341.967359517712</v>
      </c>
      <c r="R242" s="0" t="n">
        <v>-16.4958856941689</v>
      </c>
      <c r="S242" s="0" t="n">
        <v>5.37022964933876</v>
      </c>
      <c r="T242" s="0" t="n">
        <v>13.1082565079524</v>
      </c>
    </row>
    <row r="243" customFormat="false" ht="15" hidden="false" customHeight="false" outlineLevel="0" collapsed="false">
      <c r="A243" s="0" t="s">
        <v>1928</v>
      </c>
      <c r="B243" s="0" t="s">
        <v>1929</v>
      </c>
      <c r="C243" s="0" t="s">
        <v>1930</v>
      </c>
      <c r="D243" s="0" t="n">
        <v>36.1</v>
      </c>
      <c r="E243" s="0" t="n">
        <v>9.8</v>
      </c>
      <c r="F243" s="0" t="n">
        <v>2.8</v>
      </c>
      <c r="G243" s="0" t="n">
        <v>1.7</v>
      </c>
      <c r="H243" s="0" t="n">
        <v>-9.2</v>
      </c>
      <c r="I243" s="0" t="s">
        <v>1915</v>
      </c>
      <c r="J243" s="0" t="n">
        <v>0.12</v>
      </c>
      <c r="K243" s="0" t="s">
        <v>2518</v>
      </c>
      <c r="L243" s="0" t="s">
        <v>2525</v>
      </c>
      <c r="M243" s="0" t="s">
        <v>2771</v>
      </c>
      <c r="N243" s="0" t="n">
        <v>-115.7</v>
      </c>
      <c r="O243" s="0" t="n">
        <v>9.76575649911465</v>
      </c>
      <c r="P243" s="0" t="n">
        <v>37.576606967729</v>
      </c>
      <c r="Q243" s="0" t="n">
        <v>342.550622912438</v>
      </c>
      <c r="R243" s="0" t="n">
        <v>-5.68131694218942</v>
      </c>
      <c r="S243" s="0" t="n">
        <v>1.78579521606153</v>
      </c>
      <c r="T243" s="0" t="n">
        <v>7.73973986957464</v>
      </c>
    </row>
    <row r="244" customFormat="false" ht="15" hidden="false" customHeight="false" outlineLevel="0" collapsed="false">
      <c r="A244" s="0" t="s">
        <v>740</v>
      </c>
      <c r="B244" s="0" t="s">
        <v>741</v>
      </c>
      <c r="C244" s="0" t="s">
        <v>742</v>
      </c>
      <c r="D244" s="0" t="n">
        <v>33.7</v>
      </c>
      <c r="E244" s="0" t="n">
        <v>23.1</v>
      </c>
      <c r="F244" s="0" t="n">
        <v>-17.9</v>
      </c>
      <c r="G244" s="0" t="n">
        <v>13</v>
      </c>
      <c r="H244" s="0" t="n">
        <v>6.6</v>
      </c>
      <c r="I244" s="0" t="s">
        <v>743</v>
      </c>
      <c r="J244" s="0" t="n">
        <v>0.49</v>
      </c>
      <c r="K244" s="0" t="s">
        <v>2524</v>
      </c>
      <c r="L244" s="0" t="s">
        <v>2525</v>
      </c>
      <c r="M244" s="0" t="n">
        <v>-26.9</v>
      </c>
      <c r="N244" s="0" t="n">
        <v>-17.7</v>
      </c>
      <c r="O244" s="0" t="n">
        <v>23.086143029965</v>
      </c>
      <c r="P244" s="0" t="n">
        <v>19.8217423178786</v>
      </c>
      <c r="Q244" s="0" t="n">
        <v>297.523180385633</v>
      </c>
      <c r="R244" s="0" t="n">
        <v>-3.61755918246798</v>
      </c>
      <c r="S244" s="0" t="n">
        <v>6.94240746591581</v>
      </c>
      <c r="T244" s="0" t="n">
        <v>21.7183388899459</v>
      </c>
    </row>
    <row r="245" customFormat="false" ht="15" hidden="false" customHeight="false" outlineLevel="0" collapsed="false">
      <c r="A245" s="0" t="s">
        <v>812</v>
      </c>
      <c r="B245" s="0" t="s">
        <v>476</v>
      </c>
      <c r="C245" s="0" t="s">
        <v>813</v>
      </c>
      <c r="D245" s="0" t="n">
        <v>37</v>
      </c>
      <c r="E245" s="0" t="n">
        <v>14.2</v>
      </c>
      <c r="F245" s="0" t="n">
        <v>7.9</v>
      </c>
      <c r="G245" s="0" t="n">
        <v>3.1</v>
      </c>
      <c r="H245" s="0" t="n">
        <v>11.4</v>
      </c>
      <c r="I245" s="0" t="s">
        <v>805</v>
      </c>
      <c r="J245" s="0" t="n">
        <v>0.43</v>
      </c>
      <c r="K245" s="0" t="s">
        <v>2518</v>
      </c>
      <c r="L245" s="0" t="s">
        <v>2519</v>
      </c>
      <c r="M245" s="0" t="s">
        <v>2772</v>
      </c>
      <c r="N245" s="0" t="s">
        <v>2773</v>
      </c>
      <c r="O245" s="0" t="n">
        <v>14.2119667885905</v>
      </c>
      <c r="P245" s="0" t="n">
        <v>63.2554091367913</v>
      </c>
      <c r="Q245" s="0" t="n">
        <v>154.871361942342</v>
      </c>
      <c r="R245" s="0" t="n">
        <v>11.4904163640737</v>
      </c>
      <c r="S245" s="0" t="n">
        <v>-5.38950945660683</v>
      </c>
      <c r="T245" s="0" t="n">
        <v>6.39558594636752</v>
      </c>
    </row>
    <row r="246" customFormat="false" ht="15" hidden="false" customHeight="false" outlineLevel="0" collapsed="false">
      <c r="A246" s="0" t="s">
        <v>1657</v>
      </c>
      <c r="B246" s="0" t="s">
        <v>87</v>
      </c>
      <c r="C246" s="0" t="s">
        <v>1282</v>
      </c>
      <c r="D246" s="0" t="n">
        <v>26.7</v>
      </c>
      <c r="E246" s="0" t="n">
        <v>12.9</v>
      </c>
      <c r="F246" s="0" t="n">
        <v>-4.1</v>
      </c>
      <c r="G246" s="0" t="n">
        <v>4.8</v>
      </c>
      <c r="H246" s="0" t="n">
        <v>-11.2</v>
      </c>
      <c r="I246" s="0" t="s">
        <v>1634</v>
      </c>
      <c r="J246" s="0" t="n">
        <v>0.16</v>
      </c>
      <c r="K246" s="0" t="s">
        <v>2518</v>
      </c>
      <c r="L246" s="0" t="s">
        <v>2525</v>
      </c>
      <c r="M246" s="0" t="s">
        <v>2590</v>
      </c>
      <c r="N246" s="0" t="n">
        <v>-41.5</v>
      </c>
      <c r="O246" s="0" t="n">
        <v>12.8565158577275</v>
      </c>
      <c r="P246" s="0" t="n">
        <v>33.0387191436507</v>
      </c>
      <c r="Q246" s="0" t="n">
        <v>352.80223425745</v>
      </c>
      <c r="R246" s="0" t="n">
        <v>-6.95420795419275</v>
      </c>
      <c r="S246" s="0" t="n">
        <v>0.878245262232103</v>
      </c>
      <c r="T246" s="0" t="n">
        <v>10.7776470989363</v>
      </c>
    </row>
    <row r="247" customFormat="false" ht="15" hidden="false" customHeight="false" outlineLevel="0" collapsed="false">
      <c r="A247" s="0" t="s">
        <v>1064</v>
      </c>
      <c r="B247" s="0" t="s">
        <v>1065</v>
      </c>
      <c r="C247" s="0" t="s">
        <v>1066</v>
      </c>
      <c r="D247" s="0" t="n">
        <v>40.4</v>
      </c>
      <c r="E247" s="0" t="n">
        <v>13.9</v>
      </c>
      <c r="F247" s="0" t="n">
        <v>-5.8</v>
      </c>
      <c r="G247" s="0" t="n">
        <v>-10.7</v>
      </c>
      <c r="H247" s="0" t="n">
        <v>-6.7</v>
      </c>
      <c r="I247" s="0" t="s">
        <v>1067</v>
      </c>
      <c r="J247" s="0" t="n">
        <v>0.33</v>
      </c>
      <c r="K247" s="0" t="s">
        <v>2518</v>
      </c>
      <c r="L247" s="0" t="s">
        <v>2525</v>
      </c>
      <c r="M247" s="0" t="s">
        <v>2774</v>
      </c>
      <c r="N247" s="0" t="n">
        <v>-73.4</v>
      </c>
      <c r="O247" s="0" t="n">
        <v>13.8931637865534</v>
      </c>
      <c r="P247" s="0" t="n">
        <v>72.277865220015</v>
      </c>
      <c r="Q247" s="0" t="n">
        <v>40.6164734284189</v>
      </c>
      <c r="R247" s="0" t="n">
        <v>-10.0456053935947</v>
      </c>
      <c r="S247" s="0" t="n">
        <v>-8.61513646344578</v>
      </c>
      <c r="T247" s="0" t="n">
        <v>4.2290939919075</v>
      </c>
    </row>
    <row r="248" customFormat="false" ht="15" hidden="false" customHeight="false" outlineLevel="0" collapsed="false">
      <c r="A248" s="0" t="s">
        <v>1782</v>
      </c>
      <c r="B248" s="0" t="s">
        <v>1783</v>
      </c>
      <c r="C248" s="0" t="s">
        <v>1784</v>
      </c>
      <c r="D248" s="0" t="n">
        <v>31.5</v>
      </c>
      <c r="E248" s="0" t="n">
        <v>11.6</v>
      </c>
      <c r="F248" s="0" t="n">
        <v>4.3</v>
      </c>
      <c r="G248" s="0" t="n">
        <v>5.7</v>
      </c>
      <c r="H248" s="0" t="n">
        <v>9.1</v>
      </c>
      <c r="I248" s="0" t="s">
        <v>1746</v>
      </c>
      <c r="J248" s="0" t="n">
        <v>0.14</v>
      </c>
      <c r="K248" s="0" t="s">
        <v>2524</v>
      </c>
      <c r="L248" s="0" t="s">
        <v>2525</v>
      </c>
      <c r="M248" s="0" t="n">
        <v>-66.8</v>
      </c>
      <c r="N248" s="0" t="n">
        <v>-67.3</v>
      </c>
      <c r="O248" s="0" t="n">
        <v>11.5667627277471</v>
      </c>
      <c r="P248" s="0" t="n">
        <v>32.2534948944921</v>
      </c>
      <c r="Q248" s="0" t="n">
        <v>267.429530517688</v>
      </c>
      <c r="R248" s="0" t="n">
        <v>0.276837915642278</v>
      </c>
      <c r="S248" s="0" t="n">
        <v>6.16657822603131</v>
      </c>
      <c r="T248" s="0" t="n">
        <v>9.78195654001281</v>
      </c>
    </row>
    <row r="249" customFormat="false" ht="15" hidden="false" customHeight="false" outlineLevel="0" collapsed="false">
      <c r="A249" s="0" t="s">
        <v>2013</v>
      </c>
      <c r="B249" s="0" t="s">
        <v>2014</v>
      </c>
      <c r="C249" s="0" t="s">
        <v>1377</v>
      </c>
      <c r="D249" s="0" t="n">
        <v>37</v>
      </c>
      <c r="E249" s="0" t="n">
        <v>18.4</v>
      </c>
      <c r="F249" s="0" t="n">
        <v>-4.5</v>
      </c>
      <c r="G249" s="0" t="n">
        <v>-14.1</v>
      </c>
      <c r="H249" s="0" t="n">
        <v>-10.9</v>
      </c>
      <c r="I249" s="0" t="s">
        <v>1992</v>
      </c>
      <c r="J249" s="0" t="n">
        <v>0.11</v>
      </c>
      <c r="K249" s="0" t="s">
        <v>2518</v>
      </c>
      <c r="L249" s="0" t="s">
        <v>2519</v>
      </c>
      <c r="M249" s="0" t="s">
        <v>2775</v>
      </c>
      <c r="N249" s="0" t="s">
        <v>2776</v>
      </c>
      <c r="O249" s="0" t="n">
        <v>18.3812404369237</v>
      </c>
      <c r="P249" s="0" t="n">
        <v>52.5637869477592</v>
      </c>
      <c r="Q249" s="0" t="n">
        <v>225.09270483944</v>
      </c>
      <c r="R249" s="0" t="n">
        <v>10.3037002680842</v>
      </c>
      <c r="S249" s="0" t="n">
        <v>10.3370972036877</v>
      </c>
      <c r="T249" s="0" t="n">
        <v>11.1735483257107</v>
      </c>
    </row>
    <row r="250" customFormat="false" ht="15" hidden="false" customHeight="false" outlineLevel="0" collapsed="false">
      <c r="A250" s="0" t="s">
        <v>574</v>
      </c>
      <c r="B250" s="0" t="s">
        <v>575</v>
      </c>
      <c r="C250" s="0" t="s">
        <v>576</v>
      </c>
      <c r="D250" s="0" t="n">
        <v>30.2</v>
      </c>
      <c r="E250" s="0" t="n">
        <v>16.9</v>
      </c>
      <c r="F250" s="0" t="n">
        <v>-9.2</v>
      </c>
      <c r="G250" s="0" t="n">
        <v>13.6</v>
      </c>
      <c r="H250" s="0" t="n">
        <v>3.8</v>
      </c>
      <c r="I250" s="0" t="s">
        <v>577</v>
      </c>
      <c r="J250" s="0" t="n">
        <v>0.65</v>
      </c>
      <c r="K250" s="0" t="s">
        <v>2524</v>
      </c>
      <c r="L250" s="0" t="s">
        <v>2525</v>
      </c>
      <c r="M250" s="0" t="n">
        <v>-49.2</v>
      </c>
      <c r="N250" s="0" t="n">
        <v>-85.5</v>
      </c>
      <c r="O250" s="0" t="n">
        <v>16.8534862862258</v>
      </c>
      <c r="P250" s="0" t="n">
        <v>43.5874712266104</v>
      </c>
      <c r="Q250" s="0" t="n">
        <v>44.22517634137</v>
      </c>
      <c r="R250" s="0" t="n">
        <v>-8.32681496054035</v>
      </c>
      <c r="S250" s="0" t="n">
        <v>-8.10459576783702</v>
      </c>
      <c r="T250" s="0" t="n">
        <v>12.2073617154928</v>
      </c>
    </row>
    <row r="251" customFormat="false" ht="15" hidden="false" customHeight="false" outlineLevel="0" collapsed="false">
      <c r="A251" s="0" t="s">
        <v>1653</v>
      </c>
      <c r="B251" s="0" t="s">
        <v>1654</v>
      </c>
      <c r="C251" s="0" t="s">
        <v>1655</v>
      </c>
      <c r="D251" s="0" t="n">
        <v>35.2</v>
      </c>
      <c r="E251" s="0" t="n">
        <v>17</v>
      </c>
      <c r="F251" s="0" t="n">
        <v>16.7</v>
      </c>
      <c r="G251" s="0" t="n">
        <v>-2.1</v>
      </c>
      <c r="H251" s="0" t="n">
        <v>-2.2</v>
      </c>
      <c r="I251" s="0" t="s">
        <v>1641</v>
      </c>
      <c r="J251" s="0" t="n">
        <v>0.16</v>
      </c>
      <c r="K251" s="0" t="s">
        <v>2524</v>
      </c>
      <c r="L251" s="0" t="s">
        <v>2525</v>
      </c>
      <c r="M251" s="0" t="n">
        <v>-23.4</v>
      </c>
      <c r="N251" s="0" t="n">
        <v>-170.9</v>
      </c>
      <c r="O251" s="0" t="n">
        <v>16.9746870368794</v>
      </c>
      <c r="P251" s="0" t="n">
        <v>34.7034319696441</v>
      </c>
      <c r="Q251" s="0" t="n">
        <v>330.799685548791</v>
      </c>
      <c r="R251" s="0" t="n">
        <v>-8.43604816223942</v>
      </c>
      <c r="S251" s="0" t="n">
        <v>4.71480871870429</v>
      </c>
      <c r="T251" s="0" t="n">
        <v>13.9550589447127</v>
      </c>
    </row>
    <row r="252" customFormat="false" ht="15" hidden="false" customHeight="false" outlineLevel="0" collapsed="false">
      <c r="A252" s="0" t="s">
        <v>1060</v>
      </c>
      <c r="B252" s="0" t="s">
        <v>1061</v>
      </c>
      <c r="C252" s="0" t="s">
        <v>1062</v>
      </c>
      <c r="D252" s="0" t="n">
        <v>38</v>
      </c>
      <c r="E252" s="0" t="n">
        <v>24.4</v>
      </c>
      <c r="F252" s="0" t="n">
        <v>-5.3</v>
      </c>
      <c r="G252" s="0" t="n">
        <v>-2.5</v>
      </c>
      <c r="H252" s="0" t="n">
        <v>23.7</v>
      </c>
      <c r="I252" s="0" t="s">
        <v>1063</v>
      </c>
      <c r="J252" s="0" t="n">
        <v>0.33</v>
      </c>
      <c r="K252" s="0" t="s">
        <v>2524</v>
      </c>
      <c r="L252" s="0" t="s">
        <v>2525</v>
      </c>
      <c r="M252" s="0" t="n">
        <v>-83.7</v>
      </c>
      <c r="N252" s="0" t="n">
        <v>-171.2</v>
      </c>
      <c r="O252" s="0" t="n">
        <v>24.4137256476761</v>
      </c>
      <c r="P252" s="0" t="n">
        <v>20.0084948909329</v>
      </c>
      <c r="Q252" s="0" t="n">
        <v>191.460444814672</v>
      </c>
      <c r="R252" s="0" t="n">
        <v>8.18683830298835</v>
      </c>
      <c r="S252" s="0" t="n">
        <v>1.65974602083101</v>
      </c>
      <c r="T252" s="0" t="n">
        <v>22.9401595841672</v>
      </c>
    </row>
    <row r="253" customFormat="false" ht="15" hidden="false" customHeight="false" outlineLevel="0" collapsed="false">
      <c r="A253" s="0" t="s">
        <v>1836</v>
      </c>
      <c r="B253" s="0" t="s">
        <v>1837</v>
      </c>
      <c r="C253" s="0" t="s">
        <v>1838</v>
      </c>
      <c r="D253" s="0" t="n">
        <v>32.5</v>
      </c>
      <c r="E253" s="0" t="n">
        <v>14.5</v>
      </c>
      <c r="F253" s="0" t="n">
        <v>-7.3</v>
      </c>
      <c r="G253" s="0" t="n">
        <v>-1.9</v>
      </c>
      <c r="H253" s="0" t="n">
        <v>-12.4</v>
      </c>
      <c r="I253" s="0" t="s">
        <v>1814</v>
      </c>
      <c r="J253" s="0" t="n">
        <v>0.13</v>
      </c>
      <c r="K253" s="0" t="s">
        <v>2518</v>
      </c>
      <c r="L253" s="0" t="s">
        <v>2519</v>
      </c>
      <c r="M253" s="0" t="s">
        <v>2777</v>
      </c>
      <c r="N253" s="0" t="s">
        <v>2744</v>
      </c>
      <c r="O253" s="0" t="n">
        <v>14.5141310452951</v>
      </c>
      <c r="P253" s="0" t="n">
        <v>52.2143239880584</v>
      </c>
      <c r="Q253" s="0" t="n">
        <v>6.87564884917759</v>
      </c>
      <c r="R253" s="0" t="n">
        <v>-11.3881437471371</v>
      </c>
      <c r="S253" s="0" t="n">
        <v>-1.37320614395536</v>
      </c>
      <c r="T253" s="0" t="n">
        <v>8.89294590564591</v>
      </c>
    </row>
    <row r="254" customFormat="false" ht="15" hidden="false" customHeight="false" outlineLevel="0" collapsed="false">
      <c r="A254" s="0" t="s">
        <v>1292</v>
      </c>
      <c r="B254" s="0" t="s">
        <v>1293</v>
      </c>
      <c r="C254" s="0" t="s">
        <v>1294</v>
      </c>
      <c r="D254" s="0" t="n">
        <v>32</v>
      </c>
      <c r="E254" s="0" t="n">
        <v>13.4</v>
      </c>
      <c r="F254" s="0" t="n">
        <v>-3.3</v>
      </c>
      <c r="G254" s="0" t="n">
        <v>-12.8</v>
      </c>
      <c r="H254" s="0" t="n">
        <v>-1.9</v>
      </c>
      <c r="I254" s="0" t="s">
        <v>1295</v>
      </c>
      <c r="J254" s="0" t="n">
        <v>0.24</v>
      </c>
      <c r="K254" s="0" t="s">
        <v>2518</v>
      </c>
      <c r="L254" s="0" t="s">
        <v>2519</v>
      </c>
      <c r="M254" s="0" t="s">
        <v>2778</v>
      </c>
      <c r="N254" s="0" t="s">
        <v>2747</v>
      </c>
      <c r="O254" s="0" t="n">
        <v>13.3544000239621</v>
      </c>
      <c r="P254" s="0" t="n">
        <v>41.7971502884489</v>
      </c>
      <c r="Q254" s="0" t="n">
        <v>146.125495002237</v>
      </c>
      <c r="R254" s="0" t="n">
        <v>7.38985382651448</v>
      </c>
      <c r="S254" s="0" t="n">
        <v>-4.96100403070735</v>
      </c>
      <c r="T254" s="0" t="n">
        <v>9.95582741062011</v>
      </c>
    </row>
    <row r="255" customFormat="false" ht="15" hidden="false" customHeight="false" outlineLevel="0" collapsed="false">
      <c r="A255" s="0" t="s">
        <v>58</v>
      </c>
      <c r="B255" s="0" t="s">
        <v>59</v>
      </c>
      <c r="C255" s="0" t="s">
        <v>60</v>
      </c>
      <c r="D255" s="0" t="n">
        <v>26.5</v>
      </c>
      <c r="E255" s="0" t="n">
        <v>15.9</v>
      </c>
      <c r="F255" s="0" t="n">
        <v>4.9</v>
      </c>
      <c r="G255" s="0" t="n">
        <v>-15</v>
      </c>
      <c r="H255" s="0" t="n">
        <v>1.6</v>
      </c>
      <c r="I255" s="0" t="s">
        <v>61</v>
      </c>
      <c r="J255" s="0" t="n">
        <v>14</v>
      </c>
      <c r="K255" s="0" t="s">
        <v>2518</v>
      </c>
      <c r="L255" s="0" t="s">
        <v>2519</v>
      </c>
      <c r="M255" s="0" t="s">
        <v>2779</v>
      </c>
      <c r="N255" s="0" t="s">
        <v>2577</v>
      </c>
      <c r="O255" s="0" t="n">
        <v>15.8609583569216</v>
      </c>
      <c r="P255" s="0" t="n">
        <v>85.5089517884273</v>
      </c>
      <c r="Q255" s="0" t="n">
        <v>98.7093759085258</v>
      </c>
      <c r="R255" s="0" t="n">
        <v>2.39433292012155</v>
      </c>
      <c r="S255" s="0" t="n">
        <v>-15.6299293137822</v>
      </c>
      <c r="T255" s="0" t="n">
        <v>1.24196598737473</v>
      </c>
    </row>
    <row r="256" customFormat="false" ht="15" hidden="false" customHeight="false" outlineLevel="0" collapsed="false">
      <c r="A256" s="0" t="s">
        <v>526</v>
      </c>
      <c r="B256" s="0" t="s">
        <v>527</v>
      </c>
      <c r="C256" s="0" t="s">
        <v>528</v>
      </c>
      <c r="D256" s="0" t="n">
        <v>44.4</v>
      </c>
      <c r="E256" s="0" t="n">
        <v>23.9</v>
      </c>
      <c r="F256" s="0" t="n">
        <v>4.9</v>
      </c>
      <c r="G256" s="0" t="n">
        <v>23.4</v>
      </c>
      <c r="H256" s="0" t="n">
        <v>-1</v>
      </c>
      <c r="I256" s="0" t="s">
        <v>529</v>
      </c>
      <c r="J256" s="0" t="n">
        <v>0.7</v>
      </c>
      <c r="K256" s="0" t="s">
        <v>2518</v>
      </c>
      <c r="L256" s="0" t="s">
        <v>2525</v>
      </c>
      <c r="M256" s="0" t="s">
        <v>2780</v>
      </c>
      <c r="N256" s="0" t="n">
        <v>-175</v>
      </c>
      <c r="O256" s="0" t="n">
        <v>23.9284349676279</v>
      </c>
      <c r="P256" s="0" t="n">
        <v>77.2936847826022</v>
      </c>
      <c r="Q256" s="0" t="n">
        <v>101.375426605762</v>
      </c>
      <c r="R256" s="0" t="n">
        <v>4.60398943380775</v>
      </c>
      <c r="S256" s="0" t="n">
        <v>-22.8838927952791</v>
      </c>
      <c r="T256" s="0" t="n">
        <v>5.26314847097799</v>
      </c>
    </row>
    <row r="257" customFormat="false" ht="15" hidden="false" customHeight="false" outlineLevel="0" collapsed="false">
      <c r="A257" s="0" t="s">
        <v>189</v>
      </c>
      <c r="B257" s="0" t="s">
        <v>190</v>
      </c>
      <c r="C257" s="0" t="s">
        <v>191</v>
      </c>
      <c r="D257" s="0" t="n">
        <v>44.1</v>
      </c>
      <c r="E257" s="0" t="n">
        <v>14.2</v>
      </c>
      <c r="F257" s="0" t="n">
        <v>10</v>
      </c>
      <c r="G257" s="0" t="n">
        <v>-9.9</v>
      </c>
      <c r="H257" s="0" t="n">
        <v>1.5</v>
      </c>
      <c r="I257" s="0" t="s">
        <v>192</v>
      </c>
      <c r="J257" s="0" t="n">
        <v>2.8</v>
      </c>
      <c r="K257" s="0" t="s">
        <v>2524</v>
      </c>
      <c r="L257" s="0" t="s">
        <v>2519</v>
      </c>
      <c r="M257" s="0" t="n">
        <v>-14</v>
      </c>
      <c r="N257" s="0" t="s">
        <v>2781</v>
      </c>
      <c r="O257" s="0" t="n">
        <v>14.1513250263005</v>
      </c>
      <c r="P257" s="0" t="n">
        <v>26.9459757137372</v>
      </c>
      <c r="Q257" s="0" t="n">
        <v>75.5577603728061</v>
      </c>
      <c r="R257" s="0" t="n">
        <v>-1.59934609190033</v>
      </c>
      <c r="S257" s="0" t="n">
        <v>-6.21003192236941</v>
      </c>
      <c r="T257" s="0" t="n">
        <v>12.6149750535416</v>
      </c>
    </row>
    <row r="258" customFormat="false" ht="15" hidden="false" customHeight="false" outlineLevel="0" collapsed="false">
      <c r="A258" s="0" t="s">
        <v>1246</v>
      </c>
      <c r="B258" s="0" t="s">
        <v>1247</v>
      </c>
      <c r="C258" s="0" t="s">
        <v>1248</v>
      </c>
      <c r="D258" s="0" t="n">
        <v>29.6</v>
      </c>
      <c r="E258" s="0" t="n">
        <v>12.4</v>
      </c>
      <c r="F258" s="0" t="n">
        <v>0.1</v>
      </c>
      <c r="G258" s="0" t="n">
        <v>2</v>
      </c>
      <c r="H258" s="0" t="n">
        <v>12.2</v>
      </c>
      <c r="I258" s="0" t="s">
        <v>1249</v>
      </c>
      <c r="J258" s="0" t="n">
        <v>0.26</v>
      </c>
      <c r="K258" s="0" t="s">
        <v>2524</v>
      </c>
      <c r="L258" s="0" t="s">
        <v>2525</v>
      </c>
      <c r="M258" s="0" t="n">
        <v>-78.3</v>
      </c>
      <c r="N258" s="0" t="n">
        <v>-5</v>
      </c>
      <c r="O258" s="0" t="n">
        <v>12.363251999373</v>
      </c>
      <c r="P258" s="0" t="n">
        <v>14.6434630096685</v>
      </c>
      <c r="Q258" s="0" t="n">
        <v>219.810982302691</v>
      </c>
      <c r="R258" s="0" t="n">
        <v>2.40086487829037</v>
      </c>
      <c r="S258" s="0" t="n">
        <v>2.00110497045844</v>
      </c>
      <c r="T258" s="0" t="n">
        <v>11.9616648813365</v>
      </c>
    </row>
    <row r="259" customFormat="false" ht="15" hidden="false" customHeight="false" outlineLevel="0" collapsed="false">
      <c r="A259" s="0" t="s">
        <v>759</v>
      </c>
      <c r="B259" s="0" t="s">
        <v>760</v>
      </c>
      <c r="C259" s="0" t="s">
        <v>761</v>
      </c>
      <c r="D259" s="0" t="n">
        <v>38.9</v>
      </c>
      <c r="E259" s="0" t="n">
        <v>30.2</v>
      </c>
      <c r="F259" s="0" t="n">
        <v>9.2</v>
      </c>
      <c r="G259" s="0" t="n">
        <v>-1.2</v>
      </c>
      <c r="H259" s="0" t="n">
        <v>-28.7</v>
      </c>
      <c r="I259" s="0" t="s">
        <v>762</v>
      </c>
      <c r="J259" s="0" t="n">
        <v>0.47</v>
      </c>
      <c r="K259" s="0" t="s">
        <v>2518</v>
      </c>
      <c r="L259" s="0" t="s">
        <v>2519</v>
      </c>
      <c r="M259" s="0" t="s">
        <v>2782</v>
      </c>
      <c r="N259" s="0" t="s">
        <v>2783</v>
      </c>
      <c r="O259" s="0" t="n">
        <v>30.1623938042059</v>
      </c>
      <c r="P259" s="0" t="n">
        <v>70.5432799595763</v>
      </c>
      <c r="Q259" s="0" t="n">
        <v>15.1083822391694</v>
      </c>
      <c r="R259" s="0" t="n">
        <v>-27.4568813824826</v>
      </c>
      <c r="S259" s="0" t="n">
        <v>-7.41274466111091</v>
      </c>
      <c r="T259" s="0" t="n">
        <v>10.0469339271966</v>
      </c>
    </row>
    <row r="260" customFormat="false" ht="15" hidden="false" customHeight="false" outlineLevel="0" collapsed="false">
      <c r="A260" s="0" t="s">
        <v>1528</v>
      </c>
      <c r="B260" s="0" t="s">
        <v>1529</v>
      </c>
      <c r="C260" s="0" t="s">
        <v>1530</v>
      </c>
      <c r="D260" s="0" t="n">
        <v>40.7</v>
      </c>
      <c r="E260" s="0" t="n">
        <v>19.6</v>
      </c>
      <c r="F260" s="0" t="n">
        <v>6.1</v>
      </c>
      <c r="G260" s="0" t="n">
        <v>4.6</v>
      </c>
      <c r="H260" s="0" t="n">
        <v>-18</v>
      </c>
      <c r="I260" s="0" t="s">
        <v>1520</v>
      </c>
      <c r="J260" s="0" t="n">
        <v>0.19</v>
      </c>
      <c r="K260" s="0" t="s">
        <v>2518</v>
      </c>
      <c r="L260" s="0" t="s">
        <v>2519</v>
      </c>
      <c r="M260" s="0" t="s">
        <v>2784</v>
      </c>
      <c r="N260" s="0" t="s">
        <v>2620</v>
      </c>
      <c r="O260" s="0" t="n">
        <v>19.5542834182181</v>
      </c>
      <c r="P260" s="0" t="n">
        <v>43.4305215702826</v>
      </c>
      <c r="Q260" s="0" t="n">
        <v>351.808155267414</v>
      </c>
      <c r="R260" s="0" t="n">
        <v>-13.3059043811639</v>
      </c>
      <c r="S260" s="0" t="n">
        <v>1.91547691220789</v>
      </c>
      <c r="T260" s="0" t="n">
        <v>14.2004879070447</v>
      </c>
    </row>
    <row r="261" customFormat="false" ht="15" hidden="false" customHeight="false" outlineLevel="0" collapsed="false">
      <c r="A261" s="0" t="s">
        <v>1136</v>
      </c>
      <c r="B261" s="0" t="s">
        <v>1137</v>
      </c>
      <c r="C261" s="0" t="s">
        <v>1138</v>
      </c>
      <c r="D261" s="0" t="n">
        <v>38.9</v>
      </c>
      <c r="E261" s="0" t="n">
        <v>19.8</v>
      </c>
      <c r="F261" s="0" t="n">
        <v>-8.8</v>
      </c>
      <c r="G261" s="0" t="n">
        <v>3.4</v>
      </c>
      <c r="H261" s="0" t="n">
        <v>-17.4</v>
      </c>
      <c r="I261" s="0" t="s">
        <v>1135</v>
      </c>
      <c r="J261" s="0" t="n">
        <v>0.3</v>
      </c>
      <c r="K261" s="0" t="s">
        <v>2518</v>
      </c>
      <c r="L261" s="0" t="s">
        <v>2525</v>
      </c>
      <c r="M261" s="0" t="s">
        <v>2785</v>
      </c>
      <c r="N261" s="0" t="n">
        <v>-143.6</v>
      </c>
      <c r="O261" s="0" t="n">
        <v>19.7929280299808</v>
      </c>
      <c r="P261" s="0" t="n">
        <v>71.1450264884979</v>
      </c>
      <c r="Q261" s="0" t="n">
        <v>25.1443156388487</v>
      </c>
      <c r="R261" s="0" t="n">
        <v>-16.9559064054985</v>
      </c>
      <c r="S261" s="0" t="n">
        <v>-7.95872511348555</v>
      </c>
      <c r="T261" s="0" t="n">
        <v>6.3965563028829</v>
      </c>
    </row>
    <row r="262" customFormat="false" ht="15" hidden="false" customHeight="false" outlineLevel="0" collapsed="false">
      <c r="A262" s="0" t="s">
        <v>247</v>
      </c>
      <c r="B262" s="0" t="s">
        <v>248</v>
      </c>
      <c r="C262" s="0" t="s">
        <v>249</v>
      </c>
      <c r="D262" s="0" t="n">
        <v>37</v>
      </c>
      <c r="E262" s="0" t="n">
        <v>18.7</v>
      </c>
      <c r="F262" s="0" t="n">
        <v>8.4</v>
      </c>
      <c r="G262" s="0" t="n">
        <v>-16.4</v>
      </c>
      <c r="H262" s="0" t="n">
        <v>3.2</v>
      </c>
      <c r="I262" s="0" t="s">
        <v>250</v>
      </c>
      <c r="J262" s="0" t="n">
        <v>1.8</v>
      </c>
      <c r="K262" s="0" t="s">
        <v>2524</v>
      </c>
      <c r="L262" s="0" t="s">
        <v>2519</v>
      </c>
      <c r="M262" s="0" t="n">
        <v>-51.7</v>
      </c>
      <c r="N262" s="0" t="s">
        <v>2535</v>
      </c>
      <c r="O262" s="0" t="n">
        <v>18.7018715640975</v>
      </c>
      <c r="P262" s="0" t="n">
        <v>64.3471257731721</v>
      </c>
      <c r="Q262" s="0" t="n">
        <v>72.4315316323086</v>
      </c>
      <c r="R262" s="0" t="n">
        <v>-5.08865605598125</v>
      </c>
      <c r="S262" s="0" t="n">
        <v>-16.0721598298092</v>
      </c>
      <c r="T262" s="0" t="n">
        <v>8.09637313548433</v>
      </c>
    </row>
    <row r="263" customFormat="false" ht="15" hidden="false" customHeight="false" outlineLevel="0" collapsed="false">
      <c r="A263" s="0" t="s">
        <v>2143</v>
      </c>
      <c r="B263" s="0" t="s">
        <v>2144</v>
      </c>
      <c r="C263" s="0" t="s">
        <v>2145</v>
      </c>
      <c r="D263" s="0" t="n">
        <v>32.4</v>
      </c>
      <c r="E263" s="0" t="n">
        <v>16.9</v>
      </c>
      <c r="F263" s="0" t="n">
        <v>-9.9</v>
      </c>
      <c r="G263" s="0" t="n">
        <v>-6.3</v>
      </c>
      <c r="H263" s="0" t="n">
        <v>-12.2</v>
      </c>
      <c r="I263" s="0" t="s">
        <v>2131</v>
      </c>
      <c r="J263" s="0" t="n">
        <v>0.098</v>
      </c>
      <c r="K263" s="0" t="s">
        <v>2518</v>
      </c>
      <c r="L263" s="0" t="s">
        <v>2525</v>
      </c>
      <c r="M263" s="0" t="s">
        <v>2786</v>
      </c>
      <c r="N263" s="0" t="n">
        <v>-12.7</v>
      </c>
      <c r="O263" s="0" t="n">
        <v>16.9274924309539</v>
      </c>
      <c r="P263" s="0" t="n">
        <v>38.5309558841406</v>
      </c>
      <c r="Q263" s="0" t="n">
        <v>52.114479375298</v>
      </c>
      <c r="R263" s="0" t="n">
        <v>-6.475391779337</v>
      </c>
      <c r="S263" s="0" t="n">
        <v>-8.32234504989958</v>
      </c>
      <c r="T263" s="0" t="n">
        <v>13.2418984354399</v>
      </c>
    </row>
    <row r="264" customFormat="false" ht="15" hidden="false" customHeight="false" outlineLevel="0" collapsed="false">
      <c r="A264" s="0" t="s">
        <v>688</v>
      </c>
      <c r="B264" s="0" t="s">
        <v>689</v>
      </c>
      <c r="C264" s="0" t="s">
        <v>690</v>
      </c>
      <c r="D264" s="0" t="n">
        <v>42.2</v>
      </c>
      <c r="E264" s="0" t="n">
        <v>20.7</v>
      </c>
      <c r="F264" s="0" t="n">
        <v>18.6</v>
      </c>
      <c r="G264" s="0" t="n">
        <v>8.5</v>
      </c>
      <c r="H264" s="0" t="n">
        <v>3.2</v>
      </c>
      <c r="I264" s="0" t="s">
        <v>683</v>
      </c>
      <c r="J264" s="0" t="n">
        <v>0.53</v>
      </c>
      <c r="K264" s="0" t="s">
        <v>2524</v>
      </c>
      <c r="L264" s="0" t="s">
        <v>2525</v>
      </c>
      <c r="M264" s="0" t="n">
        <v>-3</v>
      </c>
      <c r="N264" s="0" t="n">
        <v>-154.9</v>
      </c>
      <c r="O264" s="0" t="n">
        <v>20.6990337938755</v>
      </c>
      <c r="P264" s="0" t="n">
        <v>5.91781145647486</v>
      </c>
      <c r="Q264" s="0" t="n">
        <v>185.18260864336</v>
      </c>
      <c r="R264" s="0" t="n">
        <v>2.12538216247159</v>
      </c>
      <c r="S264" s="0" t="n">
        <v>0.192774473049727</v>
      </c>
      <c r="T264" s="0" t="n">
        <v>20.5887247945566</v>
      </c>
    </row>
    <row r="265" customFormat="false" ht="15" hidden="false" customHeight="false" outlineLevel="0" collapsed="false">
      <c r="A265" s="0" t="s">
        <v>1218</v>
      </c>
      <c r="B265" s="0" t="s">
        <v>1219</v>
      </c>
      <c r="C265" s="0" t="s">
        <v>1220</v>
      </c>
      <c r="D265" s="0" t="n">
        <v>32.2</v>
      </c>
      <c r="E265" s="0" t="n">
        <v>17</v>
      </c>
      <c r="F265" s="0" t="n">
        <v>-12.1</v>
      </c>
      <c r="G265" s="0" t="n">
        <v>-9.6</v>
      </c>
      <c r="H265" s="0" t="n">
        <v>7.2</v>
      </c>
      <c r="I265" s="0" t="s">
        <v>1221</v>
      </c>
      <c r="J265" s="0" t="n">
        <v>0.27</v>
      </c>
      <c r="K265" s="0" t="s">
        <v>2524</v>
      </c>
      <c r="L265" s="0" t="s">
        <v>2519</v>
      </c>
      <c r="M265" s="0" t="n">
        <v>-33.8</v>
      </c>
      <c r="N265" s="0" t="s">
        <v>2787</v>
      </c>
      <c r="O265" s="0" t="n">
        <v>17.041420128616</v>
      </c>
      <c r="P265" s="0" t="n">
        <v>67.7214680868843</v>
      </c>
      <c r="Q265" s="0" t="n">
        <v>254.027058874872</v>
      </c>
      <c r="R265" s="0" t="n">
        <v>4.3394514221955</v>
      </c>
      <c r="S265" s="0" t="n">
        <v>15.1604840939024</v>
      </c>
      <c r="T265" s="0" t="n">
        <v>6.46056370550883</v>
      </c>
    </row>
    <row r="266" customFormat="false" ht="15" hidden="false" customHeight="false" outlineLevel="0" collapsed="false">
      <c r="A266" s="0" t="s">
        <v>1332</v>
      </c>
      <c r="B266" s="0" t="s">
        <v>1276</v>
      </c>
      <c r="C266" s="0" t="s">
        <v>540</v>
      </c>
      <c r="D266" s="0" t="n">
        <v>30.7</v>
      </c>
      <c r="E266" s="0" t="n">
        <v>13.8</v>
      </c>
      <c r="F266" s="0" t="n">
        <v>13.5</v>
      </c>
      <c r="G266" s="0" t="n">
        <v>-2.7</v>
      </c>
      <c r="H266" s="0" t="n">
        <v>-0.7</v>
      </c>
      <c r="I266" s="0" t="s">
        <v>1331</v>
      </c>
      <c r="J266" s="0" t="n">
        <v>0.23</v>
      </c>
      <c r="K266" s="0" t="s">
        <v>2524</v>
      </c>
      <c r="L266" s="0" t="s">
        <v>2519</v>
      </c>
      <c r="M266" s="0" t="n">
        <v>-31</v>
      </c>
      <c r="N266" s="0" t="s">
        <v>2788</v>
      </c>
      <c r="O266" s="0" t="n">
        <v>13.7851369235129</v>
      </c>
      <c r="P266" s="0" t="n">
        <v>40.2638970374328</v>
      </c>
      <c r="Q266" s="0" t="n">
        <v>36.7669762469392</v>
      </c>
      <c r="R266" s="0" t="n">
        <v>-7.13715837584333</v>
      </c>
      <c r="S266" s="0" t="n">
        <v>-5.33286352404682</v>
      </c>
      <c r="T266" s="0" t="n">
        <v>10.5191034290961</v>
      </c>
    </row>
    <row r="267" customFormat="false" ht="15" hidden="false" customHeight="false" outlineLevel="0" collapsed="false">
      <c r="A267" s="0" t="s">
        <v>2248</v>
      </c>
      <c r="B267" s="0" t="s">
        <v>1620</v>
      </c>
      <c r="C267" s="0" t="s">
        <v>826</v>
      </c>
      <c r="D267" s="0" t="n">
        <v>37</v>
      </c>
      <c r="E267" s="0" t="n">
        <v>16.9</v>
      </c>
      <c r="F267" s="0" t="n">
        <v>-16.3</v>
      </c>
      <c r="G267" s="0" t="n">
        <v>4.3</v>
      </c>
      <c r="H267" s="0" t="n">
        <v>1.4</v>
      </c>
      <c r="I267" s="0" t="s">
        <v>2238</v>
      </c>
      <c r="J267" s="0" t="n">
        <v>0.089</v>
      </c>
      <c r="K267" s="0" t="s">
        <v>2524</v>
      </c>
      <c r="L267" s="0" t="s">
        <v>2519</v>
      </c>
      <c r="M267" s="0" t="n">
        <v>-21.5</v>
      </c>
      <c r="N267" s="0" t="s">
        <v>2660</v>
      </c>
      <c r="O267" s="0" t="n">
        <v>16.9156732056398</v>
      </c>
      <c r="P267" s="0" t="n">
        <v>70.5768535104506</v>
      </c>
      <c r="Q267" s="0" t="n">
        <v>272.554843633555</v>
      </c>
      <c r="R267" s="0" t="n">
        <v>-0.711114362889721</v>
      </c>
      <c r="S267" s="0" t="n">
        <v>15.9371179956688</v>
      </c>
      <c r="T267" s="0" t="n">
        <v>5.62517433996679</v>
      </c>
    </row>
    <row r="268" customFormat="false" ht="15" hidden="false" customHeight="false" outlineLevel="0" collapsed="false">
      <c r="A268" s="0" t="s">
        <v>1275</v>
      </c>
      <c r="B268" s="0" t="s">
        <v>1276</v>
      </c>
      <c r="C268" s="0" t="s">
        <v>1277</v>
      </c>
      <c r="D268" s="0" t="n">
        <v>29.6</v>
      </c>
      <c r="E268" s="0" t="n">
        <v>26.2</v>
      </c>
      <c r="F268" s="0" t="n">
        <v>-1.5</v>
      </c>
      <c r="G268" s="0" t="n">
        <v>25.3</v>
      </c>
      <c r="H268" s="0" t="n">
        <v>6.7</v>
      </c>
      <c r="I268" s="0" t="s">
        <v>1271</v>
      </c>
      <c r="J268" s="0" t="n">
        <v>0.25</v>
      </c>
      <c r="K268" s="0" t="s">
        <v>2524</v>
      </c>
      <c r="L268" s="0" t="s">
        <v>2525</v>
      </c>
      <c r="M268" s="0" t="n">
        <v>-31</v>
      </c>
      <c r="N268" s="0" t="n">
        <v>-90.3</v>
      </c>
      <c r="O268" s="0" t="n">
        <v>26.215072000664</v>
      </c>
      <c r="P268" s="0" t="n">
        <v>16.5420415690064</v>
      </c>
      <c r="Q268" s="0" t="n">
        <v>12.6333900633758</v>
      </c>
      <c r="R268" s="0" t="n">
        <v>-7.28321868070466</v>
      </c>
      <c r="S268" s="0" t="n">
        <v>-1.63244932216675</v>
      </c>
      <c r="T268" s="0" t="n">
        <v>25.1300583934776</v>
      </c>
    </row>
    <row r="269" customFormat="false" ht="15" hidden="false" customHeight="false" outlineLevel="0" collapsed="false">
      <c r="A269" s="0" t="s">
        <v>2223</v>
      </c>
      <c r="B269" s="0" t="s">
        <v>2224</v>
      </c>
      <c r="C269" s="0" t="s">
        <v>2225</v>
      </c>
      <c r="D269" s="0" t="n">
        <v>15.2</v>
      </c>
      <c r="E269" s="0" t="n">
        <v>16.6</v>
      </c>
      <c r="F269" s="0" t="n">
        <v>9.6</v>
      </c>
      <c r="G269" s="0" t="n">
        <v>-9.7</v>
      </c>
      <c r="H269" s="0" t="n">
        <v>9.4</v>
      </c>
      <c r="I269" s="0" t="s">
        <v>2217</v>
      </c>
      <c r="J269" s="0" t="n">
        <v>0.092</v>
      </c>
      <c r="K269" s="0" t="s">
        <v>2524</v>
      </c>
      <c r="L269" s="0" t="s">
        <v>2519</v>
      </c>
      <c r="M269" s="0" t="n">
        <v>-75.8</v>
      </c>
      <c r="N269" s="0" t="s">
        <v>2789</v>
      </c>
      <c r="O269" s="0" t="n">
        <v>16.5713608373</v>
      </c>
      <c r="P269" s="0" t="n">
        <v>43.3970266129261</v>
      </c>
      <c r="Q269" s="0" t="n">
        <v>324.474006494433</v>
      </c>
      <c r="R269" s="0" t="n">
        <v>-9.26598988065078</v>
      </c>
      <c r="S269" s="0" t="n">
        <v>6.61571092554498</v>
      </c>
      <c r="T269" s="0" t="n">
        <v>12.0409219116022</v>
      </c>
    </row>
    <row r="270" customFormat="false" ht="15" hidden="false" customHeight="false" outlineLevel="0" collapsed="false">
      <c r="A270" s="0" t="s">
        <v>588</v>
      </c>
      <c r="B270" s="0" t="s">
        <v>405</v>
      </c>
      <c r="C270" s="0" t="s">
        <v>589</v>
      </c>
      <c r="D270" s="0" t="n">
        <v>38.5</v>
      </c>
      <c r="E270" s="0" t="n">
        <v>16.8</v>
      </c>
      <c r="F270" s="0" t="n">
        <v>9.3</v>
      </c>
      <c r="G270" s="0" t="n">
        <v>13.8</v>
      </c>
      <c r="H270" s="0" t="n">
        <v>2.5</v>
      </c>
      <c r="I270" s="0" t="s">
        <v>587</v>
      </c>
      <c r="J270" s="0" t="n">
        <v>0.64</v>
      </c>
      <c r="K270" s="0" t="s">
        <v>2524</v>
      </c>
      <c r="L270" s="0" t="s">
        <v>2525</v>
      </c>
      <c r="M270" s="0" t="n">
        <v>-50.2</v>
      </c>
      <c r="N270" s="0" t="n">
        <v>-146.4</v>
      </c>
      <c r="O270" s="0" t="n">
        <v>16.8279529355177</v>
      </c>
      <c r="P270" s="0" t="n">
        <v>45.6305104195431</v>
      </c>
      <c r="Q270" s="0" t="n">
        <v>31.8494418106248</v>
      </c>
      <c r="R270" s="0" t="n">
        <v>-10.2182088516914</v>
      </c>
      <c r="S270" s="0" t="n">
        <v>-6.34777171271283</v>
      </c>
      <c r="T270" s="0" t="n">
        <v>11.767497701147</v>
      </c>
    </row>
    <row r="271" customFormat="false" ht="15" hidden="false" customHeight="false" outlineLevel="0" collapsed="false">
      <c r="A271" s="0" t="s">
        <v>1037</v>
      </c>
      <c r="B271" s="0" t="s">
        <v>313</v>
      </c>
      <c r="C271" s="0" t="s">
        <v>1038</v>
      </c>
      <c r="D271" s="0" t="n">
        <v>35.2</v>
      </c>
      <c r="E271" s="0" t="n">
        <v>21.5</v>
      </c>
      <c r="F271" s="0" t="n">
        <v>20.2</v>
      </c>
      <c r="G271" s="0" t="n">
        <v>-3.3</v>
      </c>
      <c r="H271" s="0" t="n">
        <v>6.6</v>
      </c>
      <c r="I271" s="0" t="s">
        <v>1034</v>
      </c>
      <c r="J271" s="0" t="n">
        <v>0.35</v>
      </c>
      <c r="K271" s="0" t="s">
        <v>2524</v>
      </c>
      <c r="L271" s="0" t="s">
        <v>2519</v>
      </c>
      <c r="M271" s="0" t="n">
        <v>-21.3</v>
      </c>
      <c r="N271" s="0" t="s">
        <v>2790</v>
      </c>
      <c r="O271" s="0" t="n">
        <v>21.5055806710723</v>
      </c>
      <c r="P271" s="0" t="n">
        <v>15.4705345136315</v>
      </c>
      <c r="Q271" s="0" t="n">
        <v>79.9912527718223</v>
      </c>
      <c r="R271" s="0" t="n">
        <v>-0.996987979649387</v>
      </c>
      <c r="S271" s="0" t="n">
        <v>-5.64915642805892</v>
      </c>
      <c r="T271" s="0" t="n">
        <v>20.7263852762549</v>
      </c>
    </row>
    <row r="272" customFormat="false" ht="15" hidden="false" customHeight="false" outlineLevel="0" collapsed="false">
      <c r="A272" s="0" t="s">
        <v>46</v>
      </c>
      <c r="B272" s="0" t="s">
        <v>47</v>
      </c>
      <c r="C272" s="0" t="s">
        <v>48</v>
      </c>
      <c r="D272" s="0" t="n">
        <v>35</v>
      </c>
      <c r="E272" s="0" t="n">
        <v>19.2</v>
      </c>
      <c r="F272" s="0" t="n">
        <v>-15.3</v>
      </c>
      <c r="G272" s="0" t="n">
        <v>1</v>
      </c>
      <c r="H272" s="0" t="n">
        <v>11.6</v>
      </c>
      <c r="I272" s="0" t="s">
        <v>49</v>
      </c>
      <c r="J272" s="0" t="n">
        <v>18</v>
      </c>
      <c r="K272" s="0" t="s">
        <v>2524</v>
      </c>
      <c r="L272" s="0" t="s">
        <v>2519</v>
      </c>
      <c r="M272" s="0" t="n">
        <v>-27.3</v>
      </c>
      <c r="N272" s="0" t="s">
        <v>2791</v>
      </c>
      <c r="O272" s="0" t="n">
        <v>19.2262840923565</v>
      </c>
      <c r="P272" s="0" t="n">
        <v>62.7887146626558</v>
      </c>
      <c r="Q272" s="0" t="n">
        <v>240.127398090738</v>
      </c>
      <c r="R272" s="0" t="n">
        <v>8.51627403941314</v>
      </c>
      <c r="S272" s="0" t="n">
        <v>14.8266565809206</v>
      </c>
      <c r="T272" s="0" t="n">
        <v>8.79166259117475</v>
      </c>
    </row>
    <row r="273" customFormat="false" ht="15" hidden="false" customHeight="false" outlineLevel="0" collapsed="false">
      <c r="A273" s="0" t="s">
        <v>146</v>
      </c>
      <c r="B273" s="0" t="s">
        <v>147</v>
      </c>
      <c r="C273" s="0" t="s">
        <v>148</v>
      </c>
      <c r="D273" s="0" t="n">
        <v>43</v>
      </c>
      <c r="E273" s="0" t="n">
        <v>19.5</v>
      </c>
      <c r="F273" s="0" t="n">
        <v>9.4</v>
      </c>
      <c r="G273" s="0" t="n">
        <v>17</v>
      </c>
      <c r="H273" s="0" t="n">
        <v>-1.5</v>
      </c>
      <c r="I273" s="0" t="s">
        <v>149</v>
      </c>
      <c r="J273" s="0" t="n">
        <v>3.9</v>
      </c>
      <c r="K273" s="0" t="s">
        <v>2518</v>
      </c>
      <c r="L273" s="0" t="s">
        <v>2525</v>
      </c>
      <c r="M273" s="0" t="s">
        <v>2792</v>
      </c>
      <c r="N273" s="0" t="n">
        <v>-174.4</v>
      </c>
      <c r="O273" s="0" t="n">
        <v>19.4835828327338</v>
      </c>
      <c r="P273" s="0" t="n">
        <v>55.4656655892103</v>
      </c>
      <c r="Q273" s="0" t="n">
        <v>85.5342267406524</v>
      </c>
      <c r="R273" s="0" t="n">
        <v>-1.24973455895733</v>
      </c>
      <c r="S273" s="0" t="n">
        <v>-16.0015865409969</v>
      </c>
      <c r="T273" s="0" t="n">
        <v>11.0452429445049</v>
      </c>
    </row>
    <row r="274" customFormat="false" ht="15" hidden="false" customHeight="false" outlineLevel="0" collapsed="false">
      <c r="A274" s="0" t="s">
        <v>296</v>
      </c>
      <c r="B274" s="0" t="s">
        <v>297</v>
      </c>
      <c r="C274" s="0" t="s">
        <v>298</v>
      </c>
      <c r="D274" s="0" t="n">
        <v>29.6</v>
      </c>
      <c r="E274" s="0" t="n">
        <v>16.3</v>
      </c>
      <c r="F274" s="0" t="n">
        <v>8.5</v>
      </c>
      <c r="G274" s="0" t="n">
        <v>-12.1</v>
      </c>
      <c r="H274" s="0" t="n">
        <v>-6.8</v>
      </c>
      <c r="I274" s="0" t="s">
        <v>299</v>
      </c>
      <c r="J274" s="0" t="n">
        <v>1.5</v>
      </c>
      <c r="K274" s="0" t="s">
        <v>2524</v>
      </c>
      <c r="L274" s="0" t="s">
        <v>2519</v>
      </c>
      <c r="M274" s="0" t="n">
        <v>-44.3</v>
      </c>
      <c r="N274" s="0" t="s">
        <v>2793</v>
      </c>
      <c r="O274" s="0" t="n">
        <v>16.275748830699</v>
      </c>
      <c r="P274" s="0" t="n">
        <v>78.8701359905311</v>
      </c>
      <c r="Q274" s="0" t="n">
        <v>38.0992120365983</v>
      </c>
      <c r="R274" s="0" t="n">
        <v>-12.5672025749496</v>
      </c>
      <c r="S274" s="0" t="n">
        <v>-9.85366644043723</v>
      </c>
      <c r="T274" s="0" t="n">
        <v>3.14176337759251</v>
      </c>
    </row>
    <row r="275" customFormat="false" ht="15" hidden="false" customHeight="false" outlineLevel="0" collapsed="false">
      <c r="A275" s="0" t="s">
        <v>378</v>
      </c>
      <c r="B275" s="0" t="s">
        <v>379</v>
      </c>
      <c r="C275" s="0" t="s">
        <v>380</v>
      </c>
      <c r="D275" s="0" t="n">
        <v>35</v>
      </c>
      <c r="E275" s="0" t="n">
        <v>25.6</v>
      </c>
      <c r="F275" s="0" t="n">
        <v>10.5</v>
      </c>
      <c r="G275" s="0" t="n">
        <v>-23.2</v>
      </c>
      <c r="H275" s="0" t="n">
        <v>-2.9</v>
      </c>
      <c r="I275" s="0" t="s">
        <v>381</v>
      </c>
      <c r="J275" s="0" t="n">
        <v>1.1</v>
      </c>
      <c r="K275" s="0" t="s">
        <v>2524</v>
      </c>
      <c r="L275" s="0" t="s">
        <v>2519</v>
      </c>
      <c r="M275" s="0" t="n">
        <v>-12</v>
      </c>
      <c r="N275" s="0" t="s">
        <v>2794</v>
      </c>
      <c r="O275" s="0" t="n">
        <v>25.6300604759333</v>
      </c>
      <c r="P275" s="0" t="n">
        <v>51.6035800952701</v>
      </c>
      <c r="Q275" s="0" t="n">
        <v>288.423922745845</v>
      </c>
      <c r="R275" s="0" t="n">
        <v>-6.34843313441</v>
      </c>
      <c r="S275" s="0" t="n">
        <v>19.0575234744041</v>
      </c>
      <c r="T275" s="0" t="n">
        <v>15.9188000728843</v>
      </c>
    </row>
    <row r="276" customFormat="false" ht="15" hidden="false" customHeight="false" outlineLevel="0" collapsed="false">
      <c r="A276" s="0" t="s">
        <v>326</v>
      </c>
      <c r="B276" s="0" t="s">
        <v>327</v>
      </c>
      <c r="C276" s="0" t="s">
        <v>328</v>
      </c>
      <c r="D276" s="0" t="n">
        <v>23</v>
      </c>
      <c r="E276" s="0" t="n">
        <v>20.1</v>
      </c>
      <c r="F276" s="0" t="n">
        <v>14.8</v>
      </c>
      <c r="G276" s="0" t="n">
        <v>-8.7</v>
      </c>
      <c r="H276" s="0" t="n">
        <v>10.4</v>
      </c>
      <c r="I276" s="0" t="s">
        <v>329</v>
      </c>
      <c r="J276" s="0" t="n">
        <v>1.3</v>
      </c>
      <c r="K276" s="0" t="s">
        <v>2524</v>
      </c>
      <c r="L276" s="0" t="s">
        <v>2519</v>
      </c>
      <c r="M276" s="0" t="n">
        <v>-64.5</v>
      </c>
      <c r="N276" s="0" t="s">
        <v>2795</v>
      </c>
      <c r="O276" s="0" t="n">
        <v>20.0721199677563</v>
      </c>
      <c r="P276" s="0" t="n">
        <v>34.3178778732062</v>
      </c>
      <c r="Q276" s="0" t="n">
        <v>20.5072469951845</v>
      </c>
      <c r="R276" s="0" t="n">
        <v>-10.5991956885019</v>
      </c>
      <c r="S276" s="0" t="n">
        <v>-3.96440498996119</v>
      </c>
      <c r="T276" s="0" t="n">
        <v>16.5780138687484</v>
      </c>
    </row>
    <row r="277" customFormat="false" ht="15" hidden="false" customHeight="false" outlineLevel="0" collapsed="false">
      <c r="A277" s="0" t="s">
        <v>134</v>
      </c>
      <c r="B277" s="0" t="s">
        <v>135</v>
      </c>
      <c r="C277" s="0" t="s">
        <v>136</v>
      </c>
      <c r="D277" s="0" t="n">
        <v>26</v>
      </c>
      <c r="E277" s="0" t="n">
        <v>18.2</v>
      </c>
      <c r="F277" s="0" t="n">
        <v>-1</v>
      </c>
      <c r="G277" s="0" t="n">
        <v>-5.4</v>
      </c>
      <c r="H277" s="0" t="n">
        <v>-17.3</v>
      </c>
      <c r="I277" s="0" t="s">
        <v>137</v>
      </c>
      <c r="J277" s="0" t="n">
        <v>4.6</v>
      </c>
      <c r="K277" s="0" t="s">
        <v>2518</v>
      </c>
      <c r="L277" s="0" t="s">
        <v>2519</v>
      </c>
      <c r="M277" s="0" t="s">
        <v>2755</v>
      </c>
      <c r="N277" s="0" t="s">
        <v>2796</v>
      </c>
      <c r="O277" s="0" t="n">
        <v>18.1507575599477</v>
      </c>
      <c r="P277" s="0" t="n">
        <v>51.5464461187088</v>
      </c>
      <c r="Q277" s="0" t="n">
        <v>357.266060719221</v>
      </c>
      <c r="R277" s="0" t="n">
        <v>-14.1979072094635</v>
      </c>
      <c r="S277" s="0" t="n">
        <v>0.677985410378137</v>
      </c>
      <c r="T277" s="0" t="n">
        <v>11.287593483767</v>
      </c>
    </row>
    <row r="278" customFormat="false" ht="15" hidden="false" customHeight="false" outlineLevel="0" collapsed="false">
      <c r="A278" s="0" t="s">
        <v>1320</v>
      </c>
      <c r="B278" s="0" t="s">
        <v>1321</v>
      </c>
      <c r="C278" s="0" t="s">
        <v>1322</v>
      </c>
      <c r="D278" s="0" t="n">
        <v>30</v>
      </c>
      <c r="E278" s="0" t="n">
        <v>17.1</v>
      </c>
      <c r="F278" s="0" t="n">
        <v>6</v>
      </c>
      <c r="G278" s="0" t="n">
        <v>-10.6</v>
      </c>
      <c r="H278" s="0" t="n">
        <v>12</v>
      </c>
      <c r="I278" s="0" t="s">
        <v>1323</v>
      </c>
      <c r="J278" s="0" t="n">
        <v>0.23</v>
      </c>
      <c r="K278" s="0" t="s">
        <v>2524</v>
      </c>
      <c r="L278" s="0" t="s">
        <v>2519</v>
      </c>
      <c r="M278" s="0" t="n">
        <v>-35.1</v>
      </c>
      <c r="N278" s="0" t="s">
        <v>2797</v>
      </c>
      <c r="O278" s="0" t="n">
        <v>17.0985379491932</v>
      </c>
      <c r="P278" s="0" t="n">
        <v>63.7000291202445</v>
      </c>
      <c r="Q278" s="0" t="n">
        <v>127.553588672077</v>
      </c>
      <c r="R278" s="0" t="n">
        <v>9.3428372885568</v>
      </c>
      <c r="S278" s="0" t="n">
        <v>-12.1522717911158</v>
      </c>
      <c r="T278" s="0" t="n">
        <v>7.5758617803127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2015-04-17T14:47:23Z</dcterms:created>
  <dc:creator>User</dc:creator>
  <dc:description/>
  <dc:language>en-CA</dc:language>
  <cp:lastModifiedBy/>
  <dcterms:modified xsi:type="dcterms:W3CDTF">2024-09-06T18:18:20Z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