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\Projects\Thesis\"/>
    </mc:Choice>
  </mc:AlternateContent>
  <xr:revisionPtr revIDLastSave="0" documentId="13_ncr:1_{708DA46F-AF64-49C7-BE7A-D0E9B4BE6747}" xr6:coauthVersionLast="47" xr6:coauthVersionMax="47" xr10:uidLastSave="{00000000-0000-0000-0000-000000000000}"/>
  <bookViews>
    <workbookView xWindow="1455" yWindow="3765" windowWidth="21600" windowHeight="11295" tabRatio="500" activeTab="2" xr2:uid="{00000000-000D-0000-FFFF-FFFF00000000}"/>
  </bookViews>
  <sheets>
    <sheet name="JPL-webpage-Jul11-2022" sheetId="1" r:id="rId1"/>
    <sheet name="Useable events" sheetId="2" r:id="rId2"/>
    <sheet name="orbits" sheetId="3" r:id="rId3"/>
    <sheet name="Sheet1" sheetId="4" r:id="rId4"/>
  </sheets>
  <definedNames>
    <definedName name="_xlnm._FilterDatabase" localSheetId="0" hidden="1">'JPL-webpage-Jul11-2022'!$A$1:$U$934</definedName>
    <definedName name="ExternalData_1" localSheetId="2">orbits!$A$1:$AU$283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V283" i="3" l="1"/>
  <c r="M283" i="3"/>
  <c r="AV282" i="3"/>
  <c r="L282" i="3"/>
  <c r="M282" i="3" s="1"/>
  <c r="AV281" i="3"/>
  <c r="M281" i="3"/>
  <c r="L281" i="3"/>
  <c r="AV280" i="3"/>
  <c r="L280" i="3"/>
  <c r="M280" i="3" s="1"/>
  <c r="AV279" i="3"/>
  <c r="L279" i="3"/>
  <c r="M279" i="3" s="1"/>
  <c r="AV278" i="3"/>
  <c r="M278" i="3"/>
  <c r="L278" i="3"/>
  <c r="AV277" i="3"/>
  <c r="M277" i="3"/>
  <c r="L277" i="3"/>
  <c r="AV276" i="3"/>
  <c r="L276" i="3"/>
  <c r="M276" i="3" s="1"/>
  <c r="AV275" i="3"/>
  <c r="L275" i="3"/>
  <c r="M275" i="3" s="1"/>
  <c r="AV274" i="3"/>
  <c r="M274" i="3"/>
  <c r="L274" i="3"/>
  <c r="AV273" i="3"/>
  <c r="M273" i="3"/>
  <c r="L273" i="3"/>
  <c r="AV272" i="3"/>
  <c r="M272" i="3"/>
  <c r="L272" i="3"/>
  <c r="AV271" i="3"/>
  <c r="M271" i="3"/>
  <c r="L271" i="3"/>
  <c r="AV270" i="3"/>
  <c r="L270" i="3"/>
  <c r="M270" i="3" s="1"/>
  <c r="AV269" i="3"/>
  <c r="L269" i="3"/>
  <c r="M269" i="3" s="1"/>
  <c r="AV268" i="3"/>
  <c r="L268" i="3"/>
  <c r="M268" i="3" s="1"/>
  <c r="AV267" i="3"/>
  <c r="L267" i="3"/>
  <c r="M267" i="3" s="1"/>
  <c r="AV266" i="3"/>
  <c r="L266" i="3"/>
  <c r="M266" i="3" s="1"/>
  <c r="AV265" i="3"/>
  <c r="M265" i="3"/>
  <c r="L265" i="3"/>
  <c r="AV264" i="3"/>
  <c r="L264" i="3"/>
  <c r="M264" i="3" s="1"/>
  <c r="AV263" i="3"/>
  <c r="L263" i="3"/>
  <c r="M263" i="3" s="1"/>
  <c r="AV262" i="3"/>
  <c r="M262" i="3"/>
  <c r="L262" i="3"/>
  <c r="AV261" i="3"/>
  <c r="M261" i="3"/>
  <c r="L261" i="3"/>
  <c r="AV260" i="3"/>
  <c r="L260" i="3"/>
  <c r="M260" i="3" s="1"/>
  <c r="AV259" i="3"/>
  <c r="L259" i="3"/>
  <c r="M259" i="3" s="1"/>
  <c r="AV258" i="3"/>
  <c r="M258" i="3"/>
  <c r="L258" i="3"/>
  <c r="AV257" i="3"/>
  <c r="M257" i="3"/>
  <c r="L257" i="3"/>
  <c r="AV256" i="3"/>
  <c r="M256" i="3"/>
  <c r="L256" i="3"/>
  <c r="AV255" i="3"/>
  <c r="M255" i="3"/>
  <c r="L255" i="3"/>
  <c r="AV254" i="3"/>
  <c r="L254" i="3"/>
  <c r="M254" i="3" s="1"/>
  <c r="AV253" i="3"/>
  <c r="L253" i="3"/>
  <c r="M253" i="3" s="1"/>
  <c r="AV252" i="3"/>
  <c r="L252" i="3"/>
  <c r="M252" i="3" s="1"/>
  <c r="AV251" i="3"/>
  <c r="L251" i="3"/>
  <c r="M251" i="3" s="1"/>
  <c r="AV250" i="3"/>
  <c r="L250" i="3"/>
  <c r="M250" i="3" s="1"/>
  <c r="AV249" i="3"/>
  <c r="M249" i="3"/>
  <c r="L249" i="3"/>
  <c r="AV248" i="3"/>
  <c r="L248" i="3"/>
  <c r="M248" i="3" s="1"/>
  <c r="AV247" i="3"/>
  <c r="L247" i="3"/>
  <c r="M247" i="3" s="1"/>
  <c r="AV246" i="3"/>
  <c r="M246" i="3"/>
  <c r="L246" i="3"/>
  <c r="AV245" i="3"/>
  <c r="M245" i="3"/>
  <c r="L245" i="3"/>
  <c r="AV244" i="3"/>
  <c r="L244" i="3"/>
  <c r="M244" i="3" s="1"/>
  <c r="AV243" i="3"/>
  <c r="L243" i="3"/>
  <c r="M243" i="3" s="1"/>
  <c r="AV242" i="3"/>
  <c r="M242" i="3"/>
  <c r="L242" i="3"/>
  <c r="AV241" i="3"/>
  <c r="M241" i="3"/>
  <c r="L241" i="3"/>
  <c r="AV240" i="3"/>
  <c r="M240" i="3"/>
  <c r="L240" i="3"/>
  <c r="AV239" i="3"/>
  <c r="M239" i="3"/>
  <c r="L239" i="3"/>
  <c r="AV238" i="3"/>
  <c r="M238" i="3"/>
  <c r="L238" i="3"/>
  <c r="AV237" i="3"/>
  <c r="L237" i="3"/>
  <c r="M237" i="3" s="1"/>
  <c r="AV236" i="3"/>
  <c r="L236" i="3"/>
  <c r="M236" i="3" s="1"/>
  <c r="AV235" i="3"/>
  <c r="L235" i="3"/>
  <c r="M235" i="3" s="1"/>
  <c r="AV234" i="3"/>
  <c r="L234" i="3"/>
  <c r="M234" i="3" s="1"/>
  <c r="AV233" i="3"/>
  <c r="M233" i="3"/>
  <c r="L233" i="3"/>
  <c r="AV232" i="3"/>
  <c r="L232" i="3"/>
  <c r="M232" i="3" s="1"/>
  <c r="AV231" i="3"/>
  <c r="L231" i="3"/>
  <c r="M231" i="3" s="1"/>
  <c r="AV230" i="3"/>
  <c r="M230" i="3"/>
  <c r="L230" i="3"/>
  <c r="AV229" i="3"/>
  <c r="M229" i="3"/>
  <c r="L229" i="3"/>
  <c r="AV228" i="3"/>
  <c r="L228" i="3"/>
  <c r="M228" i="3" s="1"/>
  <c r="AV227" i="3"/>
  <c r="L227" i="3"/>
  <c r="M227" i="3" s="1"/>
  <c r="AV226" i="3"/>
  <c r="M226" i="3"/>
  <c r="L226" i="3"/>
  <c r="AV225" i="3"/>
  <c r="M225" i="3"/>
  <c r="L225" i="3"/>
  <c r="AV224" i="3"/>
  <c r="M224" i="3"/>
  <c r="L224" i="3"/>
  <c r="AV223" i="3"/>
  <c r="M223" i="3"/>
  <c r="L223" i="3"/>
  <c r="AV222" i="3"/>
  <c r="M222" i="3"/>
  <c r="L222" i="3"/>
  <c r="AV221" i="3"/>
  <c r="L221" i="3"/>
  <c r="M221" i="3" s="1"/>
  <c r="AV220" i="3"/>
  <c r="L220" i="3"/>
  <c r="M220" i="3" s="1"/>
  <c r="AV219" i="3"/>
  <c r="L219" i="3"/>
  <c r="M219" i="3" s="1"/>
  <c r="AV218" i="3"/>
  <c r="L218" i="3"/>
  <c r="M218" i="3" s="1"/>
  <c r="AV217" i="3"/>
  <c r="M217" i="3"/>
  <c r="L217" i="3"/>
  <c r="AV216" i="3"/>
  <c r="L216" i="3"/>
  <c r="M216" i="3" s="1"/>
  <c r="AV215" i="3"/>
  <c r="L215" i="3"/>
  <c r="M215" i="3" s="1"/>
  <c r="AV214" i="3"/>
  <c r="M214" i="3"/>
  <c r="L214" i="3"/>
  <c r="AV213" i="3"/>
  <c r="M213" i="3"/>
  <c r="L213" i="3"/>
  <c r="AV212" i="3"/>
  <c r="L212" i="3"/>
  <c r="M212" i="3" s="1"/>
  <c r="AV211" i="3"/>
  <c r="L211" i="3"/>
  <c r="M211" i="3" s="1"/>
  <c r="AV210" i="3"/>
  <c r="M210" i="3"/>
  <c r="L210" i="3"/>
  <c r="AV209" i="3"/>
  <c r="M209" i="3"/>
  <c r="L209" i="3"/>
  <c r="AV208" i="3"/>
  <c r="M208" i="3"/>
  <c r="L208" i="3"/>
  <c r="AV207" i="3"/>
  <c r="M207" i="3"/>
  <c r="L207" i="3"/>
  <c r="AV206" i="3"/>
  <c r="L206" i="3"/>
  <c r="M206" i="3" s="1"/>
  <c r="AV205" i="3"/>
  <c r="L205" i="3"/>
  <c r="M205" i="3" s="1"/>
  <c r="AV204" i="3"/>
  <c r="L204" i="3"/>
  <c r="M204" i="3" s="1"/>
  <c r="AV203" i="3"/>
  <c r="L203" i="3"/>
  <c r="M203" i="3" s="1"/>
  <c r="AV202" i="3"/>
  <c r="L202" i="3"/>
  <c r="M202" i="3" s="1"/>
  <c r="AV201" i="3"/>
  <c r="M201" i="3"/>
  <c r="L201" i="3"/>
  <c r="AV200" i="3"/>
  <c r="L200" i="3"/>
  <c r="M200" i="3" s="1"/>
  <c r="AV199" i="3"/>
  <c r="L199" i="3"/>
  <c r="M199" i="3" s="1"/>
  <c r="AV198" i="3"/>
  <c r="M198" i="3"/>
  <c r="L198" i="3"/>
  <c r="AV197" i="3"/>
  <c r="M197" i="3"/>
  <c r="L197" i="3"/>
  <c r="AV196" i="3"/>
  <c r="L196" i="3"/>
  <c r="M196" i="3" s="1"/>
  <c r="AV195" i="3"/>
  <c r="L195" i="3"/>
  <c r="M195" i="3" s="1"/>
  <c r="AV194" i="3"/>
  <c r="M194" i="3"/>
  <c r="L194" i="3"/>
  <c r="AV193" i="3"/>
  <c r="M193" i="3"/>
  <c r="L193" i="3"/>
  <c r="AV192" i="3"/>
  <c r="M192" i="3"/>
  <c r="L192" i="3"/>
  <c r="AV191" i="3"/>
  <c r="M191" i="3"/>
  <c r="L191" i="3"/>
  <c r="AV190" i="3"/>
  <c r="L190" i="3"/>
  <c r="M190" i="3" s="1"/>
  <c r="AV189" i="3"/>
  <c r="L189" i="3"/>
  <c r="M189" i="3" s="1"/>
  <c r="AV188" i="3"/>
  <c r="L188" i="3"/>
  <c r="M188" i="3" s="1"/>
  <c r="AV187" i="3"/>
  <c r="L187" i="3"/>
  <c r="M187" i="3" s="1"/>
  <c r="AV186" i="3"/>
  <c r="L186" i="3"/>
  <c r="M186" i="3" s="1"/>
  <c r="AV185" i="3"/>
  <c r="M185" i="3"/>
  <c r="L185" i="3"/>
  <c r="AV184" i="3"/>
  <c r="L184" i="3"/>
  <c r="M184" i="3" s="1"/>
  <c r="AV183" i="3"/>
  <c r="L183" i="3"/>
  <c r="M183" i="3" s="1"/>
  <c r="AV182" i="3"/>
  <c r="M182" i="3"/>
  <c r="L182" i="3"/>
  <c r="AV181" i="3"/>
  <c r="M181" i="3"/>
  <c r="L181" i="3"/>
  <c r="AV180" i="3"/>
  <c r="L180" i="3"/>
  <c r="M180" i="3" s="1"/>
  <c r="AV179" i="3"/>
  <c r="L179" i="3"/>
  <c r="M179" i="3" s="1"/>
  <c r="AV178" i="3"/>
  <c r="M178" i="3"/>
  <c r="L178" i="3"/>
  <c r="AV177" i="3"/>
  <c r="M177" i="3"/>
  <c r="L177" i="3"/>
  <c r="AV176" i="3"/>
  <c r="M176" i="3"/>
  <c r="L176" i="3"/>
  <c r="AV175" i="3"/>
  <c r="M175" i="3"/>
  <c r="L175" i="3"/>
  <c r="AV174" i="3"/>
  <c r="L174" i="3"/>
  <c r="M174" i="3" s="1"/>
  <c r="AV173" i="3"/>
  <c r="L173" i="3"/>
  <c r="M173" i="3" s="1"/>
  <c r="AV172" i="3"/>
  <c r="L172" i="3"/>
  <c r="M172" i="3" s="1"/>
  <c r="AV171" i="3"/>
  <c r="L171" i="3"/>
  <c r="M171" i="3" s="1"/>
  <c r="AV170" i="3"/>
  <c r="L170" i="3"/>
  <c r="M170" i="3" s="1"/>
  <c r="AV169" i="3"/>
  <c r="M169" i="3"/>
  <c r="L169" i="3"/>
  <c r="AV168" i="3"/>
  <c r="L168" i="3"/>
  <c r="M168" i="3" s="1"/>
  <c r="AV167" i="3"/>
  <c r="L167" i="3"/>
  <c r="M167" i="3" s="1"/>
  <c r="AV166" i="3"/>
  <c r="M166" i="3"/>
  <c r="L166" i="3"/>
  <c r="AV165" i="3"/>
  <c r="M165" i="3"/>
  <c r="L165" i="3"/>
  <c r="AV164" i="3"/>
  <c r="L164" i="3"/>
  <c r="M164" i="3" s="1"/>
  <c r="AV163" i="3"/>
  <c r="L163" i="3"/>
  <c r="M163" i="3" s="1"/>
  <c r="AV162" i="3"/>
  <c r="M162" i="3"/>
  <c r="L162" i="3"/>
  <c r="AV161" i="3"/>
  <c r="L161" i="3"/>
  <c r="M161" i="3" s="1"/>
  <c r="AV160" i="3"/>
  <c r="M160" i="3"/>
  <c r="L160" i="3"/>
  <c r="AV159" i="3"/>
  <c r="M159" i="3"/>
  <c r="L159" i="3"/>
  <c r="AV158" i="3"/>
  <c r="M158" i="3"/>
  <c r="L158" i="3"/>
  <c r="AV157" i="3"/>
  <c r="L157" i="3"/>
  <c r="M157" i="3" s="1"/>
  <c r="AV156" i="3"/>
  <c r="L156" i="3"/>
  <c r="M156" i="3" s="1"/>
  <c r="AV155" i="3"/>
  <c r="L155" i="3"/>
  <c r="M155" i="3" s="1"/>
  <c r="AV154" i="3"/>
  <c r="L154" i="3"/>
  <c r="M154" i="3" s="1"/>
  <c r="AV153" i="3"/>
  <c r="M153" i="3"/>
  <c r="L153" i="3"/>
  <c r="AV152" i="3"/>
  <c r="L152" i="3"/>
  <c r="M152" i="3" s="1"/>
  <c r="AV151" i="3"/>
  <c r="L151" i="3"/>
  <c r="M151" i="3" s="1"/>
  <c r="AV150" i="3"/>
  <c r="M150" i="3"/>
  <c r="L150" i="3"/>
  <c r="AV149" i="3"/>
  <c r="M149" i="3"/>
  <c r="L149" i="3"/>
  <c r="AV148" i="3"/>
  <c r="L148" i="3"/>
  <c r="M148" i="3" s="1"/>
  <c r="AV147" i="3"/>
  <c r="L147" i="3"/>
  <c r="M147" i="3" s="1"/>
  <c r="AV146" i="3"/>
  <c r="M146" i="3"/>
  <c r="L146" i="3"/>
  <c r="AV145" i="3"/>
  <c r="M145" i="3"/>
  <c r="L145" i="3"/>
  <c r="AV144" i="3"/>
  <c r="M144" i="3"/>
  <c r="L144" i="3"/>
  <c r="AV143" i="3"/>
  <c r="M143" i="3"/>
  <c r="L143" i="3"/>
  <c r="AV142" i="3"/>
  <c r="L142" i="3"/>
  <c r="M142" i="3" s="1"/>
  <c r="AV141" i="3"/>
  <c r="L141" i="3"/>
  <c r="M141" i="3" s="1"/>
  <c r="AV140" i="3"/>
  <c r="L140" i="3"/>
  <c r="M140" i="3" s="1"/>
  <c r="AV139" i="3"/>
  <c r="L139" i="3"/>
  <c r="M139" i="3" s="1"/>
  <c r="AV138" i="3"/>
  <c r="L138" i="3"/>
  <c r="M138" i="3" s="1"/>
  <c r="AV137" i="3"/>
  <c r="M137" i="3"/>
  <c r="L137" i="3"/>
  <c r="AV136" i="3"/>
  <c r="L136" i="3"/>
  <c r="M136" i="3" s="1"/>
  <c r="AV135" i="3"/>
  <c r="L135" i="3"/>
  <c r="M135" i="3" s="1"/>
  <c r="AV134" i="3"/>
  <c r="M134" i="3"/>
  <c r="L134" i="3"/>
  <c r="AV133" i="3"/>
  <c r="M133" i="3"/>
  <c r="L133" i="3"/>
  <c r="AV132" i="3"/>
  <c r="L132" i="3"/>
  <c r="M132" i="3" s="1"/>
  <c r="AV131" i="3"/>
  <c r="L131" i="3"/>
  <c r="M131" i="3" s="1"/>
  <c r="AV130" i="3"/>
  <c r="M130" i="3"/>
  <c r="L130" i="3"/>
  <c r="AV129" i="3"/>
  <c r="L129" i="3"/>
  <c r="M129" i="3" s="1"/>
  <c r="AV128" i="3"/>
  <c r="M128" i="3"/>
  <c r="L128" i="3"/>
  <c r="AV127" i="3"/>
  <c r="M127" i="3"/>
  <c r="L127" i="3"/>
  <c r="AV126" i="3"/>
  <c r="L126" i="3"/>
  <c r="M126" i="3" s="1"/>
  <c r="AV125" i="3"/>
  <c r="L125" i="3"/>
  <c r="M125" i="3" s="1"/>
  <c r="AV124" i="3"/>
  <c r="L124" i="3"/>
  <c r="M124" i="3" s="1"/>
  <c r="AV123" i="3"/>
  <c r="L123" i="3"/>
  <c r="M123" i="3" s="1"/>
  <c r="AV122" i="3"/>
  <c r="L122" i="3"/>
  <c r="M122" i="3" s="1"/>
  <c r="AV121" i="3"/>
  <c r="M121" i="3"/>
  <c r="L121" i="3"/>
  <c r="AV120" i="3"/>
  <c r="L120" i="3"/>
  <c r="M120" i="3" s="1"/>
  <c r="AV119" i="3"/>
  <c r="L119" i="3"/>
  <c r="M119" i="3" s="1"/>
  <c r="AV118" i="3"/>
  <c r="M118" i="3"/>
  <c r="L118" i="3"/>
  <c r="AV117" i="3"/>
  <c r="M117" i="3"/>
  <c r="L117" i="3"/>
  <c r="AV116" i="3"/>
  <c r="L116" i="3"/>
  <c r="M116" i="3" s="1"/>
  <c r="AV115" i="3"/>
  <c r="L115" i="3"/>
  <c r="M115" i="3" s="1"/>
  <c r="AV114" i="3"/>
  <c r="M114" i="3"/>
  <c r="L114" i="3"/>
  <c r="AV113" i="3"/>
  <c r="L113" i="3"/>
  <c r="M113" i="3" s="1"/>
  <c r="AV112" i="3"/>
  <c r="M112" i="3"/>
  <c r="L112" i="3"/>
  <c r="AV111" i="3"/>
  <c r="M111" i="3"/>
  <c r="L111" i="3"/>
  <c r="AV110" i="3"/>
  <c r="L110" i="3"/>
  <c r="M110" i="3" s="1"/>
  <c r="AV109" i="3"/>
  <c r="L109" i="3"/>
  <c r="M109" i="3" s="1"/>
  <c r="AV108" i="3"/>
  <c r="L108" i="3"/>
  <c r="M108" i="3" s="1"/>
  <c r="AV107" i="3"/>
  <c r="L107" i="3"/>
  <c r="M107" i="3" s="1"/>
  <c r="AV106" i="3"/>
  <c r="L106" i="3"/>
  <c r="M106" i="3" s="1"/>
  <c r="AV105" i="3"/>
  <c r="M105" i="3"/>
  <c r="L105" i="3"/>
  <c r="AV104" i="3"/>
  <c r="L104" i="3"/>
  <c r="M104" i="3" s="1"/>
  <c r="AV103" i="3"/>
  <c r="L103" i="3"/>
  <c r="M103" i="3" s="1"/>
  <c r="AV102" i="3"/>
  <c r="M102" i="3"/>
  <c r="L102" i="3"/>
  <c r="AV101" i="3"/>
  <c r="M101" i="3"/>
  <c r="L101" i="3"/>
  <c r="AV100" i="3"/>
  <c r="L100" i="3"/>
  <c r="M100" i="3" s="1"/>
  <c r="AV99" i="3"/>
  <c r="L99" i="3"/>
  <c r="M99" i="3" s="1"/>
  <c r="AV98" i="3"/>
  <c r="M98" i="3"/>
  <c r="L98" i="3"/>
  <c r="AV97" i="3"/>
  <c r="L97" i="3"/>
  <c r="M97" i="3" s="1"/>
  <c r="AV96" i="3"/>
  <c r="M96" i="3"/>
  <c r="L96" i="3"/>
  <c r="AV95" i="3"/>
  <c r="M95" i="3"/>
  <c r="L95" i="3"/>
  <c r="AV94" i="3"/>
  <c r="L94" i="3"/>
  <c r="M94" i="3" s="1"/>
  <c r="AV93" i="3"/>
  <c r="L93" i="3"/>
  <c r="M93" i="3" s="1"/>
  <c r="AV92" i="3"/>
  <c r="L92" i="3"/>
  <c r="M92" i="3" s="1"/>
  <c r="AV91" i="3"/>
  <c r="L91" i="3"/>
  <c r="M91" i="3" s="1"/>
  <c r="AV90" i="3"/>
  <c r="L90" i="3"/>
  <c r="M90" i="3" s="1"/>
  <c r="AV89" i="3"/>
  <c r="M89" i="3"/>
  <c r="L89" i="3"/>
  <c r="AV88" i="3"/>
  <c r="L88" i="3"/>
  <c r="M88" i="3" s="1"/>
  <c r="AV87" i="3"/>
  <c r="L87" i="3"/>
  <c r="M87" i="3" s="1"/>
  <c r="AV86" i="3"/>
  <c r="M86" i="3"/>
  <c r="L86" i="3"/>
  <c r="AV85" i="3"/>
  <c r="M85" i="3"/>
  <c r="L85" i="3"/>
  <c r="AV84" i="3"/>
  <c r="L84" i="3"/>
  <c r="M84" i="3" s="1"/>
  <c r="AV83" i="3"/>
  <c r="L83" i="3"/>
  <c r="M83" i="3" s="1"/>
  <c r="AV82" i="3"/>
  <c r="M82" i="3"/>
  <c r="L82" i="3"/>
  <c r="AV81" i="3"/>
  <c r="L81" i="3"/>
  <c r="M81" i="3" s="1"/>
  <c r="AV80" i="3"/>
  <c r="M80" i="3"/>
  <c r="L80" i="3"/>
  <c r="AV79" i="3"/>
  <c r="M79" i="3"/>
  <c r="L79" i="3"/>
  <c r="AV78" i="3"/>
  <c r="L78" i="3"/>
  <c r="M78" i="3" s="1"/>
  <c r="AV77" i="3"/>
  <c r="L77" i="3"/>
  <c r="M77" i="3" s="1"/>
  <c r="AV76" i="3"/>
  <c r="L76" i="3"/>
  <c r="M76" i="3" s="1"/>
  <c r="AV75" i="3"/>
  <c r="L75" i="3"/>
  <c r="M75" i="3" s="1"/>
  <c r="AV74" i="3"/>
  <c r="L74" i="3"/>
  <c r="M74" i="3" s="1"/>
  <c r="AV73" i="3"/>
  <c r="M73" i="3"/>
  <c r="L73" i="3"/>
  <c r="AV72" i="3"/>
  <c r="L72" i="3"/>
  <c r="M72" i="3" s="1"/>
  <c r="AV71" i="3"/>
  <c r="L71" i="3"/>
  <c r="M71" i="3" s="1"/>
  <c r="AV70" i="3"/>
  <c r="M70" i="3"/>
  <c r="L70" i="3"/>
  <c r="AV69" i="3"/>
  <c r="M69" i="3"/>
  <c r="L69" i="3"/>
  <c r="AV68" i="3"/>
  <c r="L68" i="3"/>
  <c r="M68" i="3" s="1"/>
  <c r="AV67" i="3"/>
  <c r="L67" i="3"/>
  <c r="M67" i="3" s="1"/>
  <c r="AV66" i="3"/>
  <c r="M66" i="3"/>
  <c r="L66" i="3"/>
  <c r="AV65" i="3"/>
  <c r="L65" i="3"/>
  <c r="M65" i="3" s="1"/>
  <c r="AV64" i="3"/>
  <c r="M64" i="3"/>
  <c r="L64" i="3"/>
  <c r="AV63" i="3"/>
  <c r="M63" i="3"/>
  <c r="L63" i="3"/>
  <c r="AV62" i="3"/>
  <c r="L62" i="3"/>
  <c r="M62" i="3" s="1"/>
  <c r="AV61" i="3"/>
  <c r="L61" i="3"/>
  <c r="M61" i="3" s="1"/>
  <c r="AV60" i="3"/>
  <c r="L60" i="3"/>
  <c r="M60" i="3" s="1"/>
  <c r="AV59" i="3"/>
  <c r="L59" i="3"/>
  <c r="M59" i="3" s="1"/>
  <c r="AV58" i="3"/>
  <c r="L58" i="3"/>
  <c r="M58" i="3" s="1"/>
  <c r="AV57" i="3"/>
  <c r="M57" i="3"/>
  <c r="L57" i="3"/>
  <c r="AV56" i="3"/>
  <c r="L56" i="3"/>
  <c r="M56" i="3" s="1"/>
  <c r="AV55" i="3"/>
  <c r="L55" i="3"/>
  <c r="M55" i="3" s="1"/>
  <c r="AV54" i="3"/>
  <c r="M54" i="3"/>
  <c r="L54" i="3"/>
  <c r="AV53" i="3"/>
  <c r="M53" i="3"/>
  <c r="L53" i="3"/>
  <c r="AV52" i="3"/>
  <c r="L52" i="3"/>
  <c r="M52" i="3" s="1"/>
  <c r="AV51" i="3"/>
  <c r="L51" i="3"/>
  <c r="M51" i="3" s="1"/>
  <c r="AV50" i="3"/>
  <c r="M50" i="3"/>
  <c r="L50" i="3"/>
  <c r="AV49" i="3"/>
  <c r="L49" i="3"/>
  <c r="M49" i="3" s="1"/>
  <c r="AV48" i="3"/>
  <c r="M48" i="3"/>
  <c r="L48" i="3"/>
  <c r="AV47" i="3"/>
  <c r="M47" i="3"/>
  <c r="L47" i="3"/>
  <c r="AV46" i="3"/>
  <c r="L46" i="3"/>
  <c r="M46" i="3" s="1"/>
  <c r="AV45" i="3"/>
  <c r="L45" i="3"/>
  <c r="M45" i="3" s="1"/>
  <c r="AV44" i="3"/>
  <c r="L44" i="3"/>
  <c r="M44" i="3" s="1"/>
  <c r="AV43" i="3"/>
  <c r="L43" i="3"/>
  <c r="M43" i="3" s="1"/>
  <c r="AV42" i="3"/>
  <c r="L42" i="3"/>
  <c r="M42" i="3" s="1"/>
  <c r="AV41" i="3"/>
  <c r="M41" i="3"/>
  <c r="L41" i="3"/>
  <c r="AV40" i="3"/>
  <c r="L40" i="3"/>
  <c r="M40" i="3" s="1"/>
  <c r="AV39" i="3"/>
  <c r="L39" i="3"/>
  <c r="M39" i="3" s="1"/>
  <c r="AV38" i="3"/>
  <c r="M38" i="3"/>
  <c r="L38" i="3"/>
  <c r="AV37" i="3"/>
  <c r="M37" i="3"/>
  <c r="L37" i="3"/>
  <c r="AV36" i="3"/>
  <c r="L36" i="3"/>
  <c r="M36" i="3" s="1"/>
  <c r="AV35" i="3"/>
  <c r="L35" i="3"/>
  <c r="M35" i="3" s="1"/>
  <c r="AV34" i="3"/>
  <c r="M34" i="3"/>
  <c r="L34" i="3"/>
  <c r="AV33" i="3"/>
  <c r="L33" i="3"/>
  <c r="M33" i="3" s="1"/>
  <c r="AV32" i="3"/>
  <c r="M32" i="3"/>
  <c r="L32" i="3"/>
  <c r="AV31" i="3"/>
  <c r="M31" i="3"/>
  <c r="L31" i="3"/>
  <c r="AV30" i="3"/>
  <c r="M30" i="3"/>
  <c r="L30" i="3"/>
  <c r="AV29" i="3"/>
  <c r="L29" i="3"/>
  <c r="M29" i="3" s="1"/>
  <c r="AV28" i="3"/>
  <c r="L28" i="3"/>
  <c r="M28" i="3" s="1"/>
  <c r="AV27" i="3"/>
  <c r="L27" i="3"/>
  <c r="M27" i="3" s="1"/>
  <c r="AV26" i="3"/>
  <c r="L26" i="3"/>
  <c r="M26" i="3" s="1"/>
  <c r="AV25" i="3"/>
  <c r="M25" i="3"/>
  <c r="L25" i="3"/>
  <c r="AV24" i="3"/>
  <c r="L24" i="3"/>
  <c r="M24" i="3" s="1"/>
  <c r="AV23" i="3"/>
  <c r="L23" i="3"/>
  <c r="M23" i="3" s="1"/>
  <c r="AV22" i="3"/>
  <c r="M22" i="3"/>
  <c r="L22" i="3"/>
  <c r="M21" i="3"/>
  <c r="M20" i="3"/>
  <c r="M19" i="3"/>
  <c r="M18" i="3"/>
  <c r="M17" i="3"/>
  <c r="AV16" i="3"/>
  <c r="M16" i="3"/>
  <c r="L16" i="3"/>
  <c r="T15" i="3"/>
  <c r="S15" i="3"/>
  <c r="R15" i="3"/>
  <c r="L15" i="3"/>
  <c r="M15" i="3" s="1"/>
  <c r="D15" i="3"/>
  <c r="AV14" i="3"/>
  <c r="L14" i="3"/>
  <c r="M14" i="3" s="1"/>
  <c r="AV13" i="3"/>
  <c r="L13" i="3"/>
  <c r="M13" i="3" s="1"/>
  <c r="AV12" i="3"/>
  <c r="M12" i="3"/>
  <c r="L12" i="3"/>
  <c r="T11" i="3"/>
  <c r="S11" i="3"/>
  <c r="R11" i="3"/>
  <c r="M11" i="3"/>
  <c r="E11" i="3"/>
  <c r="M10" i="3"/>
  <c r="AV9" i="3"/>
  <c r="M9" i="3"/>
  <c r="L9" i="3"/>
  <c r="AV8" i="3"/>
  <c r="M8" i="3"/>
  <c r="L8" i="3"/>
  <c r="AV7" i="3"/>
  <c r="L7" i="3"/>
  <c r="M7" i="3" s="1"/>
  <c r="T6" i="3"/>
  <c r="S6" i="3"/>
  <c r="R6" i="3"/>
  <c r="L6" i="3"/>
  <c r="M6" i="3" s="1"/>
  <c r="AV5" i="3"/>
  <c r="L5" i="3"/>
  <c r="M5" i="3" s="1"/>
  <c r="AV4" i="3"/>
  <c r="L4" i="3"/>
  <c r="M4" i="3" s="1"/>
  <c r="AV3" i="3"/>
  <c r="L3" i="3"/>
  <c r="M3" i="3" s="1"/>
  <c r="AV2" i="3"/>
  <c r="M2" i="3"/>
  <c r="L2" i="3"/>
  <c r="AA1" i="2"/>
  <c r="O934" i="1"/>
  <c r="W934" i="1" s="1"/>
  <c r="M934" i="1"/>
  <c r="L934" i="1"/>
  <c r="N934" i="1" s="1"/>
  <c r="K934" i="1"/>
  <c r="W933" i="1"/>
  <c r="O933" i="1"/>
  <c r="N933" i="1"/>
  <c r="L933" i="1"/>
  <c r="K933" i="1"/>
  <c r="M933" i="1" s="1"/>
  <c r="W932" i="1"/>
  <c r="O932" i="1"/>
  <c r="N932" i="1"/>
  <c r="L932" i="1"/>
  <c r="K932" i="1"/>
  <c r="M932" i="1" s="1"/>
  <c r="W931" i="1"/>
  <c r="O931" i="1"/>
  <c r="N931" i="1"/>
  <c r="L931" i="1"/>
  <c r="K931" i="1"/>
  <c r="M931" i="1" s="1"/>
  <c r="O930" i="1"/>
  <c r="W930" i="1" s="1"/>
  <c r="L930" i="1"/>
  <c r="N930" i="1" s="1"/>
  <c r="K930" i="1"/>
  <c r="M930" i="1" s="1"/>
  <c r="O929" i="1"/>
  <c r="W929" i="1" s="1"/>
  <c r="L929" i="1"/>
  <c r="N929" i="1" s="1"/>
  <c r="K929" i="1"/>
  <c r="M929" i="1" s="1"/>
  <c r="O928" i="1"/>
  <c r="W928" i="1" s="1"/>
  <c r="L928" i="1"/>
  <c r="N928" i="1" s="1"/>
  <c r="K928" i="1"/>
  <c r="M928" i="1" s="1"/>
  <c r="W927" i="1"/>
  <c r="O927" i="1"/>
  <c r="M927" i="1"/>
  <c r="L927" i="1"/>
  <c r="N927" i="1" s="1"/>
  <c r="K927" i="1"/>
  <c r="W926" i="1"/>
  <c r="O926" i="1"/>
  <c r="L926" i="1"/>
  <c r="N926" i="1" s="1"/>
  <c r="K926" i="1"/>
  <c r="M926" i="1" s="1"/>
  <c r="O925" i="1"/>
  <c r="W925" i="1" s="1"/>
  <c r="L925" i="1"/>
  <c r="N925" i="1" s="1"/>
  <c r="K925" i="1"/>
  <c r="M925" i="1" s="1"/>
  <c r="O924" i="1"/>
  <c r="W924" i="1" s="1"/>
  <c r="N924" i="1"/>
  <c r="L924" i="1"/>
  <c r="K924" i="1"/>
  <c r="M924" i="1" s="1"/>
  <c r="W923" i="1"/>
  <c r="O923" i="1"/>
  <c r="M923" i="1"/>
  <c r="L923" i="1"/>
  <c r="N923" i="1" s="1"/>
  <c r="K923" i="1"/>
  <c r="W922" i="1"/>
  <c r="O922" i="1"/>
  <c r="M922" i="1"/>
  <c r="L922" i="1"/>
  <c r="N922" i="1" s="1"/>
  <c r="K922" i="1"/>
  <c r="O921" i="1"/>
  <c r="W921" i="1" s="1"/>
  <c r="M921" i="1"/>
  <c r="L921" i="1"/>
  <c r="N921" i="1" s="1"/>
  <c r="K921" i="1"/>
  <c r="W920" i="1"/>
  <c r="O920" i="1"/>
  <c r="N920" i="1"/>
  <c r="M920" i="1"/>
  <c r="L920" i="1"/>
  <c r="K920" i="1"/>
  <c r="W919" i="1"/>
  <c r="O919" i="1"/>
  <c r="N919" i="1"/>
  <c r="M919" i="1"/>
  <c r="L919" i="1"/>
  <c r="K919" i="1"/>
  <c r="O918" i="1"/>
  <c r="W918" i="1" s="1"/>
  <c r="N918" i="1"/>
  <c r="M918" i="1"/>
  <c r="L918" i="1"/>
  <c r="K918" i="1"/>
  <c r="O917" i="1"/>
  <c r="W917" i="1" s="1"/>
  <c r="N917" i="1"/>
  <c r="L917" i="1"/>
  <c r="K917" i="1"/>
  <c r="M917" i="1" s="1"/>
  <c r="W916" i="1"/>
  <c r="O916" i="1"/>
  <c r="N916" i="1"/>
  <c r="L916" i="1"/>
  <c r="K916" i="1"/>
  <c r="M916" i="1" s="1"/>
  <c r="O915" i="1"/>
  <c r="W915" i="1" s="1"/>
  <c r="N915" i="1"/>
  <c r="L915" i="1"/>
  <c r="K915" i="1"/>
  <c r="M915" i="1" s="1"/>
  <c r="O914" i="1"/>
  <c r="W914" i="1" s="1"/>
  <c r="L914" i="1"/>
  <c r="N914" i="1" s="1"/>
  <c r="K914" i="1"/>
  <c r="M914" i="1" s="1"/>
  <c r="O913" i="1"/>
  <c r="W913" i="1" s="1"/>
  <c r="L913" i="1"/>
  <c r="N913" i="1" s="1"/>
  <c r="K913" i="1"/>
  <c r="M913" i="1" s="1"/>
  <c r="O912" i="1"/>
  <c r="W912" i="1" s="1"/>
  <c r="L912" i="1"/>
  <c r="N912" i="1" s="1"/>
  <c r="K912" i="1"/>
  <c r="M912" i="1" s="1"/>
  <c r="W911" i="1"/>
  <c r="O911" i="1"/>
  <c r="L911" i="1"/>
  <c r="N911" i="1" s="1"/>
  <c r="K911" i="1"/>
  <c r="M911" i="1" s="1"/>
  <c r="W910" i="1"/>
  <c r="O910" i="1"/>
  <c r="L910" i="1"/>
  <c r="N910" i="1" s="1"/>
  <c r="K910" i="1"/>
  <c r="M910" i="1" s="1"/>
  <c r="O909" i="1"/>
  <c r="W909" i="1" s="1"/>
  <c r="L909" i="1"/>
  <c r="N909" i="1" s="1"/>
  <c r="K909" i="1"/>
  <c r="M909" i="1" s="1"/>
  <c r="O908" i="1"/>
  <c r="W908" i="1" s="1"/>
  <c r="L908" i="1"/>
  <c r="N908" i="1" s="1"/>
  <c r="K908" i="1"/>
  <c r="M908" i="1" s="1"/>
  <c r="W907" i="1"/>
  <c r="O907" i="1"/>
  <c r="M907" i="1"/>
  <c r="L907" i="1"/>
  <c r="N907" i="1" s="1"/>
  <c r="K907" i="1"/>
  <c r="W906" i="1"/>
  <c r="O906" i="1"/>
  <c r="M906" i="1"/>
  <c r="L906" i="1"/>
  <c r="N906" i="1" s="1"/>
  <c r="K906" i="1"/>
  <c r="O905" i="1"/>
  <c r="W905" i="1" s="1"/>
  <c r="M905" i="1"/>
  <c r="L905" i="1"/>
  <c r="N905" i="1" s="1"/>
  <c r="K905" i="1"/>
  <c r="O904" i="1"/>
  <c r="W904" i="1" s="1"/>
  <c r="N904" i="1"/>
  <c r="M904" i="1"/>
  <c r="L904" i="1"/>
  <c r="K904" i="1"/>
  <c r="W903" i="1"/>
  <c r="O903" i="1"/>
  <c r="N903" i="1"/>
  <c r="M903" i="1"/>
  <c r="L903" i="1"/>
  <c r="K903" i="1"/>
  <c r="O902" i="1"/>
  <c r="W902" i="1" s="1"/>
  <c r="N902" i="1"/>
  <c r="M902" i="1"/>
  <c r="L902" i="1"/>
  <c r="K902" i="1"/>
  <c r="O901" i="1"/>
  <c r="W901" i="1" s="1"/>
  <c r="N901" i="1"/>
  <c r="L901" i="1"/>
  <c r="K901" i="1"/>
  <c r="M901" i="1" s="1"/>
  <c r="O900" i="1"/>
  <c r="W900" i="1" s="1"/>
  <c r="N900" i="1"/>
  <c r="L900" i="1"/>
  <c r="K900" i="1"/>
  <c r="M900" i="1" s="1"/>
  <c r="W899" i="1"/>
  <c r="O899" i="1"/>
  <c r="N899" i="1"/>
  <c r="L899" i="1"/>
  <c r="K899" i="1"/>
  <c r="M899" i="1" s="1"/>
  <c r="W898" i="1"/>
  <c r="O898" i="1"/>
  <c r="L898" i="1"/>
  <c r="N898" i="1" s="1"/>
  <c r="K898" i="1"/>
  <c r="M898" i="1" s="1"/>
  <c r="O897" i="1"/>
  <c r="W897" i="1" s="1"/>
  <c r="L897" i="1"/>
  <c r="N897" i="1" s="1"/>
  <c r="K897" i="1"/>
  <c r="M897" i="1" s="1"/>
  <c r="O896" i="1"/>
  <c r="W896" i="1" s="1"/>
  <c r="L896" i="1"/>
  <c r="N896" i="1" s="1"/>
  <c r="K896" i="1"/>
  <c r="M896" i="1" s="1"/>
  <c r="W895" i="1"/>
  <c r="O895" i="1"/>
  <c r="L895" i="1"/>
  <c r="N895" i="1" s="1"/>
  <c r="K895" i="1"/>
  <c r="M895" i="1" s="1"/>
  <c r="W894" i="1"/>
  <c r="O894" i="1"/>
  <c r="L894" i="1"/>
  <c r="N894" i="1" s="1"/>
  <c r="K894" i="1"/>
  <c r="M894" i="1" s="1"/>
  <c r="W893" i="1"/>
  <c r="O893" i="1"/>
  <c r="L893" i="1"/>
  <c r="N893" i="1" s="1"/>
  <c r="K893" i="1"/>
  <c r="M893" i="1" s="1"/>
  <c r="O892" i="1"/>
  <c r="W892" i="1" s="1"/>
  <c r="N892" i="1"/>
  <c r="L892" i="1"/>
  <c r="K892" i="1"/>
  <c r="M892" i="1" s="1"/>
  <c r="O891" i="1"/>
  <c r="W891" i="1" s="1"/>
  <c r="M891" i="1"/>
  <c r="L891" i="1"/>
  <c r="N891" i="1" s="1"/>
  <c r="K891" i="1"/>
  <c r="W890" i="1"/>
  <c r="O890" i="1"/>
  <c r="M890" i="1"/>
  <c r="L890" i="1"/>
  <c r="N890" i="1" s="1"/>
  <c r="K890" i="1"/>
  <c r="O889" i="1"/>
  <c r="W889" i="1" s="1"/>
  <c r="M889" i="1"/>
  <c r="L889" i="1"/>
  <c r="N889" i="1" s="1"/>
  <c r="K889" i="1"/>
  <c r="O888" i="1"/>
  <c r="W888" i="1" s="1"/>
  <c r="N888" i="1"/>
  <c r="M888" i="1"/>
  <c r="L888" i="1"/>
  <c r="K888" i="1"/>
  <c r="W887" i="1"/>
  <c r="O887" i="1"/>
  <c r="N887" i="1"/>
  <c r="M887" i="1"/>
  <c r="L887" i="1"/>
  <c r="K887" i="1"/>
  <c r="O886" i="1"/>
  <c r="W886" i="1" s="1"/>
  <c r="N886" i="1"/>
  <c r="M886" i="1"/>
  <c r="L886" i="1"/>
  <c r="K886" i="1"/>
  <c r="O885" i="1"/>
  <c r="W885" i="1" s="1"/>
  <c r="N885" i="1"/>
  <c r="L885" i="1"/>
  <c r="K885" i="1"/>
  <c r="M885" i="1" s="1"/>
  <c r="O884" i="1"/>
  <c r="W884" i="1" s="1"/>
  <c r="N884" i="1"/>
  <c r="L884" i="1"/>
  <c r="K884" i="1"/>
  <c r="M884" i="1" s="1"/>
  <c r="W883" i="1"/>
  <c r="O883" i="1"/>
  <c r="N883" i="1"/>
  <c r="L883" i="1"/>
  <c r="K883" i="1"/>
  <c r="M883" i="1" s="1"/>
  <c r="W882" i="1"/>
  <c r="O882" i="1"/>
  <c r="L882" i="1"/>
  <c r="N882" i="1" s="1"/>
  <c r="K882" i="1"/>
  <c r="M882" i="1" s="1"/>
  <c r="O881" i="1"/>
  <c r="W881" i="1" s="1"/>
  <c r="L881" i="1"/>
  <c r="N881" i="1" s="1"/>
  <c r="K881" i="1"/>
  <c r="M881" i="1" s="1"/>
  <c r="O880" i="1"/>
  <c r="W880" i="1" s="1"/>
  <c r="L880" i="1"/>
  <c r="N880" i="1" s="1"/>
  <c r="K880" i="1"/>
  <c r="M880" i="1" s="1"/>
  <c r="W879" i="1"/>
  <c r="O879" i="1"/>
  <c r="L879" i="1"/>
  <c r="N879" i="1" s="1"/>
  <c r="K879" i="1"/>
  <c r="M879" i="1" s="1"/>
  <c r="O878" i="1"/>
  <c r="M878" i="1"/>
  <c r="L878" i="1"/>
  <c r="N878" i="1" s="1"/>
  <c r="K878" i="1"/>
  <c r="W877" i="1"/>
  <c r="O877" i="1"/>
  <c r="L877" i="1"/>
  <c r="N877" i="1" s="1"/>
  <c r="K877" i="1"/>
  <c r="M877" i="1" s="1"/>
  <c r="W876" i="1"/>
  <c r="O876" i="1"/>
  <c r="L876" i="1"/>
  <c r="N876" i="1" s="1"/>
  <c r="K876" i="1"/>
  <c r="M876" i="1" s="1"/>
  <c r="W875" i="1"/>
  <c r="O875" i="1"/>
  <c r="N875" i="1"/>
  <c r="L875" i="1"/>
  <c r="K875" i="1"/>
  <c r="M875" i="1" s="1"/>
  <c r="W874" i="1"/>
  <c r="O874" i="1"/>
  <c r="L874" i="1"/>
  <c r="N874" i="1" s="1"/>
  <c r="K874" i="1"/>
  <c r="M874" i="1" s="1"/>
  <c r="O873" i="1"/>
  <c r="W873" i="1" s="1"/>
  <c r="N873" i="1"/>
  <c r="L873" i="1"/>
  <c r="K873" i="1"/>
  <c r="M873" i="1" s="1"/>
  <c r="O872" i="1"/>
  <c r="W872" i="1" s="1"/>
  <c r="M872" i="1"/>
  <c r="L872" i="1"/>
  <c r="N872" i="1" s="1"/>
  <c r="K872" i="1"/>
  <c r="W871" i="1"/>
  <c r="O871" i="1"/>
  <c r="M871" i="1"/>
  <c r="L871" i="1"/>
  <c r="N871" i="1" s="1"/>
  <c r="K871" i="1"/>
  <c r="O870" i="1"/>
  <c r="W870" i="1" s="1"/>
  <c r="N870" i="1"/>
  <c r="M870" i="1"/>
  <c r="L870" i="1"/>
  <c r="K870" i="1"/>
  <c r="O869" i="1"/>
  <c r="W869" i="1" s="1"/>
  <c r="N869" i="1"/>
  <c r="M869" i="1"/>
  <c r="L869" i="1"/>
  <c r="K869" i="1"/>
  <c r="W868" i="1"/>
  <c r="O868" i="1"/>
  <c r="N868" i="1"/>
  <c r="L868" i="1"/>
  <c r="K868" i="1"/>
  <c r="M868" i="1" s="1"/>
  <c r="O867" i="1"/>
  <c r="W867" i="1" s="1"/>
  <c r="N867" i="1"/>
  <c r="M867" i="1"/>
  <c r="L867" i="1"/>
  <c r="K867" i="1"/>
  <c r="O866" i="1"/>
  <c r="W866" i="1" s="1"/>
  <c r="N866" i="1"/>
  <c r="L866" i="1"/>
  <c r="K866" i="1"/>
  <c r="M866" i="1" s="1"/>
  <c r="O865" i="1"/>
  <c r="W865" i="1" s="1"/>
  <c r="L865" i="1"/>
  <c r="N865" i="1" s="1"/>
  <c r="K865" i="1"/>
  <c r="M865" i="1" s="1"/>
  <c r="O864" i="1"/>
  <c r="W864" i="1" s="1"/>
  <c r="N864" i="1"/>
  <c r="L864" i="1"/>
  <c r="K864" i="1"/>
  <c r="M864" i="1" s="1"/>
  <c r="O863" i="1"/>
  <c r="W863" i="1" s="1"/>
  <c r="L863" i="1"/>
  <c r="N863" i="1" s="1"/>
  <c r="K863" i="1"/>
  <c r="M863" i="1" s="1"/>
  <c r="O862" i="1"/>
  <c r="W862" i="1" s="1"/>
  <c r="L862" i="1"/>
  <c r="N862" i="1" s="1"/>
  <c r="K862" i="1"/>
  <c r="M862" i="1" s="1"/>
  <c r="O861" i="1"/>
  <c r="W861" i="1" s="1"/>
  <c r="L861" i="1"/>
  <c r="N861" i="1" s="1"/>
  <c r="K861" i="1"/>
  <c r="M861" i="1" s="1"/>
  <c r="W860" i="1"/>
  <c r="O860" i="1"/>
  <c r="L860" i="1"/>
  <c r="N860" i="1" s="1"/>
  <c r="K860" i="1"/>
  <c r="M860" i="1" s="1"/>
  <c r="W859" i="1"/>
  <c r="O859" i="1"/>
  <c r="L859" i="1"/>
  <c r="N859" i="1" s="1"/>
  <c r="K859" i="1"/>
  <c r="M859" i="1" s="1"/>
  <c r="O858" i="1"/>
  <c r="W858" i="1" s="1"/>
  <c r="L858" i="1"/>
  <c r="N858" i="1" s="1"/>
  <c r="K858" i="1"/>
  <c r="M858" i="1" s="1"/>
  <c r="O857" i="1"/>
  <c r="W857" i="1" s="1"/>
  <c r="L857" i="1"/>
  <c r="N857" i="1" s="1"/>
  <c r="K857" i="1"/>
  <c r="M857" i="1" s="1"/>
  <c r="O856" i="1"/>
  <c r="W856" i="1" s="1"/>
  <c r="M856" i="1"/>
  <c r="L856" i="1"/>
  <c r="N856" i="1" s="1"/>
  <c r="K856" i="1"/>
  <c r="W855" i="1"/>
  <c r="O855" i="1"/>
  <c r="M855" i="1"/>
  <c r="L855" i="1"/>
  <c r="N855" i="1" s="1"/>
  <c r="K855" i="1"/>
  <c r="W854" i="1"/>
  <c r="O854" i="1"/>
  <c r="N854" i="1"/>
  <c r="M854" i="1"/>
  <c r="L854" i="1"/>
  <c r="K854" i="1"/>
  <c r="O853" i="1"/>
  <c r="W853" i="1" s="1"/>
  <c r="N853" i="1"/>
  <c r="M853" i="1"/>
  <c r="L853" i="1"/>
  <c r="K853" i="1"/>
  <c r="W852" i="1"/>
  <c r="O852" i="1"/>
  <c r="N852" i="1"/>
  <c r="L852" i="1"/>
  <c r="K852" i="1"/>
  <c r="M852" i="1" s="1"/>
  <c r="O851" i="1"/>
  <c r="W851" i="1" s="1"/>
  <c r="N851" i="1"/>
  <c r="M851" i="1"/>
  <c r="L851" i="1"/>
  <c r="K851" i="1"/>
  <c r="O850" i="1"/>
  <c r="W850" i="1" s="1"/>
  <c r="N850" i="1"/>
  <c r="L850" i="1"/>
  <c r="K850" i="1"/>
  <c r="M850" i="1" s="1"/>
  <c r="O849" i="1"/>
  <c r="W849" i="1" s="1"/>
  <c r="L849" i="1"/>
  <c r="N849" i="1" s="1"/>
  <c r="K849" i="1"/>
  <c r="M849" i="1" s="1"/>
  <c r="O848" i="1"/>
  <c r="W848" i="1" s="1"/>
  <c r="N848" i="1"/>
  <c r="L848" i="1"/>
  <c r="K848" i="1"/>
  <c r="M848" i="1" s="1"/>
  <c r="W847" i="1"/>
  <c r="O847" i="1"/>
  <c r="L847" i="1"/>
  <c r="N847" i="1" s="1"/>
  <c r="K847" i="1"/>
  <c r="M847" i="1" s="1"/>
  <c r="W846" i="1"/>
  <c r="O846" i="1"/>
  <c r="M846" i="1"/>
  <c r="L846" i="1"/>
  <c r="N846" i="1" s="1"/>
  <c r="K846" i="1"/>
  <c r="W845" i="1"/>
  <c r="O845" i="1"/>
  <c r="L845" i="1"/>
  <c r="N845" i="1" s="1"/>
  <c r="K845" i="1"/>
  <c r="M845" i="1" s="1"/>
  <c r="W844" i="1"/>
  <c r="O844" i="1"/>
  <c r="N844" i="1"/>
  <c r="M844" i="1"/>
  <c r="L844" i="1"/>
  <c r="K844" i="1"/>
  <c r="W843" i="1"/>
  <c r="O843" i="1"/>
  <c r="L843" i="1"/>
  <c r="N843" i="1" s="1"/>
  <c r="K843" i="1"/>
  <c r="M843" i="1" s="1"/>
  <c r="O842" i="1"/>
  <c r="W842" i="1" s="1"/>
  <c r="L842" i="1"/>
  <c r="N842" i="1" s="1"/>
  <c r="K842" i="1"/>
  <c r="M842" i="1" s="1"/>
  <c r="O841" i="1"/>
  <c r="W841" i="1" s="1"/>
  <c r="N841" i="1"/>
  <c r="L841" i="1"/>
  <c r="K841" i="1"/>
  <c r="M841" i="1" s="1"/>
  <c r="O840" i="1"/>
  <c r="W840" i="1" s="1"/>
  <c r="M840" i="1"/>
  <c r="L840" i="1"/>
  <c r="N840" i="1" s="1"/>
  <c r="K840" i="1"/>
  <c r="W839" i="1"/>
  <c r="O839" i="1"/>
  <c r="M839" i="1"/>
  <c r="L839" i="1"/>
  <c r="N839" i="1" s="1"/>
  <c r="K839" i="1"/>
  <c r="W838" i="1"/>
  <c r="O838" i="1"/>
  <c r="M838" i="1"/>
  <c r="L838" i="1"/>
  <c r="N838" i="1" s="1"/>
  <c r="K838" i="1"/>
  <c r="O837" i="1"/>
  <c r="W837" i="1" s="1"/>
  <c r="N837" i="1"/>
  <c r="L837" i="1"/>
  <c r="K837" i="1"/>
  <c r="M837" i="1" s="1"/>
  <c r="W836" i="1"/>
  <c r="O836" i="1"/>
  <c r="N836" i="1"/>
  <c r="M836" i="1"/>
  <c r="L836" i="1"/>
  <c r="K836" i="1"/>
  <c r="O835" i="1"/>
  <c r="W835" i="1" s="1"/>
  <c r="N835" i="1"/>
  <c r="M835" i="1"/>
  <c r="L835" i="1"/>
  <c r="K835" i="1"/>
  <c r="O834" i="1"/>
  <c r="W834" i="1" s="1"/>
  <c r="N834" i="1"/>
  <c r="L834" i="1"/>
  <c r="K834" i="1"/>
  <c r="M834" i="1" s="1"/>
  <c r="O833" i="1"/>
  <c r="W833" i="1" s="1"/>
  <c r="L833" i="1"/>
  <c r="N833" i="1" s="1"/>
  <c r="K833" i="1"/>
  <c r="M833" i="1" s="1"/>
  <c r="O832" i="1"/>
  <c r="W832" i="1" s="1"/>
  <c r="N832" i="1"/>
  <c r="L832" i="1"/>
  <c r="K832" i="1"/>
  <c r="M832" i="1" s="1"/>
  <c r="W831" i="1"/>
  <c r="O831" i="1"/>
  <c r="M831" i="1"/>
  <c r="L831" i="1"/>
  <c r="N831" i="1" s="1"/>
  <c r="K831" i="1"/>
  <c r="W830" i="1"/>
  <c r="O830" i="1"/>
  <c r="M830" i="1"/>
  <c r="L830" i="1"/>
  <c r="N830" i="1" s="1"/>
  <c r="K830" i="1"/>
  <c r="W829" i="1"/>
  <c r="O829" i="1"/>
  <c r="L829" i="1"/>
  <c r="N829" i="1" s="1"/>
  <c r="K829" i="1"/>
  <c r="M829" i="1" s="1"/>
  <c r="W828" i="1"/>
  <c r="O828" i="1"/>
  <c r="N828" i="1"/>
  <c r="M828" i="1"/>
  <c r="L828" i="1"/>
  <c r="K828" i="1"/>
  <c r="W827" i="1"/>
  <c r="O827" i="1"/>
  <c r="L827" i="1"/>
  <c r="N827" i="1" s="1"/>
  <c r="K827" i="1"/>
  <c r="M827" i="1" s="1"/>
  <c r="O826" i="1"/>
  <c r="W826" i="1" s="1"/>
  <c r="L826" i="1"/>
  <c r="N826" i="1" s="1"/>
  <c r="K826" i="1"/>
  <c r="M826" i="1" s="1"/>
  <c r="O825" i="1"/>
  <c r="W825" i="1" s="1"/>
  <c r="N825" i="1"/>
  <c r="L825" i="1"/>
  <c r="K825" i="1"/>
  <c r="M825" i="1" s="1"/>
  <c r="O824" i="1"/>
  <c r="W824" i="1" s="1"/>
  <c r="M824" i="1"/>
  <c r="L824" i="1"/>
  <c r="N824" i="1" s="1"/>
  <c r="K824" i="1"/>
  <c r="W823" i="1"/>
  <c r="O823" i="1"/>
  <c r="M823" i="1"/>
  <c r="L823" i="1"/>
  <c r="N823" i="1" s="1"/>
  <c r="K823" i="1"/>
  <c r="W822" i="1"/>
  <c r="O822" i="1"/>
  <c r="M822" i="1"/>
  <c r="L822" i="1"/>
  <c r="N822" i="1" s="1"/>
  <c r="K822" i="1"/>
  <c r="O821" i="1"/>
  <c r="M821" i="1"/>
  <c r="L821" i="1"/>
  <c r="N821" i="1" s="1"/>
  <c r="K821" i="1"/>
  <c r="W820" i="1"/>
  <c r="O820" i="1"/>
  <c r="M820" i="1"/>
  <c r="L820" i="1"/>
  <c r="N820" i="1" s="1"/>
  <c r="K820" i="1"/>
  <c r="O819" i="1"/>
  <c r="W819" i="1" s="1"/>
  <c r="N819" i="1"/>
  <c r="M819" i="1"/>
  <c r="L819" i="1"/>
  <c r="K819" i="1"/>
  <c r="O818" i="1"/>
  <c r="W818" i="1" s="1"/>
  <c r="N818" i="1"/>
  <c r="M818" i="1"/>
  <c r="L818" i="1"/>
  <c r="K818" i="1"/>
  <c r="W817" i="1"/>
  <c r="O817" i="1"/>
  <c r="N817" i="1"/>
  <c r="M817" i="1"/>
  <c r="L817" i="1"/>
  <c r="K817" i="1"/>
  <c r="O816" i="1"/>
  <c r="W816" i="1" s="1"/>
  <c r="N816" i="1"/>
  <c r="M816" i="1"/>
  <c r="L816" i="1"/>
  <c r="K816" i="1"/>
  <c r="O815" i="1"/>
  <c r="W815" i="1" s="1"/>
  <c r="L815" i="1"/>
  <c r="N815" i="1" s="1"/>
  <c r="K815" i="1"/>
  <c r="M815" i="1" s="1"/>
  <c r="O814" i="1"/>
  <c r="W814" i="1" s="1"/>
  <c r="N814" i="1"/>
  <c r="L814" i="1"/>
  <c r="K814" i="1"/>
  <c r="M814" i="1" s="1"/>
  <c r="W813" i="1"/>
  <c r="O813" i="1"/>
  <c r="N813" i="1"/>
  <c r="L813" i="1"/>
  <c r="K813" i="1"/>
  <c r="M813" i="1" s="1"/>
  <c r="O812" i="1"/>
  <c r="W812" i="1" s="1"/>
  <c r="M812" i="1"/>
  <c r="L812" i="1"/>
  <c r="N812" i="1" s="1"/>
  <c r="K812" i="1"/>
  <c r="W811" i="1"/>
  <c r="O811" i="1"/>
  <c r="M811" i="1"/>
  <c r="L811" i="1"/>
  <c r="N811" i="1" s="1"/>
  <c r="K811" i="1"/>
  <c r="O810" i="1"/>
  <c r="W810" i="1" s="1"/>
  <c r="L810" i="1"/>
  <c r="N810" i="1" s="1"/>
  <c r="K810" i="1"/>
  <c r="M810" i="1" s="1"/>
  <c r="W809" i="1"/>
  <c r="O809" i="1"/>
  <c r="N809" i="1"/>
  <c r="M809" i="1"/>
  <c r="L809" i="1"/>
  <c r="K809" i="1"/>
  <c r="W808" i="1"/>
  <c r="O808" i="1"/>
  <c r="L808" i="1"/>
  <c r="N808" i="1" s="1"/>
  <c r="K808" i="1"/>
  <c r="M808" i="1" s="1"/>
  <c r="O807" i="1"/>
  <c r="W807" i="1" s="1"/>
  <c r="M807" i="1"/>
  <c r="L807" i="1"/>
  <c r="N807" i="1" s="1"/>
  <c r="K807" i="1"/>
  <c r="O806" i="1"/>
  <c r="W806" i="1" s="1"/>
  <c r="L806" i="1"/>
  <c r="N806" i="1" s="1"/>
  <c r="K806" i="1"/>
  <c r="M806" i="1" s="1"/>
  <c r="O805" i="1"/>
  <c r="W805" i="1" s="1"/>
  <c r="M805" i="1"/>
  <c r="L805" i="1"/>
  <c r="N805" i="1" s="1"/>
  <c r="K805" i="1"/>
  <c r="W804" i="1"/>
  <c r="O804" i="1"/>
  <c r="M804" i="1"/>
  <c r="L804" i="1"/>
  <c r="N804" i="1" s="1"/>
  <c r="K804" i="1"/>
  <c r="W803" i="1"/>
  <c r="O803" i="1"/>
  <c r="N803" i="1"/>
  <c r="M803" i="1"/>
  <c r="L803" i="1"/>
  <c r="K803" i="1"/>
  <c r="O802" i="1"/>
  <c r="W802" i="1" s="1"/>
  <c r="N802" i="1"/>
  <c r="M802" i="1"/>
  <c r="L802" i="1"/>
  <c r="K802" i="1"/>
  <c r="W801" i="1"/>
  <c r="O801" i="1"/>
  <c r="N801" i="1"/>
  <c r="L801" i="1"/>
  <c r="K801" i="1"/>
  <c r="M801" i="1" s="1"/>
  <c r="O800" i="1"/>
  <c r="W800" i="1" s="1"/>
  <c r="N800" i="1"/>
  <c r="L800" i="1"/>
  <c r="K800" i="1"/>
  <c r="M800" i="1" s="1"/>
  <c r="O799" i="1"/>
  <c r="W799" i="1" s="1"/>
  <c r="N799" i="1"/>
  <c r="L799" i="1"/>
  <c r="K799" i="1"/>
  <c r="M799" i="1" s="1"/>
  <c r="O798" i="1"/>
  <c r="W798" i="1" s="1"/>
  <c r="N798" i="1"/>
  <c r="L798" i="1"/>
  <c r="K798" i="1"/>
  <c r="M798" i="1" s="1"/>
  <c r="O797" i="1"/>
  <c r="W797" i="1" s="1"/>
  <c r="N797" i="1"/>
  <c r="L797" i="1"/>
  <c r="K797" i="1"/>
  <c r="M797" i="1" s="1"/>
  <c r="W796" i="1"/>
  <c r="O796" i="1"/>
  <c r="N796" i="1"/>
  <c r="L796" i="1"/>
  <c r="K796" i="1"/>
  <c r="M796" i="1" s="1"/>
  <c r="W795" i="1"/>
  <c r="O795" i="1"/>
  <c r="M795" i="1"/>
  <c r="L795" i="1"/>
  <c r="N795" i="1" s="1"/>
  <c r="K795" i="1"/>
  <c r="W794" i="1"/>
  <c r="O794" i="1"/>
  <c r="M794" i="1"/>
  <c r="L794" i="1"/>
  <c r="N794" i="1" s="1"/>
  <c r="K794" i="1"/>
  <c r="W793" i="1"/>
  <c r="O793" i="1"/>
  <c r="N793" i="1"/>
  <c r="M793" i="1"/>
  <c r="L793" i="1"/>
  <c r="K793" i="1"/>
  <c r="W792" i="1"/>
  <c r="O792" i="1"/>
  <c r="L792" i="1"/>
  <c r="N792" i="1" s="1"/>
  <c r="K792" i="1"/>
  <c r="M792" i="1" s="1"/>
  <c r="W791" i="1"/>
  <c r="O791" i="1"/>
  <c r="L791" i="1"/>
  <c r="N791" i="1" s="1"/>
  <c r="K791" i="1"/>
  <c r="M791" i="1" s="1"/>
  <c r="O790" i="1"/>
  <c r="W790" i="1" s="1"/>
  <c r="M790" i="1"/>
  <c r="L790" i="1"/>
  <c r="N790" i="1" s="1"/>
  <c r="K790" i="1"/>
  <c r="O789" i="1"/>
  <c r="W789" i="1" s="1"/>
  <c r="L789" i="1"/>
  <c r="N789" i="1" s="1"/>
  <c r="K789" i="1"/>
  <c r="M789" i="1" s="1"/>
  <c r="W788" i="1"/>
  <c r="O788" i="1"/>
  <c r="N788" i="1"/>
  <c r="L788" i="1"/>
  <c r="K788" i="1"/>
  <c r="M788" i="1" s="1"/>
  <c r="W787" i="1"/>
  <c r="O787" i="1"/>
  <c r="N787" i="1"/>
  <c r="M787" i="1"/>
  <c r="L787" i="1"/>
  <c r="K787" i="1"/>
  <c r="O786" i="1"/>
  <c r="W786" i="1" s="1"/>
  <c r="L786" i="1"/>
  <c r="N786" i="1" s="1"/>
  <c r="K786" i="1"/>
  <c r="M786" i="1" s="1"/>
  <c r="W785" i="1"/>
  <c r="O785" i="1"/>
  <c r="N785" i="1"/>
  <c r="L785" i="1"/>
  <c r="K785" i="1"/>
  <c r="M785" i="1" s="1"/>
  <c r="W784" i="1"/>
  <c r="O784" i="1"/>
  <c r="N784" i="1"/>
  <c r="L784" i="1"/>
  <c r="K784" i="1"/>
  <c r="M784" i="1" s="1"/>
  <c r="O783" i="1"/>
  <c r="W783" i="1" s="1"/>
  <c r="L783" i="1"/>
  <c r="N783" i="1" s="1"/>
  <c r="K783" i="1"/>
  <c r="M783" i="1" s="1"/>
  <c r="W782" i="1"/>
  <c r="O782" i="1"/>
  <c r="N782" i="1"/>
  <c r="L782" i="1"/>
  <c r="K782" i="1"/>
  <c r="M782" i="1" s="1"/>
  <c r="W781" i="1"/>
  <c r="O781" i="1"/>
  <c r="N781" i="1"/>
  <c r="L781" i="1"/>
  <c r="K781" i="1"/>
  <c r="M781" i="1" s="1"/>
  <c r="O780" i="1"/>
  <c r="W780" i="1" s="1"/>
  <c r="N780" i="1"/>
  <c r="L780" i="1"/>
  <c r="K780" i="1"/>
  <c r="M780" i="1" s="1"/>
  <c r="W779" i="1"/>
  <c r="O779" i="1"/>
  <c r="N779" i="1"/>
  <c r="M779" i="1"/>
  <c r="L779" i="1"/>
  <c r="K779" i="1"/>
  <c r="O778" i="1"/>
  <c r="W778" i="1" s="1"/>
  <c r="M778" i="1"/>
  <c r="L778" i="1"/>
  <c r="N778" i="1" s="1"/>
  <c r="K778" i="1"/>
  <c r="W777" i="1"/>
  <c r="O777" i="1"/>
  <c r="N777" i="1"/>
  <c r="M777" i="1"/>
  <c r="L777" i="1"/>
  <c r="K777" i="1"/>
  <c r="O776" i="1"/>
  <c r="W776" i="1" s="1"/>
  <c r="N776" i="1"/>
  <c r="M776" i="1"/>
  <c r="L776" i="1"/>
  <c r="K776" i="1"/>
  <c r="O775" i="1"/>
  <c r="W775" i="1" s="1"/>
  <c r="N775" i="1"/>
  <c r="M775" i="1"/>
  <c r="L775" i="1"/>
  <c r="K775" i="1"/>
  <c r="W774" i="1"/>
  <c r="O774" i="1"/>
  <c r="N774" i="1"/>
  <c r="M774" i="1"/>
  <c r="L774" i="1"/>
  <c r="K774" i="1"/>
  <c r="O773" i="1"/>
  <c r="W773" i="1" s="1"/>
  <c r="N773" i="1"/>
  <c r="M773" i="1"/>
  <c r="L773" i="1"/>
  <c r="K773" i="1"/>
  <c r="O772" i="1"/>
  <c r="W772" i="1" s="1"/>
  <c r="N772" i="1"/>
  <c r="M772" i="1"/>
  <c r="L772" i="1"/>
  <c r="K772" i="1"/>
  <c r="O771" i="1"/>
  <c r="W771" i="1" s="1"/>
  <c r="N771" i="1"/>
  <c r="L771" i="1"/>
  <c r="K771" i="1"/>
  <c r="M771" i="1" s="1"/>
  <c r="W770" i="1"/>
  <c r="O770" i="1"/>
  <c r="N770" i="1"/>
  <c r="L770" i="1"/>
  <c r="K770" i="1"/>
  <c r="M770" i="1" s="1"/>
  <c r="W769" i="1"/>
  <c r="O769" i="1"/>
  <c r="L769" i="1"/>
  <c r="N769" i="1" s="1"/>
  <c r="K769" i="1"/>
  <c r="M769" i="1" s="1"/>
  <c r="O768" i="1"/>
  <c r="W768" i="1" s="1"/>
  <c r="L768" i="1"/>
  <c r="N768" i="1" s="1"/>
  <c r="K768" i="1"/>
  <c r="M768" i="1" s="1"/>
  <c r="W767" i="1"/>
  <c r="O767" i="1"/>
  <c r="L767" i="1"/>
  <c r="N767" i="1" s="1"/>
  <c r="K767" i="1"/>
  <c r="M767" i="1" s="1"/>
  <c r="O766" i="1"/>
  <c r="W766" i="1" s="1"/>
  <c r="M766" i="1"/>
  <c r="L766" i="1"/>
  <c r="N766" i="1" s="1"/>
  <c r="K766" i="1"/>
  <c r="O765" i="1"/>
  <c r="M765" i="1"/>
  <c r="L765" i="1"/>
  <c r="N765" i="1" s="1"/>
  <c r="K765" i="1"/>
  <c r="W764" i="1"/>
  <c r="O764" i="1"/>
  <c r="L764" i="1"/>
  <c r="N764" i="1" s="1"/>
  <c r="K764" i="1"/>
  <c r="M764" i="1" s="1"/>
  <c r="W763" i="1"/>
  <c r="O763" i="1"/>
  <c r="M763" i="1"/>
  <c r="L763" i="1"/>
  <c r="N763" i="1" s="1"/>
  <c r="K763" i="1"/>
  <c r="W762" i="1"/>
  <c r="O762" i="1"/>
  <c r="N762" i="1"/>
  <c r="L762" i="1"/>
  <c r="K762" i="1"/>
  <c r="M762" i="1" s="1"/>
  <c r="W761" i="1"/>
  <c r="O761" i="1"/>
  <c r="L761" i="1"/>
  <c r="N761" i="1" s="1"/>
  <c r="K761" i="1"/>
  <c r="M761" i="1" s="1"/>
  <c r="W760" i="1"/>
  <c r="O760" i="1"/>
  <c r="N760" i="1"/>
  <c r="M760" i="1"/>
  <c r="L760" i="1"/>
  <c r="K760" i="1"/>
  <c r="O759" i="1"/>
  <c r="W759" i="1" s="1"/>
  <c r="L759" i="1"/>
  <c r="N759" i="1" s="1"/>
  <c r="K759" i="1"/>
  <c r="M759" i="1" s="1"/>
  <c r="O758" i="1"/>
  <c r="W758" i="1" s="1"/>
  <c r="M758" i="1"/>
  <c r="L758" i="1"/>
  <c r="N758" i="1" s="1"/>
  <c r="K758" i="1"/>
  <c r="O757" i="1"/>
  <c r="W757" i="1" s="1"/>
  <c r="M757" i="1"/>
  <c r="L757" i="1"/>
  <c r="N757" i="1" s="1"/>
  <c r="K757" i="1"/>
  <c r="O756" i="1"/>
  <c r="W756" i="1" s="1"/>
  <c r="M756" i="1"/>
  <c r="L756" i="1"/>
  <c r="N756" i="1" s="1"/>
  <c r="K756" i="1"/>
  <c r="W755" i="1"/>
  <c r="O755" i="1"/>
  <c r="N755" i="1"/>
  <c r="L755" i="1"/>
  <c r="K755" i="1"/>
  <c r="M755" i="1" s="1"/>
  <c r="O754" i="1"/>
  <c r="W754" i="1" s="1"/>
  <c r="N754" i="1"/>
  <c r="M754" i="1"/>
  <c r="L754" i="1"/>
  <c r="K754" i="1"/>
  <c r="O753" i="1"/>
  <c r="W753" i="1" s="1"/>
  <c r="N753" i="1"/>
  <c r="L753" i="1"/>
  <c r="K753" i="1"/>
  <c r="M753" i="1" s="1"/>
  <c r="W752" i="1"/>
  <c r="O752" i="1"/>
  <c r="L752" i="1"/>
  <c r="N752" i="1" s="1"/>
  <c r="K752" i="1"/>
  <c r="M752" i="1" s="1"/>
  <c r="W751" i="1"/>
  <c r="O751" i="1"/>
  <c r="N751" i="1"/>
  <c r="L751" i="1"/>
  <c r="K751" i="1"/>
  <c r="M751" i="1" s="1"/>
  <c r="W750" i="1"/>
  <c r="O750" i="1"/>
  <c r="L750" i="1"/>
  <c r="N750" i="1" s="1"/>
  <c r="K750" i="1"/>
  <c r="M750" i="1" s="1"/>
  <c r="O749" i="1"/>
  <c r="W749" i="1" s="1"/>
  <c r="L749" i="1"/>
  <c r="N749" i="1" s="1"/>
  <c r="K749" i="1"/>
  <c r="M749" i="1" s="1"/>
  <c r="O748" i="1"/>
  <c r="W748" i="1" s="1"/>
  <c r="L748" i="1"/>
  <c r="N748" i="1" s="1"/>
  <c r="K748" i="1"/>
  <c r="M748" i="1" s="1"/>
  <c r="O747" i="1"/>
  <c r="W747" i="1" s="1"/>
  <c r="M747" i="1"/>
  <c r="L747" i="1"/>
  <c r="N747" i="1" s="1"/>
  <c r="K747" i="1"/>
  <c r="W746" i="1"/>
  <c r="O746" i="1"/>
  <c r="N746" i="1"/>
  <c r="L746" i="1"/>
  <c r="K746" i="1"/>
  <c r="M746" i="1" s="1"/>
  <c r="W745" i="1"/>
  <c r="O745" i="1"/>
  <c r="L745" i="1"/>
  <c r="N745" i="1" s="1"/>
  <c r="K745" i="1"/>
  <c r="M745" i="1" s="1"/>
  <c r="W744" i="1"/>
  <c r="O744" i="1"/>
  <c r="N744" i="1"/>
  <c r="M744" i="1"/>
  <c r="L744" i="1"/>
  <c r="K744" i="1"/>
  <c r="O743" i="1"/>
  <c r="W743" i="1" s="1"/>
  <c r="N743" i="1"/>
  <c r="L743" i="1"/>
  <c r="K743" i="1"/>
  <c r="M743" i="1" s="1"/>
  <c r="O742" i="1"/>
  <c r="W742" i="1" s="1"/>
  <c r="M742" i="1"/>
  <c r="L742" i="1"/>
  <c r="N742" i="1" s="1"/>
  <c r="K742" i="1"/>
  <c r="O741" i="1"/>
  <c r="W741" i="1" s="1"/>
  <c r="M741" i="1"/>
  <c r="L741" i="1"/>
  <c r="N741" i="1" s="1"/>
  <c r="K741" i="1"/>
  <c r="O740" i="1"/>
  <c r="W740" i="1" s="1"/>
  <c r="N740" i="1"/>
  <c r="M740" i="1"/>
  <c r="L740" i="1"/>
  <c r="K740" i="1"/>
  <c r="W739" i="1"/>
  <c r="O739" i="1"/>
  <c r="N739" i="1"/>
  <c r="M739" i="1"/>
  <c r="L739" i="1"/>
  <c r="K739" i="1"/>
  <c r="O738" i="1"/>
  <c r="W738" i="1" s="1"/>
  <c r="N738" i="1"/>
  <c r="M738" i="1"/>
  <c r="L738" i="1"/>
  <c r="K738" i="1"/>
  <c r="O737" i="1"/>
  <c r="W737" i="1" s="1"/>
  <c r="N737" i="1"/>
  <c r="L737" i="1"/>
  <c r="K737" i="1"/>
  <c r="M737" i="1" s="1"/>
  <c r="W736" i="1"/>
  <c r="O736" i="1"/>
  <c r="N736" i="1"/>
  <c r="L736" i="1"/>
  <c r="K736" i="1"/>
  <c r="M736" i="1" s="1"/>
  <c r="W735" i="1"/>
  <c r="O735" i="1"/>
  <c r="N735" i="1"/>
  <c r="L735" i="1"/>
  <c r="K735" i="1"/>
  <c r="M735" i="1" s="1"/>
  <c r="W734" i="1"/>
  <c r="O734" i="1"/>
  <c r="L734" i="1"/>
  <c r="N734" i="1" s="1"/>
  <c r="K734" i="1"/>
  <c r="M734" i="1" s="1"/>
  <c r="W733" i="1"/>
  <c r="O733" i="1"/>
  <c r="L733" i="1"/>
  <c r="N733" i="1" s="1"/>
  <c r="K733" i="1"/>
  <c r="M733" i="1" s="1"/>
  <c r="W732" i="1"/>
  <c r="O732" i="1"/>
  <c r="L732" i="1"/>
  <c r="N732" i="1" s="1"/>
  <c r="K732" i="1"/>
  <c r="M732" i="1" s="1"/>
  <c r="W731" i="1"/>
  <c r="O731" i="1"/>
  <c r="L731" i="1"/>
  <c r="N731" i="1" s="1"/>
  <c r="K731" i="1"/>
  <c r="M731" i="1" s="1"/>
  <c r="W730" i="1"/>
  <c r="O730" i="1"/>
  <c r="M730" i="1"/>
  <c r="L730" i="1"/>
  <c r="N730" i="1" s="1"/>
  <c r="K730" i="1"/>
  <c r="W729" i="1"/>
  <c r="O729" i="1"/>
  <c r="N729" i="1"/>
  <c r="L729" i="1"/>
  <c r="K729" i="1"/>
  <c r="M729" i="1" s="1"/>
  <c r="W728" i="1"/>
  <c r="O728" i="1"/>
  <c r="M728" i="1"/>
  <c r="L728" i="1"/>
  <c r="N728" i="1" s="1"/>
  <c r="K728" i="1"/>
  <c r="O727" i="1"/>
  <c r="W727" i="1" s="1"/>
  <c r="N727" i="1"/>
  <c r="L727" i="1"/>
  <c r="K727" i="1"/>
  <c r="M727" i="1" s="1"/>
  <c r="O726" i="1"/>
  <c r="W726" i="1" s="1"/>
  <c r="M726" i="1"/>
  <c r="L726" i="1"/>
  <c r="N726" i="1" s="1"/>
  <c r="K726" i="1"/>
  <c r="O725" i="1"/>
  <c r="W725" i="1" s="1"/>
  <c r="M725" i="1"/>
  <c r="L725" i="1"/>
  <c r="N725" i="1" s="1"/>
  <c r="K725" i="1"/>
  <c r="O724" i="1"/>
  <c r="W724" i="1" s="1"/>
  <c r="N724" i="1"/>
  <c r="M724" i="1"/>
  <c r="L724" i="1"/>
  <c r="K724" i="1"/>
  <c r="W723" i="1"/>
  <c r="O723" i="1"/>
  <c r="N723" i="1"/>
  <c r="L723" i="1"/>
  <c r="K723" i="1"/>
  <c r="M723" i="1" s="1"/>
  <c r="W722" i="1"/>
  <c r="O722" i="1"/>
  <c r="N722" i="1"/>
  <c r="M722" i="1"/>
  <c r="L722" i="1"/>
  <c r="K722" i="1"/>
  <c r="O721" i="1"/>
  <c r="W721" i="1" s="1"/>
  <c r="N721" i="1"/>
  <c r="M721" i="1"/>
  <c r="L721" i="1"/>
  <c r="K721" i="1"/>
  <c r="O720" i="1"/>
  <c r="W720" i="1" s="1"/>
  <c r="L720" i="1"/>
  <c r="N720" i="1" s="1"/>
  <c r="K720" i="1"/>
  <c r="M720" i="1" s="1"/>
  <c r="O719" i="1"/>
  <c r="W719" i="1" s="1"/>
  <c r="L719" i="1"/>
  <c r="N719" i="1" s="1"/>
  <c r="K719" i="1"/>
  <c r="M719" i="1" s="1"/>
  <c r="O718" i="1"/>
  <c r="W718" i="1" s="1"/>
  <c r="N718" i="1"/>
  <c r="L718" i="1"/>
  <c r="K718" i="1"/>
  <c r="M718" i="1" s="1"/>
  <c r="W717" i="1"/>
  <c r="O717" i="1"/>
  <c r="N717" i="1"/>
  <c r="L717" i="1"/>
  <c r="K717" i="1"/>
  <c r="M717" i="1" s="1"/>
  <c r="O716" i="1"/>
  <c r="W716" i="1" s="1"/>
  <c r="N716" i="1"/>
  <c r="M716" i="1"/>
  <c r="L716" i="1"/>
  <c r="K716" i="1"/>
  <c r="W715" i="1"/>
  <c r="O715" i="1"/>
  <c r="N715" i="1"/>
  <c r="L715" i="1"/>
  <c r="K715" i="1"/>
  <c r="M715" i="1" s="1"/>
  <c r="W714" i="1"/>
  <c r="O714" i="1"/>
  <c r="N714" i="1"/>
  <c r="L714" i="1"/>
  <c r="K714" i="1"/>
  <c r="M714" i="1" s="1"/>
  <c r="O713" i="1"/>
  <c r="W713" i="1" s="1"/>
  <c r="N713" i="1"/>
  <c r="L713" i="1"/>
  <c r="K713" i="1"/>
  <c r="M713" i="1" s="1"/>
  <c r="O712" i="1"/>
  <c r="W712" i="1" s="1"/>
  <c r="N712" i="1"/>
  <c r="L712" i="1"/>
  <c r="K712" i="1"/>
  <c r="M712" i="1" s="1"/>
  <c r="W711" i="1"/>
  <c r="O711" i="1"/>
  <c r="L711" i="1"/>
  <c r="N711" i="1" s="1"/>
  <c r="K711" i="1"/>
  <c r="M711" i="1" s="1"/>
  <c r="O710" i="1"/>
  <c r="W710" i="1" s="1"/>
  <c r="L710" i="1"/>
  <c r="N710" i="1" s="1"/>
  <c r="K710" i="1"/>
  <c r="M710" i="1" s="1"/>
  <c r="O709" i="1"/>
  <c r="W709" i="1" s="1"/>
  <c r="L709" i="1"/>
  <c r="N709" i="1" s="1"/>
  <c r="K709" i="1"/>
  <c r="M709" i="1" s="1"/>
  <c r="W708" i="1"/>
  <c r="O708" i="1"/>
  <c r="L708" i="1"/>
  <c r="N708" i="1" s="1"/>
  <c r="K708" i="1"/>
  <c r="M708" i="1" s="1"/>
  <c r="W707" i="1"/>
  <c r="O707" i="1"/>
  <c r="M707" i="1"/>
  <c r="L707" i="1"/>
  <c r="N707" i="1" s="1"/>
  <c r="K707" i="1"/>
  <c r="O706" i="1"/>
  <c r="W706" i="1" s="1"/>
  <c r="N706" i="1"/>
  <c r="L706" i="1"/>
  <c r="K706" i="1"/>
  <c r="M706" i="1" s="1"/>
  <c r="R706" i="1" s="1"/>
  <c r="O705" i="1"/>
  <c r="W705" i="1" s="1"/>
  <c r="L705" i="1"/>
  <c r="N705" i="1" s="1"/>
  <c r="K705" i="1"/>
  <c r="M705" i="1" s="1"/>
  <c r="W704" i="1"/>
  <c r="O704" i="1"/>
  <c r="N704" i="1"/>
  <c r="M704" i="1"/>
  <c r="L704" i="1"/>
  <c r="K704" i="1"/>
  <c r="O703" i="1"/>
  <c r="W703" i="1" s="1"/>
  <c r="M703" i="1"/>
  <c r="L703" i="1"/>
  <c r="N703" i="1" s="1"/>
  <c r="K703" i="1"/>
  <c r="O702" i="1"/>
  <c r="W702" i="1" s="1"/>
  <c r="M702" i="1"/>
  <c r="L702" i="1"/>
  <c r="N702" i="1" s="1"/>
  <c r="K702" i="1"/>
  <c r="W701" i="1"/>
  <c r="O701" i="1"/>
  <c r="N701" i="1"/>
  <c r="M701" i="1"/>
  <c r="L701" i="1"/>
  <c r="K701" i="1"/>
  <c r="O700" i="1"/>
  <c r="W700" i="1" s="1"/>
  <c r="N700" i="1"/>
  <c r="M700" i="1"/>
  <c r="L700" i="1"/>
  <c r="K700" i="1"/>
  <c r="W699" i="1"/>
  <c r="O699" i="1"/>
  <c r="N699" i="1"/>
  <c r="L699" i="1"/>
  <c r="K699" i="1"/>
  <c r="M699" i="1" s="1"/>
  <c r="W698" i="1"/>
  <c r="O698" i="1"/>
  <c r="N698" i="1"/>
  <c r="L698" i="1"/>
  <c r="K698" i="1"/>
  <c r="M698" i="1" s="1"/>
  <c r="O697" i="1"/>
  <c r="W697" i="1" s="1"/>
  <c r="N697" i="1"/>
  <c r="L697" i="1"/>
  <c r="K697" i="1"/>
  <c r="M697" i="1" s="1"/>
  <c r="O696" i="1"/>
  <c r="W696" i="1" s="1"/>
  <c r="N696" i="1"/>
  <c r="L696" i="1"/>
  <c r="K696" i="1"/>
  <c r="M696" i="1" s="1"/>
  <c r="W695" i="1"/>
  <c r="O695" i="1"/>
  <c r="L695" i="1"/>
  <c r="N695" i="1" s="1"/>
  <c r="K695" i="1"/>
  <c r="M695" i="1" s="1"/>
  <c r="W694" i="1"/>
  <c r="O694" i="1"/>
  <c r="L694" i="1"/>
  <c r="N694" i="1" s="1"/>
  <c r="K694" i="1"/>
  <c r="M694" i="1" s="1"/>
  <c r="O693" i="1"/>
  <c r="W693" i="1" s="1"/>
  <c r="L693" i="1"/>
  <c r="N693" i="1" s="1"/>
  <c r="K693" i="1"/>
  <c r="M693" i="1" s="1"/>
  <c r="W692" i="1"/>
  <c r="O692" i="1"/>
  <c r="L692" i="1"/>
  <c r="N692" i="1" s="1"/>
  <c r="K692" i="1"/>
  <c r="M692" i="1" s="1"/>
  <c r="W691" i="1"/>
  <c r="O691" i="1"/>
  <c r="M691" i="1"/>
  <c r="L691" i="1"/>
  <c r="N691" i="1" s="1"/>
  <c r="K691" i="1"/>
  <c r="O690" i="1"/>
  <c r="W690" i="1" s="1"/>
  <c r="L690" i="1"/>
  <c r="N690" i="1" s="1"/>
  <c r="K690" i="1"/>
  <c r="M690" i="1" s="1"/>
  <c r="O689" i="1"/>
  <c r="W689" i="1" s="1"/>
  <c r="L689" i="1"/>
  <c r="N689" i="1" s="1"/>
  <c r="K689" i="1"/>
  <c r="M689" i="1" s="1"/>
  <c r="W688" i="1"/>
  <c r="O688" i="1"/>
  <c r="N688" i="1"/>
  <c r="M688" i="1"/>
  <c r="L688" i="1"/>
  <c r="K688" i="1"/>
  <c r="O687" i="1"/>
  <c r="W687" i="1" s="1"/>
  <c r="M687" i="1"/>
  <c r="L687" i="1"/>
  <c r="N687" i="1" s="1"/>
  <c r="K687" i="1"/>
  <c r="O686" i="1"/>
  <c r="W686" i="1" s="1"/>
  <c r="M686" i="1"/>
  <c r="L686" i="1"/>
  <c r="N686" i="1" s="1"/>
  <c r="K686" i="1"/>
  <c r="W685" i="1"/>
  <c r="O685" i="1"/>
  <c r="N685" i="1"/>
  <c r="M685" i="1"/>
  <c r="L685" i="1"/>
  <c r="K685" i="1"/>
  <c r="O684" i="1"/>
  <c r="W684" i="1" s="1"/>
  <c r="N684" i="1"/>
  <c r="M684" i="1"/>
  <c r="L684" i="1"/>
  <c r="K684" i="1"/>
  <c r="W683" i="1"/>
  <c r="O683" i="1"/>
  <c r="N683" i="1"/>
  <c r="L683" i="1"/>
  <c r="K683" i="1"/>
  <c r="M683" i="1" s="1"/>
  <c r="W682" i="1"/>
  <c r="O682" i="1"/>
  <c r="N682" i="1"/>
  <c r="L682" i="1"/>
  <c r="K682" i="1"/>
  <c r="M682" i="1" s="1"/>
  <c r="O681" i="1"/>
  <c r="W681" i="1" s="1"/>
  <c r="N681" i="1"/>
  <c r="L681" i="1"/>
  <c r="K681" i="1"/>
  <c r="M681" i="1" s="1"/>
  <c r="O680" i="1"/>
  <c r="W680" i="1" s="1"/>
  <c r="N680" i="1"/>
  <c r="L680" i="1"/>
  <c r="K680" i="1"/>
  <c r="M680" i="1" s="1"/>
  <c r="W679" i="1"/>
  <c r="O679" i="1"/>
  <c r="L679" i="1"/>
  <c r="N679" i="1" s="1"/>
  <c r="K679" i="1"/>
  <c r="M679" i="1" s="1"/>
  <c r="W678" i="1"/>
  <c r="O678" i="1"/>
  <c r="L678" i="1"/>
  <c r="N678" i="1" s="1"/>
  <c r="K678" i="1"/>
  <c r="M678" i="1" s="1"/>
  <c r="O677" i="1"/>
  <c r="W677" i="1" s="1"/>
  <c r="M677" i="1"/>
  <c r="L677" i="1"/>
  <c r="N677" i="1" s="1"/>
  <c r="K677" i="1"/>
  <c r="W676" i="1"/>
  <c r="O676" i="1"/>
  <c r="L676" i="1"/>
  <c r="N676" i="1" s="1"/>
  <c r="K676" i="1"/>
  <c r="M676" i="1" s="1"/>
  <c r="O675" i="1"/>
  <c r="L675" i="1"/>
  <c r="N675" i="1" s="1"/>
  <c r="K675" i="1"/>
  <c r="M675" i="1" s="1"/>
  <c r="O674" i="1"/>
  <c r="W674" i="1" s="1"/>
  <c r="L674" i="1"/>
  <c r="N674" i="1" s="1"/>
  <c r="K674" i="1"/>
  <c r="M674" i="1" s="1"/>
  <c r="W673" i="1"/>
  <c r="O673" i="1"/>
  <c r="M673" i="1"/>
  <c r="L673" i="1"/>
  <c r="N673" i="1" s="1"/>
  <c r="K673" i="1"/>
  <c r="W672" i="1"/>
  <c r="O672" i="1"/>
  <c r="M672" i="1"/>
  <c r="L672" i="1"/>
  <c r="N672" i="1" s="1"/>
  <c r="K672" i="1"/>
  <c r="O671" i="1"/>
  <c r="W671" i="1" s="1"/>
  <c r="N671" i="1"/>
  <c r="L671" i="1"/>
  <c r="K671" i="1"/>
  <c r="M671" i="1" s="1"/>
  <c r="O670" i="1"/>
  <c r="W670" i="1" s="1"/>
  <c r="L670" i="1"/>
  <c r="N670" i="1" s="1"/>
  <c r="K670" i="1"/>
  <c r="M670" i="1" s="1"/>
  <c r="W669" i="1"/>
  <c r="O669" i="1"/>
  <c r="N669" i="1"/>
  <c r="M669" i="1"/>
  <c r="L669" i="1"/>
  <c r="K669" i="1"/>
  <c r="O668" i="1"/>
  <c r="W668" i="1" s="1"/>
  <c r="N668" i="1"/>
  <c r="M668" i="1"/>
  <c r="L668" i="1"/>
  <c r="K668" i="1"/>
  <c r="O667" i="1"/>
  <c r="W667" i="1" s="1"/>
  <c r="M667" i="1"/>
  <c r="L667" i="1"/>
  <c r="N667" i="1" s="1"/>
  <c r="K667" i="1"/>
  <c r="O666" i="1"/>
  <c r="W666" i="1" s="1"/>
  <c r="N666" i="1"/>
  <c r="M666" i="1"/>
  <c r="L666" i="1"/>
  <c r="K666" i="1"/>
  <c r="O665" i="1"/>
  <c r="W665" i="1" s="1"/>
  <c r="N665" i="1"/>
  <c r="M665" i="1"/>
  <c r="L665" i="1"/>
  <c r="K665" i="1"/>
  <c r="W664" i="1"/>
  <c r="O664" i="1"/>
  <c r="N664" i="1"/>
  <c r="M664" i="1"/>
  <c r="L664" i="1"/>
  <c r="K664" i="1"/>
  <c r="W663" i="1"/>
  <c r="O663" i="1"/>
  <c r="N663" i="1"/>
  <c r="L663" i="1"/>
  <c r="K663" i="1"/>
  <c r="M663" i="1" s="1"/>
  <c r="O662" i="1"/>
  <c r="W662" i="1" s="1"/>
  <c r="N662" i="1"/>
  <c r="L662" i="1"/>
  <c r="K662" i="1"/>
  <c r="M662" i="1" s="1"/>
  <c r="O661" i="1"/>
  <c r="W661" i="1" s="1"/>
  <c r="L661" i="1"/>
  <c r="N661" i="1" s="1"/>
  <c r="K661" i="1"/>
  <c r="M661" i="1" s="1"/>
  <c r="O660" i="1"/>
  <c r="W660" i="1" s="1"/>
  <c r="L660" i="1"/>
  <c r="N660" i="1" s="1"/>
  <c r="K660" i="1"/>
  <c r="M660" i="1" s="1"/>
  <c r="O659" i="1"/>
  <c r="W659" i="1" s="1"/>
  <c r="L659" i="1"/>
  <c r="N659" i="1" s="1"/>
  <c r="K659" i="1"/>
  <c r="M659" i="1" s="1"/>
  <c r="W658" i="1"/>
  <c r="O658" i="1"/>
  <c r="M658" i="1"/>
  <c r="L658" i="1"/>
  <c r="N658" i="1" s="1"/>
  <c r="K658" i="1"/>
  <c r="W657" i="1"/>
  <c r="O657" i="1"/>
  <c r="M657" i="1"/>
  <c r="L657" i="1"/>
  <c r="N657" i="1" s="1"/>
  <c r="K657" i="1"/>
  <c r="W656" i="1"/>
  <c r="O656" i="1"/>
  <c r="M656" i="1"/>
  <c r="L656" i="1"/>
  <c r="N656" i="1" s="1"/>
  <c r="K656" i="1"/>
  <c r="O655" i="1"/>
  <c r="W655" i="1" s="1"/>
  <c r="N655" i="1"/>
  <c r="M655" i="1"/>
  <c r="L655" i="1"/>
  <c r="K655" i="1"/>
  <c r="O654" i="1"/>
  <c r="W654" i="1" s="1"/>
  <c r="L654" i="1"/>
  <c r="N654" i="1" s="1"/>
  <c r="K654" i="1"/>
  <c r="M654" i="1" s="1"/>
  <c r="W653" i="1"/>
  <c r="O653" i="1"/>
  <c r="N653" i="1"/>
  <c r="M653" i="1"/>
  <c r="L653" i="1"/>
  <c r="K653" i="1"/>
  <c r="O652" i="1"/>
  <c r="W652" i="1" s="1"/>
  <c r="N652" i="1"/>
  <c r="M652" i="1"/>
  <c r="L652" i="1"/>
  <c r="K652" i="1"/>
  <c r="O651" i="1"/>
  <c r="W651" i="1" s="1"/>
  <c r="M651" i="1"/>
  <c r="L651" i="1"/>
  <c r="N651" i="1" s="1"/>
  <c r="K651" i="1"/>
  <c r="O650" i="1"/>
  <c r="W650" i="1" s="1"/>
  <c r="N650" i="1"/>
  <c r="M650" i="1"/>
  <c r="L650" i="1"/>
  <c r="K650" i="1"/>
  <c r="O649" i="1"/>
  <c r="W649" i="1" s="1"/>
  <c r="N649" i="1"/>
  <c r="M649" i="1"/>
  <c r="L649" i="1"/>
  <c r="K649" i="1"/>
  <c r="W648" i="1"/>
  <c r="O648" i="1"/>
  <c r="N648" i="1"/>
  <c r="M648" i="1"/>
  <c r="L648" i="1"/>
  <c r="K648" i="1"/>
  <c r="W647" i="1"/>
  <c r="O647" i="1"/>
  <c r="N647" i="1"/>
  <c r="L647" i="1"/>
  <c r="K647" i="1"/>
  <c r="M647" i="1" s="1"/>
  <c r="O646" i="1"/>
  <c r="W646" i="1" s="1"/>
  <c r="N646" i="1"/>
  <c r="L646" i="1"/>
  <c r="K646" i="1"/>
  <c r="M646" i="1" s="1"/>
  <c r="W645" i="1"/>
  <c r="O645" i="1"/>
  <c r="L645" i="1"/>
  <c r="N645" i="1" s="1"/>
  <c r="K645" i="1"/>
  <c r="M645" i="1" s="1"/>
  <c r="O644" i="1"/>
  <c r="W644" i="1" s="1"/>
  <c r="L644" i="1"/>
  <c r="N644" i="1" s="1"/>
  <c r="K644" i="1"/>
  <c r="M644" i="1" s="1"/>
  <c r="W643" i="1"/>
  <c r="O643" i="1"/>
  <c r="L643" i="1"/>
  <c r="N643" i="1" s="1"/>
  <c r="K643" i="1"/>
  <c r="M643" i="1" s="1"/>
  <c r="O642" i="1"/>
  <c r="W642" i="1" s="1"/>
  <c r="N642" i="1"/>
  <c r="L642" i="1"/>
  <c r="K642" i="1"/>
  <c r="M642" i="1" s="1"/>
  <c r="W641" i="1"/>
  <c r="O641" i="1"/>
  <c r="L641" i="1"/>
  <c r="N641" i="1" s="1"/>
  <c r="K641" i="1"/>
  <c r="M641" i="1" s="1"/>
  <c r="W640" i="1"/>
  <c r="O640" i="1"/>
  <c r="M640" i="1"/>
  <c r="L640" i="1"/>
  <c r="N640" i="1" s="1"/>
  <c r="K640" i="1"/>
  <c r="O639" i="1"/>
  <c r="W639" i="1" s="1"/>
  <c r="M639" i="1"/>
  <c r="L639" i="1"/>
  <c r="N639" i="1" s="1"/>
  <c r="K639" i="1"/>
  <c r="O638" i="1"/>
  <c r="W638" i="1" s="1"/>
  <c r="N638" i="1"/>
  <c r="M638" i="1"/>
  <c r="L638" i="1"/>
  <c r="K638" i="1"/>
  <c r="W637" i="1"/>
  <c r="O637" i="1"/>
  <c r="M637" i="1"/>
  <c r="L637" i="1"/>
  <c r="N637" i="1" s="1"/>
  <c r="K637" i="1"/>
  <c r="O636" i="1"/>
  <c r="W636" i="1" s="1"/>
  <c r="M636" i="1"/>
  <c r="L636" i="1"/>
  <c r="N636" i="1" s="1"/>
  <c r="K636" i="1"/>
  <c r="O635" i="1"/>
  <c r="W635" i="1" s="1"/>
  <c r="N635" i="1"/>
  <c r="M635" i="1"/>
  <c r="L635" i="1"/>
  <c r="K635" i="1"/>
  <c r="W634" i="1"/>
  <c r="O634" i="1"/>
  <c r="N634" i="1"/>
  <c r="M634" i="1"/>
  <c r="L634" i="1"/>
  <c r="K634" i="1"/>
  <c r="W633" i="1"/>
  <c r="O633" i="1"/>
  <c r="N633" i="1"/>
  <c r="M633" i="1"/>
  <c r="L633" i="1"/>
  <c r="K633" i="1"/>
  <c r="O632" i="1"/>
  <c r="W632" i="1" s="1"/>
  <c r="N632" i="1"/>
  <c r="L632" i="1"/>
  <c r="K632" i="1"/>
  <c r="M632" i="1" s="1"/>
  <c r="O631" i="1"/>
  <c r="W631" i="1" s="1"/>
  <c r="N631" i="1"/>
  <c r="L631" i="1"/>
  <c r="K631" i="1"/>
  <c r="M631" i="1" s="1"/>
  <c r="O630" i="1"/>
  <c r="W630" i="1" s="1"/>
  <c r="N630" i="1"/>
  <c r="L630" i="1"/>
  <c r="K630" i="1"/>
  <c r="M630" i="1" s="1"/>
  <c r="W629" i="1"/>
  <c r="O629" i="1"/>
  <c r="L629" i="1"/>
  <c r="N629" i="1" s="1"/>
  <c r="K629" i="1"/>
  <c r="M629" i="1" s="1"/>
  <c r="O628" i="1"/>
  <c r="W628" i="1" s="1"/>
  <c r="L628" i="1"/>
  <c r="N628" i="1" s="1"/>
  <c r="K628" i="1"/>
  <c r="M628" i="1" s="1"/>
  <c r="W627" i="1"/>
  <c r="O627" i="1"/>
  <c r="L627" i="1"/>
  <c r="N627" i="1" s="1"/>
  <c r="K627" i="1"/>
  <c r="M627" i="1" s="1"/>
  <c r="O626" i="1"/>
  <c r="W626" i="1" s="1"/>
  <c r="N626" i="1"/>
  <c r="L626" i="1"/>
  <c r="K626" i="1"/>
  <c r="M626" i="1" s="1"/>
  <c r="W625" i="1"/>
  <c r="O625" i="1"/>
  <c r="L625" i="1"/>
  <c r="N625" i="1" s="1"/>
  <c r="K625" i="1"/>
  <c r="M625" i="1" s="1"/>
  <c r="W624" i="1"/>
  <c r="O624" i="1"/>
  <c r="M624" i="1"/>
  <c r="L624" i="1"/>
  <c r="N624" i="1" s="1"/>
  <c r="K624" i="1"/>
  <c r="O623" i="1"/>
  <c r="W623" i="1" s="1"/>
  <c r="M623" i="1"/>
  <c r="L623" i="1"/>
  <c r="N623" i="1" s="1"/>
  <c r="K623" i="1"/>
  <c r="O622" i="1"/>
  <c r="W622" i="1" s="1"/>
  <c r="N622" i="1"/>
  <c r="M622" i="1"/>
  <c r="L622" i="1"/>
  <c r="K622" i="1"/>
  <c r="W621" i="1"/>
  <c r="O621" i="1"/>
  <c r="M621" i="1"/>
  <c r="L621" i="1"/>
  <c r="N621" i="1" s="1"/>
  <c r="K621" i="1"/>
  <c r="O620" i="1"/>
  <c r="W620" i="1" s="1"/>
  <c r="M620" i="1"/>
  <c r="L620" i="1"/>
  <c r="N620" i="1" s="1"/>
  <c r="K620" i="1"/>
  <c r="O619" i="1"/>
  <c r="W619" i="1" s="1"/>
  <c r="N619" i="1"/>
  <c r="M619" i="1"/>
  <c r="L619" i="1"/>
  <c r="K619" i="1"/>
  <c r="W618" i="1"/>
  <c r="O618" i="1"/>
  <c r="N618" i="1"/>
  <c r="M618" i="1"/>
  <c r="L618" i="1"/>
  <c r="K618" i="1"/>
  <c r="W617" i="1"/>
  <c r="O617" i="1"/>
  <c r="N617" i="1"/>
  <c r="M617" i="1"/>
  <c r="L617" i="1"/>
  <c r="K617" i="1"/>
  <c r="O616" i="1"/>
  <c r="W616" i="1" s="1"/>
  <c r="N616" i="1"/>
  <c r="L616" i="1"/>
  <c r="K616" i="1"/>
  <c r="M616" i="1" s="1"/>
  <c r="O615" i="1"/>
  <c r="W615" i="1" s="1"/>
  <c r="N615" i="1"/>
  <c r="L615" i="1"/>
  <c r="K615" i="1"/>
  <c r="M615" i="1" s="1"/>
  <c r="O614" i="1"/>
  <c r="W614" i="1" s="1"/>
  <c r="N614" i="1"/>
  <c r="L614" i="1"/>
  <c r="K614" i="1"/>
  <c r="M614" i="1" s="1"/>
  <c r="W613" i="1"/>
  <c r="O613" i="1"/>
  <c r="L613" i="1"/>
  <c r="N613" i="1" s="1"/>
  <c r="K613" i="1"/>
  <c r="M613" i="1" s="1"/>
  <c r="O612" i="1"/>
  <c r="W612" i="1" s="1"/>
  <c r="L612" i="1"/>
  <c r="N612" i="1" s="1"/>
  <c r="K612" i="1"/>
  <c r="M612" i="1" s="1"/>
  <c r="O611" i="1"/>
  <c r="W611" i="1" s="1"/>
  <c r="N611" i="1"/>
  <c r="L611" i="1"/>
  <c r="K611" i="1"/>
  <c r="M611" i="1" s="1"/>
  <c r="W610" i="1"/>
  <c r="O610" i="1"/>
  <c r="L610" i="1"/>
  <c r="N610" i="1" s="1"/>
  <c r="K610" i="1"/>
  <c r="M610" i="1" s="1"/>
  <c r="O609" i="1"/>
  <c r="W609" i="1" s="1"/>
  <c r="M609" i="1"/>
  <c r="L609" i="1"/>
  <c r="N609" i="1" s="1"/>
  <c r="K609" i="1"/>
  <c r="O608" i="1"/>
  <c r="W608" i="1" s="1"/>
  <c r="L608" i="1"/>
  <c r="N608" i="1" s="1"/>
  <c r="K608" i="1"/>
  <c r="M608" i="1" s="1"/>
  <c r="W607" i="1"/>
  <c r="O607" i="1"/>
  <c r="L607" i="1"/>
  <c r="N607" i="1" s="1"/>
  <c r="K607" i="1"/>
  <c r="M607" i="1" s="1"/>
  <c r="W606" i="1"/>
  <c r="O606" i="1"/>
  <c r="N606" i="1"/>
  <c r="M606" i="1"/>
  <c r="L606" i="1"/>
  <c r="K606" i="1"/>
  <c r="O605" i="1"/>
  <c r="W605" i="1" s="1"/>
  <c r="M605" i="1"/>
  <c r="L605" i="1"/>
  <c r="N605" i="1" s="1"/>
  <c r="K605" i="1"/>
  <c r="W604" i="1"/>
  <c r="O604" i="1"/>
  <c r="L604" i="1"/>
  <c r="N604" i="1" s="1"/>
  <c r="K604" i="1"/>
  <c r="M604" i="1" s="1"/>
  <c r="O603" i="1"/>
  <c r="W603" i="1" s="1"/>
  <c r="N603" i="1"/>
  <c r="L603" i="1"/>
  <c r="K603" i="1"/>
  <c r="M603" i="1" s="1"/>
  <c r="O602" i="1"/>
  <c r="W602" i="1" s="1"/>
  <c r="N602" i="1"/>
  <c r="M602" i="1"/>
  <c r="L602" i="1"/>
  <c r="K602" i="1"/>
  <c r="W601" i="1"/>
  <c r="O601" i="1"/>
  <c r="L601" i="1"/>
  <c r="N601" i="1" s="1"/>
  <c r="K601" i="1"/>
  <c r="M601" i="1" s="1"/>
  <c r="O600" i="1"/>
  <c r="W600" i="1" s="1"/>
  <c r="M600" i="1"/>
  <c r="L600" i="1"/>
  <c r="N600" i="1" s="1"/>
  <c r="K600" i="1"/>
  <c r="O599" i="1"/>
  <c r="W599" i="1" s="1"/>
  <c r="N599" i="1"/>
  <c r="L599" i="1"/>
  <c r="K599" i="1"/>
  <c r="M599" i="1" s="1"/>
  <c r="W598" i="1"/>
  <c r="O598" i="1"/>
  <c r="M598" i="1"/>
  <c r="L598" i="1"/>
  <c r="N598" i="1" s="1"/>
  <c r="K598" i="1"/>
  <c r="W597" i="1"/>
  <c r="O597" i="1"/>
  <c r="N597" i="1"/>
  <c r="L597" i="1"/>
  <c r="K597" i="1"/>
  <c r="M597" i="1" s="1"/>
  <c r="O596" i="1"/>
  <c r="W596" i="1" s="1"/>
  <c r="L596" i="1"/>
  <c r="N596" i="1" s="1"/>
  <c r="K596" i="1"/>
  <c r="M596" i="1" s="1"/>
  <c r="O595" i="1"/>
  <c r="W595" i="1" s="1"/>
  <c r="N595" i="1"/>
  <c r="L595" i="1"/>
  <c r="K595" i="1"/>
  <c r="M595" i="1" s="1"/>
  <c r="W594" i="1"/>
  <c r="O594" i="1"/>
  <c r="L594" i="1"/>
  <c r="N594" i="1" s="1"/>
  <c r="K594" i="1"/>
  <c r="M594" i="1" s="1"/>
  <c r="O593" i="1"/>
  <c r="W593" i="1" s="1"/>
  <c r="M593" i="1"/>
  <c r="L593" i="1"/>
  <c r="N593" i="1" s="1"/>
  <c r="K593" i="1"/>
  <c r="O592" i="1"/>
  <c r="W592" i="1" s="1"/>
  <c r="L592" i="1"/>
  <c r="N592" i="1" s="1"/>
  <c r="K592" i="1"/>
  <c r="M592" i="1" s="1"/>
  <c r="W591" i="1"/>
  <c r="O591" i="1"/>
  <c r="L591" i="1"/>
  <c r="N591" i="1" s="1"/>
  <c r="K591" i="1"/>
  <c r="M591" i="1" s="1"/>
  <c r="W590" i="1"/>
  <c r="O590" i="1"/>
  <c r="N590" i="1"/>
  <c r="M590" i="1"/>
  <c r="L590" i="1"/>
  <c r="K590" i="1"/>
  <c r="O589" i="1"/>
  <c r="W589" i="1" s="1"/>
  <c r="M589" i="1"/>
  <c r="L589" i="1"/>
  <c r="N589" i="1" s="1"/>
  <c r="K589" i="1"/>
  <c r="W588" i="1"/>
  <c r="O588" i="1"/>
  <c r="L588" i="1"/>
  <c r="N588" i="1" s="1"/>
  <c r="K588" i="1"/>
  <c r="M588" i="1" s="1"/>
  <c r="O587" i="1"/>
  <c r="W587" i="1" s="1"/>
  <c r="N587" i="1"/>
  <c r="L587" i="1"/>
  <c r="K587" i="1"/>
  <c r="M587" i="1" s="1"/>
  <c r="O586" i="1"/>
  <c r="W586" i="1" s="1"/>
  <c r="N586" i="1"/>
  <c r="M586" i="1"/>
  <c r="L586" i="1"/>
  <c r="K586" i="1"/>
  <c r="W585" i="1"/>
  <c r="O585" i="1"/>
  <c r="L585" i="1"/>
  <c r="N585" i="1" s="1"/>
  <c r="K585" i="1"/>
  <c r="M585" i="1" s="1"/>
  <c r="O584" i="1"/>
  <c r="W584" i="1" s="1"/>
  <c r="M584" i="1"/>
  <c r="L584" i="1"/>
  <c r="N584" i="1" s="1"/>
  <c r="K584" i="1"/>
  <c r="O583" i="1"/>
  <c r="W583" i="1" s="1"/>
  <c r="N583" i="1"/>
  <c r="L583" i="1"/>
  <c r="K583" i="1"/>
  <c r="M583" i="1" s="1"/>
  <c r="W582" i="1"/>
  <c r="O582" i="1"/>
  <c r="M582" i="1"/>
  <c r="L582" i="1"/>
  <c r="N582" i="1" s="1"/>
  <c r="K582" i="1"/>
  <c r="W581" i="1"/>
  <c r="O581" i="1"/>
  <c r="N581" i="1"/>
  <c r="L581" i="1"/>
  <c r="K581" i="1"/>
  <c r="M581" i="1" s="1"/>
  <c r="O580" i="1"/>
  <c r="W580" i="1" s="1"/>
  <c r="L580" i="1"/>
  <c r="N580" i="1" s="1"/>
  <c r="K580" i="1"/>
  <c r="M580" i="1" s="1"/>
  <c r="O579" i="1"/>
  <c r="W579" i="1" s="1"/>
  <c r="N579" i="1"/>
  <c r="L579" i="1"/>
  <c r="K579" i="1"/>
  <c r="M579" i="1" s="1"/>
  <c r="W578" i="1"/>
  <c r="O578" i="1"/>
  <c r="L578" i="1"/>
  <c r="N578" i="1" s="1"/>
  <c r="K578" i="1"/>
  <c r="M578" i="1" s="1"/>
  <c r="O577" i="1"/>
  <c r="W577" i="1" s="1"/>
  <c r="M577" i="1"/>
  <c r="L577" i="1"/>
  <c r="N577" i="1" s="1"/>
  <c r="K577" i="1"/>
  <c r="O576" i="1"/>
  <c r="W576" i="1" s="1"/>
  <c r="L576" i="1"/>
  <c r="N576" i="1" s="1"/>
  <c r="K576" i="1"/>
  <c r="M576" i="1" s="1"/>
  <c r="W575" i="1"/>
  <c r="O575" i="1"/>
  <c r="L575" i="1"/>
  <c r="N575" i="1" s="1"/>
  <c r="K575" i="1"/>
  <c r="M575" i="1" s="1"/>
  <c r="W574" i="1"/>
  <c r="O574" i="1"/>
  <c r="N574" i="1"/>
  <c r="M574" i="1"/>
  <c r="L574" i="1"/>
  <c r="K574" i="1"/>
  <c r="O573" i="1"/>
  <c r="W573" i="1" s="1"/>
  <c r="M573" i="1"/>
  <c r="L573" i="1"/>
  <c r="N573" i="1" s="1"/>
  <c r="K573" i="1"/>
  <c r="W572" i="1"/>
  <c r="O572" i="1"/>
  <c r="L572" i="1"/>
  <c r="N572" i="1" s="1"/>
  <c r="K572" i="1"/>
  <c r="M572" i="1" s="1"/>
  <c r="O571" i="1"/>
  <c r="W571" i="1" s="1"/>
  <c r="N571" i="1"/>
  <c r="L571" i="1"/>
  <c r="K571" i="1"/>
  <c r="M571" i="1" s="1"/>
  <c r="O570" i="1"/>
  <c r="W570" i="1" s="1"/>
  <c r="N570" i="1"/>
  <c r="M570" i="1"/>
  <c r="L570" i="1"/>
  <c r="K570" i="1"/>
  <c r="W569" i="1"/>
  <c r="O569" i="1"/>
  <c r="L569" i="1"/>
  <c r="N569" i="1" s="1"/>
  <c r="K569" i="1"/>
  <c r="M569" i="1" s="1"/>
  <c r="O568" i="1"/>
  <c r="W568" i="1" s="1"/>
  <c r="M568" i="1"/>
  <c r="L568" i="1"/>
  <c r="N568" i="1" s="1"/>
  <c r="K568" i="1"/>
  <c r="O567" i="1"/>
  <c r="W567" i="1" s="1"/>
  <c r="N567" i="1"/>
  <c r="L567" i="1"/>
  <c r="K567" i="1"/>
  <c r="M567" i="1" s="1"/>
  <c r="W566" i="1"/>
  <c r="O566" i="1"/>
  <c r="M566" i="1"/>
  <c r="L566" i="1"/>
  <c r="N566" i="1" s="1"/>
  <c r="K566" i="1"/>
  <c r="W565" i="1"/>
  <c r="O565" i="1"/>
  <c r="N565" i="1"/>
  <c r="L565" i="1"/>
  <c r="K565" i="1"/>
  <c r="M565" i="1" s="1"/>
  <c r="O564" i="1"/>
  <c r="W564" i="1" s="1"/>
  <c r="L564" i="1"/>
  <c r="N564" i="1" s="1"/>
  <c r="K564" i="1"/>
  <c r="M564" i="1" s="1"/>
  <c r="O563" i="1"/>
  <c r="W563" i="1" s="1"/>
  <c r="N563" i="1"/>
  <c r="L563" i="1"/>
  <c r="K563" i="1"/>
  <c r="M563" i="1" s="1"/>
  <c r="W562" i="1"/>
  <c r="O562" i="1"/>
  <c r="L562" i="1"/>
  <c r="N562" i="1" s="1"/>
  <c r="K562" i="1"/>
  <c r="M562" i="1" s="1"/>
  <c r="O561" i="1"/>
  <c r="W561" i="1" s="1"/>
  <c r="M561" i="1"/>
  <c r="L561" i="1"/>
  <c r="N561" i="1" s="1"/>
  <c r="K561" i="1"/>
  <c r="O560" i="1"/>
  <c r="W560" i="1" s="1"/>
  <c r="L560" i="1"/>
  <c r="N560" i="1" s="1"/>
  <c r="K560" i="1"/>
  <c r="M560" i="1" s="1"/>
  <c r="W559" i="1"/>
  <c r="O559" i="1"/>
  <c r="L559" i="1"/>
  <c r="N559" i="1" s="1"/>
  <c r="K559" i="1"/>
  <c r="M559" i="1" s="1"/>
  <c r="W558" i="1"/>
  <c r="O558" i="1"/>
  <c r="N558" i="1"/>
  <c r="M558" i="1"/>
  <c r="L558" i="1"/>
  <c r="K558" i="1"/>
  <c r="O557" i="1"/>
  <c r="W557" i="1" s="1"/>
  <c r="M557" i="1"/>
  <c r="L557" i="1"/>
  <c r="N557" i="1" s="1"/>
  <c r="K557" i="1"/>
  <c r="W556" i="1"/>
  <c r="O556" i="1"/>
  <c r="L556" i="1"/>
  <c r="N556" i="1" s="1"/>
  <c r="K556" i="1"/>
  <c r="M556" i="1" s="1"/>
  <c r="O555" i="1"/>
  <c r="W555" i="1" s="1"/>
  <c r="N555" i="1"/>
  <c r="L555" i="1"/>
  <c r="K555" i="1"/>
  <c r="M555" i="1" s="1"/>
  <c r="O554" i="1"/>
  <c r="W554" i="1" s="1"/>
  <c r="N554" i="1"/>
  <c r="M554" i="1"/>
  <c r="L554" i="1"/>
  <c r="K554" i="1"/>
  <c r="W553" i="1"/>
  <c r="O553" i="1"/>
  <c r="L553" i="1"/>
  <c r="N553" i="1" s="1"/>
  <c r="K553" i="1"/>
  <c r="M553" i="1" s="1"/>
  <c r="O552" i="1"/>
  <c r="W552" i="1" s="1"/>
  <c r="M552" i="1"/>
  <c r="L552" i="1"/>
  <c r="N552" i="1" s="1"/>
  <c r="K552" i="1"/>
  <c r="O551" i="1"/>
  <c r="W551" i="1" s="1"/>
  <c r="N551" i="1"/>
  <c r="L551" i="1"/>
  <c r="K551" i="1"/>
  <c r="M551" i="1" s="1"/>
  <c r="W550" i="1"/>
  <c r="O550" i="1"/>
  <c r="L550" i="1"/>
  <c r="N550" i="1" s="1"/>
  <c r="K550" i="1"/>
  <c r="M550" i="1" s="1"/>
  <c r="W549" i="1"/>
  <c r="O549" i="1"/>
  <c r="N549" i="1"/>
  <c r="L549" i="1"/>
  <c r="K549" i="1"/>
  <c r="M549" i="1" s="1"/>
  <c r="O548" i="1"/>
  <c r="W548" i="1" s="1"/>
  <c r="L548" i="1"/>
  <c r="N548" i="1" s="1"/>
  <c r="K548" i="1"/>
  <c r="M548" i="1" s="1"/>
  <c r="O547" i="1"/>
  <c r="W547" i="1" s="1"/>
  <c r="L547" i="1"/>
  <c r="N547" i="1" s="1"/>
  <c r="K547" i="1"/>
  <c r="M547" i="1" s="1"/>
  <c r="W546" i="1"/>
  <c r="O546" i="1"/>
  <c r="L546" i="1"/>
  <c r="N546" i="1" s="1"/>
  <c r="K546" i="1"/>
  <c r="M546" i="1" s="1"/>
  <c r="O545" i="1"/>
  <c r="W545" i="1" s="1"/>
  <c r="M545" i="1"/>
  <c r="L545" i="1"/>
  <c r="N545" i="1" s="1"/>
  <c r="K545" i="1"/>
  <c r="O544" i="1"/>
  <c r="W544" i="1" s="1"/>
  <c r="M544" i="1"/>
  <c r="L544" i="1"/>
  <c r="N544" i="1" s="1"/>
  <c r="K544" i="1"/>
  <c r="W543" i="1"/>
  <c r="O543" i="1"/>
  <c r="L543" i="1"/>
  <c r="N543" i="1" s="1"/>
  <c r="K543" i="1"/>
  <c r="M543" i="1" s="1"/>
  <c r="W542" i="1"/>
  <c r="O542" i="1"/>
  <c r="N542" i="1"/>
  <c r="M542" i="1"/>
  <c r="L542" i="1"/>
  <c r="K542" i="1"/>
  <c r="O541" i="1"/>
  <c r="W541" i="1" s="1"/>
  <c r="M541" i="1"/>
  <c r="L541" i="1"/>
  <c r="N541" i="1" s="1"/>
  <c r="K541" i="1"/>
  <c r="W540" i="1"/>
  <c r="O540" i="1"/>
  <c r="L540" i="1"/>
  <c r="N540" i="1" s="1"/>
  <c r="K540" i="1"/>
  <c r="M540" i="1" s="1"/>
  <c r="O539" i="1"/>
  <c r="W539" i="1" s="1"/>
  <c r="N539" i="1"/>
  <c r="L539" i="1"/>
  <c r="K539" i="1"/>
  <c r="M539" i="1" s="1"/>
  <c r="O538" i="1"/>
  <c r="W538" i="1" s="1"/>
  <c r="N538" i="1"/>
  <c r="M538" i="1"/>
  <c r="L538" i="1"/>
  <c r="K538" i="1"/>
  <c r="W537" i="1"/>
  <c r="O537" i="1"/>
  <c r="L537" i="1"/>
  <c r="N537" i="1" s="1"/>
  <c r="K537" i="1"/>
  <c r="M537" i="1" s="1"/>
  <c r="W536" i="1"/>
  <c r="O536" i="1"/>
  <c r="M536" i="1"/>
  <c r="L536" i="1"/>
  <c r="N536" i="1" s="1"/>
  <c r="K536" i="1"/>
  <c r="O535" i="1"/>
  <c r="W535" i="1" s="1"/>
  <c r="N535" i="1"/>
  <c r="L535" i="1"/>
  <c r="K535" i="1"/>
  <c r="M535" i="1" s="1"/>
  <c r="W534" i="1"/>
  <c r="O534" i="1"/>
  <c r="L534" i="1"/>
  <c r="N534" i="1" s="1"/>
  <c r="K534" i="1"/>
  <c r="M534" i="1" s="1"/>
  <c r="W533" i="1"/>
  <c r="O533" i="1"/>
  <c r="N533" i="1"/>
  <c r="L533" i="1"/>
  <c r="K533" i="1"/>
  <c r="M533" i="1" s="1"/>
  <c r="O532" i="1"/>
  <c r="W532" i="1" s="1"/>
  <c r="L532" i="1"/>
  <c r="N532" i="1" s="1"/>
  <c r="K532" i="1"/>
  <c r="M532" i="1" s="1"/>
  <c r="O531" i="1"/>
  <c r="W531" i="1" s="1"/>
  <c r="N531" i="1"/>
  <c r="M531" i="1"/>
  <c r="L531" i="1"/>
  <c r="K531" i="1"/>
  <c r="W530" i="1"/>
  <c r="O530" i="1"/>
  <c r="L530" i="1"/>
  <c r="N530" i="1" s="1"/>
  <c r="K530" i="1"/>
  <c r="M530" i="1" s="1"/>
  <c r="O529" i="1"/>
  <c r="W529" i="1" s="1"/>
  <c r="M529" i="1"/>
  <c r="L529" i="1"/>
  <c r="N529" i="1" s="1"/>
  <c r="K529" i="1"/>
  <c r="O528" i="1"/>
  <c r="W528" i="1" s="1"/>
  <c r="N528" i="1"/>
  <c r="M528" i="1"/>
  <c r="L528" i="1"/>
  <c r="K528" i="1"/>
  <c r="W527" i="1"/>
  <c r="O527" i="1"/>
  <c r="L527" i="1"/>
  <c r="N527" i="1" s="1"/>
  <c r="K527" i="1"/>
  <c r="M527" i="1" s="1"/>
  <c r="W526" i="1"/>
  <c r="O526" i="1"/>
  <c r="N526" i="1"/>
  <c r="M526" i="1"/>
  <c r="L526" i="1"/>
  <c r="K526" i="1"/>
  <c r="O525" i="1"/>
  <c r="W525" i="1" s="1"/>
  <c r="M525" i="1"/>
  <c r="L525" i="1"/>
  <c r="N525" i="1" s="1"/>
  <c r="K525" i="1"/>
  <c r="W524" i="1"/>
  <c r="O524" i="1"/>
  <c r="L524" i="1"/>
  <c r="N524" i="1" s="1"/>
  <c r="K524" i="1"/>
  <c r="M524" i="1" s="1"/>
  <c r="O523" i="1"/>
  <c r="W523" i="1" s="1"/>
  <c r="N523" i="1"/>
  <c r="L523" i="1"/>
  <c r="K523" i="1"/>
  <c r="M523" i="1" s="1"/>
  <c r="O522" i="1"/>
  <c r="W522" i="1" s="1"/>
  <c r="N522" i="1"/>
  <c r="L522" i="1"/>
  <c r="K522" i="1"/>
  <c r="M522" i="1" s="1"/>
  <c r="O521" i="1"/>
  <c r="W521" i="1" s="1"/>
  <c r="M521" i="1"/>
  <c r="L521" i="1"/>
  <c r="N521" i="1" s="1"/>
  <c r="K521" i="1"/>
  <c r="W520" i="1"/>
  <c r="O520" i="1"/>
  <c r="M520" i="1"/>
  <c r="L520" i="1"/>
  <c r="N520" i="1" s="1"/>
  <c r="K520" i="1"/>
  <c r="O519" i="1"/>
  <c r="W519" i="1" s="1"/>
  <c r="L519" i="1"/>
  <c r="N519" i="1" s="1"/>
  <c r="K519" i="1"/>
  <c r="M519" i="1" s="1"/>
  <c r="W518" i="1"/>
  <c r="O518" i="1"/>
  <c r="N518" i="1"/>
  <c r="M518" i="1"/>
  <c r="L518" i="1"/>
  <c r="K518" i="1"/>
  <c r="W517" i="1"/>
  <c r="O517" i="1"/>
  <c r="N517" i="1"/>
  <c r="L517" i="1"/>
  <c r="K517" i="1"/>
  <c r="M517" i="1" s="1"/>
  <c r="O516" i="1"/>
  <c r="W516" i="1" s="1"/>
  <c r="N516" i="1"/>
  <c r="M516" i="1"/>
  <c r="L516" i="1"/>
  <c r="K516" i="1"/>
  <c r="O515" i="1"/>
  <c r="W515" i="1" s="1"/>
  <c r="N515" i="1"/>
  <c r="M515" i="1"/>
  <c r="L515" i="1"/>
  <c r="K515" i="1"/>
  <c r="O514" i="1"/>
  <c r="W514" i="1" s="1"/>
  <c r="N514" i="1"/>
  <c r="L514" i="1"/>
  <c r="K514" i="1"/>
  <c r="M514" i="1" s="1"/>
  <c r="W513" i="1"/>
  <c r="O513" i="1"/>
  <c r="M513" i="1"/>
  <c r="L513" i="1"/>
  <c r="N513" i="1" s="1"/>
  <c r="K513" i="1"/>
  <c r="O512" i="1"/>
  <c r="W512" i="1" s="1"/>
  <c r="L512" i="1"/>
  <c r="N512" i="1" s="1"/>
  <c r="K512" i="1"/>
  <c r="M512" i="1" s="1"/>
  <c r="W511" i="1"/>
  <c r="O511" i="1"/>
  <c r="L511" i="1"/>
  <c r="N511" i="1" s="1"/>
  <c r="K511" i="1"/>
  <c r="M511" i="1" s="1"/>
  <c r="O510" i="1"/>
  <c r="W510" i="1" s="1"/>
  <c r="N510" i="1"/>
  <c r="M510" i="1"/>
  <c r="L510" i="1"/>
  <c r="K510" i="1"/>
  <c r="O509" i="1"/>
  <c r="W509" i="1" s="1"/>
  <c r="L509" i="1"/>
  <c r="N509" i="1" s="1"/>
  <c r="K509" i="1"/>
  <c r="M509" i="1" s="1"/>
  <c r="W508" i="1"/>
  <c r="O508" i="1"/>
  <c r="N508" i="1"/>
  <c r="L508" i="1"/>
  <c r="K508" i="1"/>
  <c r="M508" i="1" s="1"/>
  <c r="O507" i="1"/>
  <c r="W507" i="1" s="1"/>
  <c r="N507" i="1"/>
  <c r="M507" i="1"/>
  <c r="L507" i="1"/>
  <c r="K507" i="1"/>
  <c r="O506" i="1"/>
  <c r="W506" i="1" s="1"/>
  <c r="L506" i="1"/>
  <c r="N506" i="1" s="1"/>
  <c r="K506" i="1"/>
  <c r="M506" i="1" s="1"/>
  <c r="W505" i="1"/>
  <c r="O505" i="1"/>
  <c r="L505" i="1"/>
  <c r="N505" i="1" s="1"/>
  <c r="K505" i="1"/>
  <c r="M505" i="1" s="1"/>
  <c r="O504" i="1"/>
  <c r="W504" i="1" s="1"/>
  <c r="N504" i="1"/>
  <c r="L504" i="1"/>
  <c r="K504" i="1"/>
  <c r="M504" i="1" s="1"/>
  <c r="O503" i="1"/>
  <c r="W503" i="1" s="1"/>
  <c r="L503" i="1"/>
  <c r="N503" i="1" s="1"/>
  <c r="K503" i="1"/>
  <c r="M503" i="1" s="1"/>
  <c r="W502" i="1"/>
  <c r="O502" i="1"/>
  <c r="M502" i="1"/>
  <c r="L502" i="1"/>
  <c r="N502" i="1" s="1"/>
  <c r="K502" i="1"/>
  <c r="W501" i="1"/>
  <c r="O501" i="1"/>
  <c r="L501" i="1"/>
  <c r="N501" i="1" s="1"/>
  <c r="K501" i="1"/>
  <c r="M501" i="1" s="1"/>
  <c r="O500" i="1"/>
  <c r="W500" i="1" s="1"/>
  <c r="M500" i="1"/>
  <c r="L500" i="1"/>
  <c r="N500" i="1" s="1"/>
  <c r="K500" i="1"/>
  <c r="W499" i="1"/>
  <c r="O499" i="1"/>
  <c r="N499" i="1"/>
  <c r="M499" i="1"/>
  <c r="L499" i="1"/>
  <c r="K499" i="1"/>
  <c r="W498" i="1"/>
  <c r="O498" i="1"/>
  <c r="M498" i="1"/>
  <c r="L498" i="1"/>
  <c r="N498" i="1" s="1"/>
  <c r="K498" i="1"/>
  <c r="O497" i="1"/>
  <c r="W497" i="1" s="1"/>
  <c r="N497" i="1"/>
  <c r="M497" i="1"/>
  <c r="L497" i="1"/>
  <c r="K497" i="1"/>
  <c r="O496" i="1"/>
  <c r="W496" i="1" s="1"/>
  <c r="N496" i="1"/>
  <c r="L496" i="1"/>
  <c r="K496" i="1"/>
  <c r="M496" i="1" s="1"/>
  <c r="W495" i="1"/>
  <c r="O495" i="1"/>
  <c r="N495" i="1"/>
  <c r="M495" i="1"/>
  <c r="L495" i="1"/>
  <c r="K495" i="1"/>
  <c r="O494" i="1"/>
  <c r="W494" i="1" s="1"/>
  <c r="N494" i="1"/>
  <c r="M494" i="1"/>
  <c r="L494" i="1"/>
  <c r="K494" i="1"/>
  <c r="O493" i="1"/>
  <c r="W493" i="1" s="1"/>
  <c r="L493" i="1"/>
  <c r="N493" i="1" s="1"/>
  <c r="K493" i="1"/>
  <c r="M493" i="1" s="1"/>
  <c r="W492" i="1"/>
  <c r="O492" i="1"/>
  <c r="N492" i="1"/>
  <c r="L492" i="1"/>
  <c r="K492" i="1"/>
  <c r="M492" i="1" s="1"/>
  <c r="O491" i="1"/>
  <c r="W491" i="1" s="1"/>
  <c r="N491" i="1"/>
  <c r="M491" i="1"/>
  <c r="L491" i="1"/>
  <c r="K491" i="1"/>
  <c r="W490" i="1"/>
  <c r="O490" i="1"/>
  <c r="L490" i="1"/>
  <c r="N490" i="1" s="1"/>
  <c r="K490" i="1"/>
  <c r="M490" i="1" s="1"/>
  <c r="W489" i="1"/>
  <c r="O489" i="1"/>
  <c r="L489" i="1"/>
  <c r="N489" i="1" s="1"/>
  <c r="K489" i="1"/>
  <c r="M489" i="1" s="1"/>
  <c r="O488" i="1"/>
  <c r="W488" i="1" s="1"/>
  <c r="N488" i="1"/>
  <c r="L488" i="1"/>
  <c r="K488" i="1"/>
  <c r="M488" i="1" s="1"/>
  <c r="O487" i="1"/>
  <c r="W487" i="1" s="1"/>
  <c r="L487" i="1"/>
  <c r="N487" i="1" s="1"/>
  <c r="K487" i="1"/>
  <c r="M487" i="1" s="1"/>
  <c r="W486" i="1"/>
  <c r="O486" i="1"/>
  <c r="M486" i="1"/>
  <c r="L486" i="1"/>
  <c r="N486" i="1" s="1"/>
  <c r="K486" i="1"/>
  <c r="W485" i="1"/>
  <c r="O485" i="1"/>
  <c r="L485" i="1"/>
  <c r="N485" i="1" s="1"/>
  <c r="K485" i="1"/>
  <c r="M485" i="1" s="1"/>
  <c r="O484" i="1"/>
  <c r="W484" i="1" s="1"/>
  <c r="M484" i="1"/>
  <c r="L484" i="1"/>
  <c r="N484" i="1" s="1"/>
  <c r="K484" i="1"/>
  <c r="W483" i="1"/>
  <c r="O483" i="1"/>
  <c r="N483" i="1"/>
  <c r="M483" i="1"/>
  <c r="L483" i="1"/>
  <c r="K483" i="1"/>
  <c r="W482" i="1"/>
  <c r="O482" i="1"/>
  <c r="M482" i="1"/>
  <c r="L482" i="1"/>
  <c r="N482" i="1" s="1"/>
  <c r="K482" i="1"/>
  <c r="O481" i="1"/>
  <c r="M481" i="1"/>
  <c r="L481" i="1"/>
  <c r="N481" i="1" s="1"/>
  <c r="K481" i="1"/>
  <c r="W480" i="1"/>
  <c r="O480" i="1"/>
  <c r="N480" i="1"/>
  <c r="M480" i="1"/>
  <c r="L480" i="1"/>
  <c r="K480" i="1"/>
  <c r="W479" i="1"/>
  <c r="O479" i="1"/>
  <c r="M479" i="1"/>
  <c r="L479" i="1"/>
  <c r="N479" i="1" s="1"/>
  <c r="K479" i="1"/>
  <c r="O478" i="1"/>
  <c r="W478" i="1" s="1"/>
  <c r="N478" i="1"/>
  <c r="M478" i="1"/>
  <c r="L478" i="1"/>
  <c r="K478" i="1"/>
  <c r="O477" i="1"/>
  <c r="W477" i="1" s="1"/>
  <c r="N477" i="1"/>
  <c r="L477" i="1"/>
  <c r="K477" i="1"/>
  <c r="M477" i="1" s="1"/>
  <c r="W476" i="1"/>
  <c r="O476" i="1"/>
  <c r="N476" i="1"/>
  <c r="M476" i="1"/>
  <c r="L476" i="1"/>
  <c r="K476" i="1"/>
  <c r="O475" i="1"/>
  <c r="W475" i="1" s="1"/>
  <c r="N475" i="1"/>
  <c r="M475" i="1"/>
  <c r="L475" i="1"/>
  <c r="K475" i="1"/>
  <c r="O474" i="1"/>
  <c r="W474" i="1" s="1"/>
  <c r="L474" i="1"/>
  <c r="N474" i="1" s="1"/>
  <c r="K474" i="1"/>
  <c r="M474" i="1" s="1"/>
  <c r="W473" i="1"/>
  <c r="O473" i="1"/>
  <c r="N473" i="1"/>
  <c r="L473" i="1"/>
  <c r="K473" i="1"/>
  <c r="M473" i="1" s="1"/>
  <c r="W472" i="1"/>
  <c r="O472" i="1"/>
  <c r="N472" i="1"/>
  <c r="M472" i="1"/>
  <c r="L472" i="1"/>
  <c r="K472" i="1"/>
  <c r="W471" i="1"/>
  <c r="O471" i="1"/>
  <c r="L471" i="1"/>
  <c r="N471" i="1" s="1"/>
  <c r="K471" i="1"/>
  <c r="M471" i="1" s="1"/>
  <c r="W470" i="1"/>
  <c r="O470" i="1"/>
  <c r="L470" i="1"/>
  <c r="N470" i="1" s="1"/>
  <c r="K470" i="1"/>
  <c r="M470" i="1" s="1"/>
  <c r="O469" i="1"/>
  <c r="W469" i="1" s="1"/>
  <c r="N469" i="1"/>
  <c r="L469" i="1"/>
  <c r="K469" i="1"/>
  <c r="M469" i="1" s="1"/>
  <c r="O468" i="1"/>
  <c r="W468" i="1" s="1"/>
  <c r="L468" i="1"/>
  <c r="N468" i="1" s="1"/>
  <c r="K468" i="1"/>
  <c r="M468" i="1" s="1"/>
  <c r="W467" i="1"/>
  <c r="O467" i="1"/>
  <c r="M467" i="1"/>
  <c r="L467" i="1"/>
  <c r="N467" i="1" s="1"/>
  <c r="K467" i="1"/>
  <c r="W466" i="1"/>
  <c r="O466" i="1"/>
  <c r="L466" i="1"/>
  <c r="N466" i="1" s="1"/>
  <c r="K466" i="1"/>
  <c r="M466" i="1" s="1"/>
  <c r="O465" i="1"/>
  <c r="W465" i="1" s="1"/>
  <c r="M465" i="1"/>
  <c r="L465" i="1"/>
  <c r="N465" i="1" s="1"/>
  <c r="K465" i="1"/>
  <c r="W464" i="1"/>
  <c r="O464" i="1"/>
  <c r="N464" i="1"/>
  <c r="M464" i="1"/>
  <c r="L464" i="1"/>
  <c r="K464" i="1"/>
  <c r="W463" i="1"/>
  <c r="O463" i="1"/>
  <c r="M463" i="1"/>
  <c r="L463" i="1"/>
  <c r="N463" i="1" s="1"/>
  <c r="K463" i="1"/>
  <c r="O462" i="1"/>
  <c r="W462" i="1" s="1"/>
  <c r="N462" i="1"/>
  <c r="M462" i="1"/>
  <c r="L462" i="1"/>
  <c r="K462" i="1"/>
  <c r="O461" i="1"/>
  <c r="W461" i="1" s="1"/>
  <c r="N461" i="1"/>
  <c r="M461" i="1"/>
  <c r="L461" i="1"/>
  <c r="K461" i="1"/>
  <c r="W460" i="1"/>
  <c r="O460" i="1"/>
  <c r="N460" i="1"/>
  <c r="M460" i="1"/>
  <c r="L460" i="1"/>
  <c r="K460" i="1"/>
  <c r="O459" i="1"/>
  <c r="W459" i="1" s="1"/>
  <c r="N459" i="1"/>
  <c r="M459" i="1"/>
  <c r="L459" i="1"/>
  <c r="K459" i="1"/>
  <c r="O458" i="1"/>
  <c r="W458" i="1" s="1"/>
  <c r="N458" i="1"/>
  <c r="L458" i="1"/>
  <c r="K458" i="1"/>
  <c r="M458" i="1" s="1"/>
  <c r="W457" i="1"/>
  <c r="O457" i="1"/>
  <c r="N457" i="1"/>
  <c r="L457" i="1"/>
  <c r="K457" i="1"/>
  <c r="M457" i="1" s="1"/>
  <c r="O456" i="1"/>
  <c r="W456" i="1" s="1"/>
  <c r="N456" i="1"/>
  <c r="M456" i="1"/>
  <c r="L456" i="1"/>
  <c r="K456" i="1"/>
  <c r="W455" i="1"/>
  <c r="O455" i="1"/>
  <c r="L455" i="1"/>
  <c r="N455" i="1" s="1"/>
  <c r="K455" i="1"/>
  <c r="M455" i="1" s="1"/>
  <c r="W454" i="1"/>
  <c r="O454" i="1"/>
  <c r="L454" i="1"/>
  <c r="N454" i="1" s="1"/>
  <c r="K454" i="1"/>
  <c r="M454" i="1" s="1"/>
  <c r="O453" i="1"/>
  <c r="W453" i="1" s="1"/>
  <c r="N453" i="1"/>
  <c r="L453" i="1"/>
  <c r="K453" i="1"/>
  <c r="M453" i="1" s="1"/>
  <c r="O452" i="1"/>
  <c r="W452" i="1" s="1"/>
  <c r="L452" i="1"/>
  <c r="N452" i="1" s="1"/>
  <c r="K452" i="1"/>
  <c r="M452" i="1" s="1"/>
  <c r="W451" i="1"/>
  <c r="O451" i="1"/>
  <c r="M451" i="1"/>
  <c r="L451" i="1"/>
  <c r="N451" i="1" s="1"/>
  <c r="K451" i="1"/>
  <c r="W450" i="1"/>
  <c r="O450" i="1"/>
  <c r="L450" i="1"/>
  <c r="N450" i="1" s="1"/>
  <c r="K450" i="1"/>
  <c r="M450" i="1" s="1"/>
  <c r="O449" i="1"/>
  <c r="W449" i="1" s="1"/>
  <c r="M449" i="1"/>
  <c r="L449" i="1"/>
  <c r="N449" i="1" s="1"/>
  <c r="K449" i="1"/>
  <c r="W448" i="1"/>
  <c r="O448" i="1"/>
  <c r="N448" i="1"/>
  <c r="M448" i="1"/>
  <c r="L448" i="1"/>
  <c r="K448" i="1"/>
  <c r="W447" i="1"/>
  <c r="O447" i="1"/>
  <c r="M447" i="1"/>
  <c r="L447" i="1"/>
  <c r="N447" i="1" s="1"/>
  <c r="K447" i="1"/>
  <c r="O446" i="1"/>
  <c r="W446" i="1" s="1"/>
  <c r="M446" i="1"/>
  <c r="L446" i="1"/>
  <c r="N446" i="1" s="1"/>
  <c r="K446" i="1"/>
  <c r="O445" i="1"/>
  <c r="W445" i="1" s="1"/>
  <c r="N445" i="1"/>
  <c r="M445" i="1"/>
  <c r="L445" i="1"/>
  <c r="K445" i="1"/>
  <c r="W444" i="1"/>
  <c r="O444" i="1"/>
  <c r="N444" i="1"/>
  <c r="M444" i="1"/>
  <c r="L444" i="1"/>
  <c r="K444" i="1"/>
  <c r="O443" i="1"/>
  <c r="W443" i="1" s="1"/>
  <c r="N443" i="1"/>
  <c r="M443" i="1"/>
  <c r="L443" i="1"/>
  <c r="K443" i="1"/>
  <c r="O442" i="1"/>
  <c r="W442" i="1" s="1"/>
  <c r="N442" i="1"/>
  <c r="M442" i="1"/>
  <c r="L442" i="1"/>
  <c r="K442" i="1"/>
  <c r="W441" i="1"/>
  <c r="O441" i="1"/>
  <c r="N441" i="1"/>
  <c r="L441" i="1"/>
  <c r="K441" i="1"/>
  <c r="M441" i="1" s="1"/>
  <c r="O440" i="1"/>
  <c r="W440" i="1" s="1"/>
  <c r="N440" i="1"/>
  <c r="M440" i="1"/>
  <c r="L440" i="1"/>
  <c r="K440" i="1"/>
  <c r="W439" i="1"/>
  <c r="O439" i="1"/>
  <c r="N439" i="1"/>
  <c r="L439" i="1"/>
  <c r="K439" i="1"/>
  <c r="M439" i="1" s="1"/>
  <c r="W438" i="1"/>
  <c r="O438" i="1"/>
  <c r="L438" i="1"/>
  <c r="N438" i="1" s="1"/>
  <c r="K438" i="1"/>
  <c r="M438" i="1" s="1"/>
  <c r="O437" i="1"/>
  <c r="W437" i="1" s="1"/>
  <c r="N437" i="1"/>
  <c r="L437" i="1"/>
  <c r="K437" i="1"/>
  <c r="M437" i="1" s="1"/>
  <c r="O436" i="1"/>
  <c r="W436" i="1" s="1"/>
  <c r="L436" i="1"/>
  <c r="N436" i="1" s="1"/>
  <c r="K436" i="1"/>
  <c r="M436" i="1" s="1"/>
  <c r="W435" i="1"/>
  <c r="O435" i="1"/>
  <c r="L435" i="1"/>
  <c r="N435" i="1" s="1"/>
  <c r="K435" i="1"/>
  <c r="M435" i="1" s="1"/>
  <c r="W434" i="1"/>
  <c r="O434" i="1"/>
  <c r="L434" i="1"/>
  <c r="N434" i="1" s="1"/>
  <c r="K434" i="1"/>
  <c r="M434" i="1" s="1"/>
  <c r="O433" i="1"/>
  <c r="W433" i="1" s="1"/>
  <c r="L433" i="1"/>
  <c r="N433" i="1" s="1"/>
  <c r="K433" i="1"/>
  <c r="M433" i="1" s="1"/>
  <c r="W432" i="1"/>
  <c r="O432" i="1"/>
  <c r="N432" i="1"/>
  <c r="M432" i="1"/>
  <c r="L432" i="1"/>
  <c r="K432" i="1"/>
  <c r="W431" i="1"/>
  <c r="O431" i="1"/>
  <c r="M431" i="1"/>
  <c r="L431" i="1"/>
  <c r="N431" i="1" s="1"/>
  <c r="K431" i="1"/>
  <c r="O430" i="1"/>
  <c r="W430" i="1" s="1"/>
  <c r="N430" i="1"/>
  <c r="M430" i="1"/>
  <c r="L430" i="1"/>
  <c r="K430" i="1"/>
  <c r="O429" i="1"/>
  <c r="W429" i="1" s="1"/>
  <c r="N429" i="1"/>
  <c r="M429" i="1"/>
  <c r="L429" i="1"/>
  <c r="K429" i="1"/>
  <c r="W428" i="1"/>
  <c r="O428" i="1"/>
  <c r="N428" i="1"/>
  <c r="M428" i="1"/>
  <c r="L428" i="1"/>
  <c r="K428" i="1"/>
  <c r="W427" i="1"/>
  <c r="O427" i="1"/>
  <c r="N427" i="1"/>
  <c r="M427" i="1"/>
  <c r="L427" i="1"/>
  <c r="K427" i="1"/>
  <c r="O426" i="1"/>
  <c r="W426" i="1" s="1"/>
  <c r="N426" i="1"/>
  <c r="M426" i="1"/>
  <c r="L426" i="1"/>
  <c r="K426" i="1"/>
  <c r="O425" i="1"/>
  <c r="W425" i="1" s="1"/>
  <c r="N425" i="1"/>
  <c r="L425" i="1"/>
  <c r="K425" i="1"/>
  <c r="M425" i="1" s="1"/>
  <c r="O424" i="1"/>
  <c r="W424" i="1" s="1"/>
  <c r="N424" i="1"/>
  <c r="M424" i="1"/>
  <c r="L424" i="1"/>
  <c r="K424" i="1"/>
  <c r="O423" i="1"/>
  <c r="W423" i="1" s="1"/>
  <c r="N423" i="1"/>
  <c r="L423" i="1"/>
  <c r="K423" i="1"/>
  <c r="M423" i="1" s="1"/>
  <c r="W422" i="1"/>
  <c r="O422" i="1"/>
  <c r="L422" i="1"/>
  <c r="N422" i="1" s="1"/>
  <c r="K422" i="1"/>
  <c r="M422" i="1" s="1"/>
  <c r="W421" i="1"/>
  <c r="O421" i="1"/>
  <c r="N421" i="1"/>
  <c r="L421" i="1"/>
  <c r="K421" i="1"/>
  <c r="M421" i="1" s="1"/>
  <c r="O420" i="1"/>
  <c r="W420" i="1" s="1"/>
  <c r="L420" i="1"/>
  <c r="N420" i="1" s="1"/>
  <c r="K420" i="1"/>
  <c r="M420" i="1" s="1"/>
  <c r="W419" i="1"/>
  <c r="O419" i="1"/>
  <c r="M419" i="1"/>
  <c r="L419" i="1"/>
  <c r="N419" i="1" s="1"/>
  <c r="K419" i="1"/>
  <c r="W418" i="1"/>
  <c r="O418" i="1"/>
  <c r="L418" i="1"/>
  <c r="N418" i="1" s="1"/>
  <c r="K418" i="1"/>
  <c r="M418" i="1" s="1"/>
  <c r="O417" i="1"/>
  <c r="W417" i="1" s="1"/>
  <c r="L417" i="1"/>
  <c r="N417" i="1" s="1"/>
  <c r="K417" i="1"/>
  <c r="M417" i="1" s="1"/>
  <c r="W416" i="1"/>
  <c r="O416" i="1"/>
  <c r="M416" i="1"/>
  <c r="L416" i="1"/>
  <c r="N416" i="1" s="1"/>
  <c r="K416" i="1"/>
  <c r="W415" i="1"/>
  <c r="O415" i="1"/>
  <c r="M415" i="1"/>
  <c r="L415" i="1"/>
  <c r="N415" i="1" s="1"/>
  <c r="K415" i="1"/>
  <c r="O414" i="1"/>
  <c r="W414" i="1" s="1"/>
  <c r="M414" i="1"/>
  <c r="L414" i="1"/>
  <c r="N414" i="1" s="1"/>
  <c r="K414" i="1"/>
  <c r="O413" i="1"/>
  <c r="W413" i="1" s="1"/>
  <c r="M413" i="1"/>
  <c r="L413" i="1"/>
  <c r="N413" i="1" s="1"/>
  <c r="K413" i="1"/>
  <c r="W412" i="1"/>
  <c r="O412" i="1"/>
  <c r="N412" i="1"/>
  <c r="M412" i="1"/>
  <c r="L412" i="1"/>
  <c r="K412" i="1"/>
  <c r="O411" i="1"/>
  <c r="W411" i="1" s="1"/>
  <c r="N411" i="1"/>
  <c r="M411" i="1"/>
  <c r="L411" i="1"/>
  <c r="K411" i="1"/>
  <c r="O410" i="1"/>
  <c r="W410" i="1" s="1"/>
  <c r="N410" i="1"/>
  <c r="L410" i="1"/>
  <c r="K410" i="1"/>
  <c r="M410" i="1" s="1"/>
  <c r="O409" i="1"/>
  <c r="W409" i="1" s="1"/>
  <c r="N409" i="1"/>
  <c r="L409" i="1"/>
  <c r="K409" i="1"/>
  <c r="M409" i="1" s="1"/>
  <c r="W408" i="1"/>
  <c r="O408" i="1"/>
  <c r="N408" i="1"/>
  <c r="M408" i="1"/>
  <c r="L408" i="1"/>
  <c r="K408" i="1"/>
  <c r="O407" i="1"/>
  <c r="W407" i="1" s="1"/>
  <c r="L407" i="1"/>
  <c r="N407" i="1" s="1"/>
  <c r="K407" i="1"/>
  <c r="M407" i="1" s="1"/>
  <c r="O406" i="1"/>
  <c r="W406" i="1" s="1"/>
  <c r="L406" i="1"/>
  <c r="N406" i="1" s="1"/>
  <c r="K406" i="1"/>
  <c r="M406" i="1" s="1"/>
  <c r="W405" i="1"/>
  <c r="O405" i="1"/>
  <c r="N405" i="1"/>
  <c r="L405" i="1"/>
  <c r="K405" i="1"/>
  <c r="M405" i="1" s="1"/>
  <c r="O404" i="1"/>
  <c r="W404" i="1" s="1"/>
  <c r="M404" i="1"/>
  <c r="L404" i="1"/>
  <c r="N404" i="1" s="1"/>
  <c r="K404" i="1"/>
  <c r="W403" i="1"/>
  <c r="O403" i="1"/>
  <c r="M403" i="1"/>
  <c r="L403" i="1"/>
  <c r="N403" i="1" s="1"/>
  <c r="K403" i="1"/>
  <c r="O402" i="1"/>
  <c r="W402" i="1" s="1"/>
  <c r="L402" i="1"/>
  <c r="N402" i="1" s="1"/>
  <c r="K402" i="1"/>
  <c r="M402" i="1" s="1"/>
  <c r="O401" i="1"/>
  <c r="W401" i="1" s="1"/>
  <c r="N401" i="1"/>
  <c r="L401" i="1"/>
  <c r="K401" i="1"/>
  <c r="M401" i="1" s="1"/>
  <c r="W400" i="1"/>
  <c r="O400" i="1"/>
  <c r="N400" i="1"/>
  <c r="L400" i="1"/>
  <c r="K400" i="1"/>
  <c r="M400" i="1" s="1"/>
  <c r="W399" i="1"/>
  <c r="O399" i="1"/>
  <c r="M399" i="1"/>
  <c r="L399" i="1"/>
  <c r="N399" i="1" s="1"/>
  <c r="K399" i="1"/>
  <c r="O398" i="1"/>
  <c r="W398" i="1" s="1"/>
  <c r="L398" i="1"/>
  <c r="N398" i="1" s="1"/>
  <c r="K398" i="1"/>
  <c r="M398" i="1" s="1"/>
  <c r="O397" i="1"/>
  <c r="W397" i="1" s="1"/>
  <c r="M397" i="1"/>
  <c r="L397" i="1"/>
  <c r="N397" i="1" s="1"/>
  <c r="K397" i="1"/>
  <c r="W396" i="1"/>
  <c r="O396" i="1"/>
  <c r="N396" i="1"/>
  <c r="M396" i="1"/>
  <c r="L396" i="1"/>
  <c r="K396" i="1"/>
  <c r="O395" i="1"/>
  <c r="W395" i="1" s="1"/>
  <c r="N395" i="1"/>
  <c r="M395" i="1"/>
  <c r="L395" i="1"/>
  <c r="K395" i="1"/>
  <c r="O394" i="1"/>
  <c r="W394" i="1" s="1"/>
  <c r="N394" i="1"/>
  <c r="L394" i="1"/>
  <c r="K394" i="1"/>
  <c r="M394" i="1" s="1"/>
  <c r="O393" i="1"/>
  <c r="W393" i="1" s="1"/>
  <c r="N393" i="1"/>
  <c r="L393" i="1"/>
  <c r="K393" i="1"/>
  <c r="M393" i="1" s="1"/>
  <c r="W392" i="1"/>
  <c r="O392" i="1"/>
  <c r="N392" i="1"/>
  <c r="M392" i="1"/>
  <c r="L392" i="1"/>
  <c r="K392" i="1"/>
  <c r="O391" i="1"/>
  <c r="W391" i="1" s="1"/>
  <c r="L391" i="1"/>
  <c r="N391" i="1" s="1"/>
  <c r="K391" i="1"/>
  <c r="M391" i="1" s="1"/>
  <c r="O390" i="1"/>
  <c r="W390" i="1" s="1"/>
  <c r="L390" i="1"/>
  <c r="N390" i="1" s="1"/>
  <c r="K390" i="1"/>
  <c r="M390" i="1" s="1"/>
  <c r="O389" i="1"/>
  <c r="W389" i="1" s="1"/>
  <c r="N389" i="1"/>
  <c r="L389" i="1"/>
  <c r="K389" i="1"/>
  <c r="M389" i="1" s="1"/>
  <c r="O388" i="1"/>
  <c r="W388" i="1" s="1"/>
  <c r="L388" i="1"/>
  <c r="N388" i="1" s="1"/>
  <c r="K388" i="1"/>
  <c r="M388" i="1" s="1"/>
  <c r="W387" i="1"/>
  <c r="O387" i="1"/>
  <c r="N387" i="1"/>
  <c r="L387" i="1"/>
  <c r="K387" i="1"/>
  <c r="M387" i="1" s="1"/>
  <c r="O386" i="1"/>
  <c r="W386" i="1" s="1"/>
  <c r="N386" i="1"/>
  <c r="M386" i="1"/>
  <c r="L386" i="1"/>
  <c r="K386" i="1"/>
  <c r="O385" i="1"/>
  <c r="W385" i="1" s="1"/>
  <c r="M385" i="1"/>
  <c r="L385" i="1"/>
  <c r="N385" i="1" s="1"/>
  <c r="K385" i="1"/>
  <c r="W384" i="1"/>
  <c r="O384" i="1"/>
  <c r="L384" i="1"/>
  <c r="N384" i="1" s="1"/>
  <c r="K384" i="1"/>
  <c r="M384" i="1" s="1"/>
  <c r="O383" i="1"/>
  <c r="W383" i="1" s="1"/>
  <c r="N383" i="1"/>
  <c r="L383" i="1"/>
  <c r="K383" i="1"/>
  <c r="M383" i="1" s="1"/>
  <c r="W382" i="1"/>
  <c r="O382" i="1"/>
  <c r="N382" i="1"/>
  <c r="L382" i="1"/>
  <c r="K382" i="1"/>
  <c r="M382" i="1" s="1"/>
  <c r="W381" i="1"/>
  <c r="O381" i="1"/>
  <c r="M381" i="1"/>
  <c r="L381" i="1"/>
  <c r="N381" i="1" s="1"/>
  <c r="K381" i="1"/>
  <c r="O380" i="1"/>
  <c r="W380" i="1" s="1"/>
  <c r="L380" i="1"/>
  <c r="N380" i="1" s="1"/>
  <c r="K380" i="1"/>
  <c r="M380" i="1" s="1"/>
  <c r="O379" i="1"/>
  <c r="W379" i="1" s="1"/>
  <c r="L379" i="1"/>
  <c r="N379" i="1" s="1"/>
  <c r="K379" i="1"/>
  <c r="M379" i="1" s="1"/>
  <c r="W378" i="1"/>
  <c r="O378" i="1"/>
  <c r="N378" i="1"/>
  <c r="M378" i="1"/>
  <c r="L378" i="1"/>
  <c r="K378" i="1"/>
  <c r="W377" i="1"/>
  <c r="O377" i="1"/>
  <c r="L377" i="1"/>
  <c r="N377" i="1" s="1"/>
  <c r="K377" i="1"/>
  <c r="M377" i="1" s="1"/>
  <c r="O376" i="1"/>
  <c r="W376" i="1" s="1"/>
  <c r="M376" i="1"/>
  <c r="L376" i="1"/>
  <c r="N376" i="1" s="1"/>
  <c r="K376" i="1"/>
  <c r="O375" i="1"/>
  <c r="W375" i="1" s="1"/>
  <c r="N375" i="1"/>
  <c r="L375" i="1"/>
  <c r="K375" i="1"/>
  <c r="M375" i="1" s="1"/>
  <c r="W374" i="1"/>
  <c r="O374" i="1"/>
  <c r="M374" i="1"/>
  <c r="L374" i="1"/>
  <c r="N374" i="1" s="1"/>
  <c r="K374" i="1"/>
  <c r="W373" i="1"/>
  <c r="O373" i="1"/>
  <c r="N373" i="1"/>
  <c r="M373" i="1"/>
  <c r="L373" i="1"/>
  <c r="K373" i="1"/>
  <c r="O372" i="1"/>
  <c r="W372" i="1" s="1"/>
  <c r="L372" i="1"/>
  <c r="N372" i="1" s="1"/>
  <c r="K372" i="1"/>
  <c r="M372" i="1" s="1"/>
  <c r="W371" i="1"/>
  <c r="O371" i="1"/>
  <c r="N371" i="1"/>
  <c r="L371" i="1"/>
  <c r="K371" i="1"/>
  <c r="M371" i="1" s="1"/>
  <c r="O370" i="1"/>
  <c r="W370" i="1" s="1"/>
  <c r="N370" i="1"/>
  <c r="M370" i="1"/>
  <c r="L370" i="1"/>
  <c r="K370" i="1"/>
  <c r="O369" i="1"/>
  <c r="W369" i="1" s="1"/>
  <c r="M369" i="1"/>
  <c r="L369" i="1"/>
  <c r="N369" i="1" s="1"/>
  <c r="K369" i="1"/>
  <c r="W368" i="1"/>
  <c r="O368" i="1"/>
  <c r="L368" i="1"/>
  <c r="N368" i="1" s="1"/>
  <c r="K368" i="1"/>
  <c r="M368" i="1" s="1"/>
  <c r="O367" i="1"/>
  <c r="W367" i="1" s="1"/>
  <c r="N367" i="1"/>
  <c r="L367" i="1"/>
  <c r="K367" i="1"/>
  <c r="M367" i="1" s="1"/>
  <c r="W366" i="1"/>
  <c r="O366" i="1"/>
  <c r="N366" i="1"/>
  <c r="L366" i="1"/>
  <c r="K366" i="1"/>
  <c r="M366" i="1" s="1"/>
  <c r="W365" i="1"/>
  <c r="O365" i="1"/>
  <c r="M365" i="1"/>
  <c r="L365" i="1"/>
  <c r="N365" i="1" s="1"/>
  <c r="K365" i="1"/>
  <c r="O364" i="1"/>
  <c r="W364" i="1" s="1"/>
  <c r="L364" i="1"/>
  <c r="N364" i="1" s="1"/>
  <c r="K364" i="1"/>
  <c r="M364" i="1" s="1"/>
  <c r="O363" i="1"/>
  <c r="W363" i="1" s="1"/>
  <c r="L363" i="1"/>
  <c r="N363" i="1" s="1"/>
  <c r="K363" i="1"/>
  <c r="M363" i="1" s="1"/>
  <c r="W362" i="1"/>
  <c r="O362" i="1"/>
  <c r="N362" i="1"/>
  <c r="M362" i="1"/>
  <c r="L362" i="1"/>
  <c r="K362" i="1"/>
  <c r="W361" i="1"/>
  <c r="O361" i="1"/>
  <c r="L361" i="1"/>
  <c r="N361" i="1" s="1"/>
  <c r="K361" i="1"/>
  <c r="M361" i="1" s="1"/>
  <c r="O360" i="1"/>
  <c r="L360" i="1"/>
  <c r="N360" i="1" s="1"/>
  <c r="K360" i="1"/>
  <c r="M360" i="1" s="1"/>
  <c r="O359" i="1"/>
  <c r="M359" i="1"/>
  <c r="L359" i="1"/>
  <c r="N359" i="1" s="1"/>
  <c r="K359" i="1"/>
  <c r="O358" i="1"/>
  <c r="W358" i="1" s="1"/>
  <c r="L358" i="1"/>
  <c r="N358" i="1" s="1"/>
  <c r="K358" i="1"/>
  <c r="M358" i="1" s="1"/>
  <c r="O357" i="1"/>
  <c r="W357" i="1" s="1"/>
  <c r="L357" i="1"/>
  <c r="N357" i="1" s="1"/>
  <c r="K357" i="1"/>
  <c r="M357" i="1" s="1"/>
  <c r="W356" i="1"/>
  <c r="O356" i="1"/>
  <c r="N356" i="1"/>
  <c r="M356" i="1"/>
  <c r="L356" i="1"/>
  <c r="K356" i="1"/>
  <c r="W355" i="1"/>
  <c r="O355" i="1"/>
  <c r="L355" i="1"/>
  <c r="N355" i="1" s="1"/>
  <c r="K355" i="1"/>
  <c r="M355" i="1" s="1"/>
  <c r="O354" i="1"/>
  <c r="W354" i="1" s="1"/>
  <c r="M354" i="1"/>
  <c r="L354" i="1"/>
  <c r="N354" i="1" s="1"/>
  <c r="K354" i="1"/>
  <c r="O353" i="1"/>
  <c r="W353" i="1" s="1"/>
  <c r="N353" i="1"/>
  <c r="L353" i="1"/>
  <c r="K353" i="1"/>
  <c r="M353" i="1" s="1"/>
  <c r="W352" i="1"/>
  <c r="O352" i="1"/>
  <c r="M352" i="1"/>
  <c r="L352" i="1"/>
  <c r="N352" i="1" s="1"/>
  <c r="K352" i="1"/>
  <c r="W351" i="1"/>
  <c r="O351" i="1"/>
  <c r="N351" i="1"/>
  <c r="M351" i="1"/>
  <c r="L351" i="1"/>
  <c r="K351" i="1"/>
  <c r="O350" i="1"/>
  <c r="W350" i="1" s="1"/>
  <c r="L350" i="1"/>
  <c r="N350" i="1" s="1"/>
  <c r="K350" i="1"/>
  <c r="M350" i="1" s="1"/>
  <c r="W349" i="1"/>
  <c r="O349" i="1"/>
  <c r="N349" i="1"/>
  <c r="L349" i="1"/>
  <c r="K349" i="1"/>
  <c r="M349" i="1" s="1"/>
  <c r="O348" i="1"/>
  <c r="W348" i="1" s="1"/>
  <c r="N348" i="1"/>
  <c r="M348" i="1"/>
  <c r="L348" i="1"/>
  <c r="K348" i="1"/>
  <c r="O347" i="1"/>
  <c r="W347" i="1" s="1"/>
  <c r="M347" i="1"/>
  <c r="L347" i="1"/>
  <c r="N347" i="1" s="1"/>
  <c r="K347" i="1"/>
  <c r="W346" i="1"/>
  <c r="O346" i="1"/>
  <c r="L346" i="1"/>
  <c r="N346" i="1" s="1"/>
  <c r="K346" i="1"/>
  <c r="M346" i="1" s="1"/>
  <c r="O345" i="1"/>
  <c r="W345" i="1" s="1"/>
  <c r="N345" i="1"/>
  <c r="L345" i="1"/>
  <c r="K345" i="1"/>
  <c r="M345" i="1" s="1"/>
  <c r="W344" i="1"/>
  <c r="O344" i="1"/>
  <c r="N344" i="1"/>
  <c r="L344" i="1"/>
  <c r="K344" i="1"/>
  <c r="M344" i="1" s="1"/>
  <c r="W343" i="1"/>
  <c r="O343" i="1"/>
  <c r="M343" i="1"/>
  <c r="L343" i="1"/>
  <c r="N343" i="1" s="1"/>
  <c r="K343" i="1"/>
  <c r="O342" i="1"/>
  <c r="W342" i="1" s="1"/>
  <c r="L342" i="1"/>
  <c r="N342" i="1" s="1"/>
  <c r="K342" i="1"/>
  <c r="M342" i="1" s="1"/>
  <c r="O341" i="1"/>
  <c r="W341" i="1" s="1"/>
  <c r="L341" i="1"/>
  <c r="N341" i="1" s="1"/>
  <c r="K341" i="1"/>
  <c r="M341" i="1" s="1"/>
  <c r="W340" i="1"/>
  <c r="O340" i="1"/>
  <c r="N340" i="1"/>
  <c r="M340" i="1"/>
  <c r="L340" i="1"/>
  <c r="K340" i="1"/>
  <c r="W339" i="1"/>
  <c r="O339" i="1"/>
  <c r="L339" i="1"/>
  <c r="N339" i="1" s="1"/>
  <c r="K339" i="1"/>
  <c r="M339" i="1" s="1"/>
  <c r="O338" i="1"/>
  <c r="W338" i="1" s="1"/>
  <c r="M338" i="1"/>
  <c r="L338" i="1"/>
  <c r="N338" i="1" s="1"/>
  <c r="K338" i="1"/>
  <c r="O337" i="1"/>
  <c r="W337" i="1" s="1"/>
  <c r="N337" i="1"/>
  <c r="L337" i="1"/>
  <c r="K337" i="1"/>
  <c r="M337" i="1" s="1"/>
  <c r="W336" i="1"/>
  <c r="O336" i="1"/>
  <c r="M336" i="1"/>
  <c r="L336" i="1"/>
  <c r="N336" i="1" s="1"/>
  <c r="K336" i="1"/>
  <c r="W335" i="1"/>
  <c r="O335" i="1"/>
  <c r="N335" i="1"/>
  <c r="M335" i="1"/>
  <c r="L335" i="1"/>
  <c r="K335" i="1"/>
  <c r="O334" i="1"/>
  <c r="W334" i="1" s="1"/>
  <c r="L334" i="1"/>
  <c r="N334" i="1" s="1"/>
  <c r="K334" i="1"/>
  <c r="M334" i="1" s="1"/>
  <c r="W333" i="1"/>
  <c r="O333" i="1"/>
  <c r="N333" i="1"/>
  <c r="L333" i="1"/>
  <c r="K333" i="1"/>
  <c r="M333" i="1" s="1"/>
  <c r="O332" i="1"/>
  <c r="W332" i="1" s="1"/>
  <c r="N332" i="1"/>
  <c r="M332" i="1"/>
  <c r="L332" i="1"/>
  <c r="K332" i="1"/>
  <c r="O331" i="1"/>
  <c r="W331" i="1" s="1"/>
  <c r="M331" i="1"/>
  <c r="L331" i="1"/>
  <c r="N331" i="1" s="1"/>
  <c r="K331" i="1"/>
  <c r="W330" i="1"/>
  <c r="O330" i="1"/>
  <c r="L330" i="1"/>
  <c r="N330" i="1" s="1"/>
  <c r="K330" i="1"/>
  <c r="M330" i="1" s="1"/>
  <c r="O329" i="1"/>
  <c r="W329" i="1" s="1"/>
  <c r="N329" i="1"/>
  <c r="L329" i="1"/>
  <c r="K329" i="1"/>
  <c r="M329" i="1" s="1"/>
  <c r="W328" i="1"/>
  <c r="O328" i="1"/>
  <c r="N328" i="1"/>
  <c r="L328" i="1"/>
  <c r="K328" i="1"/>
  <c r="M328" i="1" s="1"/>
  <c r="W327" i="1"/>
  <c r="O327" i="1"/>
  <c r="M327" i="1"/>
  <c r="L327" i="1"/>
  <c r="N327" i="1" s="1"/>
  <c r="K327" i="1"/>
  <c r="O326" i="1"/>
  <c r="W326" i="1" s="1"/>
  <c r="L326" i="1"/>
  <c r="N326" i="1" s="1"/>
  <c r="K326" i="1"/>
  <c r="M326" i="1" s="1"/>
  <c r="O325" i="1"/>
  <c r="W325" i="1" s="1"/>
  <c r="N325" i="1"/>
  <c r="L325" i="1"/>
  <c r="K325" i="1"/>
  <c r="M325" i="1" s="1"/>
  <c r="W324" i="1"/>
  <c r="O324" i="1"/>
  <c r="N324" i="1"/>
  <c r="M324" i="1"/>
  <c r="L324" i="1"/>
  <c r="K324" i="1"/>
  <c r="W323" i="1"/>
  <c r="O323" i="1"/>
  <c r="L323" i="1"/>
  <c r="N323" i="1" s="1"/>
  <c r="K323" i="1"/>
  <c r="M323" i="1" s="1"/>
  <c r="O322" i="1"/>
  <c r="W322" i="1" s="1"/>
  <c r="M322" i="1"/>
  <c r="L322" i="1"/>
  <c r="N322" i="1" s="1"/>
  <c r="K322" i="1"/>
  <c r="O321" i="1"/>
  <c r="W321" i="1" s="1"/>
  <c r="N321" i="1"/>
  <c r="L321" i="1"/>
  <c r="K321" i="1"/>
  <c r="M321" i="1" s="1"/>
  <c r="W320" i="1"/>
  <c r="O320" i="1"/>
  <c r="M320" i="1"/>
  <c r="L320" i="1"/>
  <c r="N320" i="1" s="1"/>
  <c r="K320" i="1"/>
  <c r="W319" i="1"/>
  <c r="O319" i="1"/>
  <c r="N319" i="1"/>
  <c r="M319" i="1"/>
  <c r="L319" i="1"/>
  <c r="K319" i="1"/>
  <c r="O318" i="1"/>
  <c r="W318" i="1" s="1"/>
  <c r="L318" i="1"/>
  <c r="N318" i="1" s="1"/>
  <c r="K318" i="1"/>
  <c r="M318" i="1" s="1"/>
  <c r="W317" i="1"/>
  <c r="O317" i="1"/>
  <c r="N317" i="1"/>
  <c r="L317" i="1"/>
  <c r="K317" i="1"/>
  <c r="M317" i="1" s="1"/>
  <c r="W316" i="1"/>
  <c r="O316" i="1"/>
  <c r="N316" i="1"/>
  <c r="M316" i="1"/>
  <c r="L316" i="1"/>
  <c r="K316" i="1"/>
  <c r="O315" i="1"/>
  <c r="W315" i="1" s="1"/>
  <c r="M315" i="1"/>
  <c r="L315" i="1"/>
  <c r="N315" i="1" s="1"/>
  <c r="K315" i="1"/>
  <c r="O314" i="1"/>
  <c r="W314" i="1" s="1"/>
  <c r="L314" i="1"/>
  <c r="N314" i="1" s="1"/>
  <c r="K314" i="1"/>
  <c r="M314" i="1" s="1"/>
  <c r="O313" i="1"/>
  <c r="W313" i="1" s="1"/>
  <c r="N313" i="1"/>
  <c r="L313" i="1"/>
  <c r="K313" i="1"/>
  <c r="M313" i="1" s="1"/>
  <c r="W312" i="1"/>
  <c r="O312" i="1"/>
  <c r="N312" i="1"/>
  <c r="M312" i="1"/>
  <c r="L312" i="1"/>
  <c r="K312" i="1"/>
  <c r="W311" i="1"/>
  <c r="O311" i="1"/>
  <c r="M311" i="1"/>
  <c r="L311" i="1"/>
  <c r="N311" i="1" s="1"/>
  <c r="K311" i="1"/>
  <c r="O310" i="1"/>
  <c r="W310" i="1" s="1"/>
  <c r="L310" i="1"/>
  <c r="N310" i="1" s="1"/>
  <c r="K310" i="1"/>
  <c r="M310" i="1" s="1"/>
  <c r="O309" i="1"/>
  <c r="W309" i="1" s="1"/>
  <c r="N309" i="1"/>
  <c r="L309" i="1"/>
  <c r="K309" i="1"/>
  <c r="M309" i="1" s="1"/>
  <c r="W308" i="1"/>
  <c r="O308" i="1"/>
  <c r="N308" i="1"/>
  <c r="M308" i="1"/>
  <c r="L308" i="1"/>
  <c r="K308" i="1"/>
  <c r="W307" i="1"/>
  <c r="O307" i="1"/>
  <c r="L307" i="1"/>
  <c r="N307" i="1" s="1"/>
  <c r="K307" i="1"/>
  <c r="M307" i="1" s="1"/>
  <c r="O306" i="1"/>
  <c r="W306" i="1" s="1"/>
  <c r="M306" i="1"/>
  <c r="L306" i="1"/>
  <c r="N306" i="1" s="1"/>
  <c r="K306" i="1"/>
  <c r="O305" i="1"/>
  <c r="W305" i="1" s="1"/>
  <c r="N305" i="1"/>
  <c r="L305" i="1"/>
  <c r="K305" i="1"/>
  <c r="M305" i="1" s="1"/>
  <c r="W304" i="1"/>
  <c r="O304" i="1"/>
  <c r="M304" i="1"/>
  <c r="R304" i="1" s="1"/>
  <c r="L304" i="1"/>
  <c r="N304" i="1" s="1"/>
  <c r="K304" i="1"/>
  <c r="W303" i="1"/>
  <c r="O303" i="1"/>
  <c r="M303" i="1"/>
  <c r="L303" i="1"/>
  <c r="N303" i="1" s="1"/>
  <c r="K303" i="1"/>
  <c r="O302" i="1"/>
  <c r="W302" i="1" s="1"/>
  <c r="L302" i="1"/>
  <c r="N302" i="1" s="1"/>
  <c r="K302" i="1"/>
  <c r="M302" i="1" s="1"/>
  <c r="W301" i="1"/>
  <c r="O301" i="1"/>
  <c r="N301" i="1"/>
  <c r="L301" i="1"/>
  <c r="K301" i="1"/>
  <c r="M301" i="1" s="1"/>
  <c r="W300" i="1"/>
  <c r="O300" i="1"/>
  <c r="N300" i="1"/>
  <c r="M300" i="1"/>
  <c r="L300" i="1"/>
  <c r="K300" i="1"/>
  <c r="O299" i="1"/>
  <c r="W299" i="1" s="1"/>
  <c r="M299" i="1"/>
  <c r="L299" i="1"/>
  <c r="N299" i="1" s="1"/>
  <c r="K299" i="1"/>
  <c r="W298" i="1"/>
  <c r="O298" i="1"/>
  <c r="L298" i="1"/>
  <c r="N298" i="1" s="1"/>
  <c r="K298" i="1"/>
  <c r="M298" i="1" s="1"/>
  <c r="O297" i="1"/>
  <c r="W297" i="1" s="1"/>
  <c r="N297" i="1"/>
  <c r="L297" i="1"/>
  <c r="K297" i="1"/>
  <c r="M297" i="1" s="1"/>
  <c r="W296" i="1"/>
  <c r="O296" i="1"/>
  <c r="N296" i="1"/>
  <c r="M296" i="1"/>
  <c r="L296" i="1"/>
  <c r="K296" i="1"/>
  <c r="W295" i="1"/>
  <c r="O295" i="1"/>
  <c r="M295" i="1"/>
  <c r="L295" i="1"/>
  <c r="N295" i="1" s="1"/>
  <c r="K295" i="1"/>
  <c r="O294" i="1"/>
  <c r="W294" i="1" s="1"/>
  <c r="L294" i="1"/>
  <c r="N294" i="1" s="1"/>
  <c r="K294" i="1"/>
  <c r="M294" i="1" s="1"/>
  <c r="O293" i="1"/>
  <c r="W293" i="1" s="1"/>
  <c r="L293" i="1"/>
  <c r="N293" i="1" s="1"/>
  <c r="K293" i="1"/>
  <c r="M293" i="1" s="1"/>
  <c r="W292" i="1"/>
  <c r="O292" i="1"/>
  <c r="N292" i="1"/>
  <c r="M292" i="1"/>
  <c r="L292" i="1"/>
  <c r="K292" i="1"/>
  <c r="W291" i="1"/>
  <c r="O291" i="1"/>
  <c r="L291" i="1"/>
  <c r="N291" i="1" s="1"/>
  <c r="K291" i="1"/>
  <c r="M291" i="1" s="1"/>
  <c r="O290" i="1"/>
  <c r="W290" i="1" s="1"/>
  <c r="M290" i="1"/>
  <c r="L290" i="1"/>
  <c r="N290" i="1" s="1"/>
  <c r="K290" i="1"/>
  <c r="O289" i="1"/>
  <c r="W289" i="1" s="1"/>
  <c r="N289" i="1"/>
  <c r="L289" i="1"/>
  <c r="K289" i="1"/>
  <c r="M289" i="1" s="1"/>
  <c r="W288" i="1"/>
  <c r="O288" i="1"/>
  <c r="M288" i="1"/>
  <c r="L288" i="1"/>
  <c r="N288" i="1" s="1"/>
  <c r="K288" i="1"/>
  <c r="O287" i="1"/>
  <c r="W287" i="1" s="1"/>
  <c r="M287" i="1"/>
  <c r="L287" i="1"/>
  <c r="N287" i="1" s="1"/>
  <c r="K287" i="1"/>
  <c r="O286" i="1"/>
  <c r="W286" i="1" s="1"/>
  <c r="M286" i="1"/>
  <c r="L286" i="1"/>
  <c r="N286" i="1" s="1"/>
  <c r="K286" i="1"/>
  <c r="W285" i="1"/>
  <c r="O285" i="1"/>
  <c r="N285" i="1"/>
  <c r="L285" i="1"/>
  <c r="K285" i="1"/>
  <c r="M285" i="1" s="1"/>
  <c r="W284" i="1"/>
  <c r="O284" i="1"/>
  <c r="N284" i="1"/>
  <c r="M284" i="1"/>
  <c r="L284" i="1"/>
  <c r="K284" i="1"/>
  <c r="W283" i="1"/>
  <c r="O283" i="1"/>
  <c r="L283" i="1"/>
  <c r="N283" i="1" s="1"/>
  <c r="K283" i="1"/>
  <c r="M283" i="1" s="1"/>
  <c r="O282" i="1"/>
  <c r="W282" i="1" s="1"/>
  <c r="N282" i="1"/>
  <c r="L282" i="1"/>
  <c r="K282" i="1"/>
  <c r="M282" i="1" s="1"/>
  <c r="O281" i="1"/>
  <c r="W281" i="1" s="1"/>
  <c r="N281" i="1"/>
  <c r="L281" i="1"/>
  <c r="K281" i="1"/>
  <c r="M281" i="1" s="1"/>
  <c r="W280" i="1"/>
  <c r="O280" i="1"/>
  <c r="N280" i="1"/>
  <c r="M280" i="1"/>
  <c r="L280" i="1"/>
  <c r="K280" i="1"/>
  <c r="W279" i="1"/>
  <c r="O279" i="1"/>
  <c r="M279" i="1"/>
  <c r="L279" i="1"/>
  <c r="N279" i="1" s="1"/>
  <c r="K279" i="1"/>
  <c r="O278" i="1"/>
  <c r="W278" i="1" s="1"/>
  <c r="L278" i="1"/>
  <c r="N278" i="1" s="1"/>
  <c r="K278" i="1"/>
  <c r="M278" i="1" s="1"/>
  <c r="W277" i="1"/>
  <c r="O277" i="1"/>
  <c r="N277" i="1"/>
  <c r="L277" i="1"/>
  <c r="K277" i="1"/>
  <c r="M277" i="1" s="1"/>
  <c r="O276" i="1"/>
  <c r="W276" i="1" s="1"/>
  <c r="L276" i="1"/>
  <c r="N276" i="1" s="1"/>
  <c r="K276" i="1"/>
  <c r="M276" i="1" s="1"/>
  <c r="W275" i="1"/>
  <c r="O275" i="1"/>
  <c r="N275" i="1"/>
  <c r="L275" i="1"/>
  <c r="K275" i="1"/>
  <c r="M275" i="1" s="1"/>
  <c r="O274" i="1"/>
  <c r="W274" i="1" s="1"/>
  <c r="M274" i="1"/>
  <c r="L274" i="1"/>
  <c r="N274" i="1" s="1"/>
  <c r="K274" i="1"/>
  <c r="W273" i="1"/>
  <c r="O273" i="1"/>
  <c r="L273" i="1"/>
  <c r="N273" i="1" s="1"/>
  <c r="K273" i="1"/>
  <c r="M273" i="1" s="1"/>
  <c r="W272" i="1"/>
  <c r="O272" i="1"/>
  <c r="L272" i="1"/>
  <c r="N272" i="1" s="1"/>
  <c r="K272" i="1"/>
  <c r="M272" i="1" s="1"/>
  <c r="W271" i="1"/>
  <c r="O271" i="1"/>
  <c r="N271" i="1"/>
  <c r="L271" i="1"/>
  <c r="K271" i="1"/>
  <c r="M271" i="1" s="1"/>
  <c r="W270" i="1"/>
  <c r="O270" i="1"/>
  <c r="L270" i="1"/>
  <c r="N270" i="1" s="1"/>
  <c r="K270" i="1"/>
  <c r="M270" i="1" s="1"/>
  <c r="O269" i="1"/>
  <c r="W269" i="1" s="1"/>
  <c r="M269" i="1"/>
  <c r="L269" i="1"/>
  <c r="N269" i="1" s="1"/>
  <c r="K269" i="1"/>
  <c r="O268" i="1"/>
  <c r="W268" i="1" s="1"/>
  <c r="L268" i="1"/>
  <c r="N268" i="1" s="1"/>
  <c r="K268" i="1"/>
  <c r="M268" i="1" s="1"/>
  <c r="O267" i="1"/>
  <c r="W267" i="1" s="1"/>
  <c r="M267" i="1"/>
  <c r="L267" i="1"/>
  <c r="N267" i="1" s="1"/>
  <c r="K267" i="1"/>
  <c r="O266" i="1"/>
  <c r="W266" i="1" s="1"/>
  <c r="N266" i="1"/>
  <c r="M266" i="1"/>
  <c r="L266" i="1"/>
  <c r="K266" i="1"/>
  <c r="W265" i="1"/>
  <c r="O265" i="1"/>
  <c r="M265" i="1"/>
  <c r="L265" i="1"/>
  <c r="N265" i="1" s="1"/>
  <c r="K265" i="1"/>
  <c r="O264" i="1"/>
  <c r="W264" i="1" s="1"/>
  <c r="N264" i="1"/>
  <c r="M264" i="1"/>
  <c r="L264" i="1"/>
  <c r="K264" i="1"/>
  <c r="O263" i="1"/>
  <c r="W263" i="1" s="1"/>
  <c r="N263" i="1"/>
  <c r="L263" i="1"/>
  <c r="K263" i="1"/>
  <c r="M263" i="1" s="1"/>
  <c r="W262" i="1"/>
  <c r="O262" i="1"/>
  <c r="N262" i="1"/>
  <c r="M262" i="1"/>
  <c r="L262" i="1"/>
  <c r="K262" i="1"/>
  <c r="O261" i="1"/>
  <c r="W261" i="1" s="1"/>
  <c r="N261" i="1"/>
  <c r="L261" i="1"/>
  <c r="K261" i="1"/>
  <c r="M261" i="1" s="1"/>
  <c r="O260" i="1"/>
  <c r="W260" i="1" s="1"/>
  <c r="L260" i="1"/>
  <c r="N260" i="1" s="1"/>
  <c r="K260" i="1"/>
  <c r="M260" i="1" s="1"/>
  <c r="W259" i="1"/>
  <c r="O259" i="1"/>
  <c r="N259" i="1"/>
  <c r="L259" i="1"/>
  <c r="K259" i="1"/>
  <c r="M259" i="1" s="1"/>
  <c r="O258" i="1"/>
  <c r="W258" i="1" s="1"/>
  <c r="M258" i="1"/>
  <c r="L258" i="1"/>
  <c r="N258" i="1" s="1"/>
  <c r="K258" i="1"/>
  <c r="W257" i="1"/>
  <c r="O257" i="1"/>
  <c r="L257" i="1"/>
  <c r="N257" i="1" s="1"/>
  <c r="K257" i="1"/>
  <c r="M257" i="1" s="1"/>
  <c r="W256" i="1"/>
  <c r="O256" i="1"/>
  <c r="L256" i="1"/>
  <c r="N256" i="1" s="1"/>
  <c r="K256" i="1"/>
  <c r="M256" i="1" s="1"/>
  <c r="W255" i="1"/>
  <c r="O255" i="1"/>
  <c r="N255" i="1"/>
  <c r="L255" i="1"/>
  <c r="K255" i="1"/>
  <c r="M255" i="1" s="1"/>
  <c r="W254" i="1"/>
  <c r="O254" i="1"/>
  <c r="L254" i="1"/>
  <c r="N254" i="1" s="1"/>
  <c r="K254" i="1"/>
  <c r="M254" i="1" s="1"/>
  <c r="O253" i="1"/>
  <c r="W253" i="1" s="1"/>
  <c r="M253" i="1"/>
  <c r="L253" i="1"/>
  <c r="N253" i="1" s="1"/>
  <c r="K253" i="1"/>
  <c r="O252" i="1"/>
  <c r="W252" i="1" s="1"/>
  <c r="L252" i="1"/>
  <c r="N252" i="1" s="1"/>
  <c r="K252" i="1"/>
  <c r="M252" i="1" s="1"/>
  <c r="O251" i="1"/>
  <c r="W251" i="1" s="1"/>
  <c r="M251" i="1"/>
  <c r="L251" i="1"/>
  <c r="N251" i="1" s="1"/>
  <c r="K251" i="1"/>
  <c r="W250" i="1"/>
  <c r="O250" i="1"/>
  <c r="N250" i="1"/>
  <c r="M250" i="1"/>
  <c r="L250" i="1"/>
  <c r="K250" i="1"/>
  <c r="W249" i="1"/>
  <c r="O249" i="1"/>
  <c r="M249" i="1"/>
  <c r="L249" i="1"/>
  <c r="N249" i="1" s="1"/>
  <c r="K249" i="1"/>
  <c r="O248" i="1"/>
  <c r="W248" i="1" s="1"/>
  <c r="N248" i="1"/>
  <c r="M248" i="1"/>
  <c r="L248" i="1"/>
  <c r="K248" i="1"/>
  <c r="O247" i="1"/>
  <c r="W247" i="1" s="1"/>
  <c r="N247" i="1"/>
  <c r="L247" i="1"/>
  <c r="K247" i="1"/>
  <c r="M247" i="1" s="1"/>
  <c r="W246" i="1"/>
  <c r="O246" i="1"/>
  <c r="N246" i="1"/>
  <c r="M246" i="1"/>
  <c r="L246" i="1"/>
  <c r="K246" i="1"/>
  <c r="O245" i="1"/>
  <c r="W245" i="1" s="1"/>
  <c r="N245" i="1"/>
  <c r="L245" i="1"/>
  <c r="K245" i="1"/>
  <c r="M245" i="1" s="1"/>
  <c r="O244" i="1"/>
  <c r="W244" i="1" s="1"/>
  <c r="L244" i="1"/>
  <c r="N244" i="1" s="1"/>
  <c r="K244" i="1"/>
  <c r="M244" i="1" s="1"/>
  <c r="W243" i="1"/>
  <c r="O243" i="1"/>
  <c r="N243" i="1"/>
  <c r="L243" i="1"/>
  <c r="K243" i="1"/>
  <c r="M243" i="1" s="1"/>
  <c r="O242" i="1"/>
  <c r="W242" i="1" s="1"/>
  <c r="M242" i="1"/>
  <c r="L242" i="1"/>
  <c r="N242" i="1" s="1"/>
  <c r="K242" i="1"/>
  <c r="W241" i="1"/>
  <c r="O241" i="1"/>
  <c r="L241" i="1"/>
  <c r="N241" i="1" s="1"/>
  <c r="K241" i="1"/>
  <c r="M241" i="1" s="1"/>
  <c r="W240" i="1"/>
  <c r="O240" i="1"/>
  <c r="L240" i="1"/>
  <c r="N240" i="1" s="1"/>
  <c r="K240" i="1"/>
  <c r="M240" i="1" s="1"/>
  <c r="W239" i="1"/>
  <c r="O239" i="1"/>
  <c r="N239" i="1"/>
  <c r="L239" i="1"/>
  <c r="K239" i="1"/>
  <c r="M239" i="1" s="1"/>
  <c r="W238" i="1"/>
  <c r="O238" i="1"/>
  <c r="L238" i="1"/>
  <c r="N238" i="1" s="1"/>
  <c r="K238" i="1"/>
  <c r="M238" i="1" s="1"/>
  <c r="O237" i="1"/>
  <c r="W237" i="1" s="1"/>
  <c r="M237" i="1"/>
  <c r="L237" i="1"/>
  <c r="N237" i="1" s="1"/>
  <c r="K237" i="1"/>
  <c r="O236" i="1"/>
  <c r="W236" i="1" s="1"/>
  <c r="L236" i="1"/>
  <c r="N236" i="1" s="1"/>
  <c r="K236" i="1"/>
  <c r="M236" i="1" s="1"/>
  <c r="R236" i="1" s="1"/>
  <c r="S235" i="1"/>
  <c r="O235" i="1"/>
  <c r="W235" i="1" s="1"/>
  <c r="M235" i="1"/>
  <c r="L235" i="1"/>
  <c r="N235" i="1" s="1"/>
  <c r="K235" i="1"/>
  <c r="W234" i="1"/>
  <c r="O234" i="1"/>
  <c r="N234" i="1"/>
  <c r="M234" i="1"/>
  <c r="L234" i="1"/>
  <c r="K234" i="1"/>
  <c r="W233" i="1"/>
  <c r="O233" i="1"/>
  <c r="M233" i="1"/>
  <c r="L233" i="1"/>
  <c r="N233" i="1" s="1"/>
  <c r="K233" i="1"/>
  <c r="O232" i="1"/>
  <c r="W232" i="1" s="1"/>
  <c r="N232" i="1"/>
  <c r="M232" i="1"/>
  <c r="L232" i="1"/>
  <c r="K232" i="1"/>
  <c r="O231" i="1"/>
  <c r="W231" i="1" s="1"/>
  <c r="N231" i="1"/>
  <c r="L231" i="1"/>
  <c r="K231" i="1"/>
  <c r="M231" i="1" s="1"/>
  <c r="W230" i="1"/>
  <c r="O230" i="1"/>
  <c r="N230" i="1"/>
  <c r="M230" i="1"/>
  <c r="L230" i="1"/>
  <c r="K230" i="1"/>
  <c r="O229" i="1"/>
  <c r="W229" i="1" s="1"/>
  <c r="N229" i="1"/>
  <c r="L229" i="1"/>
  <c r="K229" i="1"/>
  <c r="M229" i="1" s="1"/>
  <c r="O228" i="1"/>
  <c r="W228" i="1" s="1"/>
  <c r="L228" i="1"/>
  <c r="N228" i="1" s="1"/>
  <c r="K228" i="1"/>
  <c r="M228" i="1" s="1"/>
  <c r="W227" i="1"/>
  <c r="O227" i="1"/>
  <c r="N227" i="1"/>
  <c r="L227" i="1"/>
  <c r="K227" i="1"/>
  <c r="M227" i="1" s="1"/>
  <c r="O226" i="1"/>
  <c r="W226" i="1" s="1"/>
  <c r="M226" i="1"/>
  <c r="L226" i="1"/>
  <c r="N226" i="1" s="1"/>
  <c r="K226" i="1"/>
  <c r="W225" i="1"/>
  <c r="O225" i="1"/>
  <c r="L225" i="1"/>
  <c r="N225" i="1" s="1"/>
  <c r="K225" i="1"/>
  <c r="M225" i="1" s="1"/>
  <c r="W224" i="1"/>
  <c r="O224" i="1"/>
  <c r="L224" i="1"/>
  <c r="N224" i="1" s="1"/>
  <c r="K224" i="1"/>
  <c r="M224" i="1" s="1"/>
  <c r="W223" i="1"/>
  <c r="O223" i="1"/>
  <c r="N223" i="1"/>
  <c r="L223" i="1"/>
  <c r="K223" i="1"/>
  <c r="M223" i="1" s="1"/>
  <c r="W222" i="1"/>
  <c r="O222" i="1"/>
  <c r="L222" i="1"/>
  <c r="N222" i="1" s="1"/>
  <c r="K222" i="1"/>
  <c r="M222" i="1" s="1"/>
  <c r="R222" i="1" s="1"/>
  <c r="O221" i="1"/>
  <c r="W221" i="1" s="1"/>
  <c r="M221" i="1"/>
  <c r="L221" i="1"/>
  <c r="N221" i="1" s="1"/>
  <c r="K221" i="1"/>
  <c r="O220" i="1"/>
  <c r="W220" i="1" s="1"/>
  <c r="L220" i="1"/>
  <c r="N220" i="1" s="1"/>
  <c r="K220" i="1"/>
  <c r="M220" i="1" s="1"/>
  <c r="O219" i="1"/>
  <c r="W219" i="1" s="1"/>
  <c r="M219" i="1"/>
  <c r="L219" i="1"/>
  <c r="N219" i="1" s="1"/>
  <c r="K219" i="1"/>
  <c r="W218" i="1"/>
  <c r="O218" i="1"/>
  <c r="N218" i="1"/>
  <c r="M218" i="1"/>
  <c r="L218" i="1"/>
  <c r="K218" i="1"/>
  <c r="W217" i="1"/>
  <c r="O217" i="1"/>
  <c r="M217" i="1"/>
  <c r="L217" i="1"/>
  <c r="N217" i="1" s="1"/>
  <c r="K217" i="1"/>
  <c r="O216" i="1"/>
  <c r="W216" i="1" s="1"/>
  <c r="N216" i="1"/>
  <c r="M216" i="1"/>
  <c r="L216" i="1"/>
  <c r="K216" i="1"/>
  <c r="O215" i="1"/>
  <c r="W215" i="1" s="1"/>
  <c r="N215" i="1"/>
  <c r="L215" i="1"/>
  <c r="K215" i="1"/>
  <c r="M215" i="1" s="1"/>
  <c r="R215" i="1" s="1"/>
  <c r="W214" i="1"/>
  <c r="O214" i="1"/>
  <c r="N214" i="1"/>
  <c r="M214" i="1"/>
  <c r="L214" i="1"/>
  <c r="K214" i="1"/>
  <c r="O213" i="1"/>
  <c r="W213" i="1" s="1"/>
  <c r="N213" i="1"/>
  <c r="L213" i="1"/>
  <c r="K213" i="1"/>
  <c r="M213" i="1" s="1"/>
  <c r="O212" i="1"/>
  <c r="W212" i="1" s="1"/>
  <c r="L212" i="1"/>
  <c r="N212" i="1" s="1"/>
  <c r="K212" i="1"/>
  <c r="M212" i="1" s="1"/>
  <c r="W211" i="1"/>
  <c r="O211" i="1"/>
  <c r="N211" i="1"/>
  <c r="L211" i="1"/>
  <c r="K211" i="1"/>
  <c r="M211" i="1" s="1"/>
  <c r="W210" i="1"/>
  <c r="O210" i="1"/>
  <c r="M210" i="1"/>
  <c r="L210" i="1"/>
  <c r="N210" i="1" s="1"/>
  <c r="K210" i="1"/>
  <c r="W209" i="1"/>
  <c r="O209" i="1"/>
  <c r="L209" i="1"/>
  <c r="N209" i="1" s="1"/>
  <c r="K209" i="1"/>
  <c r="M209" i="1" s="1"/>
  <c r="O208" i="1"/>
  <c r="W208" i="1" s="1"/>
  <c r="L208" i="1"/>
  <c r="N208" i="1" s="1"/>
  <c r="K208" i="1"/>
  <c r="M208" i="1" s="1"/>
  <c r="W207" i="1"/>
  <c r="O207" i="1"/>
  <c r="N207" i="1"/>
  <c r="L207" i="1"/>
  <c r="K207" i="1"/>
  <c r="M207" i="1" s="1"/>
  <c r="W206" i="1"/>
  <c r="O206" i="1"/>
  <c r="L206" i="1"/>
  <c r="N206" i="1" s="1"/>
  <c r="K206" i="1"/>
  <c r="M206" i="1" s="1"/>
  <c r="O205" i="1"/>
  <c r="W205" i="1" s="1"/>
  <c r="M205" i="1"/>
  <c r="L205" i="1"/>
  <c r="N205" i="1" s="1"/>
  <c r="K205" i="1"/>
  <c r="O204" i="1"/>
  <c r="W204" i="1" s="1"/>
  <c r="L204" i="1"/>
  <c r="N204" i="1" s="1"/>
  <c r="K204" i="1"/>
  <c r="M204" i="1" s="1"/>
  <c r="R204" i="1" s="1"/>
  <c r="O203" i="1"/>
  <c r="W203" i="1" s="1"/>
  <c r="M203" i="1"/>
  <c r="L203" i="1"/>
  <c r="N203" i="1" s="1"/>
  <c r="K203" i="1"/>
  <c r="W202" i="1"/>
  <c r="O202" i="1"/>
  <c r="N202" i="1"/>
  <c r="M202" i="1"/>
  <c r="L202" i="1"/>
  <c r="K202" i="1"/>
  <c r="W201" i="1"/>
  <c r="O201" i="1"/>
  <c r="M201" i="1"/>
  <c r="L201" i="1"/>
  <c r="N201" i="1" s="1"/>
  <c r="K201" i="1"/>
  <c r="S200" i="1"/>
  <c r="O200" i="1"/>
  <c r="W200" i="1" s="1"/>
  <c r="N200" i="1"/>
  <c r="M200" i="1"/>
  <c r="L200" i="1"/>
  <c r="K200" i="1"/>
  <c r="O199" i="1"/>
  <c r="W199" i="1" s="1"/>
  <c r="N199" i="1"/>
  <c r="M199" i="1"/>
  <c r="L199" i="1"/>
  <c r="K199" i="1"/>
  <c r="W198" i="1"/>
  <c r="O198" i="1"/>
  <c r="N198" i="1"/>
  <c r="M198" i="1"/>
  <c r="L198" i="1"/>
  <c r="K198" i="1"/>
  <c r="W197" i="1"/>
  <c r="O197" i="1"/>
  <c r="N197" i="1"/>
  <c r="L197" i="1"/>
  <c r="K197" i="1"/>
  <c r="M197" i="1" s="1"/>
  <c r="O196" i="1"/>
  <c r="W196" i="1" s="1"/>
  <c r="N196" i="1"/>
  <c r="L196" i="1"/>
  <c r="K196" i="1"/>
  <c r="M196" i="1" s="1"/>
  <c r="W195" i="1"/>
  <c r="O195" i="1"/>
  <c r="N195" i="1"/>
  <c r="L195" i="1"/>
  <c r="K195" i="1"/>
  <c r="M195" i="1" s="1"/>
  <c r="O194" i="1"/>
  <c r="W194" i="1" s="1"/>
  <c r="M194" i="1"/>
  <c r="L194" i="1"/>
  <c r="N194" i="1" s="1"/>
  <c r="K194" i="1"/>
  <c r="W193" i="1"/>
  <c r="O193" i="1"/>
  <c r="L193" i="1"/>
  <c r="N193" i="1" s="1"/>
  <c r="K193" i="1"/>
  <c r="M193" i="1" s="1"/>
  <c r="W192" i="1"/>
  <c r="O192" i="1"/>
  <c r="L192" i="1"/>
  <c r="N192" i="1" s="1"/>
  <c r="K192" i="1"/>
  <c r="M192" i="1" s="1"/>
  <c r="W191" i="1"/>
  <c r="O191" i="1"/>
  <c r="N191" i="1"/>
  <c r="L191" i="1"/>
  <c r="K191" i="1"/>
  <c r="M191" i="1" s="1"/>
  <c r="W190" i="1"/>
  <c r="O190" i="1"/>
  <c r="L190" i="1"/>
  <c r="N190" i="1" s="1"/>
  <c r="K190" i="1"/>
  <c r="M190" i="1" s="1"/>
  <c r="O189" i="1"/>
  <c r="W189" i="1" s="1"/>
  <c r="M189" i="1"/>
  <c r="L189" i="1"/>
  <c r="N189" i="1" s="1"/>
  <c r="K189" i="1"/>
  <c r="O188" i="1"/>
  <c r="W188" i="1" s="1"/>
  <c r="L188" i="1"/>
  <c r="N188" i="1" s="1"/>
  <c r="K188" i="1"/>
  <c r="M188" i="1" s="1"/>
  <c r="O187" i="1"/>
  <c r="W187" i="1" s="1"/>
  <c r="M187" i="1"/>
  <c r="L187" i="1"/>
  <c r="N187" i="1" s="1"/>
  <c r="K187" i="1"/>
  <c r="W186" i="1"/>
  <c r="O186" i="1"/>
  <c r="N186" i="1"/>
  <c r="M186" i="1"/>
  <c r="L186" i="1"/>
  <c r="K186" i="1"/>
  <c r="W185" i="1"/>
  <c r="O185" i="1"/>
  <c r="M185" i="1"/>
  <c r="L185" i="1"/>
  <c r="N185" i="1" s="1"/>
  <c r="K185" i="1"/>
  <c r="O184" i="1"/>
  <c r="W184" i="1" s="1"/>
  <c r="N184" i="1"/>
  <c r="M184" i="1"/>
  <c r="L184" i="1"/>
  <c r="K184" i="1"/>
  <c r="O183" i="1"/>
  <c r="W183" i="1" s="1"/>
  <c r="N183" i="1"/>
  <c r="M183" i="1"/>
  <c r="L183" i="1"/>
  <c r="K183" i="1"/>
  <c r="W182" i="1"/>
  <c r="O182" i="1"/>
  <c r="N182" i="1"/>
  <c r="M182" i="1"/>
  <c r="L182" i="1"/>
  <c r="K182" i="1"/>
  <c r="O181" i="1"/>
  <c r="W181" i="1" s="1"/>
  <c r="L181" i="1"/>
  <c r="N181" i="1" s="1"/>
  <c r="K181" i="1"/>
  <c r="M181" i="1" s="1"/>
  <c r="O180" i="1"/>
  <c r="W180" i="1" s="1"/>
  <c r="N180" i="1"/>
  <c r="L180" i="1"/>
  <c r="K180" i="1"/>
  <c r="M180" i="1" s="1"/>
  <c r="O179" i="1"/>
  <c r="W179" i="1" s="1"/>
  <c r="N179" i="1"/>
  <c r="L179" i="1"/>
  <c r="K179" i="1"/>
  <c r="M179" i="1" s="1"/>
  <c r="W178" i="1"/>
  <c r="O178" i="1"/>
  <c r="M178" i="1"/>
  <c r="L178" i="1"/>
  <c r="N178" i="1" s="1"/>
  <c r="K178" i="1"/>
  <c r="W177" i="1"/>
  <c r="O177" i="1"/>
  <c r="L177" i="1"/>
  <c r="N177" i="1" s="1"/>
  <c r="K177" i="1"/>
  <c r="M177" i="1" s="1"/>
  <c r="W176" i="1"/>
  <c r="O176" i="1"/>
  <c r="L176" i="1"/>
  <c r="N176" i="1" s="1"/>
  <c r="K176" i="1"/>
  <c r="M176" i="1" s="1"/>
  <c r="W175" i="1"/>
  <c r="O175" i="1"/>
  <c r="N175" i="1"/>
  <c r="L175" i="1"/>
  <c r="K175" i="1"/>
  <c r="M175" i="1" s="1"/>
  <c r="W174" i="1"/>
  <c r="O174" i="1"/>
  <c r="L174" i="1"/>
  <c r="N174" i="1" s="1"/>
  <c r="K174" i="1"/>
  <c r="M174" i="1" s="1"/>
  <c r="O173" i="1"/>
  <c r="W173" i="1" s="1"/>
  <c r="M173" i="1"/>
  <c r="L173" i="1"/>
  <c r="N173" i="1" s="1"/>
  <c r="K173" i="1"/>
  <c r="O172" i="1"/>
  <c r="W172" i="1" s="1"/>
  <c r="L172" i="1"/>
  <c r="N172" i="1" s="1"/>
  <c r="K172" i="1"/>
  <c r="M172" i="1" s="1"/>
  <c r="O171" i="1"/>
  <c r="W171" i="1" s="1"/>
  <c r="M171" i="1"/>
  <c r="L171" i="1"/>
  <c r="N171" i="1" s="1"/>
  <c r="K171" i="1"/>
  <c r="W170" i="1"/>
  <c r="O170" i="1"/>
  <c r="N170" i="1"/>
  <c r="M170" i="1"/>
  <c r="L170" i="1"/>
  <c r="K170" i="1"/>
  <c r="W169" i="1"/>
  <c r="O169" i="1"/>
  <c r="M169" i="1"/>
  <c r="L169" i="1"/>
  <c r="N169" i="1" s="1"/>
  <c r="K169" i="1"/>
  <c r="O168" i="1"/>
  <c r="W168" i="1" s="1"/>
  <c r="N168" i="1"/>
  <c r="M168" i="1"/>
  <c r="L168" i="1"/>
  <c r="K168" i="1"/>
  <c r="O167" i="1"/>
  <c r="W167" i="1" s="1"/>
  <c r="N167" i="1"/>
  <c r="M167" i="1"/>
  <c r="L167" i="1"/>
  <c r="K167" i="1"/>
  <c r="W166" i="1"/>
  <c r="O166" i="1"/>
  <c r="N166" i="1"/>
  <c r="M166" i="1"/>
  <c r="L166" i="1"/>
  <c r="K166" i="1"/>
  <c r="W165" i="1"/>
  <c r="O165" i="1"/>
  <c r="L165" i="1"/>
  <c r="N165" i="1" s="1"/>
  <c r="K165" i="1"/>
  <c r="M165" i="1" s="1"/>
  <c r="O164" i="1"/>
  <c r="W164" i="1" s="1"/>
  <c r="N164" i="1"/>
  <c r="L164" i="1"/>
  <c r="K164" i="1"/>
  <c r="M164" i="1" s="1"/>
  <c r="O163" i="1"/>
  <c r="W163" i="1" s="1"/>
  <c r="N163" i="1"/>
  <c r="L163" i="1"/>
  <c r="K163" i="1"/>
  <c r="M163" i="1" s="1"/>
  <c r="W162" i="1"/>
  <c r="O162" i="1"/>
  <c r="M162" i="1"/>
  <c r="L162" i="1"/>
  <c r="N162" i="1" s="1"/>
  <c r="K162" i="1"/>
  <c r="O161" i="1"/>
  <c r="W161" i="1" s="1"/>
  <c r="L161" i="1"/>
  <c r="N161" i="1" s="1"/>
  <c r="K161" i="1"/>
  <c r="M161" i="1" s="1"/>
  <c r="W160" i="1"/>
  <c r="O160" i="1"/>
  <c r="L160" i="1"/>
  <c r="N160" i="1" s="1"/>
  <c r="K160" i="1"/>
  <c r="M160" i="1" s="1"/>
  <c r="W159" i="1"/>
  <c r="O159" i="1"/>
  <c r="N159" i="1"/>
  <c r="L159" i="1"/>
  <c r="K159" i="1"/>
  <c r="M159" i="1" s="1"/>
  <c r="W158" i="1"/>
  <c r="O158" i="1"/>
  <c r="L158" i="1"/>
  <c r="N158" i="1" s="1"/>
  <c r="K158" i="1"/>
  <c r="M158" i="1" s="1"/>
  <c r="O157" i="1"/>
  <c r="W157" i="1" s="1"/>
  <c r="L157" i="1"/>
  <c r="N157" i="1" s="1"/>
  <c r="K157" i="1"/>
  <c r="M157" i="1" s="1"/>
  <c r="R157" i="1" s="1"/>
  <c r="S156" i="1"/>
  <c r="O156" i="1"/>
  <c r="W156" i="1" s="1"/>
  <c r="L156" i="1"/>
  <c r="N156" i="1" s="1"/>
  <c r="K156" i="1"/>
  <c r="M156" i="1" s="1"/>
  <c r="O155" i="1"/>
  <c r="W155" i="1" s="1"/>
  <c r="N155" i="1"/>
  <c r="M155" i="1"/>
  <c r="L155" i="1"/>
  <c r="K155" i="1"/>
  <c r="W154" i="1"/>
  <c r="O154" i="1"/>
  <c r="M154" i="1"/>
  <c r="L154" i="1"/>
  <c r="N154" i="1" s="1"/>
  <c r="K154" i="1"/>
  <c r="W153" i="1"/>
  <c r="O153" i="1"/>
  <c r="M153" i="1"/>
  <c r="L153" i="1"/>
  <c r="N153" i="1" s="1"/>
  <c r="K153" i="1"/>
  <c r="O152" i="1"/>
  <c r="W152" i="1" s="1"/>
  <c r="N152" i="1"/>
  <c r="M152" i="1"/>
  <c r="L152" i="1"/>
  <c r="K152" i="1"/>
  <c r="O151" i="1"/>
  <c r="W151" i="1" s="1"/>
  <c r="N151" i="1"/>
  <c r="M151" i="1"/>
  <c r="L151" i="1"/>
  <c r="K151" i="1"/>
  <c r="W150" i="1"/>
  <c r="O150" i="1"/>
  <c r="N150" i="1"/>
  <c r="M150" i="1"/>
  <c r="L150" i="1"/>
  <c r="K150" i="1"/>
  <c r="W149" i="1"/>
  <c r="O149" i="1"/>
  <c r="N149" i="1"/>
  <c r="L149" i="1"/>
  <c r="K149" i="1"/>
  <c r="M149" i="1" s="1"/>
  <c r="O148" i="1"/>
  <c r="W148" i="1" s="1"/>
  <c r="N148" i="1"/>
  <c r="L148" i="1"/>
  <c r="K148" i="1"/>
  <c r="M148" i="1" s="1"/>
  <c r="O147" i="1"/>
  <c r="W147" i="1" s="1"/>
  <c r="N147" i="1"/>
  <c r="L147" i="1"/>
  <c r="K147" i="1"/>
  <c r="M147" i="1" s="1"/>
  <c r="O146" i="1"/>
  <c r="W146" i="1" s="1"/>
  <c r="M146" i="1"/>
  <c r="L146" i="1"/>
  <c r="N146" i="1" s="1"/>
  <c r="K146" i="1"/>
  <c r="O145" i="1"/>
  <c r="W145" i="1" s="1"/>
  <c r="N145" i="1"/>
  <c r="M145" i="1"/>
  <c r="L145" i="1"/>
  <c r="K145" i="1"/>
  <c r="W144" i="1"/>
  <c r="O144" i="1"/>
  <c r="N144" i="1"/>
  <c r="M144" i="1"/>
  <c r="L144" i="1"/>
  <c r="K144" i="1"/>
  <c r="W143" i="1"/>
  <c r="O143" i="1"/>
  <c r="N143" i="1"/>
  <c r="L143" i="1"/>
  <c r="K143" i="1"/>
  <c r="M143" i="1" s="1"/>
  <c r="O142" i="1"/>
  <c r="W142" i="1" s="1"/>
  <c r="N142" i="1"/>
  <c r="M142" i="1"/>
  <c r="L142" i="1"/>
  <c r="K142" i="1"/>
  <c r="O141" i="1"/>
  <c r="W141" i="1" s="1"/>
  <c r="N141" i="1"/>
  <c r="L141" i="1"/>
  <c r="K141" i="1"/>
  <c r="M141" i="1" s="1"/>
  <c r="R141" i="1" s="1"/>
  <c r="O140" i="1"/>
  <c r="L140" i="1"/>
  <c r="N140" i="1" s="1"/>
  <c r="K140" i="1"/>
  <c r="M140" i="1" s="1"/>
  <c r="O139" i="1"/>
  <c r="W139" i="1" s="1"/>
  <c r="N139" i="1"/>
  <c r="M139" i="1"/>
  <c r="R139" i="1" s="1"/>
  <c r="L139" i="1"/>
  <c r="K139" i="1"/>
  <c r="O138" i="1"/>
  <c r="W138" i="1" s="1"/>
  <c r="N138" i="1"/>
  <c r="L138" i="1"/>
  <c r="K138" i="1"/>
  <c r="M138" i="1" s="1"/>
  <c r="R138" i="1" s="1"/>
  <c r="O137" i="1"/>
  <c r="W137" i="1" s="1"/>
  <c r="M137" i="1"/>
  <c r="R137" i="1" s="1"/>
  <c r="L137" i="1"/>
  <c r="N137" i="1" s="1"/>
  <c r="K137" i="1"/>
  <c r="O136" i="1"/>
  <c r="W136" i="1" s="1"/>
  <c r="N136" i="1"/>
  <c r="M136" i="1"/>
  <c r="L136" i="1"/>
  <c r="K136" i="1"/>
  <c r="O135" i="1"/>
  <c r="W135" i="1" s="1"/>
  <c r="L135" i="1"/>
  <c r="N135" i="1" s="1"/>
  <c r="K135" i="1"/>
  <c r="M135" i="1" s="1"/>
  <c r="R135" i="1" s="1"/>
  <c r="W134" i="1"/>
  <c r="O134" i="1"/>
  <c r="N134" i="1"/>
  <c r="M134" i="1"/>
  <c r="R134" i="1" s="1"/>
  <c r="L134" i="1"/>
  <c r="K134" i="1"/>
  <c r="O133" i="1"/>
  <c r="W133" i="1" s="1"/>
  <c r="N133" i="1"/>
  <c r="M133" i="1"/>
  <c r="L133" i="1"/>
  <c r="K133" i="1"/>
  <c r="W132" i="1"/>
  <c r="O132" i="1"/>
  <c r="L132" i="1"/>
  <c r="N132" i="1" s="1"/>
  <c r="K132" i="1"/>
  <c r="M132" i="1" s="1"/>
  <c r="O131" i="1"/>
  <c r="W131" i="1" s="1"/>
  <c r="N131" i="1"/>
  <c r="L131" i="1"/>
  <c r="K131" i="1"/>
  <c r="M131" i="1" s="1"/>
  <c r="O130" i="1"/>
  <c r="W130" i="1" s="1"/>
  <c r="N130" i="1"/>
  <c r="L130" i="1"/>
  <c r="K130" i="1"/>
  <c r="M130" i="1" s="1"/>
  <c r="W129" i="1"/>
  <c r="T129" i="1"/>
  <c r="O129" i="1"/>
  <c r="L129" i="1"/>
  <c r="N129" i="1" s="1"/>
  <c r="K129" i="1"/>
  <c r="M129" i="1" s="1"/>
  <c r="O128" i="1"/>
  <c r="W128" i="1" s="1"/>
  <c r="M128" i="1"/>
  <c r="L128" i="1"/>
  <c r="N128" i="1" s="1"/>
  <c r="K128" i="1"/>
  <c r="O127" i="1"/>
  <c r="W127" i="1" s="1"/>
  <c r="L127" i="1"/>
  <c r="N127" i="1" s="1"/>
  <c r="K127" i="1"/>
  <c r="M127" i="1" s="1"/>
  <c r="W126" i="1"/>
  <c r="O126" i="1"/>
  <c r="M126" i="1"/>
  <c r="L126" i="1"/>
  <c r="N126" i="1" s="1"/>
  <c r="K126" i="1"/>
  <c r="W125" i="1"/>
  <c r="O125" i="1"/>
  <c r="N125" i="1"/>
  <c r="M125" i="1"/>
  <c r="L125" i="1"/>
  <c r="K125" i="1"/>
  <c r="W124" i="1"/>
  <c r="O124" i="1"/>
  <c r="L124" i="1"/>
  <c r="N124" i="1" s="1"/>
  <c r="K124" i="1"/>
  <c r="M124" i="1" s="1"/>
  <c r="O123" i="1"/>
  <c r="W123" i="1" s="1"/>
  <c r="N123" i="1"/>
  <c r="M123" i="1"/>
  <c r="R123" i="1" s="1"/>
  <c r="L123" i="1"/>
  <c r="K123" i="1"/>
  <c r="O122" i="1"/>
  <c r="W122" i="1" s="1"/>
  <c r="N122" i="1"/>
  <c r="L122" i="1"/>
  <c r="K122" i="1"/>
  <c r="M122" i="1" s="1"/>
  <c r="R122" i="1" s="1"/>
  <c r="O121" i="1"/>
  <c r="W121" i="1" s="1"/>
  <c r="M121" i="1"/>
  <c r="R121" i="1" s="1"/>
  <c r="L121" i="1"/>
  <c r="N121" i="1" s="1"/>
  <c r="K121" i="1"/>
  <c r="O120" i="1"/>
  <c r="W120" i="1" s="1"/>
  <c r="N120" i="1"/>
  <c r="M120" i="1"/>
  <c r="L120" i="1"/>
  <c r="K120" i="1"/>
  <c r="O119" i="1"/>
  <c r="W119" i="1" s="1"/>
  <c r="L119" i="1"/>
  <c r="N119" i="1" s="1"/>
  <c r="K119" i="1"/>
  <c r="M119" i="1" s="1"/>
  <c r="R119" i="1" s="1"/>
  <c r="W118" i="1"/>
  <c r="O118" i="1"/>
  <c r="N118" i="1"/>
  <c r="M118" i="1"/>
  <c r="R118" i="1" s="1"/>
  <c r="L118" i="1"/>
  <c r="K118" i="1"/>
  <c r="O117" i="1"/>
  <c r="W117" i="1" s="1"/>
  <c r="N117" i="1"/>
  <c r="M117" i="1"/>
  <c r="L117" i="1"/>
  <c r="K117" i="1"/>
  <c r="W116" i="1"/>
  <c r="O116" i="1"/>
  <c r="L116" i="1"/>
  <c r="N116" i="1" s="1"/>
  <c r="K116" i="1"/>
  <c r="M116" i="1" s="1"/>
  <c r="O115" i="1"/>
  <c r="W115" i="1" s="1"/>
  <c r="N115" i="1"/>
  <c r="L115" i="1"/>
  <c r="K115" i="1"/>
  <c r="M115" i="1" s="1"/>
  <c r="O114" i="1"/>
  <c r="W114" i="1" s="1"/>
  <c r="N114" i="1"/>
  <c r="L114" i="1"/>
  <c r="K114" i="1"/>
  <c r="M114" i="1" s="1"/>
  <c r="W113" i="1"/>
  <c r="T113" i="1"/>
  <c r="O113" i="1"/>
  <c r="L113" i="1"/>
  <c r="N113" i="1" s="1"/>
  <c r="K113" i="1"/>
  <c r="M113" i="1" s="1"/>
  <c r="O112" i="1"/>
  <c r="W112" i="1" s="1"/>
  <c r="M112" i="1"/>
  <c r="L112" i="1"/>
  <c r="N112" i="1" s="1"/>
  <c r="K112" i="1"/>
  <c r="O111" i="1"/>
  <c r="W111" i="1" s="1"/>
  <c r="L111" i="1"/>
  <c r="N111" i="1" s="1"/>
  <c r="K111" i="1"/>
  <c r="M111" i="1" s="1"/>
  <c r="W110" i="1"/>
  <c r="O110" i="1"/>
  <c r="M110" i="1"/>
  <c r="L110" i="1"/>
  <c r="N110" i="1" s="1"/>
  <c r="K110" i="1"/>
  <c r="W109" i="1"/>
  <c r="O109" i="1"/>
  <c r="N109" i="1"/>
  <c r="M109" i="1"/>
  <c r="L109" i="1"/>
  <c r="K109" i="1"/>
  <c r="W108" i="1"/>
  <c r="O108" i="1"/>
  <c r="L108" i="1"/>
  <c r="N108" i="1" s="1"/>
  <c r="K108" i="1"/>
  <c r="M108" i="1" s="1"/>
  <c r="O107" i="1"/>
  <c r="W107" i="1" s="1"/>
  <c r="N107" i="1"/>
  <c r="M107" i="1"/>
  <c r="R107" i="1" s="1"/>
  <c r="L107" i="1"/>
  <c r="K107" i="1"/>
  <c r="O106" i="1"/>
  <c r="W106" i="1" s="1"/>
  <c r="N106" i="1"/>
  <c r="L106" i="1"/>
  <c r="K106" i="1"/>
  <c r="M106" i="1" s="1"/>
  <c r="R106" i="1" s="1"/>
  <c r="O105" i="1"/>
  <c r="W105" i="1" s="1"/>
  <c r="M105" i="1"/>
  <c r="L105" i="1"/>
  <c r="N105" i="1" s="1"/>
  <c r="K105" i="1"/>
  <c r="O104" i="1"/>
  <c r="W104" i="1" s="1"/>
  <c r="N104" i="1"/>
  <c r="M104" i="1"/>
  <c r="R104" i="1" s="1"/>
  <c r="L104" i="1"/>
  <c r="K104" i="1"/>
  <c r="O103" i="1"/>
  <c r="W103" i="1" s="1"/>
  <c r="L103" i="1"/>
  <c r="N103" i="1" s="1"/>
  <c r="K103" i="1"/>
  <c r="M103" i="1" s="1"/>
  <c r="R103" i="1" s="1"/>
  <c r="W102" i="1"/>
  <c r="O102" i="1"/>
  <c r="N102" i="1"/>
  <c r="M102" i="1"/>
  <c r="L102" i="1"/>
  <c r="K102" i="1"/>
  <c r="O101" i="1"/>
  <c r="W101" i="1" s="1"/>
  <c r="N101" i="1"/>
  <c r="M101" i="1"/>
  <c r="R101" i="1" s="1"/>
  <c r="L101" i="1"/>
  <c r="K101" i="1"/>
  <c r="W100" i="1"/>
  <c r="O100" i="1"/>
  <c r="L100" i="1"/>
  <c r="N100" i="1" s="1"/>
  <c r="K100" i="1"/>
  <c r="M100" i="1" s="1"/>
  <c r="W99" i="1"/>
  <c r="O99" i="1"/>
  <c r="N99" i="1"/>
  <c r="L99" i="1"/>
  <c r="K99" i="1"/>
  <c r="M99" i="1" s="1"/>
  <c r="O98" i="1"/>
  <c r="W98" i="1" s="1"/>
  <c r="N98" i="1"/>
  <c r="L98" i="1"/>
  <c r="K98" i="1"/>
  <c r="M98" i="1" s="1"/>
  <c r="W97" i="1"/>
  <c r="O97" i="1"/>
  <c r="L97" i="1"/>
  <c r="N97" i="1" s="1"/>
  <c r="K97" i="1"/>
  <c r="M97" i="1" s="1"/>
  <c r="R97" i="1" s="1"/>
  <c r="O96" i="1"/>
  <c r="W96" i="1" s="1"/>
  <c r="M96" i="1"/>
  <c r="L96" i="1"/>
  <c r="N96" i="1" s="1"/>
  <c r="K96" i="1"/>
  <c r="O95" i="1"/>
  <c r="W95" i="1" s="1"/>
  <c r="L95" i="1"/>
  <c r="N95" i="1" s="1"/>
  <c r="K95" i="1"/>
  <c r="M95" i="1" s="1"/>
  <c r="R95" i="1" s="1"/>
  <c r="W94" i="1"/>
  <c r="O94" i="1"/>
  <c r="M94" i="1"/>
  <c r="L94" i="1"/>
  <c r="N94" i="1" s="1"/>
  <c r="K94" i="1"/>
  <c r="W93" i="1"/>
  <c r="O93" i="1"/>
  <c r="N93" i="1"/>
  <c r="M93" i="1"/>
  <c r="R93" i="1" s="1"/>
  <c r="L93" i="1"/>
  <c r="K93" i="1"/>
  <c r="W92" i="1"/>
  <c r="R92" i="1"/>
  <c r="O92" i="1"/>
  <c r="L92" i="1"/>
  <c r="N92" i="1" s="1"/>
  <c r="K92" i="1"/>
  <c r="M92" i="1" s="1"/>
  <c r="O91" i="1"/>
  <c r="W91" i="1" s="1"/>
  <c r="N91" i="1"/>
  <c r="M91" i="1"/>
  <c r="L91" i="1"/>
  <c r="K91" i="1"/>
  <c r="O90" i="1"/>
  <c r="W90" i="1" s="1"/>
  <c r="N90" i="1"/>
  <c r="L90" i="1"/>
  <c r="K90" i="1"/>
  <c r="M90" i="1" s="1"/>
  <c r="O89" i="1"/>
  <c r="W89" i="1" s="1"/>
  <c r="M89" i="1"/>
  <c r="R89" i="1" s="1"/>
  <c r="L89" i="1"/>
  <c r="N89" i="1" s="1"/>
  <c r="S89" i="1" s="1"/>
  <c r="K89" i="1"/>
  <c r="O88" i="1"/>
  <c r="W88" i="1" s="1"/>
  <c r="N88" i="1"/>
  <c r="M88" i="1"/>
  <c r="L88" i="1"/>
  <c r="K88" i="1"/>
  <c r="R87" i="1"/>
  <c r="O87" i="1"/>
  <c r="W87" i="1" s="1"/>
  <c r="L87" i="1"/>
  <c r="N87" i="1" s="1"/>
  <c r="K87" i="1"/>
  <c r="M87" i="1" s="1"/>
  <c r="O86" i="1"/>
  <c r="M86" i="1"/>
  <c r="L86" i="1"/>
  <c r="N86" i="1" s="1"/>
  <c r="K86" i="1"/>
  <c r="O85" i="1"/>
  <c r="W85" i="1" s="1"/>
  <c r="N85" i="1"/>
  <c r="M85" i="1"/>
  <c r="L85" i="1"/>
  <c r="K85" i="1"/>
  <c r="S84" i="1"/>
  <c r="O84" i="1"/>
  <c r="W84" i="1" s="1"/>
  <c r="L84" i="1"/>
  <c r="N84" i="1" s="1"/>
  <c r="K84" i="1"/>
  <c r="M84" i="1" s="1"/>
  <c r="R84" i="1" s="1"/>
  <c r="W83" i="1"/>
  <c r="O83" i="1"/>
  <c r="N83" i="1"/>
  <c r="M83" i="1"/>
  <c r="R83" i="1" s="1"/>
  <c r="L83" i="1"/>
  <c r="K83" i="1"/>
  <c r="O82" i="1"/>
  <c r="W82" i="1" s="1"/>
  <c r="N82" i="1"/>
  <c r="M82" i="1"/>
  <c r="L82" i="1"/>
  <c r="K82" i="1"/>
  <c r="W81" i="1"/>
  <c r="T81" i="1"/>
  <c r="O81" i="1"/>
  <c r="L81" i="1"/>
  <c r="N81" i="1" s="1"/>
  <c r="K81" i="1"/>
  <c r="M81" i="1" s="1"/>
  <c r="O80" i="1"/>
  <c r="W80" i="1" s="1"/>
  <c r="N80" i="1"/>
  <c r="L80" i="1"/>
  <c r="K80" i="1"/>
  <c r="M80" i="1" s="1"/>
  <c r="O79" i="1"/>
  <c r="W79" i="1" s="1"/>
  <c r="N79" i="1"/>
  <c r="L79" i="1"/>
  <c r="K79" i="1"/>
  <c r="M79" i="1" s="1"/>
  <c r="R79" i="1" s="1"/>
  <c r="T78" i="1"/>
  <c r="O78" i="1"/>
  <c r="L78" i="1"/>
  <c r="N78" i="1" s="1"/>
  <c r="K78" i="1"/>
  <c r="M78" i="1" s="1"/>
  <c r="O77" i="1"/>
  <c r="W77" i="1" s="1"/>
  <c r="N77" i="1"/>
  <c r="L77" i="1"/>
  <c r="K77" i="1"/>
  <c r="M77" i="1" s="1"/>
  <c r="O76" i="1"/>
  <c r="W76" i="1" s="1"/>
  <c r="N76" i="1"/>
  <c r="L76" i="1"/>
  <c r="K76" i="1"/>
  <c r="M76" i="1" s="1"/>
  <c r="R76" i="1" s="1"/>
  <c r="W75" i="1"/>
  <c r="O75" i="1"/>
  <c r="L75" i="1"/>
  <c r="N75" i="1" s="1"/>
  <c r="K75" i="1"/>
  <c r="M75" i="1" s="1"/>
  <c r="O74" i="1"/>
  <c r="W74" i="1" s="1"/>
  <c r="M74" i="1"/>
  <c r="L74" i="1"/>
  <c r="N74" i="1" s="1"/>
  <c r="K74" i="1"/>
  <c r="O73" i="1"/>
  <c r="W73" i="1" s="1"/>
  <c r="L73" i="1"/>
  <c r="N73" i="1" s="1"/>
  <c r="K73" i="1"/>
  <c r="M73" i="1" s="1"/>
  <c r="R73" i="1" s="1"/>
  <c r="W72" i="1"/>
  <c r="R72" i="1"/>
  <c r="O72" i="1"/>
  <c r="M72" i="1"/>
  <c r="L72" i="1"/>
  <c r="N72" i="1" s="1"/>
  <c r="K72" i="1"/>
  <c r="W71" i="1"/>
  <c r="O71" i="1"/>
  <c r="N71" i="1"/>
  <c r="M71" i="1"/>
  <c r="L71" i="1"/>
  <c r="K71" i="1"/>
  <c r="W70" i="1"/>
  <c r="R70" i="1"/>
  <c r="O70" i="1"/>
  <c r="L70" i="1"/>
  <c r="N70" i="1" s="1"/>
  <c r="S70" i="1" s="1"/>
  <c r="K70" i="1"/>
  <c r="M70" i="1" s="1"/>
  <c r="O69" i="1"/>
  <c r="W69" i="1" s="1"/>
  <c r="N69" i="1"/>
  <c r="M69" i="1"/>
  <c r="R69" i="1" s="1"/>
  <c r="L69" i="1"/>
  <c r="K69" i="1"/>
  <c r="O68" i="1"/>
  <c r="W68" i="1" s="1"/>
  <c r="N68" i="1"/>
  <c r="L68" i="1"/>
  <c r="K68" i="1"/>
  <c r="M68" i="1" s="1"/>
  <c r="R68" i="1" s="1"/>
  <c r="T67" i="1"/>
  <c r="O67" i="1"/>
  <c r="W67" i="1" s="1"/>
  <c r="M67" i="1"/>
  <c r="L67" i="1"/>
  <c r="N67" i="1" s="1"/>
  <c r="K67" i="1"/>
  <c r="O66" i="1"/>
  <c r="W66" i="1" s="1"/>
  <c r="M66" i="1"/>
  <c r="L66" i="1"/>
  <c r="N66" i="1" s="1"/>
  <c r="T66" i="1" s="1"/>
  <c r="K66" i="1"/>
  <c r="O65" i="1"/>
  <c r="W65" i="1" s="1"/>
  <c r="L65" i="1"/>
  <c r="N65" i="1" s="1"/>
  <c r="R65" i="1" s="1"/>
  <c r="K65" i="1"/>
  <c r="M65" i="1" s="1"/>
  <c r="W64" i="1"/>
  <c r="O64" i="1"/>
  <c r="N64" i="1"/>
  <c r="M64" i="1"/>
  <c r="T64" i="1" s="1"/>
  <c r="L64" i="1"/>
  <c r="K64" i="1"/>
  <c r="O63" i="1"/>
  <c r="W63" i="1" s="1"/>
  <c r="N63" i="1"/>
  <c r="M63" i="1"/>
  <c r="R63" i="1" s="1"/>
  <c r="L63" i="1"/>
  <c r="K63" i="1"/>
  <c r="W62" i="1"/>
  <c r="O62" i="1"/>
  <c r="L62" i="1"/>
  <c r="N62" i="1" s="1"/>
  <c r="S62" i="1" s="1"/>
  <c r="K62" i="1"/>
  <c r="M62" i="1" s="1"/>
  <c r="R62" i="1" s="1"/>
  <c r="Q62" i="1" s="1"/>
  <c r="O61" i="1"/>
  <c r="W61" i="1" s="1"/>
  <c r="L61" i="1"/>
  <c r="N61" i="1" s="1"/>
  <c r="K61" i="1"/>
  <c r="M61" i="1" s="1"/>
  <c r="O60" i="1"/>
  <c r="W60" i="1" s="1"/>
  <c r="N60" i="1"/>
  <c r="L60" i="1"/>
  <c r="K60" i="1"/>
  <c r="M60" i="1" s="1"/>
  <c r="R60" i="1" s="1"/>
  <c r="W59" i="1"/>
  <c r="T59" i="1"/>
  <c r="R59" i="1"/>
  <c r="O59" i="1"/>
  <c r="L59" i="1"/>
  <c r="N59" i="1" s="1"/>
  <c r="K59" i="1"/>
  <c r="M59" i="1" s="1"/>
  <c r="O58" i="1"/>
  <c r="W58" i="1" s="1"/>
  <c r="M58" i="1"/>
  <c r="L58" i="1"/>
  <c r="N58" i="1" s="1"/>
  <c r="T58" i="1" s="1"/>
  <c r="K58" i="1"/>
  <c r="O57" i="1"/>
  <c r="W57" i="1" s="1"/>
  <c r="L57" i="1"/>
  <c r="N57" i="1" s="1"/>
  <c r="K57" i="1"/>
  <c r="M57" i="1" s="1"/>
  <c r="W56" i="1"/>
  <c r="O56" i="1"/>
  <c r="L56" i="1"/>
  <c r="N56" i="1" s="1"/>
  <c r="K56" i="1"/>
  <c r="M56" i="1" s="1"/>
  <c r="R56" i="1" s="1"/>
  <c r="W55" i="1"/>
  <c r="O55" i="1"/>
  <c r="N55" i="1"/>
  <c r="M55" i="1"/>
  <c r="R55" i="1" s="1"/>
  <c r="L55" i="1"/>
  <c r="K55" i="1"/>
  <c r="W54" i="1"/>
  <c r="O54" i="1"/>
  <c r="L54" i="1"/>
  <c r="N54" i="1" s="1"/>
  <c r="K54" i="1"/>
  <c r="M54" i="1" s="1"/>
  <c r="R54" i="1" s="1"/>
  <c r="O53" i="1"/>
  <c r="W53" i="1" s="1"/>
  <c r="L53" i="1"/>
  <c r="N53" i="1" s="1"/>
  <c r="S53" i="1" s="1"/>
  <c r="K53" i="1"/>
  <c r="M53" i="1" s="1"/>
  <c r="R53" i="1" s="1"/>
  <c r="R52" i="1"/>
  <c r="O52" i="1"/>
  <c r="W52" i="1" s="1"/>
  <c r="N52" i="1"/>
  <c r="L52" i="1"/>
  <c r="K52" i="1"/>
  <c r="M52" i="1" s="1"/>
  <c r="T51" i="1"/>
  <c r="S51" i="1"/>
  <c r="R51" i="1"/>
  <c r="P51" i="1" s="1"/>
  <c r="O51" i="1"/>
  <c r="W51" i="1" s="1"/>
  <c r="M51" i="1"/>
  <c r="L51" i="1"/>
  <c r="N51" i="1" s="1"/>
  <c r="K51" i="1"/>
  <c r="O50" i="1"/>
  <c r="W50" i="1" s="1"/>
  <c r="M50" i="1"/>
  <c r="L50" i="1"/>
  <c r="N50" i="1" s="1"/>
  <c r="T50" i="1" s="1"/>
  <c r="K50" i="1"/>
  <c r="O49" i="1"/>
  <c r="W49" i="1" s="1"/>
  <c r="L49" i="1"/>
  <c r="N49" i="1" s="1"/>
  <c r="K49" i="1"/>
  <c r="M49" i="1" s="1"/>
  <c r="R49" i="1" s="1"/>
  <c r="W48" i="1"/>
  <c r="O48" i="1"/>
  <c r="N48" i="1"/>
  <c r="S48" i="1" s="1"/>
  <c r="L48" i="1"/>
  <c r="K48" i="1"/>
  <c r="M48" i="1" s="1"/>
  <c r="R48" i="1" s="1"/>
  <c r="O47" i="1"/>
  <c r="W47" i="1" s="1"/>
  <c r="N47" i="1"/>
  <c r="M47" i="1"/>
  <c r="R47" i="1" s="1"/>
  <c r="L47" i="1"/>
  <c r="K47" i="1"/>
  <c r="W46" i="1"/>
  <c r="S46" i="1"/>
  <c r="O46" i="1"/>
  <c r="L46" i="1"/>
  <c r="N46" i="1" s="1"/>
  <c r="K46" i="1"/>
  <c r="M46" i="1" s="1"/>
  <c r="O45" i="1"/>
  <c r="W45" i="1" s="1"/>
  <c r="L45" i="1"/>
  <c r="N45" i="1" s="1"/>
  <c r="K45" i="1"/>
  <c r="M45" i="1" s="1"/>
  <c r="O44" i="1"/>
  <c r="W44" i="1" s="1"/>
  <c r="N44" i="1"/>
  <c r="L44" i="1"/>
  <c r="K44" i="1"/>
  <c r="M44" i="1" s="1"/>
  <c r="R44" i="1" s="1"/>
  <c r="W43" i="1"/>
  <c r="O43" i="1"/>
  <c r="L43" i="1"/>
  <c r="N43" i="1" s="1"/>
  <c r="K43" i="1"/>
  <c r="M43" i="1" s="1"/>
  <c r="R43" i="1" s="1"/>
  <c r="W42" i="1"/>
  <c r="T42" i="1"/>
  <c r="O42" i="1"/>
  <c r="M42" i="1"/>
  <c r="R42" i="1" s="1"/>
  <c r="L42" i="1"/>
  <c r="N42" i="1" s="1"/>
  <c r="K42" i="1"/>
  <c r="R41" i="1"/>
  <c r="O41" i="1"/>
  <c r="W41" i="1" s="1"/>
  <c r="L41" i="1"/>
  <c r="N41" i="1" s="1"/>
  <c r="K41" i="1"/>
  <c r="M41" i="1" s="1"/>
  <c r="W40" i="1"/>
  <c r="O40" i="1"/>
  <c r="M40" i="1"/>
  <c r="R40" i="1" s="1"/>
  <c r="L40" i="1"/>
  <c r="N40" i="1" s="1"/>
  <c r="K40" i="1"/>
  <c r="W39" i="1"/>
  <c r="O39" i="1"/>
  <c r="N39" i="1"/>
  <c r="M39" i="1"/>
  <c r="R39" i="1" s="1"/>
  <c r="L39" i="1"/>
  <c r="K39" i="1"/>
  <c r="W38" i="1"/>
  <c r="O38" i="1"/>
  <c r="L38" i="1"/>
  <c r="N38" i="1" s="1"/>
  <c r="K38" i="1"/>
  <c r="M38" i="1" s="1"/>
  <c r="R38" i="1" s="1"/>
  <c r="O37" i="1"/>
  <c r="W37" i="1" s="1"/>
  <c r="M37" i="1"/>
  <c r="T37" i="1" s="1"/>
  <c r="L37" i="1"/>
  <c r="N37" i="1" s="1"/>
  <c r="K37" i="1"/>
  <c r="O36" i="1"/>
  <c r="W36" i="1" s="1"/>
  <c r="N36" i="1"/>
  <c r="L36" i="1"/>
  <c r="K36" i="1"/>
  <c r="M36" i="1" s="1"/>
  <c r="R36" i="1" s="1"/>
  <c r="O35" i="1"/>
  <c r="W35" i="1" s="1"/>
  <c r="M35" i="1"/>
  <c r="L35" i="1"/>
  <c r="N35" i="1" s="1"/>
  <c r="T35" i="1" s="1"/>
  <c r="K35" i="1"/>
  <c r="W34" i="1"/>
  <c r="O34" i="1"/>
  <c r="M34" i="1"/>
  <c r="L34" i="1"/>
  <c r="N34" i="1" s="1"/>
  <c r="K34" i="1"/>
  <c r="S33" i="1"/>
  <c r="R33" i="1"/>
  <c r="Q33" i="1" s="1"/>
  <c r="O33" i="1"/>
  <c r="W33" i="1" s="1"/>
  <c r="L33" i="1"/>
  <c r="N33" i="1" s="1"/>
  <c r="K33" i="1"/>
  <c r="M33" i="1" s="1"/>
  <c r="W32" i="1"/>
  <c r="S32" i="1"/>
  <c r="O32" i="1"/>
  <c r="N32" i="1"/>
  <c r="L32" i="1"/>
  <c r="K32" i="1"/>
  <c r="M32" i="1" s="1"/>
  <c r="O31" i="1"/>
  <c r="W31" i="1" s="1"/>
  <c r="N31" i="1"/>
  <c r="M31" i="1"/>
  <c r="R31" i="1" s="1"/>
  <c r="L31" i="1"/>
  <c r="K31" i="1"/>
  <c r="W30" i="1"/>
  <c r="T30" i="1"/>
  <c r="S30" i="1"/>
  <c r="O30" i="1"/>
  <c r="L30" i="1"/>
  <c r="N30" i="1" s="1"/>
  <c r="K30" i="1"/>
  <c r="M30" i="1" s="1"/>
  <c r="O29" i="1"/>
  <c r="W29" i="1" s="1"/>
  <c r="L29" i="1"/>
  <c r="N29" i="1" s="1"/>
  <c r="S29" i="1" s="1"/>
  <c r="K29" i="1"/>
  <c r="M29" i="1" s="1"/>
  <c r="O28" i="1"/>
  <c r="W28" i="1" s="1"/>
  <c r="N28" i="1"/>
  <c r="L28" i="1"/>
  <c r="K28" i="1"/>
  <c r="M28" i="1" s="1"/>
  <c r="W27" i="1"/>
  <c r="O27" i="1"/>
  <c r="L27" i="1"/>
  <c r="N27" i="1" s="1"/>
  <c r="K27" i="1"/>
  <c r="M27" i="1" s="1"/>
  <c r="R27" i="1" s="1"/>
  <c r="O26" i="1"/>
  <c r="W26" i="1" s="1"/>
  <c r="M26" i="1"/>
  <c r="L26" i="1"/>
  <c r="N26" i="1" s="1"/>
  <c r="T26" i="1" s="1"/>
  <c r="K26" i="1"/>
  <c r="R25" i="1"/>
  <c r="O25" i="1"/>
  <c r="W25" i="1" s="1"/>
  <c r="L25" i="1"/>
  <c r="N25" i="1" s="1"/>
  <c r="K25" i="1"/>
  <c r="M25" i="1" s="1"/>
  <c r="W24" i="1"/>
  <c r="S24" i="1"/>
  <c r="R24" i="1"/>
  <c r="O24" i="1"/>
  <c r="M24" i="1"/>
  <c r="L24" i="1"/>
  <c r="N24" i="1" s="1"/>
  <c r="K24" i="1"/>
  <c r="W23" i="1"/>
  <c r="O23" i="1"/>
  <c r="N23" i="1"/>
  <c r="M23" i="1"/>
  <c r="L23" i="1"/>
  <c r="K23" i="1"/>
  <c r="O22" i="1"/>
  <c r="W22" i="1" s="1"/>
  <c r="M22" i="1"/>
  <c r="R22" i="1" s="1"/>
  <c r="L22" i="1"/>
  <c r="N22" i="1" s="1"/>
  <c r="S22" i="1" s="1"/>
  <c r="K22" i="1"/>
  <c r="O21" i="1"/>
  <c r="W21" i="1" s="1"/>
  <c r="N21" i="1"/>
  <c r="S21" i="1" s="1"/>
  <c r="L21" i="1"/>
  <c r="K21" i="1"/>
  <c r="M21" i="1" s="1"/>
  <c r="O20" i="1"/>
  <c r="W20" i="1" s="1"/>
  <c r="N20" i="1"/>
  <c r="L20" i="1"/>
  <c r="K20" i="1"/>
  <c r="M20" i="1" s="1"/>
  <c r="R20" i="1" s="1"/>
  <c r="O19" i="1"/>
  <c r="W19" i="1" s="1"/>
  <c r="N19" i="1"/>
  <c r="T19" i="1" s="1"/>
  <c r="M19" i="1"/>
  <c r="L19" i="1"/>
  <c r="K19" i="1"/>
  <c r="O18" i="1"/>
  <c r="W18" i="1" s="1"/>
  <c r="N18" i="1"/>
  <c r="S18" i="1" s="1"/>
  <c r="M18" i="1"/>
  <c r="T18" i="1" s="1"/>
  <c r="L18" i="1"/>
  <c r="K18" i="1"/>
  <c r="W17" i="1"/>
  <c r="O17" i="1"/>
  <c r="L17" i="1"/>
  <c r="N17" i="1" s="1"/>
  <c r="S17" i="1" s="1"/>
  <c r="K17" i="1"/>
  <c r="M17" i="1" s="1"/>
  <c r="O16" i="1"/>
  <c r="W16" i="1" s="1"/>
  <c r="N16" i="1"/>
  <c r="S16" i="1" s="1"/>
  <c r="L16" i="1"/>
  <c r="K16" i="1"/>
  <c r="M16" i="1" s="1"/>
  <c r="O15" i="1"/>
  <c r="W15" i="1" s="1"/>
  <c r="N15" i="1"/>
  <c r="S15" i="1" s="1"/>
  <c r="L15" i="1"/>
  <c r="K15" i="1"/>
  <c r="M15" i="1" s="1"/>
  <c r="W14" i="1"/>
  <c r="O14" i="1"/>
  <c r="M14" i="1"/>
  <c r="R14" i="1" s="1"/>
  <c r="L14" i="1"/>
  <c r="N14" i="1" s="1"/>
  <c r="T14" i="1" s="1"/>
  <c r="K14" i="1"/>
  <c r="O13" i="1"/>
  <c r="W13" i="1" s="1"/>
  <c r="L13" i="1"/>
  <c r="N13" i="1" s="1"/>
  <c r="S13" i="1" s="1"/>
  <c r="K13" i="1"/>
  <c r="M13" i="1" s="1"/>
  <c r="O12" i="1"/>
  <c r="W12" i="1" s="1"/>
  <c r="L12" i="1"/>
  <c r="N12" i="1" s="1"/>
  <c r="S12" i="1" s="1"/>
  <c r="K12" i="1"/>
  <c r="M12" i="1" s="1"/>
  <c r="W11" i="1"/>
  <c r="O11" i="1"/>
  <c r="N11" i="1"/>
  <c r="M11" i="1"/>
  <c r="R11" i="1" s="1"/>
  <c r="L11" i="1"/>
  <c r="K11" i="1"/>
  <c r="W10" i="1"/>
  <c r="O10" i="1"/>
  <c r="L10" i="1"/>
  <c r="N10" i="1" s="1"/>
  <c r="S10" i="1" s="1"/>
  <c r="K10" i="1"/>
  <c r="M10" i="1" s="1"/>
  <c r="W9" i="1"/>
  <c r="O9" i="1"/>
  <c r="L9" i="1"/>
  <c r="N9" i="1" s="1"/>
  <c r="S9" i="1" s="1"/>
  <c r="K9" i="1"/>
  <c r="M9" i="1" s="1"/>
  <c r="O8" i="1"/>
  <c r="W8" i="1" s="1"/>
  <c r="N8" i="1"/>
  <c r="L8" i="1"/>
  <c r="K8" i="1"/>
  <c r="M8" i="1" s="1"/>
  <c r="R8" i="1" s="1"/>
  <c r="W7" i="1"/>
  <c r="O7" i="1"/>
  <c r="L7" i="1"/>
  <c r="N7" i="1" s="1"/>
  <c r="S7" i="1" s="1"/>
  <c r="K7" i="1"/>
  <c r="M7" i="1" s="1"/>
  <c r="W6" i="1"/>
  <c r="O6" i="1"/>
  <c r="M6" i="1"/>
  <c r="L6" i="1"/>
  <c r="N6" i="1" s="1"/>
  <c r="S6" i="1" s="1"/>
  <c r="K6" i="1"/>
  <c r="O5" i="1"/>
  <c r="W5" i="1" s="1"/>
  <c r="M5" i="1"/>
  <c r="L5" i="1"/>
  <c r="N5" i="1" s="1"/>
  <c r="K5" i="1"/>
  <c r="W4" i="1"/>
  <c r="O4" i="1"/>
  <c r="L4" i="1"/>
  <c r="N4" i="1" s="1"/>
  <c r="S4" i="1" s="1"/>
  <c r="K4" i="1"/>
  <c r="M4" i="1" s="1"/>
  <c r="O3" i="1"/>
  <c r="W3" i="1" s="1"/>
  <c r="N3" i="1"/>
  <c r="S3" i="1" s="1"/>
  <c r="M3" i="1"/>
  <c r="T3" i="1" s="1"/>
  <c r="L3" i="1"/>
  <c r="K3" i="1"/>
  <c r="AB1" i="1"/>
  <c r="S176" i="1" s="1"/>
  <c r="T6" i="1" l="1"/>
  <c r="R32" i="1"/>
  <c r="T32" i="1"/>
  <c r="Q39" i="1"/>
  <c r="Q53" i="1"/>
  <c r="T15" i="1"/>
  <c r="R15" i="1"/>
  <c r="Q22" i="1"/>
  <c r="P122" i="1"/>
  <c r="R21" i="1"/>
  <c r="T21" i="1"/>
  <c r="R10" i="1"/>
  <c r="T10" i="1"/>
  <c r="Q25" i="1"/>
  <c r="T4" i="1"/>
  <c r="R4" i="1"/>
  <c r="T12" i="1"/>
  <c r="R12" i="1"/>
  <c r="T16" i="1"/>
  <c r="R16" i="1"/>
  <c r="T9" i="1"/>
  <c r="R9" i="1"/>
  <c r="Q48" i="1"/>
  <c r="P48" i="1"/>
  <c r="R7" i="1"/>
  <c r="T7" i="1"/>
  <c r="R5" i="1"/>
  <c r="T13" i="1"/>
  <c r="R13" i="1"/>
  <c r="R17" i="1"/>
  <c r="T17" i="1"/>
  <c r="Q84" i="1"/>
  <c r="P84" i="1"/>
  <c r="R26" i="1"/>
  <c r="R110" i="1"/>
  <c r="R114" i="1"/>
  <c r="R117" i="1"/>
  <c r="R120" i="1"/>
  <c r="R126" i="1"/>
  <c r="R130" i="1"/>
  <c r="R133" i="1"/>
  <c r="R136" i="1"/>
  <c r="R143" i="1"/>
  <c r="S148" i="1"/>
  <c r="R151" i="1"/>
  <c r="T181" i="1"/>
  <c r="R195" i="1"/>
  <c r="Q89" i="1"/>
  <c r="Q706" i="1"/>
  <c r="R19" i="1"/>
  <c r="S19" i="1"/>
  <c r="S37" i="1"/>
  <c r="T46" i="1"/>
  <c r="T48" i="1"/>
  <c r="R57" i="1"/>
  <c r="R64" i="1"/>
  <c r="R67" i="1"/>
  <c r="S69" i="1"/>
  <c r="R75" i="1"/>
  <c r="R78" i="1"/>
  <c r="R81" i="1"/>
  <c r="T83" i="1"/>
  <c r="S86" i="1"/>
  <c r="R99" i="1"/>
  <c r="R198" i="1"/>
  <c r="R262" i="1"/>
  <c r="R426" i="1"/>
  <c r="R29" i="1"/>
  <c r="R108" i="1"/>
  <c r="R124" i="1"/>
  <c r="R140" i="1"/>
  <c r="R158" i="1"/>
  <c r="R188" i="1"/>
  <c r="R359" i="1"/>
  <c r="P104" i="1"/>
  <c r="R3" i="1"/>
  <c r="R6" i="1"/>
  <c r="R102" i="1"/>
  <c r="R111" i="1"/>
  <c r="R127" i="1"/>
  <c r="S165" i="1"/>
  <c r="R378" i="1"/>
  <c r="R35" i="1"/>
  <c r="T62" i="1"/>
  <c r="P62" i="1" s="1"/>
  <c r="S35" i="1"/>
  <c r="R45" i="1"/>
  <c r="Q51" i="1"/>
  <c r="T53" i="1"/>
  <c r="P53" i="1" s="1"/>
  <c r="R58" i="1"/>
  <c r="S67" i="1"/>
  <c r="T75" i="1"/>
  <c r="S78" i="1"/>
  <c r="S81" i="1"/>
  <c r="R96" i="1"/>
  <c r="R105" i="1"/>
  <c r="R115" i="1"/>
  <c r="R131" i="1"/>
  <c r="R185" i="1"/>
  <c r="T195" i="1"/>
  <c r="R281" i="1"/>
  <c r="Q70" i="1"/>
  <c r="S87" i="1"/>
  <c r="Q87" i="1" s="1"/>
  <c r="R90" i="1"/>
  <c r="R100" i="1"/>
  <c r="T102" i="1"/>
  <c r="S105" i="1"/>
  <c r="R159" i="1"/>
  <c r="R171" i="1"/>
  <c r="S185" i="1"/>
  <c r="R252" i="1"/>
  <c r="R18" i="1"/>
  <c r="R147" i="1"/>
  <c r="R206" i="1"/>
  <c r="R220" i="1"/>
  <c r="T227" i="1"/>
  <c r="R278" i="1"/>
  <c r="R285" i="1"/>
  <c r="R331" i="1"/>
  <c r="Q24" i="1"/>
  <c r="S40" i="1"/>
  <c r="P40" i="1" s="1"/>
  <c r="S45" i="1"/>
  <c r="S49" i="1"/>
  <c r="Q49" i="1" s="1"/>
  <c r="S65" i="1"/>
  <c r="Q65" i="1" s="1"/>
  <c r="R109" i="1"/>
  <c r="R112" i="1"/>
  <c r="R116" i="1"/>
  <c r="R125" i="1"/>
  <c r="R128" i="1"/>
  <c r="R132" i="1"/>
  <c r="R152" i="1"/>
  <c r="R328" i="1"/>
  <c r="R86" i="1"/>
  <c r="S20" i="1"/>
  <c r="P20" i="1" s="1"/>
  <c r="R30" i="1"/>
  <c r="R34" i="1"/>
  <c r="S38" i="1"/>
  <c r="Q38" i="1" s="1"/>
  <c r="T45" i="1"/>
  <c r="R82" i="1"/>
  <c r="R88" i="1"/>
  <c r="R91" i="1"/>
  <c r="S100" i="1"/>
  <c r="S152" i="1"/>
  <c r="R169" i="1"/>
  <c r="R37" i="1"/>
  <c r="R74" i="1"/>
  <c r="T29" i="1"/>
  <c r="S5" i="1"/>
  <c r="T5" i="1"/>
  <c r="S8" i="1"/>
  <c r="Q8" i="1" s="1"/>
  <c r="T27" i="1"/>
  <c r="S56" i="1"/>
  <c r="Q56" i="1" s="1"/>
  <c r="S61" i="1"/>
  <c r="R85" i="1"/>
  <c r="T97" i="1"/>
  <c r="T100" i="1"/>
  <c r="S169" i="1"/>
  <c r="R246" i="1"/>
  <c r="R275" i="1"/>
  <c r="Q69" i="1"/>
  <c r="P118" i="1"/>
  <c r="R61" i="1"/>
  <c r="T932" i="1"/>
  <c r="S929" i="1"/>
  <c r="T926" i="1"/>
  <c r="S913" i="1"/>
  <c r="T910" i="1"/>
  <c r="S897" i="1"/>
  <c r="T894" i="1"/>
  <c r="S881" i="1"/>
  <c r="S878" i="1"/>
  <c r="T875" i="1"/>
  <c r="S862" i="1"/>
  <c r="T859" i="1"/>
  <c r="S846" i="1"/>
  <c r="T843" i="1"/>
  <c r="S830" i="1"/>
  <c r="T827" i="1"/>
  <c r="S811" i="1"/>
  <c r="T808" i="1"/>
  <c r="S795" i="1"/>
  <c r="T792" i="1"/>
  <c r="S779" i="1"/>
  <c r="T776" i="1"/>
  <c r="S926" i="1"/>
  <c r="T923" i="1"/>
  <c r="S910" i="1"/>
  <c r="T907" i="1"/>
  <c r="S894" i="1"/>
  <c r="T891" i="1"/>
  <c r="S875" i="1"/>
  <c r="T872" i="1"/>
  <c r="S859" i="1"/>
  <c r="T856" i="1"/>
  <c r="S843" i="1"/>
  <c r="T840" i="1"/>
  <c r="S827" i="1"/>
  <c r="T824" i="1"/>
  <c r="T821" i="1"/>
  <c r="S808" i="1"/>
  <c r="T805" i="1"/>
  <c r="S923" i="1"/>
  <c r="T920" i="1"/>
  <c r="S907" i="1"/>
  <c r="T904" i="1"/>
  <c r="S891" i="1"/>
  <c r="T888" i="1"/>
  <c r="S872" i="1"/>
  <c r="T869" i="1"/>
  <c r="S856" i="1"/>
  <c r="T853" i="1"/>
  <c r="S840" i="1"/>
  <c r="T837" i="1"/>
  <c r="S824" i="1"/>
  <c r="S821" i="1"/>
  <c r="T818" i="1"/>
  <c r="T933" i="1"/>
  <c r="S930" i="1"/>
  <c r="T927" i="1"/>
  <c r="S914" i="1"/>
  <c r="T911" i="1"/>
  <c r="S898" i="1"/>
  <c r="T895" i="1"/>
  <c r="S882" i="1"/>
  <c r="T879" i="1"/>
  <c r="T876" i="1"/>
  <c r="S863" i="1"/>
  <c r="T860" i="1"/>
  <c r="S847" i="1"/>
  <c r="T844" i="1"/>
  <c r="S831" i="1"/>
  <c r="T828" i="1"/>
  <c r="S812" i="1"/>
  <c r="T809" i="1"/>
  <c r="S796" i="1"/>
  <c r="T793" i="1"/>
  <c r="S927" i="1"/>
  <c r="T924" i="1"/>
  <c r="S911" i="1"/>
  <c r="T908" i="1"/>
  <c r="S895" i="1"/>
  <c r="T892" i="1"/>
  <c r="S879" i="1"/>
  <c r="S924" i="1"/>
  <c r="T921" i="1"/>
  <c r="S908" i="1"/>
  <c r="T905" i="1"/>
  <c r="S892" i="1"/>
  <c r="T889" i="1"/>
  <c r="S873" i="1"/>
  <c r="T870" i="1"/>
  <c r="S857" i="1"/>
  <c r="T854" i="1"/>
  <c r="S841" i="1"/>
  <c r="T838" i="1"/>
  <c r="S825" i="1"/>
  <c r="T822" i="1"/>
  <c r="T819" i="1"/>
  <c r="S806" i="1"/>
  <c r="T803" i="1"/>
  <c r="T934" i="1"/>
  <c r="S921" i="1"/>
  <c r="T918" i="1"/>
  <c r="S931" i="1"/>
  <c r="T928" i="1"/>
  <c r="S915" i="1"/>
  <c r="T912" i="1"/>
  <c r="S899" i="1"/>
  <c r="T896" i="1"/>
  <c r="S883" i="1"/>
  <c r="T880" i="1"/>
  <c r="T877" i="1"/>
  <c r="S864" i="1"/>
  <c r="T861" i="1"/>
  <c r="S848" i="1"/>
  <c r="T845" i="1"/>
  <c r="S832" i="1"/>
  <c r="T829" i="1"/>
  <c r="S813" i="1"/>
  <c r="T810" i="1"/>
  <c r="S797" i="1"/>
  <c r="S928" i="1"/>
  <c r="T925" i="1"/>
  <c r="S912" i="1"/>
  <c r="T909" i="1"/>
  <c r="S896" i="1"/>
  <c r="T893" i="1"/>
  <c r="S880" i="1"/>
  <c r="S877" i="1"/>
  <c r="T874" i="1"/>
  <c r="S861" i="1"/>
  <c r="T858" i="1"/>
  <c r="T929" i="1"/>
  <c r="S905" i="1"/>
  <c r="S903" i="1"/>
  <c r="S901" i="1"/>
  <c r="T878" i="1"/>
  <c r="S803" i="1"/>
  <c r="T791" i="1"/>
  <c r="S788" i="1"/>
  <c r="S785" i="1"/>
  <c r="S782" i="1"/>
  <c r="S767" i="1"/>
  <c r="S764" i="1"/>
  <c r="T761" i="1"/>
  <c r="S748" i="1"/>
  <c r="T745" i="1"/>
  <c r="S732" i="1"/>
  <c r="T729" i="1"/>
  <c r="S716" i="1"/>
  <c r="T917" i="1"/>
  <c r="R907" i="1"/>
  <c r="T887" i="1"/>
  <c r="T885" i="1"/>
  <c r="R803" i="1"/>
  <c r="S791" i="1"/>
  <c r="S934" i="1"/>
  <c r="T919" i="1"/>
  <c r="S917" i="1"/>
  <c r="S889" i="1"/>
  <c r="S887" i="1"/>
  <c r="S885" i="1"/>
  <c r="T820" i="1"/>
  <c r="T801" i="1"/>
  <c r="T794" i="1"/>
  <c r="T777" i="1"/>
  <c r="S919" i="1"/>
  <c r="S909" i="1"/>
  <c r="T871" i="1"/>
  <c r="S869" i="1"/>
  <c r="T863" i="1"/>
  <c r="T842" i="1"/>
  <c r="S838" i="1"/>
  <c r="T826" i="1"/>
  <c r="S822" i="1"/>
  <c r="S820" i="1"/>
  <c r="S818" i="1"/>
  <c r="S801" i="1"/>
  <c r="S794" i="1"/>
  <c r="T780" i="1"/>
  <c r="S777" i="1"/>
  <c r="S774" i="1"/>
  <c r="T771" i="1"/>
  <c r="S755" i="1"/>
  <c r="T752" i="1"/>
  <c r="R923" i="1"/>
  <c r="T873" i="1"/>
  <c r="S871" i="1"/>
  <c r="T867" i="1"/>
  <c r="T865" i="1"/>
  <c r="T848" i="1"/>
  <c r="S844" i="1"/>
  <c r="S842" i="1"/>
  <c r="T836" i="1"/>
  <c r="T832" i="1"/>
  <c r="S828" i="1"/>
  <c r="S826" i="1"/>
  <c r="R820" i="1"/>
  <c r="T816" i="1"/>
  <c r="T799" i="1"/>
  <c r="T789" i="1"/>
  <c r="T786" i="1"/>
  <c r="T783" i="1"/>
  <c r="S780" i="1"/>
  <c r="S771" i="1"/>
  <c r="T768" i="1"/>
  <c r="T765" i="1"/>
  <c r="T931" i="1"/>
  <c r="T898" i="1"/>
  <c r="S893" i="1"/>
  <c r="S867" i="1"/>
  <c r="S865" i="1"/>
  <c r="S854" i="1"/>
  <c r="T852" i="1"/>
  <c r="T850" i="1"/>
  <c r="T846" i="1"/>
  <c r="S836" i="1"/>
  <c r="T834" i="1"/>
  <c r="T830" i="1"/>
  <c r="S816" i="1"/>
  <c r="T814" i="1"/>
  <c r="T812" i="1"/>
  <c r="S810" i="1"/>
  <c r="S799" i="1"/>
  <c r="S789" i="1"/>
  <c r="S786" i="1"/>
  <c r="S783" i="1"/>
  <c r="S768" i="1"/>
  <c r="S765" i="1"/>
  <c r="T762" i="1"/>
  <c r="S749" i="1"/>
  <c r="T746" i="1"/>
  <c r="S733" i="1"/>
  <c r="T730" i="1"/>
  <c r="S925" i="1"/>
  <c r="T914" i="1"/>
  <c r="T900" i="1"/>
  <c r="S858" i="1"/>
  <c r="S852" i="1"/>
  <c r="S850" i="1"/>
  <c r="S834" i="1"/>
  <c r="S814" i="1"/>
  <c r="T806" i="1"/>
  <c r="T804" i="1"/>
  <c r="T797" i="1"/>
  <c r="S792" i="1"/>
  <c r="S762" i="1"/>
  <c r="T759" i="1"/>
  <c r="S746" i="1"/>
  <c r="T743" i="1"/>
  <c r="S730" i="1"/>
  <c r="S904" i="1"/>
  <c r="T902" i="1"/>
  <c r="S900" i="1"/>
  <c r="T882" i="1"/>
  <c r="S804" i="1"/>
  <c r="T775" i="1"/>
  <c r="S759" i="1"/>
  <c r="T756" i="1"/>
  <c r="S743" i="1"/>
  <c r="T740" i="1"/>
  <c r="S727" i="1"/>
  <c r="T724" i="1"/>
  <c r="S933" i="1"/>
  <c r="S916" i="1"/>
  <c r="S906" i="1"/>
  <c r="S888" i="1"/>
  <c r="T886" i="1"/>
  <c r="S884" i="1"/>
  <c r="S802" i="1"/>
  <c r="S920" i="1"/>
  <c r="S918" i="1"/>
  <c r="T890" i="1"/>
  <c r="S886" i="1"/>
  <c r="T862" i="1"/>
  <c r="T839" i="1"/>
  <c r="T823" i="1"/>
  <c r="T800" i="1"/>
  <c r="T790" i="1"/>
  <c r="S787" i="1"/>
  <c r="S784" i="1"/>
  <c r="S781" i="1"/>
  <c r="S769" i="1"/>
  <c r="T766" i="1"/>
  <c r="T763" i="1"/>
  <c r="S750" i="1"/>
  <c r="T747" i="1"/>
  <c r="S734" i="1"/>
  <c r="T731" i="1"/>
  <c r="T922" i="1"/>
  <c r="T913" i="1"/>
  <c r="T897" i="1"/>
  <c r="S890" i="1"/>
  <c r="T864" i="1"/>
  <c r="T841" i="1"/>
  <c r="S839" i="1"/>
  <c r="S837" i="1"/>
  <c r="T825" i="1"/>
  <c r="S823" i="1"/>
  <c r="S819" i="1"/>
  <c r="S800" i="1"/>
  <c r="S790" i="1"/>
  <c r="R787" i="1"/>
  <c r="T930" i="1"/>
  <c r="S922" i="1"/>
  <c r="S870" i="1"/>
  <c r="T868" i="1"/>
  <c r="T866" i="1"/>
  <c r="T855" i="1"/>
  <c r="S853" i="1"/>
  <c r="S845" i="1"/>
  <c r="T835" i="1"/>
  <c r="S829" i="1"/>
  <c r="R819" i="1"/>
  <c r="T817" i="1"/>
  <c r="T813" i="1"/>
  <c r="S793" i="1"/>
  <c r="S760" i="1"/>
  <c r="T757" i="1"/>
  <c r="R922" i="1"/>
  <c r="T899" i="1"/>
  <c r="T881" i="1"/>
  <c r="T915" i="1"/>
  <c r="S876" i="1"/>
  <c r="R874" i="1"/>
  <c r="R855" i="1"/>
  <c r="S851" i="1"/>
  <c r="S849" i="1"/>
  <c r="S833" i="1"/>
  <c r="R831" i="1"/>
  <c r="R817" i="1"/>
  <c r="S815" i="1"/>
  <c r="S807" i="1"/>
  <c r="S805" i="1"/>
  <c r="S798" i="1"/>
  <c r="T779" i="1"/>
  <c r="T795" i="1"/>
  <c r="T778" i="1"/>
  <c r="T769" i="1"/>
  <c r="T727" i="1"/>
  <c r="S711" i="1"/>
  <c r="T708" i="1"/>
  <c r="S695" i="1"/>
  <c r="T692" i="1"/>
  <c r="S679" i="1"/>
  <c r="T676" i="1"/>
  <c r="T673" i="1"/>
  <c r="S660" i="1"/>
  <c r="T657" i="1"/>
  <c r="S644" i="1"/>
  <c r="T641" i="1"/>
  <c r="S628" i="1"/>
  <c r="T625" i="1"/>
  <c r="T901" i="1"/>
  <c r="S778" i="1"/>
  <c r="T764" i="1"/>
  <c r="T738" i="1"/>
  <c r="T725" i="1"/>
  <c r="S708" i="1"/>
  <c r="T705" i="1"/>
  <c r="S692" i="1"/>
  <c r="T689" i="1"/>
  <c r="S676" i="1"/>
  <c r="S673" i="1"/>
  <c r="T670" i="1"/>
  <c r="S657" i="1"/>
  <c r="T654" i="1"/>
  <c r="S641" i="1"/>
  <c r="T638" i="1"/>
  <c r="S625" i="1"/>
  <c r="T622" i="1"/>
  <c r="T815" i="1"/>
  <c r="S809" i="1"/>
  <c r="T773" i="1"/>
  <c r="R764" i="1"/>
  <c r="S738" i="1"/>
  <c r="S725" i="1"/>
  <c r="T720" i="1"/>
  <c r="S705" i="1"/>
  <c r="T702" i="1"/>
  <c r="S689" i="1"/>
  <c r="S855" i="1"/>
  <c r="S773" i="1"/>
  <c r="S747" i="1"/>
  <c r="S720" i="1"/>
  <c r="T715" i="1"/>
  <c r="S702" i="1"/>
  <c r="T699" i="1"/>
  <c r="S686" i="1"/>
  <c r="T683" i="1"/>
  <c r="S932" i="1"/>
  <c r="T883" i="1"/>
  <c r="S775" i="1"/>
  <c r="R773" i="1"/>
  <c r="S766" i="1"/>
  <c r="S757" i="1"/>
  <c r="T751" i="1"/>
  <c r="S745" i="1"/>
  <c r="T736" i="1"/>
  <c r="T734" i="1"/>
  <c r="T732" i="1"/>
  <c r="T723" i="1"/>
  <c r="T718" i="1"/>
  <c r="S715" i="1"/>
  <c r="T712" i="1"/>
  <c r="S699" i="1"/>
  <c r="T696" i="1"/>
  <c r="S683" i="1"/>
  <c r="T680" i="1"/>
  <c r="T906" i="1"/>
  <c r="T903" i="1"/>
  <c r="S866" i="1"/>
  <c r="T849" i="1"/>
  <c r="R757" i="1"/>
  <c r="T755" i="1"/>
  <c r="T753" i="1"/>
  <c r="S751" i="1"/>
  <c r="T749" i="1"/>
  <c r="S736" i="1"/>
  <c r="S723" i="1"/>
  <c r="S718" i="1"/>
  <c r="S712" i="1"/>
  <c r="T709" i="1"/>
  <c r="S696" i="1"/>
  <c r="T693" i="1"/>
  <c r="S680" i="1"/>
  <c r="T677" i="1"/>
  <c r="T674" i="1"/>
  <c r="S661" i="1"/>
  <c r="T658" i="1"/>
  <c r="S645" i="1"/>
  <c r="T642" i="1"/>
  <c r="S629" i="1"/>
  <c r="T626" i="1"/>
  <c r="S613" i="1"/>
  <c r="T833" i="1"/>
  <c r="T788" i="1"/>
  <c r="S753" i="1"/>
  <c r="T741" i="1"/>
  <c r="T728" i="1"/>
  <c r="S709" i="1"/>
  <c r="T706" i="1"/>
  <c r="S693" i="1"/>
  <c r="T690" i="1"/>
  <c r="S677" i="1"/>
  <c r="S674" i="1"/>
  <c r="T671" i="1"/>
  <c r="S658" i="1"/>
  <c r="T655" i="1"/>
  <c r="S642" i="1"/>
  <c r="T639" i="1"/>
  <c r="S626" i="1"/>
  <c r="T623" i="1"/>
  <c r="S817" i="1"/>
  <c r="T811" i="1"/>
  <c r="T770" i="1"/>
  <c r="S761" i="1"/>
  <c r="S741" i="1"/>
  <c r="S728" i="1"/>
  <c r="T721" i="1"/>
  <c r="S706" i="1"/>
  <c r="P706" i="1" s="1"/>
  <c r="T703" i="1"/>
  <c r="S690" i="1"/>
  <c r="T687" i="1"/>
  <c r="R805" i="1"/>
  <c r="T785" i="1"/>
  <c r="S770" i="1"/>
  <c r="S763" i="1"/>
  <c r="T739" i="1"/>
  <c r="T726" i="1"/>
  <c r="S721" i="1"/>
  <c r="S703" i="1"/>
  <c r="T700" i="1"/>
  <c r="S687" i="1"/>
  <c r="T684" i="1"/>
  <c r="S668" i="1"/>
  <c r="T665" i="1"/>
  <c r="S652" i="1"/>
  <c r="T649" i="1"/>
  <c r="T857" i="1"/>
  <c r="R845" i="1"/>
  <c r="T802" i="1"/>
  <c r="T782" i="1"/>
  <c r="S739" i="1"/>
  <c r="S726" i="1"/>
  <c r="T716" i="1"/>
  <c r="T713" i="1"/>
  <c r="S700" i="1"/>
  <c r="S902" i="1"/>
  <c r="S868" i="1"/>
  <c r="S835" i="1"/>
  <c r="R829" i="1"/>
  <c r="R793" i="1"/>
  <c r="S772" i="1"/>
  <c r="S737" i="1"/>
  <c r="T735" i="1"/>
  <c r="S724" i="1"/>
  <c r="T719" i="1"/>
  <c r="S710" i="1"/>
  <c r="T707" i="1"/>
  <c r="S694" i="1"/>
  <c r="T691" i="1"/>
  <c r="S678" i="1"/>
  <c r="S675" i="1"/>
  <c r="T672" i="1"/>
  <c r="S659" i="1"/>
  <c r="T656" i="1"/>
  <c r="S860" i="1"/>
  <c r="T798" i="1"/>
  <c r="R776" i="1"/>
  <c r="T767" i="1"/>
  <c r="R870" i="1"/>
  <c r="R853" i="1"/>
  <c r="T831" i="1"/>
  <c r="R807" i="1"/>
  <c r="T781" i="1"/>
  <c r="R742" i="1"/>
  <c r="S740" i="1"/>
  <c r="R760" i="1"/>
  <c r="T754" i="1"/>
  <c r="T748" i="1"/>
  <c r="R704" i="1"/>
  <c r="T694" i="1"/>
  <c r="R643" i="1"/>
  <c r="S634" i="1"/>
  <c r="S618" i="1"/>
  <c r="S601" i="1"/>
  <c r="T598" i="1"/>
  <c r="S585" i="1"/>
  <c r="T582" i="1"/>
  <c r="S569" i="1"/>
  <c r="T566" i="1"/>
  <c r="S553" i="1"/>
  <c r="T550" i="1"/>
  <c r="S537" i="1"/>
  <c r="T534" i="1"/>
  <c r="S521" i="1"/>
  <c r="T518" i="1"/>
  <c r="T884" i="1"/>
  <c r="S754" i="1"/>
  <c r="R748" i="1"/>
  <c r="S731" i="1"/>
  <c r="S691" i="1"/>
  <c r="T682" i="1"/>
  <c r="S639" i="1"/>
  <c r="S623" i="1"/>
  <c r="T611" i="1"/>
  <c r="S598" i="1"/>
  <c r="T595" i="1"/>
  <c r="S582" i="1"/>
  <c r="T579" i="1"/>
  <c r="S566" i="1"/>
  <c r="T563" i="1"/>
  <c r="S550" i="1"/>
  <c r="T547" i="1"/>
  <c r="S534" i="1"/>
  <c r="R754" i="1"/>
  <c r="T717" i="1"/>
  <c r="T701" i="1"/>
  <c r="R691" i="1"/>
  <c r="S684" i="1"/>
  <c r="S682" i="1"/>
  <c r="T666" i="1"/>
  <c r="S656" i="1"/>
  <c r="S654" i="1"/>
  <c r="S611" i="1"/>
  <c r="T608" i="1"/>
  <c r="S595" i="1"/>
  <c r="T592" i="1"/>
  <c r="S579" i="1"/>
  <c r="T576" i="1"/>
  <c r="S563" i="1"/>
  <c r="T560" i="1"/>
  <c r="S547" i="1"/>
  <c r="T544" i="1"/>
  <c r="S531" i="1"/>
  <c r="T528" i="1"/>
  <c r="S515" i="1"/>
  <c r="T742" i="1"/>
  <c r="S717" i="1"/>
  <c r="S701" i="1"/>
  <c r="S672" i="1"/>
  <c r="S670" i="1"/>
  <c r="T668" i="1"/>
  <c r="S666" i="1"/>
  <c r="T652" i="1"/>
  <c r="T650" i="1"/>
  <c r="T637" i="1"/>
  <c r="T632" i="1"/>
  <c r="T621" i="1"/>
  <c r="T616" i="1"/>
  <c r="S608" i="1"/>
  <c r="T605" i="1"/>
  <c r="S592" i="1"/>
  <c r="T589" i="1"/>
  <c r="S576" i="1"/>
  <c r="T573" i="1"/>
  <c r="S560" i="1"/>
  <c r="T557" i="1"/>
  <c r="S544" i="1"/>
  <c r="T541" i="1"/>
  <c r="S528" i="1"/>
  <c r="T525" i="1"/>
  <c r="S512" i="1"/>
  <c r="T509" i="1"/>
  <c r="S756" i="1"/>
  <c r="S742" i="1"/>
  <c r="R701" i="1"/>
  <c r="T688" i="1"/>
  <c r="T686" i="1"/>
  <c r="R672" i="1"/>
  <c r="R666" i="1"/>
  <c r="T664" i="1"/>
  <c r="T662" i="1"/>
  <c r="T660" i="1"/>
  <c r="S650" i="1"/>
  <c r="S637" i="1"/>
  <c r="S632" i="1"/>
  <c r="T630" i="1"/>
  <c r="S621" i="1"/>
  <c r="S616" i="1"/>
  <c r="T614" i="1"/>
  <c r="S605" i="1"/>
  <c r="T602" i="1"/>
  <c r="S589" i="1"/>
  <c r="T586" i="1"/>
  <c r="S573" i="1"/>
  <c r="T570" i="1"/>
  <c r="S557" i="1"/>
  <c r="T554" i="1"/>
  <c r="S541" i="1"/>
  <c r="T538" i="1"/>
  <c r="S525" i="1"/>
  <c r="R756" i="1"/>
  <c r="S688" i="1"/>
  <c r="S664" i="1"/>
  <c r="S662" i="1"/>
  <c r="T648" i="1"/>
  <c r="T646" i="1"/>
  <c r="S630" i="1"/>
  <c r="S614" i="1"/>
  <c r="S602" i="1"/>
  <c r="T599" i="1"/>
  <c r="S586" i="1"/>
  <c r="T583" i="1"/>
  <c r="S570" i="1"/>
  <c r="T567" i="1"/>
  <c r="S554" i="1"/>
  <c r="T551" i="1"/>
  <c r="S538" i="1"/>
  <c r="T535" i="1"/>
  <c r="S522" i="1"/>
  <c r="T519" i="1"/>
  <c r="R804" i="1"/>
  <c r="T744" i="1"/>
  <c r="T722" i="1"/>
  <c r="T714" i="1"/>
  <c r="R688" i="1"/>
  <c r="T679" i="1"/>
  <c r="S648" i="1"/>
  <c r="S646" i="1"/>
  <c r="T635" i="1"/>
  <c r="T619" i="1"/>
  <c r="S599" i="1"/>
  <c r="T596" i="1"/>
  <c r="S583" i="1"/>
  <c r="T580" i="1"/>
  <c r="S567" i="1"/>
  <c r="T564" i="1"/>
  <c r="S551" i="1"/>
  <c r="T548" i="1"/>
  <c r="S535" i="1"/>
  <c r="T532" i="1"/>
  <c r="T772" i="1"/>
  <c r="S744" i="1"/>
  <c r="T733" i="1"/>
  <c r="S722" i="1"/>
  <c r="S719" i="1"/>
  <c r="S714" i="1"/>
  <c r="R646" i="1"/>
  <c r="T644" i="1"/>
  <c r="S635" i="1"/>
  <c r="T628" i="1"/>
  <c r="S619" i="1"/>
  <c r="T612" i="1"/>
  <c r="T609" i="1"/>
  <c r="R904" i="1"/>
  <c r="T784" i="1"/>
  <c r="T750" i="1"/>
  <c r="R744" i="1"/>
  <c r="R724" i="1"/>
  <c r="T711" i="1"/>
  <c r="T698" i="1"/>
  <c r="T681" i="1"/>
  <c r="T640" i="1"/>
  <c r="T633" i="1"/>
  <c r="T624" i="1"/>
  <c r="T617" i="1"/>
  <c r="S612" i="1"/>
  <c r="S609" i="1"/>
  <c r="T606" i="1"/>
  <c r="S593" i="1"/>
  <c r="T590" i="1"/>
  <c r="S577" i="1"/>
  <c r="T574" i="1"/>
  <c r="S561" i="1"/>
  <c r="T558" i="1"/>
  <c r="S545" i="1"/>
  <c r="T542" i="1"/>
  <c r="T807" i="1"/>
  <c r="T787" i="1"/>
  <c r="T758" i="1"/>
  <c r="R750" i="1"/>
  <c r="S698" i="1"/>
  <c r="S681" i="1"/>
  <c r="S640" i="1"/>
  <c r="S633" i="1"/>
  <c r="S624" i="1"/>
  <c r="S617" i="1"/>
  <c r="S606" i="1"/>
  <c r="T603" i="1"/>
  <c r="S590" i="1"/>
  <c r="T587" i="1"/>
  <c r="S574" i="1"/>
  <c r="T571" i="1"/>
  <c r="S558" i="1"/>
  <c r="T555" i="1"/>
  <c r="T916" i="1"/>
  <c r="S758" i="1"/>
  <c r="T685" i="1"/>
  <c r="T669" i="1"/>
  <c r="S655" i="1"/>
  <c r="T653" i="1"/>
  <c r="S638" i="1"/>
  <c r="S622" i="1"/>
  <c r="S603" i="1"/>
  <c r="T600" i="1"/>
  <c r="S587" i="1"/>
  <c r="T584" i="1"/>
  <c r="S735" i="1"/>
  <c r="T695" i="1"/>
  <c r="S685" i="1"/>
  <c r="S671" i="1"/>
  <c r="S669" i="1"/>
  <c r="T667" i="1"/>
  <c r="S665" i="1"/>
  <c r="T659" i="1"/>
  <c r="S653" i="1"/>
  <c r="T651" i="1"/>
  <c r="S600" i="1"/>
  <c r="T597" i="1"/>
  <c r="S874" i="1"/>
  <c r="T774" i="1"/>
  <c r="S713" i="1"/>
  <c r="T710" i="1"/>
  <c r="S707" i="1"/>
  <c r="R685" i="1"/>
  <c r="T678" i="1"/>
  <c r="R669" i="1"/>
  <c r="S667" i="1"/>
  <c r="R665" i="1"/>
  <c r="R659" i="1"/>
  <c r="R653" i="1"/>
  <c r="S651" i="1"/>
  <c r="S649" i="1"/>
  <c r="T636" i="1"/>
  <c r="T631" i="1"/>
  <c r="T620" i="1"/>
  <c r="T615" i="1"/>
  <c r="T610" i="1"/>
  <c r="R600" i="1"/>
  <c r="S597" i="1"/>
  <c r="T594" i="1"/>
  <c r="R584" i="1"/>
  <c r="S581" i="1"/>
  <c r="T578" i="1"/>
  <c r="R568" i="1"/>
  <c r="S565" i="1"/>
  <c r="T562" i="1"/>
  <c r="R552" i="1"/>
  <c r="S549" i="1"/>
  <c r="T546" i="1"/>
  <c r="T851" i="1"/>
  <c r="R813" i="1"/>
  <c r="T796" i="1"/>
  <c r="S729" i="1"/>
  <c r="R710" i="1"/>
  <c r="R707" i="1"/>
  <c r="R687" i="1"/>
  <c r="R678" i="1"/>
  <c r="T663" i="1"/>
  <c r="T661" i="1"/>
  <c r="R649" i="1"/>
  <c r="S636" i="1"/>
  <c r="S631" i="1"/>
  <c r="S620" i="1"/>
  <c r="S615" i="1"/>
  <c r="S610" i="1"/>
  <c r="T607" i="1"/>
  <c r="S594" i="1"/>
  <c r="T591" i="1"/>
  <c r="S578" i="1"/>
  <c r="T575" i="1"/>
  <c r="S562" i="1"/>
  <c r="T559" i="1"/>
  <c r="S546" i="1"/>
  <c r="T543" i="1"/>
  <c r="S530" i="1"/>
  <c r="T527" i="1"/>
  <c r="R729" i="1"/>
  <c r="S663" i="1"/>
  <c r="T643" i="1"/>
  <c r="R636" i="1"/>
  <c r="S627" i="1"/>
  <c r="S604" i="1"/>
  <c r="S588" i="1"/>
  <c r="T565" i="1"/>
  <c r="S536" i="1"/>
  <c r="S518" i="1"/>
  <c r="T511" i="1"/>
  <c r="S505" i="1"/>
  <c r="T502" i="1"/>
  <c r="S489" i="1"/>
  <c r="T486" i="1"/>
  <c r="S470" i="1"/>
  <c r="T467" i="1"/>
  <c r="S454" i="1"/>
  <c r="T451" i="1"/>
  <c r="S438" i="1"/>
  <c r="T435" i="1"/>
  <c r="S422" i="1"/>
  <c r="S643" i="1"/>
  <c r="S559" i="1"/>
  <c r="R536" i="1"/>
  <c r="T516" i="1"/>
  <c r="S511" i="1"/>
  <c r="S502" i="1"/>
  <c r="T499" i="1"/>
  <c r="S486" i="1"/>
  <c r="T483" i="1"/>
  <c r="T480" i="1"/>
  <c r="S467" i="1"/>
  <c r="T464" i="1"/>
  <c r="S451" i="1"/>
  <c r="T448" i="1"/>
  <c r="S435" i="1"/>
  <c r="T432" i="1"/>
  <c r="S419" i="1"/>
  <c r="T416" i="1"/>
  <c r="S403" i="1"/>
  <c r="T400" i="1"/>
  <c r="T704" i="1"/>
  <c r="S543" i="1"/>
  <c r="T529" i="1"/>
  <c r="S527" i="1"/>
  <c r="T523" i="1"/>
  <c r="S516" i="1"/>
  <c r="S499" i="1"/>
  <c r="T496" i="1"/>
  <c r="S483" i="1"/>
  <c r="S480" i="1"/>
  <c r="T477" i="1"/>
  <c r="S464" i="1"/>
  <c r="T461" i="1"/>
  <c r="S448" i="1"/>
  <c r="T445" i="1"/>
  <c r="S432" i="1"/>
  <c r="T429" i="1"/>
  <c r="S416" i="1"/>
  <c r="T413" i="1"/>
  <c r="S400" i="1"/>
  <c r="T397" i="1"/>
  <c r="S704" i="1"/>
  <c r="S584" i="1"/>
  <c r="R543" i="1"/>
  <c r="S529" i="1"/>
  <c r="S523" i="1"/>
  <c r="T514" i="1"/>
  <c r="S496" i="1"/>
  <c r="T493" i="1"/>
  <c r="S477" i="1"/>
  <c r="T474" i="1"/>
  <c r="S461" i="1"/>
  <c r="T458" i="1"/>
  <c r="S445" i="1"/>
  <c r="T442" i="1"/>
  <c r="T760" i="1"/>
  <c r="T581" i="1"/>
  <c r="T556" i="1"/>
  <c r="S514" i="1"/>
  <c r="S509" i="1"/>
  <c r="T506" i="1"/>
  <c r="S493" i="1"/>
  <c r="T490" i="1"/>
  <c r="S474" i="1"/>
  <c r="T471" i="1"/>
  <c r="S458" i="1"/>
  <c r="T455" i="1"/>
  <c r="S442" i="1"/>
  <c r="T439" i="1"/>
  <c r="S426" i="1"/>
  <c r="R767" i="1"/>
  <c r="T613" i="1"/>
  <c r="T593" i="1"/>
  <c r="S575" i="1"/>
  <c r="S556" i="1"/>
  <c r="S548" i="1"/>
  <c r="T545" i="1"/>
  <c r="T533" i="1"/>
  <c r="T531" i="1"/>
  <c r="T521" i="1"/>
  <c r="S506" i="1"/>
  <c r="T503" i="1"/>
  <c r="S490" i="1"/>
  <c r="T487" i="1"/>
  <c r="S471" i="1"/>
  <c r="T468" i="1"/>
  <c r="S455" i="1"/>
  <c r="T452" i="1"/>
  <c r="S439" i="1"/>
  <c r="T436" i="1"/>
  <c r="S423" i="1"/>
  <c r="T420" i="1"/>
  <c r="S407" i="1"/>
  <c r="T404" i="1"/>
  <c r="S391" i="1"/>
  <c r="T697" i="1"/>
  <c r="T629" i="1"/>
  <c r="T561" i="1"/>
  <c r="T553" i="1"/>
  <c r="S533" i="1"/>
  <c r="S519" i="1"/>
  <c r="S503" i="1"/>
  <c r="T500" i="1"/>
  <c r="S487" i="1"/>
  <c r="T484" i="1"/>
  <c r="T481" i="1"/>
  <c r="S468" i="1"/>
  <c r="T465" i="1"/>
  <c r="S452" i="1"/>
  <c r="T449" i="1"/>
  <c r="S436" i="1"/>
  <c r="T433" i="1"/>
  <c r="S420" i="1"/>
  <c r="T417" i="1"/>
  <c r="S404" i="1"/>
  <c r="T401" i="1"/>
  <c r="S697" i="1"/>
  <c r="S596" i="1"/>
  <c r="S564" i="1"/>
  <c r="R558" i="1"/>
  <c r="T540" i="1"/>
  <c r="T512" i="1"/>
  <c r="S500" i="1"/>
  <c r="T497" i="1"/>
  <c r="S484" i="1"/>
  <c r="S481" i="1"/>
  <c r="T478" i="1"/>
  <c r="S465" i="1"/>
  <c r="T847" i="1"/>
  <c r="S752" i="1"/>
  <c r="T675" i="1"/>
  <c r="T645" i="1"/>
  <c r="T572" i="1"/>
  <c r="S542" i="1"/>
  <c r="S540" i="1"/>
  <c r="T517" i="1"/>
  <c r="S497" i="1"/>
  <c r="T494" i="1"/>
  <c r="R779" i="1"/>
  <c r="S776" i="1"/>
  <c r="S572" i="1"/>
  <c r="S555" i="1"/>
  <c r="T526" i="1"/>
  <c r="S517" i="1"/>
  <c r="T510" i="1"/>
  <c r="T507" i="1"/>
  <c r="S494" i="1"/>
  <c r="T491" i="1"/>
  <c r="S475" i="1"/>
  <c r="T472" i="1"/>
  <c r="S459" i="1"/>
  <c r="T456" i="1"/>
  <c r="S443" i="1"/>
  <c r="T440" i="1"/>
  <c r="T737" i="1"/>
  <c r="T577" i="1"/>
  <c r="T569" i="1"/>
  <c r="T537" i="1"/>
  <c r="S526" i="1"/>
  <c r="R517" i="1"/>
  <c r="S510" i="1"/>
  <c r="S507" i="1"/>
  <c r="T504" i="1"/>
  <c r="S491" i="1"/>
  <c r="T488" i="1"/>
  <c r="S472" i="1"/>
  <c r="T469" i="1"/>
  <c r="S456" i="1"/>
  <c r="T453" i="1"/>
  <c r="S440" i="1"/>
  <c r="T437" i="1"/>
  <c r="T618" i="1"/>
  <c r="S580" i="1"/>
  <c r="T552" i="1"/>
  <c r="R526" i="1"/>
  <c r="T524" i="1"/>
  <c r="T522" i="1"/>
  <c r="T515" i="1"/>
  <c r="R510" i="1"/>
  <c r="R507" i="1"/>
  <c r="S504" i="1"/>
  <c r="T501" i="1"/>
  <c r="R491" i="1"/>
  <c r="S488" i="1"/>
  <c r="T485" i="1"/>
  <c r="R472" i="1"/>
  <c r="S469" i="1"/>
  <c r="T466" i="1"/>
  <c r="R456" i="1"/>
  <c r="S453" i="1"/>
  <c r="T450" i="1"/>
  <c r="S437" i="1"/>
  <c r="T434" i="1"/>
  <c r="S421" i="1"/>
  <c r="T418" i="1"/>
  <c r="T634" i="1"/>
  <c r="S552" i="1"/>
  <c r="T539" i="1"/>
  <c r="T530" i="1"/>
  <c r="S524" i="1"/>
  <c r="T520" i="1"/>
  <c r="T513" i="1"/>
  <c r="S501" i="1"/>
  <c r="T498" i="1"/>
  <c r="S485" i="1"/>
  <c r="T482" i="1"/>
  <c r="T479" i="1"/>
  <c r="S466" i="1"/>
  <c r="T463" i="1"/>
  <c r="S450" i="1"/>
  <c r="T447" i="1"/>
  <c r="S434" i="1"/>
  <c r="T431" i="1"/>
  <c r="S418" i="1"/>
  <c r="T627" i="1"/>
  <c r="R620" i="1"/>
  <c r="S607" i="1"/>
  <c r="T604" i="1"/>
  <c r="R591" i="1"/>
  <c r="T588" i="1"/>
  <c r="T585" i="1"/>
  <c r="S568" i="1"/>
  <c r="T536" i="1"/>
  <c r="S508" i="1"/>
  <c r="T505" i="1"/>
  <c r="R495" i="1"/>
  <c r="S492" i="1"/>
  <c r="T489" i="1"/>
  <c r="R476" i="1"/>
  <c r="S473" i="1"/>
  <c r="T470" i="1"/>
  <c r="R460" i="1"/>
  <c r="S457" i="1"/>
  <c r="T454" i="1"/>
  <c r="R482" i="1"/>
  <c r="S479" i="1"/>
  <c r="T446" i="1"/>
  <c r="T419" i="1"/>
  <c r="S415" i="1"/>
  <c r="S397" i="1"/>
  <c r="S384" i="1"/>
  <c r="T381" i="1"/>
  <c r="S368" i="1"/>
  <c r="T365" i="1"/>
  <c r="T359" i="1"/>
  <c r="S346" i="1"/>
  <c r="T343" i="1"/>
  <c r="S330" i="1"/>
  <c r="T327" i="1"/>
  <c r="S314" i="1"/>
  <c r="R530" i="1"/>
  <c r="R479" i="1"/>
  <c r="T476" i="1"/>
  <c r="S446" i="1"/>
  <c r="T421" i="1"/>
  <c r="S413" i="1"/>
  <c r="T406" i="1"/>
  <c r="T390" i="1"/>
  <c r="S381" i="1"/>
  <c r="T378" i="1"/>
  <c r="S365" i="1"/>
  <c r="T362" i="1"/>
  <c r="S359" i="1"/>
  <c r="T356" i="1"/>
  <c r="S343" i="1"/>
  <c r="T340" i="1"/>
  <c r="S327" i="1"/>
  <c r="T324" i="1"/>
  <c r="S311" i="1"/>
  <c r="T308" i="1"/>
  <c r="S295" i="1"/>
  <c r="T292" i="1"/>
  <c r="S279" i="1"/>
  <c r="T276" i="1"/>
  <c r="T647" i="1"/>
  <c r="S520" i="1"/>
  <c r="S476" i="1"/>
  <c r="T473" i="1"/>
  <c r="S406" i="1"/>
  <c r="T395" i="1"/>
  <c r="S390" i="1"/>
  <c r="S378" i="1"/>
  <c r="T375" i="1"/>
  <c r="S362" i="1"/>
  <c r="S356" i="1"/>
  <c r="T353" i="1"/>
  <c r="S340" i="1"/>
  <c r="T337" i="1"/>
  <c r="S324" i="1"/>
  <c r="T321" i="1"/>
  <c r="S308" i="1"/>
  <c r="T305" i="1"/>
  <c r="S292" i="1"/>
  <c r="T289" i="1"/>
  <c r="S276" i="1"/>
  <c r="S647" i="1"/>
  <c r="R520" i="1"/>
  <c r="T459" i="1"/>
  <c r="T441" i="1"/>
  <c r="T425" i="1"/>
  <c r="T423" i="1"/>
  <c r="T411" i="1"/>
  <c r="T402" i="1"/>
  <c r="S395" i="1"/>
  <c r="T388" i="1"/>
  <c r="S375" i="1"/>
  <c r="T372" i="1"/>
  <c r="S353" i="1"/>
  <c r="T350" i="1"/>
  <c r="S337" i="1"/>
  <c r="T334" i="1"/>
  <c r="S321" i="1"/>
  <c r="T318" i="1"/>
  <c r="S305" i="1"/>
  <c r="T302" i="1"/>
  <c r="S289" i="1"/>
  <c r="T286" i="1"/>
  <c r="S441" i="1"/>
  <c r="S429" i="1"/>
  <c r="T427" i="1"/>
  <c r="S425" i="1"/>
  <c r="S411" i="1"/>
  <c r="S402" i="1"/>
  <c r="S388" i="1"/>
  <c r="T385" i="1"/>
  <c r="S372" i="1"/>
  <c r="T369" i="1"/>
  <c r="S350" i="1"/>
  <c r="T347" i="1"/>
  <c r="S334" i="1"/>
  <c r="R726" i="1"/>
  <c r="S591" i="1"/>
  <c r="S539" i="1"/>
  <c r="S513" i="1"/>
  <c r="S431" i="1"/>
  <c r="S427" i="1"/>
  <c r="R411" i="1"/>
  <c r="T409" i="1"/>
  <c r="R402" i="1"/>
  <c r="T393" i="1"/>
  <c r="S385" i="1"/>
  <c r="T382" i="1"/>
  <c r="S369" i="1"/>
  <c r="T366" i="1"/>
  <c r="S347" i="1"/>
  <c r="T344" i="1"/>
  <c r="S331" i="1"/>
  <c r="T328" i="1"/>
  <c r="S315" i="1"/>
  <c r="T312" i="1"/>
  <c r="S299" i="1"/>
  <c r="T296" i="1"/>
  <c r="R539" i="1"/>
  <c r="S532" i="1"/>
  <c r="R513" i="1"/>
  <c r="S478" i="1"/>
  <c r="T443" i="1"/>
  <c r="S433" i="1"/>
  <c r="S409" i="1"/>
  <c r="T398" i="1"/>
  <c r="S393" i="1"/>
  <c r="S382" i="1"/>
  <c r="T379" i="1"/>
  <c r="S366" i="1"/>
  <c r="T363" i="1"/>
  <c r="T360" i="1"/>
  <c r="T357" i="1"/>
  <c r="S344" i="1"/>
  <c r="T341" i="1"/>
  <c r="S328" i="1"/>
  <c r="T325" i="1"/>
  <c r="S312" i="1"/>
  <c r="T309" i="1"/>
  <c r="S296" i="1"/>
  <c r="T293" i="1"/>
  <c r="R532" i="1"/>
  <c r="S398" i="1"/>
  <c r="S379" i="1"/>
  <c r="T376" i="1"/>
  <c r="S363" i="1"/>
  <c r="S360" i="1"/>
  <c r="S357" i="1"/>
  <c r="T354" i="1"/>
  <c r="S341" i="1"/>
  <c r="T475" i="1"/>
  <c r="S463" i="1"/>
  <c r="T438" i="1"/>
  <c r="R418" i="1"/>
  <c r="T414" i="1"/>
  <c r="T407" i="1"/>
  <c r="T405" i="1"/>
  <c r="T396" i="1"/>
  <c r="T391" i="1"/>
  <c r="S376" i="1"/>
  <c r="T373" i="1"/>
  <c r="T568" i="1"/>
  <c r="R463" i="1"/>
  <c r="S447" i="1"/>
  <c r="S414" i="1"/>
  <c r="T412" i="1"/>
  <c r="S405" i="1"/>
  <c r="S396" i="1"/>
  <c r="T389" i="1"/>
  <c r="T386" i="1"/>
  <c r="S373" i="1"/>
  <c r="T370" i="1"/>
  <c r="S351" i="1"/>
  <c r="T348" i="1"/>
  <c r="S335" i="1"/>
  <c r="T332" i="1"/>
  <c r="S319" i="1"/>
  <c r="T316" i="1"/>
  <c r="S303" i="1"/>
  <c r="T300" i="1"/>
  <c r="S287" i="1"/>
  <c r="T284" i="1"/>
  <c r="S571" i="1"/>
  <c r="R447" i="1"/>
  <c r="T424" i="1"/>
  <c r="S412" i="1"/>
  <c r="R405" i="1"/>
  <c r="S389" i="1"/>
  <c r="S386" i="1"/>
  <c r="T383" i="1"/>
  <c r="S370" i="1"/>
  <c r="T367" i="1"/>
  <c r="S348" i="1"/>
  <c r="T345" i="1"/>
  <c r="S332" i="1"/>
  <c r="T329" i="1"/>
  <c r="S316" i="1"/>
  <c r="T313" i="1"/>
  <c r="S300" i="1"/>
  <c r="T297" i="1"/>
  <c r="R571" i="1"/>
  <c r="T460" i="1"/>
  <c r="T428" i="1"/>
  <c r="T426" i="1"/>
  <c r="S424" i="1"/>
  <c r="T422" i="1"/>
  <c r="T403" i="1"/>
  <c r="S401" i="1"/>
  <c r="R389" i="1"/>
  <c r="R386" i="1"/>
  <c r="S383" i="1"/>
  <c r="T380" i="1"/>
  <c r="R370" i="1"/>
  <c r="S367" i="1"/>
  <c r="T364" i="1"/>
  <c r="T358" i="1"/>
  <c r="R348" i="1"/>
  <c r="T601" i="1"/>
  <c r="T549" i="1"/>
  <c r="T508" i="1"/>
  <c r="S460" i="1"/>
  <c r="S449" i="1"/>
  <c r="T430" i="1"/>
  <c r="S428" i="1"/>
  <c r="T410" i="1"/>
  <c r="T394" i="1"/>
  <c r="S380" i="1"/>
  <c r="T377" i="1"/>
  <c r="S364" i="1"/>
  <c r="T361" i="1"/>
  <c r="S358" i="1"/>
  <c r="T355" i="1"/>
  <c r="S342" i="1"/>
  <c r="T339" i="1"/>
  <c r="R501" i="1"/>
  <c r="S498" i="1"/>
  <c r="T495" i="1"/>
  <c r="T492" i="1"/>
  <c r="T444" i="1"/>
  <c r="S430" i="1"/>
  <c r="R428" i="1"/>
  <c r="S410" i="1"/>
  <c r="T408" i="1"/>
  <c r="T399" i="1"/>
  <c r="S394" i="1"/>
  <c r="T392" i="1"/>
  <c r="S377" i="1"/>
  <c r="T374" i="1"/>
  <c r="S361" i="1"/>
  <c r="S355" i="1"/>
  <c r="T352" i="1"/>
  <c r="S339" i="1"/>
  <c r="T336" i="1"/>
  <c r="S323" i="1"/>
  <c r="T320" i="1"/>
  <c r="S307" i="1"/>
  <c r="T304" i="1"/>
  <c r="S291" i="1"/>
  <c r="S408" i="1"/>
  <c r="T387" i="1"/>
  <c r="T384" i="1"/>
  <c r="S374" i="1"/>
  <c r="T371" i="1"/>
  <c r="T368" i="1"/>
  <c r="S352" i="1"/>
  <c r="T323" i="1"/>
  <c r="S293" i="1"/>
  <c r="T283" i="1"/>
  <c r="S275" i="1"/>
  <c r="T272" i="1"/>
  <c r="S259" i="1"/>
  <c r="T256" i="1"/>
  <c r="S243" i="1"/>
  <c r="T240" i="1"/>
  <c r="S227" i="1"/>
  <c r="T224" i="1"/>
  <c r="S211" i="1"/>
  <c r="T208" i="1"/>
  <c r="S195" i="1"/>
  <c r="T192" i="1"/>
  <c r="S179" i="1"/>
  <c r="T176" i="1"/>
  <c r="S163" i="1"/>
  <c r="T160" i="1"/>
  <c r="S147" i="1"/>
  <c r="T144" i="1"/>
  <c r="S495" i="1"/>
  <c r="R408" i="1"/>
  <c r="S387" i="1"/>
  <c r="R374" i="1"/>
  <c r="S371" i="1"/>
  <c r="R352" i="1"/>
  <c r="T349" i="1"/>
  <c r="T335" i="1"/>
  <c r="S304" i="1"/>
  <c r="S302" i="1"/>
  <c r="S283" i="1"/>
  <c r="S272" i="1"/>
  <c r="T269" i="1"/>
  <c r="S256" i="1"/>
  <c r="T253" i="1"/>
  <c r="S240" i="1"/>
  <c r="T237" i="1"/>
  <c r="S224" i="1"/>
  <c r="T221" i="1"/>
  <c r="S208" i="1"/>
  <c r="T205" i="1"/>
  <c r="R498" i="1"/>
  <c r="S444" i="1"/>
  <c r="S349" i="1"/>
  <c r="T330" i="1"/>
  <c r="S325" i="1"/>
  <c r="S318" i="1"/>
  <c r="S313" i="1"/>
  <c r="T311" i="1"/>
  <c r="T288" i="1"/>
  <c r="T278" i="1"/>
  <c r="S269" i="1"/>
  <c r="T266" i="1"/>
  <c r="S253" i="1"/>
  <c r="T250" i="1"/>
  <c r="S237" i="1"/>
  <c r="T234" i="1"/>
  <c r="S221" i="1"/>
  <c r="T218" i="1"/>
  <c r="S205" i="1"/>
  <c r="T202" i="1"/>
  <c r="S189" i="1"/>
  <c r="T186" i="1"/>
  <c r="S173" i="1"/>
  <c r="T170" i="1"/>
  <c r="S157" i="1"/>
  <c r="Q157" i="1" s="1"/>
  <c r="T154" i="1"/>
  <c r="R444" i="1"/>
  <c r="S417" i="1"/>
  <c r="T346" i="1"/>
  <c r="S320" i="1"/>
  <c r="S297" i="1"/>
  <c r="T295" i="1"/>
  <c r="S288" i="1"/>
  <c r="S278" i="1"/>
  <c r="S266" i="1"/>
  <c r="T263" i="1"/>
  <c r="S250" i="1"/>
  <c r="T247" i="1"/>
  <c r="S234" i="1"/>
  <c r="T231" i="1"/>
  <c r="S218" i="1"/>
  <c r="T215" i="1"/>
  <c r="S202" i="1"/>
  <c r="T199" i="1"/>
  <c r="S186" i="1"/>
  <c r="T183" i="1"/>
  <c r="S170" i="1"/>
  <c r="T167" i="1"/>
  <c r="S154" i="1"/>
  <c r="T151" i="1"/>
  <c r="R332" i="1"/>
  <c r="R320" i="1"/>
  <c r="T306" i="1"/>
  <c r="S286" i="1"/>
  <c r="T281" i="1"/>
  <c r="S263" i="1"/>
  <c r="T260" i="1"/>
  <c r="S247" i="1"/>
  <c r="T244" i="1"/>
  <c r="S231" i="1"/>
  <c r="T228" i="1"/>
  <c r="S215" i="1"/>
  <c r="Q215" i="1" s="1"/>
  <c r="T212" i="1"/>
  <c r="S199" i="1"/>
  <c r="T196" i="1"/>
  <c r="R430" i="1"/>
  <c r="S306" i="1"/>
  <c r="T290" i="1"/>
  <c r="S281" i="1"/>
  <c r="T273" i="1"/>
  <c r="S260" i="1"/>
  <c r="T257" i="1"/>
  <c r="S244" i="1"/>
  <c r="T241" i="1"/>
  <c r="S228" i="1"/>
  <c r="T225" i="1"/>
  <c r="S354" i="1"/>
  <c r="S329" i="1"/>
  <c r="T322" i="1"/>
  <c r="T315" i="1"/>
  <c r="T299" i="1"/>
  <c r="S290" i="1"/>
  <c r="S284" i="1"/>
  <c r="S273" i="1"/>
  <c r="T270" i="1"/>
  <c r="S257" i="1"/>
  <c r="T254" i="1"/>
  <c r="S241" i="1"/>
  <c r="T238" i="1"/>
  <c r="S225" i="1"/>
  <c r="T222" i="1"/>
  <c r="S209" i="1"/>
  <c r="T206" i="1"/>
  <c r="S193" i="1"/>
  <c r="T190" i="1"/>
  <c r="S177" i="1"/>
  <c r="T174" i="1"/>
  <c r="S161" i="1"/>
  <c r="T158" i="1"/>
  <c r="S145" i="1"/>
  <c r="T457" i="1"/>
  <c r="T351" i="1"/>
  <c r="S345" i="1"/>
  <c r="S322" i="1"/>
  <c r="T301" i="1"/>
  <c r="R284" i="1"/>
  <c r="S270" i="1"/>
  <c r="T267" i="1"/>
  <c r="S254" i="1"/>
  <c r="T251" i="1"/>
  <c r="S238" i="1"/>
  <c r="T235" i="1"/>
  <c r="S222" i="1"/>
  <c r="P222" i="1" s="1"/>
  <c r="T219" i="1"/>
  <c r="S206" i="1"/>
  <c r="T203" i="1"/>
  <c r="S190" i="1"/>
  <c r="T187" i="1"/>
  <c r="S174" i="1"/>
  <c r="T171" i="1"/>
  <c r="S158" i="1"/>
  <c r="T155" i="1"/>
  <c r="T342" i="1"/>
  <c r="T317" i="1"/>
  <c r="T310" i="1"/>
  <c r="S301" i="1"/>
  <c r="S267" i="1"/>
  <c r="T264" i="1"/>
  <c r="S251" i="1"/>
  <c r="T248" i="1"/>
  <c r="S399" i="1"/>
  <c r="R363" i="1"/>
  <c r="R360" i="1"/>
  <c r="R339" i="1"/>
  <c r="S317" i="1"/>
  <c r="S310" i="1"/>
  <c r="T303" i="1"/>
  <c r="R301" i="1"/>
  <c r="T294" i="1"/>
  <c r="T279" i="1"/>
  <c r="S264" i="1"/>
  <c r="T261" i="1"/>
  <c r="S248" i="1"/>
  <c r="T245" i="1"/>
  <c r="S232" i="1"/>
  <c r="R432" i="1"/>
  <c r="R399" i="1"/>
  <c r="S336" i="1"/>
  <c r="T331" i="1"/>
  <c r="T319" i="1"/>
  <c r="S294" i="1"/>
  <c r="T274" i="1"/>
  <c r="S261" i="1"/>
  <c r="T258" i="1"/>
  <c r="S245" i="1"/>
  <c r="T242" i="1"/>
  <c r="S229" i="1"/>
  <c r="T226" i="1"/>
  <c r="S213" i="1"/>
  <c r="T210" i="1"/>
  <c r="S197" i="1"/>
  <c r="T194" i="1"/>
  <c r="S181" i="1"/>
  <c r="T178" i="1"/>
  <c r="T462" i="1"/>
  <c r="S392" i="1"/>
  <c r="R336" i="1"/>
  <c r="T326" i="1"/>
  <c r="T287" i="1"/>
  <c r="T282" i="1"/>
  <c r="T277" i="1"/>
  <c r="S274" i="1"/>
  <c r="T271" i="1"/>
  <c r="S258" i="1"/>
  <c r="T255" i="1"/>
  <c r="S242" i="1"/>
  <c r="T239" i="1"/>
  <c r="S226" i="1"/>
  <c r="T223" i="1"/>
  <c r="S210" i="1"/>
  <c r="T207" i="1"/>
  <c r="S194" i="1"/>
  <c r="T191" i="1"/>
  <c r="S178" i="1"/>
  <c r="T175" i="1"/>
  <c r="S162" i="1"/>
  <c r="T159" i="1"/>
  <c r="S146" i="1"/>
  <c r="S462" i="1"/>
  <c r="R392" i="1"/>
  <c r="S326" i="1"/>
  <c r="R289" i="1"/>
  <c r="R287" i="1"/>
  <c r="S282" i="1"/>
  <c r="S277" i="1"/>
  <c r="R274" i="1"/>
  <c r="S271" i="1"/>
  <c r="T268" i="1"/>
  <c r="S255" i="1"/>
  <c r="T252" i="1"/>
  <c r="S239" i="1"/>
  <c r="T236" i="1"/>
  <c r="S223" i="1"/>
  <c r="T220" i="1"/>
  <c r="S207" i="1"/>
  <c r="T204" i="1"/>
  <c r="S191" i="1"/>
  <c r="T188" i="1"/>
  <c r="S175" i="1"/>
  <c r="T172" i="1"/>
  <c r="S159" i="1"/>
  <c r="T156" i="1"/>
  <c r="S482" i="1"/>
  <c r="T333" i="1"/>
  <c r="R321" i="1"/>
  <c r="T307" i="1"/>
  <c r="T285" i="1"/>
  <c r="S268" i="1"/>
  <c r="T265" i="1"/>
  <c r="S252" i="1"/>
  <c r="T249" i="1"/>
  <c r="S236" i="1"/>
  <c r="P236" i="1" s="1"/>
  <c r="T233" i="1"/>
  <c r="S220" i="1"/>
  <c r="T217" i="1"/>
  <c r="S204" i="1"/>
  <c r="P204" i="1" s="1"/>
  <c r="T201" i="1"/>
  <c r="S188" i="1"/>
  <c r="T185" i="1"/>
  <c r="S172" i="1"/>
  <c r="T280" i="1"/>
  <c r="S187" i="1"/>
  <c r="S129" i="1"/>
  <c r="T126" i="1"/>
  <c r="S113" i="1"/>
  <c r="T110" i="1"/>
  <c r="S97" i="1"/>
  <c r="Q97" i="1" s="1"/>
  <c r="T94" i="1"/>
  <c r="S75" i="1"/>
  <c r="T72" i="1"/>
  <c r="S59" i="1"/>
  <c r="P59" i="1" s="1"/>
  <c r="T56" i="1"/>
  <c r="S43" i="1"/>
  <c r="P43" i="1" s="1"/>
  <c r="T40" i="1"/>
  <c r="S27" i="1"/>
  <c r="P27" i="1" s="1"/>
  <c r="T24" i="1"/>
  <c r="P24" i="1" s="1"/>
  <c r="S280" i="1"/>
  <c r="T232" i="1"/>
  <c r="T213" i="1"/>
  <c r="R187" i="1"/>
  <c r="T173" i="1"/>
  <c r="T142" i="1"/>
  <c r="T139" i="1"/>
  <c r="S126" i="1"/>
  <c r="T123" i="1"/>
  <c r="S110" i="1"/>
  <c r="T107" i="1"/>
  <c r="S94" i="1"/>
  <c r="T91" i="1"/>
  <c r="S72" i="1"/>
  <c r="Q72" i="1" s="1"/>
  <c r="T69" i="1"/>
  <c r="P69" i="1" s="1"/>
  <c r="S160" i="1"/>
  <c r="S142" i="1"/>
  <c r="S139" i="1"/>
  <c r="Q139" i="1" s="1"/>
  <c r="T136" i="1"/>
  <c r="S123" i="1"/>
  <c r="Q123" i="1" s="1"/>
  <c r="T120" i="1"/>
  <c r="S107" i="1"/>
  <c r="Q107" i="1" s="1"/>
  <c r="T104" i="1"/>
  <c r="S91" i="1"/>
  <c r="T88" i="1"/>
  <c r="T85" i="1"/>
  <c r="S333" i="1"/>
  <c r="R316" i="1"/>
  <c r="S309" i="1"/>
  <c r="T197" i="1"/>
  <c r="S192" i="1"/>
  <c r="T180" i="1"/>
  <c r="T162" i="1"/>
  <c r="S136" i="1"/>
  <c r="T133" i="1"/>
  <c r="S120" i="1"/>
  <c r="T117" i="1"/>
  <c r="S104" i="1"/>
  <c r="Q104" i="1" s="1"/>
  <c r="T101" i="1"/>
  <c r="S88" i="1"/>
  <c r="S85" i="1"/>
  <c r="T82" i="1"/>
  <c r="S66" i="1"/>
  <c r="T63" i="1"/>
  <c r="S50" i="1"/>
  <c r="T47" i="1"/>
  <c r="S34" i="1"/>
  <c r="T31" i="1"/>
  <c r="T229" i="1"/>
  <c r="R199" i="1"/>
  <c r="T189" i="1"/>
  <c r="S180" i="1"/>
  <c r="T166" i="1"/>
  <c r="T164" i="1"/>
  <c r="S155" i="1"/>
  <c r="T145" i="1"/>
  <c r="S133" i="1"/>
  <c r="T130" i="1"/>
  <c r="S117" i="1"/>
  <c r="T114" i="1"/>
  <c r="S101" i="1"/>
  <c r="Q101" i="1" s="1"/>
  <c r="T98" i="1"/>
  <c r="S82" i="1"/>
  <c r="T79" i="1"/>
  <c r="T76" i="1"/>
  <c r="S63" i="1"/>
  <c r="P63" i="1" s="1"/>
  <c r="T60" i="1"/>
  <c r="S47" i="1"/>
  <c r="Q47" i="1" s="1"/>
  <c r="T44" i="1"/>
  <c r="S31" i="1"/>
  <c r="P31" i="1" s="1"/>
  <c r="T28" i="1"/>
  <c r="T182" i="1"/>
  <c r="R170" i="1"/>
  <c r="T168" i="1"/>
  <c r="S166" i="1"/>
  <c r="S164" i="1"/>
  <c r="R155" i="1"/>
  <c r="T153" i="1"/>
  <c r="S151" i="1"/>
  <c r="T147" i="1"/>
  <c r="R145" i="1"/>
  <c r="S130" i="1"/>
  <c r="T127" i="1"/>
  <c r="S114" i="1"/>
  <c r="T111" i="1"/>
  <c r="S98" i="1"/>
  <c r="T95" i="1"/>
  <c r="S79" i="1"/>
  <c r="Q79" i="1" s="1"/>
  <c r="S76" i="1"/>
  <c r="P76" i="1" s="1"/>
  <c r="T73" i="1"/>
  <c r="S60" i="1"/>
  <c r="Q60" i="1" s="1"/>
  <c r="T57" i="1"/>
  <c r="S44" i="1"/>
  <c r="P44" i="1" s="1"/>
  <c r="T41" i="1"/>
  <c r="S28" i="1"/>
  <c r="T25" i="1"/>
  <c r="S217" i="1"/>
  <c r="S212" i="1"/>
  <c r="T184" i="1"/>
  <c r="S182" i="1"/>
  <c r="S168" i="1"/>
  <c r="S153" i="1"/>
  <c r="T149" i="1"/>
  <c r="T143" i="1"/>
  <c r="T140" i="1"/>
  <c r="S127" i="1"/>
  <c r="T124" i="1"/>
  <c r="S111" i="1"/>
  <c r="T108" i="1"/>
  <c r="S95" i="1"/>
  <c r="Q95" i="1" s="1"/>
  <c r="T92" i="1"/>
  <c r="S73" i="1"/>
  <c r="P73" i="1" s="1"/>
  <c r="T70" i="1"/>
  <c r="P70" i="1" s="1"/>
  <c r="S57" i="1"/>
  <c r="T54" i="1"/>
  <c r="S41" i="1"/>
  <c r="T38" i="1"/>
  <c r="S25" i="1"/>
  <c r="T22" i="1"/>
  <c r="P22" i="1" s="1"/>
  <c r="S285" i="1"/>
  <c r="R217" i="1"/>
  <c r="S201" i="1"/>
  <c r="R186" i="1"/>
  <c r="S184" i="1"/>
  <c r="T157" i="1"/>
  <c r="R153" i="1"/>
  <c r="S149" i="1"/>
  <c r="S143" i="1"/>
  <c r="S140" i="1"/>
  <c r="T137" i="1"/>
  <c r="S124" i="1"/>
  <c r="T121" i="1"/>
  <c r="S108" i="1"/>
  <c r="T105" i="1"/>
  <c r="S92" i="1"/>
  <c r="Q92" i="1" s="1"/>
  <c r="T89" i="1"/>
  <c r="P89" i="1" s="1"/>
  <c r="T86" i="1"/>
  <c r="R485" i="1"/>
  <c r="T209" i="1"/>
  <c r="R201" i="1"/>
  <c r="S196" i="1"/>
  <c r="T177" i="1"/>
  <c r="R172" i="1"/>
  <c r="S137" i="1"/>
  <c r="Q137" i="1" s="1"/>
  <c r="T134" i="1"/>
  <c r="S121" i="1"/>
  <c r="Q121" i="1" s="1"/>
  <c r="T118" i="1"/>
  <c r="T259" i="1"/>
  <c r="T243" i="1"/>
  <c r="S219" i="1"/>
  <c r="T214" i="1"/>
  <c r="S203" i="1"/>
  <c r="S134" i="1"/>
  <c r="Q134" i="1" s="1"/>
  <c r="T131" i="1"/>
  <c r="S118" i="1"/>
  <c r="Q118" i="1" s="1"/>
  <c r="T115" i="1"/>
  <c r="S102" i="1"/>
  <c r="T99" i="1"/>
  <c r="S83" i="1"/>
  <c r="Q83" i="1" s="1"/>
  <c r="T80" i="1"/>
  <c r="T77" i="1"/>
  <c r="S64" i="1"/>
  <c r="T338" i="1"/>
  <c r="T298" i="1"/>
  <c r="T275" i="1"/>
  <c r="S265" i="1"/>
  <c r="T262" i="1"/>
  <c r="S249" i="1"/>
  <c r="T246" i="1"/>
  <c r="R219" i="1"/>
  <c r="S214" i="1"/>
  <c r="R203" i="1"/>
  <c r="S131" i="1"/>
  <c r="T128" i="1"/>
  <c r="S115" i="1"/>
  <c r="T112" i="1"/>
  <c r="S99" i="1"/>
  <c r="T96" i="1"/>
  <c r="S80" i="1"/>
  <c r="S77" i="1"/>
  <c r="T74" i="1"/>
  <c r="S338" i="1"/>
  <c r="S298" i="1"/>
  <c r="T291" i="1"/>
  <c r="R265" i="1"/>
  <c r="S262" i="1"/>
  <c r="R249" i="1"/>
  <c r="S246" i="1"/>
  <c r="S233" i="1"/>
  <c r="T198" i="1"/>
  <c r="T179" i="1"/>
  <c r="T161" i="1"/>
  <c r="S128" i="1"/>
  <c r="T125" i="1"/>
  <c r="S112" i="1"/>
  <c r="T109" i="1"/>
  <c r="S96" i="1"/>
  <c r="T93" i="1"/>
  <c r="S74" i="1"/>
  <c r="T71" i="1"/>
  <c r="S58" i="1"/>
  <c r="T55" i="1"/>
  <c r="S42" i="1"/>
  <c r="P42" i="1" s="1"/>
  <c r="T39" i="1"/>
  <c r="S26" i="1"/>
  <c r="T23" i="1"/>
  <c r="T415" i="1"/>
  <c r="R341" i="1"/>
  <c r="R291" i="1"/>
  <c r="R233" i="1"/>
  <c r="T230" i="1"/>
  <c r="T216" i="1"/>
  <c r="T211" i="1"/>
  <c r="S198" i="1"/>
  <c r="T193" i="1"/>
  <c r="R179" i="1"/>
  <c r="R174" i="1"/>
  <c r="S167" i="1"/>
  <c r="T163" i="1"/>
  <c r="T146" i="1"/>
  <c r="T141" i="1"/>
  <c r="T138" i="1"/>
  <c r="S125" i="1"/>
  <c r="T122" i="1"/>
  <c r="S109" i="1"/>
  <c r="T106" i="1"/>
  <c r="S93" i="1"/>
  <c r="Q93" i="1" s="1"/>
  <c r="T90" i="1"/>
  <c r="S71" i="1"/>
  <c r="T68" i="1"/>
  <c r="S55" i="1"/>
  <c r="P55" i="1" s="1"/>
  <c r="T52" i="1"/>
  <c r="S39" i="1"/>
  <c r="P39" i="1" s="1"/>
  <c r="T36" i="1"/>
  <c r="S23" i="1"/>
  <c r="T20" i="1"/>
  <c r="T314" i="1"/>
  <c r="S230" i="1"/>
  <c r="S216" i="1"/>
  <c r="T200" i="1"/>
  <c r="S183" i="1"/>
  <c r="S171" i="1"/>
  <c r="T169" i="1"/>
  <c r="R167" i="1"/>
  <c r="T165" i="1"/>
  <c r="R163" i="1"/>
  <c r="R154" i="1"/>
  <c r="T152" i="1"/>
  <c r="T150" i="1"/>
  <c r="T148" i="1"/>
  <c r="S141" i="1"/>
  <c r="P141" i="1" s="1"/>
  <c r="S138" i="1"/>
  <c r="Q138" i="1" s="1"/>
  <c r="T135" i="1"/>
  <c r="S122" i="1"/>
  <c r="Q122" i="1" s="1"/>
  <c r="T119" i="1"/>
  <c r="S106" i="1"/>
  <c r="P106" i="1" s="1"/>
  <c r="T103" i="1"/>
  <c r="S90" i="1"/>
  <c r="T87" i="1"/>
  <c r="T84" i="1"/>
  <c r="S68" i="1"/>
  <c r="P68" i="1" s="1"/>
  <c r="T65" i="1"/>
  <c r="S52" i="1"/>
  <c r="Q52" i="1" s="1"/>
  <c r="T49" i="1"/>
  <c r="S36" i="1"/>
  <c r="P36" i="1" s="1"/>
  <c r="T33" i="1"/>
  <c r="P33" i="1" s="1"/>
  <c r="T8" i="1"/>
  <c r="S11" i="1"/>
  <c r="Q11" i="1" s="1"/>
  <c r="R23" i="1"/>
  <c r="P25" i="1"/>
  <c r="R46" i="1"/>
  <c r="R50" i="1"/>
  <c r="S54" i="1"/>
  <c r="Q54" i="1" s="1"/>
  <c r="T61" i="1"/>
  <c r="R66" i="1"/>
  <c r="R71" i="1"/>
  <c r="R94" i="1"/>
  <c r="R113" i="1"/>
  <c r="S116" i="1"/>
  <c r="R129" i="1"/>
  <c r="S132" i="1"/>
  <c r="S144" i="1"/>
  <c r="R225" i="1"/>
  <c r="P304" i="1"/>
  <c r="Q304" i="1"/>
  <c r="T11" i="1"/>
  <c r="S14" i="1"/>
  <c r="Q14" i="1" s="1"/>
  <c r="R28" i="1"/>
  <c r="T34" i="1"/>
  <c r="T43" i="1"/>
  <c r="Q59" i="1"/>
  <c r="R77" i="1"/>
  <c r="R80" i="1"/>
  <c r="R98" i="1"/>
  <c r="S103" i="1"/>
  <c r="Q103" i="1" s="1"/>
  <c r="T116" i="1"/>
  <c r="T132" i="1"/>
  <c r="S150" i="1"/>
  <c r="R183" i="1"/>
  <c r="R190" i="1"/>
  <c r="R268" i="1"/>
  <c r="R307" i="1"/>
  <c r="S119" i="1"/>
  <c r="Q119" i="1" s="1"/>
  <c r="S135" i="1"/>
  <c r="Q135" i="1" s="1"/>
  <c r="R142" i="1"/>
  <c r="R156" i="1"/>
  <c r="R300" i="1"/>
  <c r="R177" i="1"/>
  <c r="R191" i="1"/>
  <c r="R196" i="1"/>
  <c r="R209" i="1"/>
  <c r="R214" i="1"/>
  <c r="R243" i="1"/>
  <c r="R259" i="1"/>
  <c r="R149" i="1"/>
  <c r="R228" i="1"/>
  <c r="R325" i="1"/>
  <c r="R375" i="1"/>
  <c r="R412" i="1"/>
  <c r="R272" i="1"/>
  <c r="R305" i="1"/>
  <c r="R409" i="1"/>
  <c r="R164" i="1"/>
  <c r="R175" i="1"/>
  <c r="R182" i="1"/>
  <c r="R184" i="1"/>
  <c r="R212" i="1"/>
  <c r="R231" i="1"/>
  <c r="R240" i="1"/>
  <c r="R256" i="1"/>
  <c r="R282" i="1"/>
  <c r="R288" i="1"/>
  <c r="R361" i="1"/>
  <c r="R372" i="1"/>
  <c r="R166" i="1"/>
  <c r="R168" i="1"/>
  <c r="R180" i="1"/>
  <c r="R223" i="1"/>
  <c r="R279" i="1"/>
  <c r="R353" i="1"/>
  <c r="R189" i="1"/>
  <c r="R194" i="1"/>
  <c r="R207" i="1"/>
  <c r="R229" i="1"/>
  <c r="R247" i="1"/>
  <c r="R263" i="1"/>
  <c r="R269" i="1"/>
  <c r="R276" i="1"/>
  <c r="R312" i="1"/>
  <c r="R329" i="1"/>
  <c r="R162" i="1"/>
  <c r="R197" i="1"/>
  <c r="R234" i="1"/>
  <c r="R237" i="1"/>
  <c r="R244" i="1"/>
  <c r="R253" i="1"/>
  <c r="R260" i="1"/>
  <c r="R273" i="1"/>
  <c r="R309" i="1"/>
  <c r="R319" i="1"/>
  <c r="R350" i="1"/>
  <c r="R357" i="1"/>
  <c r="R395" i="1"/>
  <c r="R160" i="1"/>
  <c r="R192" i="1"/>
  <c r="R226" i="1"/>
  <c r="R241" i="1"/>
  <c r="R250" i="1"/>
  <c r="R257" i="1"/>
  <c r="R266" i="1"/>
  <c r="R270" i="1"/>
  <c r="R283" i="1"/>
  <c r="R296" i="1"/>
  <c r="R323" i="1"/>
  <c r="R173" i="1"/>
  <c r="R213" i="1"/>
  <c r="R238" i="1"/>
  <c r="R254" i="1"/>
  <c r="R277" i="1"/>
  <c r="R366" i="1"/>
  <c r="R417" i="1"/>
  <c r="R178" i="1"/>
  <c r="R210" i="1"/>
  <c r="R232" i="1"/>
  <c r="R245" i="1"/>
  <c r="R261" i="1"/>
  <c r="R280" i="1"/>
  <c r="R313" i="1"/>
  <c r="R377" i="1"/>
  <c r="R388" i="1"/>
  <c r="R452" i="1"/>
  <c r="R148" i="1"/>
  <c r="R165" i="1"/>
  <c r="R176" i="1"/>
  <c r="R202" i="1"/>
  <c r="R286" i="1"/>
  <c r="R293" i="1"/>
  <c r="R303" i="1"/>
  <c r="R347" i="1"/>
  <c r="R144" i="1"/>
  <c r="R150" i="1"/>
  <c r="R181" i="1"/>
  <c r="R218" i="1"/>
  <c r="R224" i="1"/>
  <c r="R227" i="1"/>
  <c r="R248" i="1"/>
  <c r="R264" i="1"/>
  <c r="R271" i="1"/>
  <c r="R297" i="1"/>
  <c r="R310" i="1"/>
  <c r="R193" i="1"/>
  <c r="R200" i="1"/>
  <c r="R205" i="1"/>
  <c r="R208" i="1"/>
  <c r="R221" i="1"/>
  <c r="R235" i="1"/>
  <c r="R239" i="1"/>
  <c r="R255" i="1"/>
  <c r="R267" i="1"/>
  <c r="R355" i="1"/>
  <c r="R146" i="1"/>
  <c r="R161" i="1"/>
  <c r="R211" i="1"/>
  <c r="R216" i="1"/>
  <c r="R230" i="1"/>
  <c r="R242" i="1"/>
  <c r="R251" i="1"/>
  <c r="R258" i="1"/>
  <c r="R294" i="1"/>
  <c r="R317" i="1"/>
  <c r="R342" i="1"/>
  <c r="R356" i="1"/>
  <c r="R382" i="1"/>
  <c r="R436" i="1"/>
  <c r="R465" i="1"/>
  <c r="R702" i="1"/>
  <c r="R324" i="1"/>
  <c r="R345" i="1"/>
  <c r="R369" i="1"/>
  <c r="R385" i="1"/>
  <c r="R608" i="1"/>
  <c r="R637" i="1"/>
  <c r="R334" i="1"/>
  <c r="R466" i="1"/>
  <c r="R521" i="1"/>
  <c r="R292" i="1"/>
  <c r="R299" i="1"/>
  <c r="R315" i="1"/>
  <c r="R322" i="1"/>
  <c r="R351" i="1"/>
  <c r="R379" i="1"/>
  <c r="R410" i="1"/>
  <c r="R416" i="1"/>
  <c r="R449" i="1"/>
  <c r="R574" i="1"/>
  <c r="R290" i="1"/>
  <c r="R308" i="1"/>
  <c r="R373" i="1"/>
  <c r="R393" i="1"/>
  <c r="R396" i="1"/>
  <c r="R407" i="1"/>
  <c r="R420" i="1"/>
  <c r="R477" i="1"/>
  <c r="R306" i="1"/>
  <c r="R327" i="1"/>
  <c r="R337" i="1"/>
  <c r="R354" i="1"/>
  <c r="R364" i="1"/>
  <c r="R367" i="1"/>
  <c r="R376" i="1"/>
  <c r="R383" i="1"/>
  <c r="R403" i="1"/>
  <c r="R413" i="1"/>
  <c r="R433" i="1"/>
  <c r="R450" i="1"/>
  <c r="R380" i="1"/>
  <c r="R390" i="1"/>
  <c r="R400" i="1"/>
  <c r="R424" i="1"/>
  <c r="R295" i="1"/>
  <c r="R318" i="1"/>
  <c r="R346" i="1"/>
  <c r="R349" i="1"/>
  <c r="R302" i="1"/>
  <c r="R311" i="1"/>
  <c r="R330" i="1"/>
  <c r="R335" i="1"/>
  <c r="R340" i="1"/>
  <c r="R343" i="1"/>
  <c r="R358" i="1"/>
  <c r="R371" i="1"/>
  <c r="R387" i="1"/>
  <c r="R394" i="1"/>
  <c r="R434" i="1"/>
  <c r="R391" i="1"/>
  <c r="R414" i="1"/>
  <c r="R368" i="1"/>
  <c r="R384" i="1"/>
  <c r="R397" i="1"/>
  <c r="R404" i="1"/>
  <c r="R298" i="1"/>
  <c r="R333" i="1"/>
  <c r="R338" i="1"/>
  <c r="R344" i="1"/>
  <c r="R401" i="1"/>
  <c r="R431" i="1"/>
  <c r="R314" i="1"/>
  <c r="R326" i="1"/>
  <c r="R365" i="1"/>
  <c r="R398" i="1"/>
  <c r="R422" i="1"/>
  <c r="R435" i="1"/>
  <c r="R362" i="1"/>
  <c r="R381" i="1"/>
  <c r="R415" i="1"/>
  <c r="R442" i="1"/>
  <c r="R489" i="1"/>
  <c r="R440" i="1"/>
  <c r="R458" i="1"/>
  <c r="R505" i="1"/>
  <c r="R512" i="1"/>
  <c r="R888" i="1"/>
  <c r="R892" i="1"/>
  <c r="R438" i="1"/>
  <c r="R469" i="1"/>
  <c r="R480" i="1"/>
  <c r="R522" i="1"/>
  <c r="R528" i="1"/>
  <c r="R535" i="1"/>
  <c r="R545" i="1"/>
  <c r="R594" i="1"/>
  <c r="R692" i="1"/>
  <c r="R475" i="1"/>
  <c r="R483" i="1"/>
  <c r="R486" i="1"/>
  <c r="R490" i="1"/>
  <c r="R493" i="1"/>
  <c r="R496" i="1"/>
  <c r="R575" i="1"/>
  <c r="R583" i="1"/>
  <c r="R453" i="1"/>
  <c r="R509" i="1"/>
  <c r="R519" i="1"/>
  <c r="R542" i="1"/>
  <c r="R546" i="1"/>
  <c r="R550" i="1"/>
  <c r="R598" i="1"/>
  <c r="R423" i="1"/>
  <c r="R443" i="1"/>
  <c r="R445" i="1"/>
  <c r="R478" i="1"/>
  <c r="R499" i="1"/>
  <c r="R502" i="1"/>
  <c r="R506" i="1"/>
  <c r="R425" i="1"/>
  <c r="R427" i="1"/>
  <c r="R441" i="1"/>
  <c r="R487" i="1"/>
  <c r="R516" i="1"/>
  <c r="R569" i="1"/>
  <c r="R595" i="1"/>
  <c r="R610" i="1"/>
  <c r="R624" i="1"/>
  <c r="R674" i="1"/>
  <c r="R755" i="1"/>
  <c r="R421" i="1"/>
  <c r="R429" i="1"/>
  <c r="R461" i="1"/>
  <c r="R529" i="1"/>
  <c r="R406" i="1"/>
  <c r="R439" i="1"/>
  <c r="R459" i="1"/>
  <c r="R470" i="1"/>
  <c r="R473" i="1"/>
  <c r="R481" i="1"/>
  <c r="R494" i="1"/>
  <c r="R503" i="1"/>
  <c r="R523" i="1"/>
  <c r="R547" i="1"/>
  <c r="R551" i="1"/>
  <c r="R562" i="1"/>
  <c r="R448" i="1"/>
  <c r="R484" i="1"/>
  <c r="R488" i="1"/>
  <c r="R497" i="1"/>
  <c r="R618" i="1"/>
  <c r="R419" i="1"/>
  <c r="R446" i="1"/>
  <c r="R454" i="1"/>
  <c r="R464" i="1"/>
  <c r="R555" i="1"/>
  <c r="R716" i="1"/>
  <c r="R457" i="1"/>
  <c r="R467" i="1"/>
  <c r="R500" i="1"/>
  <c r="R504" i="1"/>
  <c r="R514" i="1"/>
  <c r="R537" i="1"/>
  <c r="R607" i="1"/>
  <c r="R650" i="1"/>
  <c r="R437" i="1"/>
  <c r="R451" i="1"/>
  <c r="R462" i="1"/>
  <c r="R471" i="1"/>
  <c r="R527" i="1"/>
  <c r="R577" i="1"/>
  <c r="R709" i="1"/>
  <c r="R492" i="1"/>
  <c r="R511" i="1"/>
  <c r="R559" i="1"/>
  <c r="R567" i="1"/>
  <c r="R455" i="1"/>
  <c r="R468" i="1"/>
  <c r="R474" i="1"/>
  <c r="R508" i="1"/>
  <c r="R534" i="1"/>
  <c r="R544" i="1"/>
  <c r="R578" i="1"/>
  <c r="R515" i="1"/>
  <c r="R560" i="1"/>
  <c r="R563" i="1"/>
  <c r="R580" i="1"/>
  <c r="R634" i="1"/>
  <c r="R640" i="1"/>
  <c r="R670" i="1"/>
  <c r="R533" i="1"/>
  <c r="R566" i="1"/>
  <c r="R572" i="1"/>
  <c r="R592" i="1"/>
  <c r="R612" i="1"/>
  <c r="R621" i="1"/>
  <c r="R641" i="1"/>
  <c r="R657" i="1"/>
  <c r="R667" i="1"/>
  <c r="R671" i="1"/>
  <c r="R740" i="1"/>
  <c r="R540" i="1"/>
  <c r="R564" i="1"/>
  <c r="R586" i="1"/>
  <c r="R589" i="1"/>
  <c r="R605" i="1"/>
  <c r="R625" i="1"/>
  <c r="R632" i="1"/>
  <c r="R645" i="1"/>
  <c r="R654" i="1"/>
  <c r="R675" i="1"/>
  <c r="R548" i="1"/>
  <c r="R561" i="1"/>
  <c r="R581" i="1"/>
  <c r="R596" i="1"/>
  <c r="R599" i="1"/>
  <c r="R602" i="1"/>
  <c r="R616" i="1"/>
  <c r="R629" i="1"/>
  <c r="R693" i="1"/>
  <c r="R553" i="1"/>
  <c r="R613" i="1"/>
  <c r="R700" i="1"/>
  <c r="R731" i="1"/>
  <c r="R531" i="1"/>
  <c r="R556" i="1"/>
  <c r="R609" i="1"/>
  <c r="R635" i="1"/>
  <c r="R638" i="1"/>
  <c r="R642" i="1"/>
  <c r="R651" i="1"/>
  <c r="R668" i="1"/>
  <c r="R683" i="1"/>
  <c r="R525" i="1"/>
  <c r="R587" i="1"/>
  <c r="R593" i="1"/>
  <c r="R603" i="1"/>
  <c r="R606" i="1"/>
  <c r="R619" i="1"/>
  <c r="R622" i="1"/>
  <c r="R626" i="1"/>
  <c r="R658" i="1"/>
  <c r="R676" i="1"/>
  <c r="R694" i="1"/>
  <c r="R749" i="1"/>
  <c r="R538" i="1"/>
  <c r="R565" i="1"/>
  <c r="R570" i="1"/>
  <c r="R590" i="1"/>
  <c r="R597" i="1"/>
  <c r="R655" i="1"/>
  <c r="R690" i="1"/>
  <c r="R753" i="1"/>
  <c r="R633" i="1"/>
  <c r="R732" i="1"/>
  <c r="R518" i="1"/>
  <c r="R549" i="1"/>
  <c r="R573" i="1"/>
  <c r="R617" i="1"/>
  <c r="R630" i="1"/>
  <c r="R652" i="1"/>
  <c r="R715" i="1"/>
  <c r="R541" i="1"/>
  <c r="R576" i="1"/>
  <c r="R579" i="1"/>
  <c r="R588" i="1"/>
  <c r="R604" i="1"/>
  <c r="R614" i="1"/>
  <c r="R627" i="1"/>
  <c r="R639" i="1"/>
  <c r="R695" i="1"/>
  <c r="R823" i="1"/>
  <c r="R554" i="1"/>
  <c r="R585" i="1"/>
  <c r="R623" i="1"/>
  <c r="R739" i="1"/>
  <c r="R601" i="1"/>
  <c r="R656" i="1"/>
  <c r="R673" i="1"/>
  <c r="R677" i="1"/>
  <c r="R681" i="1"/>
  <c r="R684" i="1"/>
  <c r="R743" i="1"/>
  <c r="R524" i="1"/>
  <c r="R557" i="1"/>
  <c r="R582" i="1"/>
  <c r="R611" i="1"/>
  <c r="R699" i="1"/>
  <c r="R723" i="1"/>
  <c r="R698" i="1"/>
  <c r="R727" i="1"/>
  <c r="R761" i="1"/>
  <c r="R768" i="1"/>
  <c r="R790" i="1"/>
  <c r="R848" i="1"/>
  <c r="R628" i="1"/>
  <c r="R644" i="1"/>
  <c r="R705" i="1"/>
  <c r="R662" i="1"/>
  <c r="R711" i="1"/>
  <c r="R714" i="1"/>
  <c r="R733" i="1"/>
  <c r="R738" i="1"/>
  <c r="R912" i="1"/>
  <c r="R648" i="1"/>
  <c r="R679" i="1"/>
  <c r="R703" i="1"/>
  <c r="R708" i="1"/>
  <c r="R722" i="1"/>
  <c r="R741" i="1"/>
  <c r="R769" i="1"/>
  <c r="R772" i="1"/>
  <c r="R871" i="1"/>
  <c r="R660" i="1"/>
  <c r="R664" i="1"/>
  <c r="R696" i="1"/>
  <c r="R908" i="1"/>
  <c r="R759" i="1"/>
  <c r="R775" i="1"/>
  <c r="R682" i="1"/>
  <c r="R717" i="1"/>
  <c r="R728" i="1"/>
  <c r="R747" i="1"/>
  <c r="R788" i="1"/>
  <c r="R686" i="1"/>
  <c r="R712" i="1"/>
  <c r="R770" i="1"/>
  <c r="R785" i="1"/>
  <c r="R697" i="1"/>
  <c r="R720" i="1"/>
  <c r="R734" i="1"/>
  <c r="R647" i="1"/>
  <c r="R680" i="1"/>
  <c r="R725" i="1"/>
  <c r="R737" i="1"/>
  <c r="R745" i="1"/>
  <c r="R663" i="1"/>
  <c r="R802" i="1"/>
  <c r="R895" i="1"/>
  <c r="R615" i="1"/>
  <c r="R631" i="1"/>
  <c r="R661" i="1"/>
  <c r="R689" i="1"/>
  <c r="R713" i="1"/>
  <c r="R763" i="1"/>
  <c r="R796" i="1"/>
  <c r="R862" i="1"/>
  <c r="R891" i="1"/>
  <c r="R718" i="1"/>
  <c r="R721" i="1"/>
  <c r="R746" i="1"/>
  <c r="R854" i="1"/>
  <c r="R774" i="1"/>
  <c r="R822" i="1"/>
  <c r="R856" i="1"/>
  <c r="R868" i="1"/>
  <c r="R919" i="1"/>
  <c r="R765" i="1"/>
  <c r="R782" i="1"/>
  <c r="R808" i="1"/>
  <c r="R826" i="1"/>
  <c r="R832" i="1"/>
  <c r="R838" i="1"/>
  <c r="R857" i="1"/>
  <c r="R751" i="1"/>
  <c r="R791" i="1"/>
  <c r="R842" i="1"/>
  <c r="R861" i="1"/>
  <c r="R905" i="1"/>
  <c r="R909" i="1"/>
  <c r="R913" i="1"/>
  <c r="R730" i="1"/>
  <c r="R736" i="1"/>
  <c r="R777" i="1"/>
  <c r="R852" i="1"/>
  <c r="R896" i="1"/>
  <c r="R920" i="1"/>
  <c r="R766" i="1"/>
  <c r="R780" i="1"/>
  <c r="R797" i="1"/>
  <c r="R800" i="1"/>
  <c r="R836" i="1"/>
  <c r="R839" i="1"/>
  <c r="R858" i="1"/>
  <c r="R893" i="1"/>
  <c r="R903" i="1"/>
  <c r="R783" i="1"/>
  <c r="R792" i="1"/>
  <c r="R794" i="1"/>
  <c r="R806" i="1"/>
  <c r="R830" i="1"/>
  <c r="R869" i="1"/>
  <c r="R872" i="1"/>
  <c r="R879" i="1"/>
  <c r="R889" i="1"/>
  <c r="R906" i="1"/>
  <c r="R924" i="1"/>
  <c r="R786" i="1"/>
  <c r="R897" i="1"/>
  <c r="R928" i="1"/>
  <c r="R762" i="1"/>
  <c r="R771" i="1"/>
  <c r="R846" i="1"/>
  <c r="R876" i="1"/>
  <c r="R781" i="1"/>
  <c r="R789" i="1"/>
  <c r="R824" i="1"/>
  <c r="R837" i="1"/>
  <c r="R863" i="1"/>
  <c r="R873" i="1"/>
  <c r="R778" i="1"/>
  <c r="R784" i="1"/>
  <c r="R801" i="1"/>
  <c r="R812" i="1"/>
  <c r="R818" i="1"/>
  <c r="R821" i="1"/>
  <c r="R880" i="1"/>
  <c r="R890" i="1"/>
  <c r="R911" i="1"/>
  <c r="R921" i="1"/>
  <c r="R925" i="1"/>
  <c r="R719" i="1"/>
  <c r="R735" i="1"/>
  <c r="R752" i="1"/>
  <c r="R795" i="1"/>
  <c r="R825" i="1"/>
  <c r="R840" i="1"/>
  <c r="R847" i="1"/>
  <c r="R887" i="1"/>
  <c r="R758" i="1"/>
  <c r="R810" i="1"/>
  <c r="R841" i="1"/>
  <c r="R860" i="1"/>
  <c r="R877" i="1"/>
  <c r="R930" i="1"/>
  <c r="R886" i="1"/>
  <c r="R918" i="1"/>
  <c r="R884" i="1"/>
  <c r="R916" i="1"/>
  <c r="R927" i="1"/>
  <c r="R933" i="1"/>
  <c r="R902" i="1"/>
  <c r="R799" i="1"/>
  <c r="R834" i="1"/>
  <c r="R850" i="1"/>
  <c r="R875" i="1"/>
  <c r="R882" i="1"/>
  <c r="R900" i="1"/>
  <c r="R931" i="1"/>
  <c r="R814" i="1"/>
  <c r="R816" i="1"/>
  <c r="R828" i="1"/>
  <c r="R844" i="1"/>
  <c r="R865" i="1"/>
  <c r="R867" i="1"/>
  <c r="R898" i="1"/>
  <c r="R914" i="1"/>
  <c r="R885" i="1"/>
  <c r="R917" i="1"/>
  <c r="R859" i="1"/>
  <c r="R883" i="1"/>
  <c r="R926" i="1"/>
  <c r="R934" i="1"/>
  <c r="R798" i="1"/>
  <c r="R901" i="1"/>
  <c r="R915" i="1"/>
  <c r="R815" i="1"/>
  <c r="R878" i="1"/>
  <c r="R894" i="1"/>
  <c r="R899" i="1"/>
  <c r="R929" i="1"/>
  <c r="R932" i="1"/>
  <c r="R809" i="1"/>
  <c r="R827" i="1"/>
  <c r="R833" i="1"/>
  <c r="R835" i="1"/>
  <c r="R843" i="1"/>
  <c r="R849" i="1"/>
  <c r="R851" i="1"/>
  <c r="R866" i="1"/>
  <c r="R910" i="1"/>
  <c r="R811" i="1"/>
  <c r="R864" i="1"/>
  <c r="R881" i="1"/>
  <c r="P843" i="1" l="1"/>
  <c r="Q843" i="1"/>
  <c r="Q557" i="1"/>
  <c r="P557" i="1"/>
  <c r="Q528" i="1"/>
  <c r="P528" i="1"/>
  <c r="Q232" i="1"/>
  <c r="P232" i="1"/>
  <c r="Q418" i="1"/>
  <c r="P418" i="1"/>
  <c r="Q600" i="1"/>
  <c r="P600" i="1"/>
  <c r="Q835" i="1"/>
  <c r="P835" i="1"/>
  <c r="Q859" i="1"/>
  <c r="P859" i="1"/>
  <c r="P834" i="1"/>
  <c r="Q834" i="1"/>
  <c r="Q847" i="1"/>
  <c r="P847" i="1"/>
  <c r="Q784" i="1"/>
  <c r="P784" i="1"/>
  <c r="P906" i="1"/>
  <c r="Q906" i="1"/>
  <c r="Q797" i="1"/>
  <c r="P797" i="1"/>
  <c r="P857" i="1"/>
  <c r="Q857" i="1"/>
  <c r="P891" i="1"/>
  <c r="Q891" i="1"/>
  <c r="Q647" i="1"/>
  <c r="P647" i="1"/>
  <c r="Q696" i="1"/>
  <c r="P696" i="1"/>
  <c r="Q711" i="1"/>
  <c r="P711" i="1"/>
  <c r="P524" i="1"/>
  <c r="Q524" i="1"/>
  <c r="Q614" i="1"/>
  <c r="P614" i="1"/>
  <c r="Q690" i="1"/>
  <c r="P690" i="1"/>
  <c r="Q593" i="1"/>
  <c r="P593" i="1"/>
  <c r="Q693" i="1"/>
  <c r="P693" i="1"/>
  <c r="P586" i="1"/>
  <c r="Q586" i="1"/>
  <c r="Q634" i="1"/>
  <c r="P634" i="1"/>
  <c r="Q709" i="1"/>
  <c r="P709" i="1"/>
  <c r="Q555" i="1"/>
  <c r="P555" i="1"/>
  <c r="Q481" i="1"/>
  <c r="P481" i="1"/>
  <c r="Q516" i="1"/>
  <c r="P516" i="1"/>
  <c r="Q519" i="1"/>
  <c r="P519" i="1"/>
  <c r="Q522" i="1"/>
  <c r="P522" i="1"/>
  <c r="Q422" i="1"/>
  <c r="P422" i="1"/>
  <c r="Q391" i="1"/>
  <c r="P391" i="1"/>
  <c r="Q424" i="1"/>
  <c r="P424" i="1"/>
  <c r="Q477" i="1"/>
  <c r="P477" i="1"/>
  <c r="Q299" i="1"/>
  <c r="P299" i="1"/>
  <c r="Q342" i="1"/>
  <c r="P342" i="1"/>
  <c r="Q221" i="1"/>
  <c r="P221" i="1"/>
  <c r="Q347" i="1"/>
  <c r="P347" i="1"/>
  <c r="Q210" i="1"/>
  <c r="P210" i="1"/>
  <c r="Q241" i="1"/>
  <c r="P241" i="1"/>
  <c r="Q162" i="1"/>
  <c r="P162" i="1"/>
  <c r="P166" i="1"/>
  <c r="Q166" i="1"/>
  <c r="P412" i="1"/>
  <c r="Q412" i="1"/>
  <c r="Q28" i="1"/>
  <c r="P28" i="1"/>
  <c r="Q50" i="1"/>
  <c r="P50" i="1"/>
  <c r="Q341" i="1"/>
  <c r="P341" i="1"/>
  <c r="P339" i="1"/>
  <c r="Q339" i="1"/>
  <c r="Q348" i="1"/>
  <c r="P348" i="1"/>
  <c r="Q571" i="1"/>
  <c r="P571" i="1"/>
  <c r="P513" i="1"/>
  <c r="Q513" i="1"/>
  <c r="Q402" i="1"/>
  <c r="P402" i="1"/>
  <c r="Q510" i="1"/>
  <c r="P510" i="1"/>
  <c r="Q536" i="1"/>
  <c r="P536" i="1"/>
  <c r="P744" i="1"/>
  <c r="Q744" i="1"/>
  <c r="P688" i="1"/>
  <c r="Q688" i="1"/>
  <c r="Q61" i="1"/>
  <c r="P61" i="1"/>
  <c r="Q88" i="1"/>
  <c r="P88" i="1"/>
  <c r="Q125" i="1"/>
  <c r="P125" i="1"/>
  <c r="Q331" i="1"/>
  <c r="P331" i="1"/>
  <c r="Q171" i="1"/>
  <c r="P171" i="1"/>
  <c r="Q3" i="1"/>
  <c r="P3" i="1"/>
  <c r="Q426" i="1"/>
  <c r="P426" i="1"/>
  <c r="Q126" i="1"/>
  <c r="P126" i="1"/>
  <c r="P138" i="1"/>
  <c r="Q40" i="1"/>
  <c r="Q800" i="1"/>
  <c r="P800" i="1"/>
  <c r="Q640" i="1"/>
  <c r="P640" i="1"/>
  <c r="Q295" i="1"/>
  <c r="P295" i="1"/>
  <c r="Q799" i="1"/>
  <c r="P799" i="1"/>
  <c r="Q655" i="1"/>
  <c r="P655" i="1"/>
  <c r="Q398" i="1"/>
  <c r="P398" i="1"/>
  <c r="P307" i="1"/>
  <c r="Q307" i="1"/>
  <c r="Q495" i="1"/>
  <c r="P495" i="1"/>
  <c r="P805" i="1"/>
  <c r="Q805" i="1"/>
  <c r="P827" i="1"/>
  <c r="Q827" i="1"/>
  <c r="Q885" i="1"/>
  <c r="P885" i="1"/>
  <c r="Q902" i="1"/>
  <c r="P902" i="1"/>
  <c r="P825" i="1"/>
  <c r="Q825" i="1"/>
  <c r="P873" i="1"/>
  <c r="Q873" i="1"/>
  <c r="Q879" i="1"/>
  <c r="P879" i="1"/>
  <c r="Q766" i="1"/>
  <c r="P766" i="1"/>
  <c r="Q832" i="1"/>
  <c r="P832" i="1"/>
  <c r="Q796" i="1"/>
  <c r="P796" i="1"/>
  <c r="P720" i="1"/>
  <c r="Q720" i="1"/>
  <c r="Q660" i="1"/>
  <c r="P660" i="1"/>
  <c r="Q705" i="1"/>
  <c r="P705" i="1"/>
  <c r="Q684" i="1"/>
  <c r="P684" i="1"/>
  <c r="Q588" i="1"/>
  <c r="P588" i="1"/>
  <c r="Q597" i="1"/>
  <c r="P597" i="1"/>
  <c r="Q525" i="1"/>
  <c r="P525" i="1"/>
  <c r="Q616" i="1"/>
  <c r="P616" i="1"/>
  <c r="Q540" i="1"/>
  <c r="P540" i="1"/>
  <c r="Q563" i="1"/>
  <c r="P563" i="1"/>
  <c r="Q527" i="1"/>
  <c r="P527" i="1"/>
  <c r="Q454" i="1"/>
  <c r="P454" i="1"/>
  <c r="Q470" i="1"/>
  <c r="P470" i="1"/>
  <c r="Q441" i="1"/>
  <c r="P441" i="1"/>
  <c r="Q453" i="1"/>
  <c r="P453" i="1"/>
  <c r="Q469" i="1"/>
  <c r="P469" i="1"/>
  <c r="Q365" i="1"/>
  <c r="P365" i="1"/>
  <c r="Q394" i="1"/>
  <c r="P394" i="1"/>
  <c r="Q390" i="1"/>
  <c r="P390" i="1"/>
  <c r="Q407" i="1"/>
  <c r="P407" i="1"/>
  <c r="Q521" i="1"/>
  <c r="P521" i="1"/>
  <c r="Q294" i="1"/>
  <c r="P294" i="1"/>
  <c r="Q205" i="1"/>
  <c r="P205" i="1"/>
  <c r="Q293" i="1"/>
  <c r="P293" i="1"/>
  <c r="Q417" i="1"/>
  <c r="P417" i="1"/>
  <c r="Q192" i="1"/>
  <c r="P192" i="1"/>
  <c r="P312" i="1"/>
  <c r="Q312" i="1"/>
  <c r="P361" i="1"/>
  <c r="Q361" i="1"/>
  <c r="Q325" i="1"/>
  <c r="P325" i="1"/>
  <c r="P268" i="1"/>
  <c r="Q268" i="1"/>
  <c r="Q153" i="1"/>
  <c r="P153" i="1"/>
  <c r="Q274" i="1"/>
  <c r="P274" i="1"/>
  <c r="Q363" i="1"/>
  <c r="P363" i="1"/>
  <c r="Q320" i="1"/>
  <c r="P320" i="1"/>
  <c r="Q539" i="1"/>
  <c r="P539" i="1"/>
  <c r="Q411" i="1"/>
  <c r="P411" i="1"/>
  <c r="Q813" i="1"/>
  <c r="P813" i="1"/>
  <c r="Q701" i="1"/>
  <c r="P701" i="1"/>
  <c r="Q691" i="1"/>
  <c r="P691" i="1"/>
  <c r="Q870" i="1"/>
  <c r="P870" i="1"/>
  <c r="P922" i="1"/>
  <c r="Q922" i="1"/>
  <c r="Q112" i="1"/>
  <c r="P112" i="1"/>
  <c r="Q278" i="1"/>
  <c r="P278" i="1"/>
  <c r="Q131" i="1"/>
  <c r="P131" i="1"/>
  <c r="P35" i="1"/>
  <c r="Q35" i="1"/>
  <c r="Q198" i="1"/>
  <c r="P198" i="1"/>
  <c r="Q117" i="1"/>
  <c r="P117" i="1"/>
  <c r="Q141" i="1"/>
  <c r="Q36" i="1"/>
  <c r="P103" i="1"/>
  <c r="Q920" i="1"/>
  <c r="P920" i="1"/>
  <c r="Q471" i="1"/>
  <c r="P471" i="1"/>
  <c r="P396" i="1"/>
  <c r="Q396" i="1"/>
  <c r="Q200" i="1"/>
  <c r="P200" i="1"/>
  <c r="P366" i="1"/>
  <c r="Q366" i="1"/>
  <c r="Q160" i="1"/>
  <c r="P160" i="1"/>
  <c r="Q276" i="1"/>
  <c r="P276" i="1"/>
  <c r="Q228" i="1"/>
  <c r="P228" i="1"/>
  <c r="Q23" i="1"/>
  <c r="P23" i="1"/>
  <c r="P155" i="1"/>
  <c r="Q155" i="1"/>
  <c r="Q399" i="1"/>
  <c r="P399" i="1"/>
  <c r="Q332" i="1"/>
  <c r="P332" i="1"/>
  <c r="Q517" i="1"/>
  <c r="P517" i="1"/>
  <c r="Q904" i="1"/>
  <c r="P904" i="1"/>
  <c r="Q787" i="1"/>
  <c r="P787" i="1"/>
  <c r="Q109" i="1"/>
  <c r="P109" i="1"/>
  <c r="Q115" i="1"/>
  <c r="P115" i="1"/>
  <c r="Q31" i="1"/>
  <c r="Q359" i="1"/>
  <c r="P359" i="1"/>
  <c r="Q99" i="1"/>
  <c r="P99" i="1"/>
  <c r="Q114" i="1"/>
  <c r="P114" i="1"/>
  <c r="Q55" i="1"/>
  <c r="P54" i="1"/>
  <c r="Q883" i="1"/>
  <c r="P883" i="1"/>
  <c r="P753" i="1"/>
  <c r="Q753" i="1"/>
  <c r="Q315" i="1"/>
  <c r="P315" i="1"/>
  <c r="Q145" i="1"/>
  <c r="P145" i="1"/>
  <c r="Q889" i="1"/>
  <c r="P889" i="1"/>
  <c r="Q564" i="1"/>
  <c r="P564" i="1"/>
  <c r="Q317" i="1"/>
  <c r="P317" i="1"/>
  <c r="Q360" i="1"/>
  <c r="P360" i="1"/>
  <c r="Q914" i="1"/>
  <c r="P914" i="1"/>
  <c r="Q681" i="1"/>
  <c r="P681" i="1"/>
  <c r="Q446" i="1"/>
  <c r="P446" i="1"/>
  <c r="Q380" i="1"/>
  <c r="P380" i="1"/>
  <c r="Q258" i="1"/>
  <c r="P258" i="1"/>
  <c r="P190" i="1"/>
  <c r="Q190" i="1"/>
  <c r="Q898" i="1"/>
  <c r="P898" i="1"/>
  <c r="Q837" i="1"/>
  <c r="P837" i="1"/>
  <c r="Q869" i="1"/>
  <c r="P869" i="1"/>
  <c r="Q896" i="1"/>
  <c r="P896" i="1"/>
  <c r="Q808" i="1"/>
  <c r="P808" i="1"/>
  <c r="Q713" i="1"/>
  <c r="P713" i="1"/>
  <c r="Q785" i="1"/>
  <c r="P785" i="1"/>
  <c r="Q772" i="1"/>
  <c r="P772" i="1"/>
  <c r="Q628" i="1"/>
  <c r="P628" i="1"/>
  <c r="Q677" i="1"/>
  <c r="P677" i="1"/>
  <c r="Q576" i="1"/>
  <c r="P576" i="1"/>
  <c r="P570" i="1"/>
  <c r="Q570" i="1"/>
  <c r="P668" i="1"/>
  <c r="Q668" i="1"/>
  <c r="Q599" i="1"/>
  <c r="P599" i="1"/>
  <c r="Q671" i="1"/>
  <c r="P671" i="1"/>
  <c r="P515" i="1"/>
  <c r="Q515" i="1"/>
  <c r="Q462" i="1"/>
  <c r="P462" i="1"/>
  <c r="Q419" i="1"/>
  <c r="P419" i="1"/>
  <c r="Q439" i="1"/>
  <c r="P439" i="1"/>
  <c r="Q425" i="1"/>
  <c r="P425" i="1"/>
  <c r="Q575" i="1"/>
  <c r="P575" i="1"/>
  <c r="P892" i="1"/>
  <c r="Q892" i="1"/>
  <c r="Q314" i="1"/>
  <c r="P314" i="1"/>
  <c r="Q371" i="1"/>
  <c r="P371" i="1"/>
  <c r="Q450" i="1"/>
  <c r="P450" i="1"/>
  <c r="Q393" i="1"/>
  <c r="P393" i="1"/>
  <c r="Q334" i="1"/>
  <c r="P334" i="1"/>
  <c r="Q251" i="1"/>
  <c r="P251" i="1"/>
  <c r="Q193" i="1"/>
  <c r="P193" i="1"/>
  <c r="P202" i="1"/>
  <c r="Q202" i="1"/>
  <c r="Q277" i="1"/>
  <c r="P277" i="1"/>
  <c r="Q395" i="1"/>
  <c r="P395" i="1"/>
  <c r="Q269" i="1"/>
  <c r="P269" i="1"/>
  <c r="Q282" i="1"/>
  <c r="P282" i="1"/>
  <c r="Q149" i="1"/>
  <c r="P149" i="1"/>
  <c r="Q183" i="1"/>
  <c r="P183" i="1"/>
  <c r="Q203" i="1"/>
  <c r="P203" i="1"/>
  <c r="Q201" i="1"/>
  <c r="P201" i="1"/>
  <c r="P316" i="1"/>
  <c r="Q316" i="1"/>
  <c r="Q432" i="1"/>
  <c r="P432" i="1"/>
  <c r="Q430" i="1"/>
  <c r="P430" i="1"/>
  <c r="Q370" i="1"/>
  <c r="P370" i="1"/>
  <c r="Q526" i="1"/>
  <c r="P526" i="1"/>
  <c r="P804" i="1"/>
  <c r="Q804" i="1"/>
  <c r="P776" i="1"/>
  <c r="Q776" i="1"/>
  <c r="P757" i="1"/>
  <c r="Q757" i="1"/>
  <c r="Q34" i="1"/>
  <c r="P34" i="1"/>
  <c r="P220" i="1"/>
  <c r="Q220" i="1"/>
  <c r="Q100" i="1"/>
  <c r="P100" i="1"/>
  <c r="Q105" i="1"/>
  <c r="P105" i="1"/>
  <c r="P139" i="1"/>
  <c r="P188" i="1"/>
  <c r="Q188" i="1"/>
  <c r="P157" i="1"/>
  <c r="Q110" i="1"/>
  <c r="P110" i="1"/>
  <c r="P65" i="1"/>
  <c r="P11" i="1"/>
  <c r="Q751" i="1"/>
  <c r="P751" i="1"/>
  <c r="Q569" i="1"/>
  <c r="P569" i="1"/>
  <c r="Q250" i="1"/>
  <c r="P250" i="1"/>
  <c r="P840" i="1"/>
  <c r="Q840" i="1"/>
  <c r="Q587" i="1"/>
  <c r="P587" i="1"/>
  <c r="P292" i="1"/>
  <c r="Q292" i="1"/>
  <c r="Q644" i="1"/>
  <c r="P644" i="1"/>
  <c r="Q590" i="1"/>
  <c r="P590" i="1"/>
  <c r="Q326" i="1"/>
  <c r="P326" i="1"/>
  <c r="P466" i="1"/>
  <c r="Q466" i="1"/>
  <c r="Q286" i="1"/>
  <c r="P286" i="1"/>
  <c r="Q927" i="1"/>
  <c r="P927" i="1"/>
  <c r="Q867" i="1"/>
  <c r="P867" i="1"/>
  <c r="Q735" i="1"/>
  <c r="P735" i="1"/>
  <c r="Q830" i="1"/>
  <c r="P830" i="1"/>
  <c r="Q782" i="1"/>
  <c r="P782" i="1"/>
  <c r="Q770" i="1"/>
  <c r="P770" i="1"/>
  <c r="Q848" i="1"/>
  <c r="P848" i="1"/>
  <c r="Q541" i="1"/>
  <c r="P541" i="1"/>
  <c r="Q565" i="1"/>
  <c r="P565" i="1"/>
  <c r="Q651" i="1"/>
  <c r="P651" i="1"/>
  <c r="Q596" i="1"/>
  <c r="P596" i="1"/>
  <c r="Q667" i="1"/>
  <c r="P667" i="1"/>
  <c r="P578" i="1"/>
  <c r="Q578" i="1"/>
  <c r="Q451" i="1"/>
  <c r="P451" i="1"/>
  <c r="Q618" i="1"/>
  <c r="P618" i="1"/>
  <c r="Q406" i="1"/>
  <c r="P406" i="1"/>
  <c r="Q506" i="1"/>
  <c r="P506" i="1"/>
  <c r="Q496" i="1"/>
  <c r="P496" i="1"/>
  <c r="Q888" i="1"/>
  <c r="P888" i="1"/>
  <c r="P431" i="1"/>
  <c r="Q431" i="1"/>
  <c r="Q358" i="1"/>
  <c r="P358" i="1"/>
  <c r="P433" i="1"/>
  <c r="Q433" i="1"/>
  <c r="Q373" i="1"/>
  <c r="P373" i="1"/>
  <c r="P637" i="1"/>
  <c r="Q637" i="1"/>
  <c r="Q242" i="1"/>
  <c r="P242" i="1"/>
  <c r="Q310" i="1"/>
  <c r="P310" i="1"/>
  <c r="Q176" i="1"/>
  <c r="P176" i="1"/>
  <c r="Q254" i="1"/>
  <c r="P254" i="1"/>
  <c r="Q357" i="1"/>
  <c r="P357" i="1"/>
  <c r="Q263" i="1"/>
  <c r="P263" i="1"/>
  <c r="Q256" i="1"/>
  <c r="P256" i="1"/>
  <c r="Q259" i="1"/>
  <c r="P259" i="1"/>
  <c r="Q225" i="1"/>
  <c r="P225" i="1"/>
  <c r="Q249" i="1"/>
  <c r="P249" i="1"/>
  <c r="P186" i="1"/>
  <c r="Q186" i="1"/>
  <c r="Q287" i="1"/>
  <c r="P287" i="1"/>
  <c r="P498" i="1"/>
  <c r="Q498" i="1"/>
  <c r="Q352" i="1"/>
  <c r="P352" i="1"/>
  <c r="P636" i="1"/>
  <c r="Q636" i="1"/>
  <c r="Q754" i="1"/>
  <c r="P754" i="1"/>
  <c r="P748" i="1"/>
  <c r="Q748" i="1"/>
  <c r="Q793" i="1"/>
  <c r="P793" i="1"/>
  <c r="Q275" i="1"/>
  <c r="P275" i="1"/>
  <c r="P121" i="1"/>
  <c r="P30" i="1"/>
  <c r="Q30" i="1"/>
  <c r="P206" i="1"/>
  <c r="Q206" i="1"/>
  <c r="P90" i="1"/>
  <c r="Q90" i="1"/>
  <c r="Q96" i="1"/>
  <c r="P96" i="1"/>
  <c r="Q158" i="1"/>
  <c r="P158" i="1"/>
  <c r="Q17" i="1"/>
  <c r="P17" i="1"/>
  <c r="Q44" i="1"/>
  <c r="Q32" i="1"/>
  <c r="P32" i="1"/>
  <c r="P680" i="1"/>
  <c r="Q680" i="1"/>
  <c r="P542" i="1"/>
  <c r="Q542" i="1"/>
  <c r="Q197" i="1"/>
  <c r="P197" i="1"/>
  <c r="Q780" i="1"/>
  <c r="P780" i="1"/>
  <c r="Q577" i="1"/>
  <c r="P577" i="1"/>
  <c r="Q329" i="1"/>
  <c r="P329" i="1"/>
  <c r="P172" i="1"/>
  <c r="Q172" i="1"/>
  <c r="Q16" i="1"/>
  <c r="P16" i="1"/>
  <c r="Q763" i="1"/>
  <c r="P763" i="1"/>
  <c r="Q683" i="1"/>
  <c r="P683" i="1"/>
  <c r="Q387" i="1"/>
  <c r="P387" i="1"/>
  <c r="P288" i="1"/>
  <c r="Q288" i="1"/>
  <c r="Q932" i="1"/>
  <c r="P932" i="1"/>
  <c r="Q752" i="1"/>
  <c r="P752" i="1"/>
  <c r="Q929" i="1"/>
  <c r="P929" i="1"/>
  <c r="Q916" i="1"/>
  <c r="P916" i="1"/>
  <c r="P824" i="1"/>
  <c r="Q824" i="1"/>
  <c r="Q852" i="1"/>
  <c r="P852" i="1"/>
  <c r="Q689" i="1"/>
  <c r="P689" i="1"/>
  <c r="Q769" i="1"/>
  <c r="P769" i="1"/>
  <c r="Q673" i="1"/>
  <c r="P673" i="1"/>
  <c r="Q899" i="1"/>
  <c r="P899" i="1"/>
  <c r="Q865" i="1"/>
  <c r="P865" i="1"/>
  <c r="Q884" i="1"/>
  <c r="P884" i="1"/>
  <c r="Q719" i="1"/>
  <c r="P719" i="1"/>
  <c r="Q789" i="1"/>
  <c r="P789" i="1"/>
  <c r="P806" i="1"/>
  <c r="Q806" i="1"/>
  <c r="Q777" i="1"/>
  <c r="P777" i="1"/>
  <c r="Q765" i="1"/>
  <c r="P765" i="1"/>
  <c r="P661" i="1"/>
  <c r="Q661" i="1"/>
  <c r="Q712" i="1"/>
  <c r="P712" i="1"/>
  <c r="P741" i="1"/>
  <c r="Q741" i="1"/>
  <c r="P790" i="1"/>
  <c r="Q790" i="1"/>
  <c r="Q656" i="1"/>
  <c r="P656" i="1"/>
  <c r="Q715" i="1"/>
  <c r="P715" i="1"/>
  <c r="P538" i="1"/>
  <c r="Q538" i="1"/>
  <c r="Q642" i="1"/>
  <c r="P642" i="1"/>
  <c r="Q581" i="1"/>
  <c r="P581" i="1"/>
  <c r="Q657" i="1"/>
  <c r="P657" i="1"/>
  <c r="Q544" i="1"/>
  <c r="P544" i="1"/>
  <c r="Q437" i="1"/>
  <c r="P437" i="1"/>
  <c r="Q497" i="1"/>
  <c r="P497" i="1"/>
  <c r="Q529" i="1"/>
  <c r="P529" i="1"/>
  <c r="Q502" i="1"/>
  <c r="P502" i="1"/>
  <c r="Q493" i="1"/>
  <c r="P493" i="1"/>
  <c r="Q512" i="1"/>
  <c r="P512" i="1"/>
  <c r="Q401" i="1"/>
  <c r="P401" i="1"/>
  <c r="Q343" i="1"/>
  <c r="P343" i="1"/>
  <c r="Q413" i="1"/>
  <c r="P413" i="1"/>
  <c r="P308" i="1"/>
  <c r="Q308" i="1"/>
  <c r="Q608" i="1"/>
  <c r="P608" i="1"/>
  <c r="Q230" i="1"/>
  <c r="P230" i="1"/>
  <c r="Q297" i="1"/>
  <c r="P297" i="1"/>
  <c r="Q165" i="1"/>
  <c r="P165" i="1"/>
  <c r="Q238" i="1"/>
  <c r="P238" i="1"/>
  <c r="Q350" i="1"/>
  <c r="P350" i="1"/>
  <c r="Q247" i="1"/>
  <c r="P247" i="1"/>
  <c r="Q240" i="1"/>
  <c r="P240" i="1"/>
  <c r="Q243" i="1"/>
  <c r="P243" i="1"/>
  <c r="Q219" i="1"/>
  <c r="P219" i="1"/>
  <c r="P485" i="1"/>
  <c r="Q485" i="1"/>
  <c r="Q289" i="1"/>
  <c r="P289" i="1"/>
  <c r="P463" i="1"/>
  <c r="Q463" i="1"/>
  <c r="Q456" i="1"/>
  <c r="P456" i="1"/>
  <c r="Q552" i="1"/>
  <c r="P552" i="1"/>
  <c r="Q643" i="1"/>
  <c r="P643" i="1"/>
  <c r="Q829" i="1"/>
  <c r="P829" i="1"/>
  <c r="Q246" i="1"/>
  <c r="P246" i="1"/>
  <c r="P47" i="1"/>
  <c r="Q147" i="1"/>
  <c r="P147" i="1"/>
  <c r="P107" i="1"/>
  <c r="Q140" i="1"/>
  <c r="P140" i="1"/>
  <c r="Q81" i="1"/>
  <c r="P81" i="1"/>
  <c r="P13" i="1"/>
  <c r="Q13" i="1"/>
  <c r="Q20" i="1"/>
  <c r="Q106" i="1"/>
  <c r="P908" i="1"/>
  <c r="Q908" i="1"/>
  <c r="P414" i="1"/>
  <c r="Q414" i="1"/>
  <c r="Q291" i="1"/>
  <c r="P291" i="1"/>
  <c r="Q862" i="1"/>
  <c r="P862" i="1"/>
  <c r="Q487" i="1"/>
  <c r="P487" i="1"/>
  <c r="Q226" i="1"/>
  <c r="P226" i="1"/>
  <c r="P872" i="1"/>
  <c r="Q872" i="1"/>
  <c r="Q579" i="1"/>
  <c r="P579" i="1"/>
  <c r="Q794" i="1"/>
  <c r="P794" i="1"/>
  <c r="Q919" i="1"/>
  <c r="P919" i="1"/>
  <c r="Q686" i="1"/>
  <c r="P686" i="1"/>
  <c r="Q722" i="1"/>
  <c r="P722" i="1"/>
  <c r="Q768" i="1"/>
  <c r="P768" i="1"/>
  <c r="Q601" i="1"/>
  <c r="P601" i="1"/>
  <c r="P652" i="1"/>
  <c r="Q652" i="1"/>
  <c r="Q749" i="1"/>
  <c r="P749" i="1"/>
  <c r="P638" i="1"/>
  <c r="Q638" i="1"/>
  <c r="Q561" i="1"/>
  <c r="P561" i="1"/>
  <c r="Q641" i="1"/>
  <c r="P641" i="1"/>
  <c r="Q534" i="1"/>
  <c r="P534" i="1"/>
  <c r="Q650" i="1"/>
  <c r="P650" i="1"/>
  <c r="Q488" i="1"/>
  <c r="P488" i="1"/>
  <c r="Q461" i="1"/>
  <c r="P461" i="1"/>
  <c r="Q499" i="1"/>
  <c r="P499" i="1"/>
  <c r="Q490" i="1"/>
  <c r="P490" i="1"/>
  <c r="Q505" i="1"/>
  <c r="P505" i="1"/>
  <c r="P344" i="1"/>
  <c r="Q344" i="1"/>
  <c r="Q340" i="1"/>
  <c r="P340" i="1"/>
  <c r="Q403" i="1"/>
  <c r="P403" i="1"/>
  <c r="Q290" i="1"/>
  <c r="P290" i="1"/>
  <c r="Q385" i="1"/>
  <c r="P385" i="1"/>
  <c r="Q216" i="1"/>
  <c r="P216" i="1"/>
  <c r="Q271" i="1"/>
  <c r="P271" i="1"/>
  <c r="Q148" i="1"/>
  <c r="P148" i="1"/>
  <c r="Q213" i="1"/>
  <c r="P213" i="1"/>
  <c r="Q319" i="1"/>
  <c r="P319" i="1"/>
  <c r="Q229" i="1"/>
  <c r="P229" i="1"/>
  <c r="Q231" i="1"/>
  <c r="P231" i="1"/>
  <c r="Q214" i="1"/>
  <c r="P214" i="1"/>
  <c r="P174" i="1"/>
  <c r="Q174" i="1"/>
  <c r="Q265" i="1"/>
  <c r="P265" i="1"/>
  <c r="Q217" i="1"/>
  <c r="P217" i="1"/>
  <c r="P170" i="1"/>
  <c r="Q170" i="1"/>
  <c r="Q374" i="1"/>
  <c r="P374" i="1"/>
  <c r="Q386" i="1"/>
  <c r="P386" i="1"/>
  <c r="P479" i="1"/>
  <c r="Q479" i="1"/>
  <c r="Q543" i="1"/>
  <c r="P543" i="1"/>
  <c r="P653" i="1"/>
  <c r="Q653" i="1"/>
  <c r="Q817" i="1"/>
  <c r="P817" i="1"/>
  <c r="Q803" i="1"/>
  <c r="P803" i="1"/>
  <c r="P92" i="1"/>
  <c r="P215" i="1"/>
  <c r="P97" i="1"/>
  <c r="Q124" i="1"/>
  <c r="P124" i="1"/>
  <c r="Q78" i="1"/>
  <c r="P78" i="1"/>
  <c r="Q26" i="1"/>
  <c r="P26" i="1"/>
  <c r="Q10" i="1"/>
  <c r="P10" i="1"/>
  <c r="Q553" i="1"/>
  <c r="P553" i="1"/>
  <c r="Q336" i="1"/>
  <c r="P336" i="1"/>
  <c r="Q734" i="1"/>
  <c r="P734" i="1"/>
  <c r="Q464" i="1"/>
  <c r="P464" i="1"/>
  <c r="Q208" i="1"/>
  <c r="P208" i="1"/>
  <c r="Q159" i="1"/>
  <c r="P159" i="1"/>
  <c r="Q809" i="1"/>
  <c r="P809" i="1"/>
  <c r="Q427" i="1"/>
  <c r="P427" i="1"/>
  <c r="P925" i="1"/>
  <c r="Q925" i="1"/>
  <c r="Q631" i="1"/>
  <c r="P631" i="1"/>
  <c r="Q881" i="1"/>
  <c r="P881" i="1"/>
  <c r="Q878" i="1"/>
  <c r="P878" i="1"/>
  <c r="Q828" i="1"/>
  <c r="P828" i="1"/>
  <c r="Q886" i="1"/>
  <c r="P886" i="1"/>
  <c r="Q921" i="1"/>
  <c r="P921" i="1"/>
  <c r="P876" i="1"/>
  <c r="Q876" i="1"/>
  <c r="Q792" i="1"/>
  <c r="P792" i="1"/>
  <c r="Q730" i="1"/>
  <c r="P730" i="1"/>
  <c r="Q868" i="1"/>
  <c r="P868" i="1"/>
  <c r="Q615" i="1"/>
  <c r="P615" i="1"/>
  <c r="P788" i="1"/>
  <c r="Q788" i="1"/>
  <c r="Q708" i="1"/>
  <c r="P708" i="1"/>
  <c r="Q761" i="1"/>
  <c r="P761" i="1"/>
  <c r="Q739" i="1"/>
  <c r="P739" i="1"/>
  <c r="Q630" i="1"/>
  <c r="P630" i="1"/>
  <c r="Q694" i="1"/>
  <c r="P694" i="1"/>
  <c r="Q635" i="1"/>
  <c r="P635" i="1"/>
  <c r="Q548" i="1"/>
  <c r="P548" i="1"/>
  <c r="P621" i="1"/>
  <c r="Q621" i="1"/>
  <c r="Q508" i="1"/>
  <c r="P508" i="1"/>
  <c r="Q607" i="1"/>
  <c r="P607" i="1"/>
  <c r="Q484" i="1"/>
  <c r="P484" i="1"/>
  <c r="Q429" i="1"/>
  <c r="P429" i="1"/>
  <c r="Q478" i="1"/>
  <c r="P478" i="1"/>
  <c r="Q486" i="1"/>
  <c r="P486" i="1"/>
  <c r="Q458" i="1"/>
  <c r="P458" i="1"/>
  <c r="Q338" i="1"/>
  <c r="P338" i="1"/>
  <c r="P335" i="1"/>
  <c r="Q335" i="1"/>
  <c r="Q383" i="1"/>
  <c r="P383" i="1"/>
  <c r="P574" i="1"/>
  <c r="Q574" i="1"/>
  <c r="Q369" i="1"/>
  <c r="P369" i="1"/>
  <c r="Q211" i="1"/>
  <c r="P211" i="1"/>
  <c r="Q264" i="1"/>
  <c r="P264" i="1"/>
  <c r="P452" i="1"/>
  <c r="Q452" i="1"/>
  <c r="Q173" i="1"/>
  <c r="P173" i="1"/>
  <c r="Q309" i="1"/>
  <c r="P309" i="1"/>
  <c r="Q207" i="1"/>
  <c r="P207" i="1"/>
  <c r="Q212" i="1"/>
  <c r="P212" i="1"/>
  <c r="Q209" i="1"/>
  <c r="P209" i="1"/>
  <c r="Q129" i="1"/>
  <c r="P129" i="1"/>
  <c r="Q179" i="1"/>
  <c r="P179" i="1"/>
  <c r="Q392" i="1"/>
  <c r="P392" i="1"/>
  <c r="Q428" i="1"/>
  <c r="P428" i="1"/>
  <c r="Q389" i="1"/>
  <c r="P389" i="1"/>
  <c r="P726" i="1"/>
  <c r="Q726" i="1"/>
  <c r="P530" i="1"/>
  <c r="Q530" i="1"/>
  <c r="P482" i="1"/>
  <c r="Q482" i="1"/>
  <c r="Q591" i="1"/>
  <c r="P591" i="1"/>
  <c r="Q779" i="1"/>
  <c r="P779" i="1"/>
  <c r="P729" i="1"/>
  <c r="Q729" i="1"/>
  <c r="Q659" i="1"/>
  <c r="P659" i="1"/>
  <c r="Q756" i="1"/>
  <c r="P756" i="1"/>
  <c r="P704" i="1"/>
  <c r="Q704" i="1"/>
  <c r="Q773" i="1"/>
  <c r="P773" i="1"/>
  <c r="Q831" i="1"/>
  <c r="P831" i="1"/>
  <c r="Q819" i="1"/>
  <c r="P819" i="1"/>
  <c r="P923" i="1"/>
  <c r="Q923" i="1"/>
  <c r="Q222" i="1"/>
  <c r="Q108" i="1"/>
  <c r="P108" i="1"/>
  <c r="Q75" i="1"/>
  <c r="P75" i="1"/>
  <c r="Q195" i="1"/>
  <c r="P195" i="1"/>
  <c r="Q236" i="1"/>
  <c r="Q5" i="1"/>
  <c r="P5" i="1"/>
  <c r="Q12" i="1"/>
  <c r="P12" i="1"/>
  <c r="P8" i="1"/>
  <c r="Q15" i="1"/>
  <c r="P15" i="1"/>
  <c r="P135" i="1"/>
  <c r="P924" i="1"/>
  <c r="Q924" i="1"/>
  <c r="Q494" i="1"/>
  <c r="P494" i="1"/>
  <c r="Q272" i="1"/>
  <c r="P272" i="1"/>
  <c r="P743" i="1"/>
  <c r="Q743" i="1"/>
  <c r="Q434" i="1"/>
  <c r="P434" i="1"/>
  <c r="Q375" i="1"/>
  <c r="P375" i="1"/>
  <c r="Q845" i="1"/>
  <c r="P845" i="1"/>
  <c r="P19" i="1"/>
  <c r="Q19" i="1"/>
  <c r="Q826" i="1"/>
  <c r="P826" i="1"/>
  <c r="Q583" i="1"/>
  <c r="P583" i="1"/>
  <c r="Q913" i="1"/>
  <c r="P913" i="1"/>
  <c r="P703" i="1"/>
  <c r="Q703" i="1"/>
  <c r="P727" i="1"/>
  <c r="Q727" i="1"/>
  <c r="Q623" i="1"/>
  <c r="P623" i="1"/>
  <c r="Q617" i="1"/>
  <c r="P617" i="1"/>
  <c r="Q676" i="1"/>
  <c r="P676" i="1"/>
  <c r="Q609" i="1"/>
  <c r="P609" i="1"/>
  <c r="Q675" i="1"/>
  <c r="P675" i="1"/>
  <c r="Q612" i="1"/>
  <c r="P612" i="1"/>
  <c r="Q474" i="1"/>
  <c r="P474" i="1"/>
  <c r="Q537" i="1"/>
  <c r="P537" i="1"/>
  <c r="Q448" i="1"/>
  <c r="P448" i="1"/>
  <c r="Q421" i="1"/>
  <c r="P421" i="1"/>
  <c r="Q445" i="1"/>
  <c r="P445" i="1"/>
  <c r="Q483" i="1"/>
  <c r="P483" i="1"/>
  <c r="Q440" i="1"/>
  <c r="P440" i="1"/>
  <c r="Q333" i="1"/>
  <c r="P333" i="1"/>
  <c r="Q330" i="1"/>
  <c r="P330" i="1"/>
  <c r="Q376" i="1"/>
  <c r="P376" i="1"/>
  <c r="Q449" i="1"/>
  <c r="P449" i="1"/>
  <c r="Q345" i="1"/>
  <c r="P345" i="1"/>
  <c r="Q161" i="1"/>
  <c r="P161" i="1"/>
  <c r="Q248" i="1"/>
  <c r="P248" i="1"/>
  <c r="Q388" i="1"/>
  <c r="P388" i="1"/>
  <c r="P323" i="1"/>
  <c r="Q323" i="1"/>
  <c r="Q273" i="1"/>
  <c r="P273" i="1"/>
  <c r="Q194" i="1"/>
  <c r="P194" i="1"/>
  <c r="Q184" i="1"/>
  <c r="P184" i="1"/>
  <c r="Q196" i="1"/>
  <c r="P196" i="1"/>
  <c r="Q98" i="1"/>
  <c r="P98" i="1"/>
  <c r="P154" i="1"/>
  <c r="Q154" i="1"/>
  <c r="Q408" i="1"/>
  <c r="P408" i="1"/>
  <c r="Q472" i="1"/>
  <c r="P472" i="1"/>
  <c r="Q649" i="1"/>
  <c r="P649" i="1"/>
  <c r="Q568" i="1"/>
  <c r="P568" i="1"/>
  <c r="Q665" i="1"/>
  <c r="P665" i="1"/>
  <c r="P750" i="1"/>
  <c r="Q750" i="1"/>
  <c r="Q74" i="1"/>
  <c r="P74" i="1"/>
  <c r="Q86" i="1"/>
  <c r="P86" i="1"/>
  <c r="Q63" i="1"/>
  <c r="Q281" i="1"/>
  <c r="P281" i="1"/>
  <c r="Q718" i="1"/>
  <c r="P718" i="1"/>
  <c r="Q492" i="1"/>
  <c r="P492" i="1"/>
  <c r="Q356" i="1"/>
  <c r="P356" i="1"/>
  <c r="Q664" i="1"/>
  <c r="P664" i="1"/>
  <c r="Q509" i="1"/>
  <c r="P509" i="1"/>
  <c r="Q178" i="1"/>
  <c r="P178" i="1"/>
  <c r="Q116" i="1"/>
  <c r="P116" i="1"/>
  <c r="Q285" i="1"/>
  <c r="P285" i="1"/>
  <c r="Q933" i="1"/>
  <c r="P933" i="1"/>
  <c r="Q602" i="1"/>
  <c r="P602" i="1"/>
  <c r="P894" i="1"/>
  <c r="Q894" i="1"/>
  <c r="Q864" i="1"/>
  <c r="P864" i="1"/>
  <c r="Q846" i="1"/>
  <c r="P846" i="1"/>
  <c r="P915" i="1"/>
  <c r="Q915" i="1"/>
  <c r="Q771" i="1"/>
  <c r="P771" i="1"/>
  <c r="Q903" i="1"/>
  <c r="P903" i="1"/>
  <c r="Q909" i="1"/>
  <c r="P909" i="1"/>
  <c r="Q822" i="1"/>
  <c r="P822" i="1"/>
  <c r="Q802" i="1"/>
  <c r="P802" i="1"/>
  <c r="Q728" i="1"/>
  <c r="P728" i="1"/>
  <c r="P679" i="1"/>
  <c r="Q679" i="1"/>
  <c r="Q698" i="1"/>
  <c r="P698" i="1"/>
  <c r="Q585" i="1"/>
  <c r="P585" i="1"/>
  <c r="Q573" i="1"/>
  <c r="P573" i="1"/>
  <c r="Q658" i="1"/>
  <c r="P658" i="1"/>
  <c r="Q556" i="1"/>
  <c r="P556" i="1"/>
  <c r="P654" i="1"/>
  <c r="Q654" i="1"/>
  <c r="Q592" i="1"/>
  <c r="P592" i="1"/>
  <c r="P468" i="1"/>
  <c r="Q468" i="1"/>
  <c r="P514" i="1"/>
  <c r="Q514" i="1"/>
  <c r="P562" i="1"/>
  <c r="Q562" i="1"/>
  <c r="Q755" i="1"/>
  <c r="P755" i="1"/>
  <c r="Q443" i="1"/>
  <c r="P443" i="1"/>
  <c r="Q475" i="1"/>
  <c r="P475" i="1"/>
  <c r="Q489" i="1"/>
  <c r="P489" i="1"/>
  <c r="Q298" i="1"/>
  <c r="P298" i="1"/>
  <c r="Q311" i="1"/>
  <c r="P311" i="1"/>
  <c r="Q367" i="1"/>
  <c r="P367" i="1"/>
  <c r="P416" i="1"/>
  <c r="Q416" i="1"/>
  <c r="P324" i="1"/>
  <c r="Q324" i="1"/>
  <c r="Q146" i="1"/>
  <c r="P146" i="1"/>
  <c r="Q227" i="1"/>
  <c r="P227" i="1"/>
  <c r="P377" i="1"/>
  <c r="Q377" i="1"/>
  <c r="P296" i="1"/>
  <c r="Q296" i="1"/>
  <c r="Q260" i="1"/>
  <c r="P260" i="1"/>
  <c r="Q189" i="1"/>
  <c r="P189" i="1"/>
  <c r="P182" i="1"/>
  <c r="Q182" i="1"/>
  <c r="Q191" i="1"/>
  <c r="P191" i="1"/>
  <c r="Q80" i="1"/>
  <c r="P80" i="1"/>
  <c r="Q113" i="1"/>
  <c r="P113" i="1"/>
  <c r="Q163" i="1"/>
  <c r="P163" i="1"/>
  <c r="P520" i="1"/>
  <c r="Q520" i="1"/>
  <c r="Q646" i="1"/>
  <c r="P646" i="1"/>
  <c r="P907" i="1"/>
  <c r="Q907" i="1"/>
  <c r="Q85" i="1"/>
  <c r="P85" i="1"/>
  <c r="Q37" i="1"/>
  <c r="P37" i="1"/>
  <c r="P101" i="1"/>
  <c r="P18" i="1"/>
  <c r="Q18" i="1"/>
  <c r="P137" i="1"/>
  <c r="Q58" i="1"/>
  <c r="P58" i="1"/>
  <c r="Q378" i="1"/>
  <c r="P378" i="1"/>
  <c r="P67" i="1"/>
  <c r="Q67" i="1"/>
  <c r="Q151" i="1"/>
  <c r="P151" i="1"/>
  <c r="Q73" i="1"/>
  <c r="P7" i="1"/>
  <c r="Q7" i="1"/>
  <c r="Q76" i="1"/>
  <c r="Q43" i="1"/>
  <c r="P14" i="1"/>
  <c r="P56" i="1"/>
  <c r="Q627" i="1"/>
  <c r="P627" i="1"/>
  <c r="Q306" i="1"/>
  <c r="P306" i="1"/>
  <c r="Q917" i="1"/>
  <c r="P917" i="1"/>
  <c r="Q662" i="1"/>
  <c r="P662" i="1"/>
  <c r="Q473" i="1"/>
  <c r="P473" i="1"/>
  <c r="Q303" i="1"/>
  <c r="P303" i="1"/>
  <c r="Q82" i="1"/>
  <c r="P82" i="1"/>
  <c r="Q185" i="1"/>
  <c r="P185" i="1"/>
  <c r="Q795" i="1"/>
  <c r="P795" i="1"/>
  <c r="Q560" i="1"/>
  <c r="P560" i="1"/>
  <c r="Q918" i="1"/>
  <c r="P918" i="1"/>
  <c r="Q816" i="1"/>
  <c r="P816" i="1"/>
  <c r="P856" i="1"/>
  <c r="Q856" i="1"/>
  <c r="Q910" i="1"/>
  <c r="P910" i="1"/>
  <c r="Q762" i="1"/>
  <c r="P762" i="1"/>
  <c r="Q663" i="1"/>
  <c r="P663" i="1"/>
  <c r="Q717" i="1"/>
  <c r="P717" i="1"/>
  <c r="Q648" i="1"/>
  <c r="P648" i="1"/>
  <c r="Q723" i="1"/>
  <c r="P723" i="1"/>
  <c r="P554" i="1"/>
  <c r="Q554" i="1"/>
  <c r="P549" i="1"/>
  <c r="Q549" i="1"/>
  <c r="Q626" i="1"/>
  <c r="P626" i="1"/>
  <c r="Q531" i="1"/>
  <c r="P531" i="1"/>
  <c r="P645" i="1"/>
  <c r="Q645" i="1"/>
  <c r="Q572" i="1"/>
  <c r="P572" i="1"/>
  <c r="Q455" i="1"/>
  <c r="P455" i="1"/>
  <c r="Q504" i="1"/>
  <c r="P504" i="1"/>
  <c r="Q551" i="1"/>
  <c r="P551" i="1"/>
  <c r="Q674" i="1"/>
  <c r="P674" i="1"/>
  <c r="Q423" i="1"/>
  <c r="P423" i="1"/>
  <c r="Q692" i="1"/>
  <c r="P692" i="1"/>
  <c r="Q442" i="1"/>
  <c r="P442" i="1"/>
  <c r="Q404" i="1"/>
  <c r="P404" i="1"/>
  <c r="Q302" i="1"/>
  <c r="P302" i="1"/>
  <c r="Q364" i="1"/>
  <c r="P364" i="1"/>
  <c r="Q410" i="1"/>
  <c r="P410" i="1"/>
  <c r="Q702" i="1"/>
  <c r="P702" i="1"/>
  <c r="P355" i="1"/>
  <c r="Q355" i="1"/>
  <c r="Q224" i="1"/>
  <c r="P224" i="1"/>
  <c r="Q313" i="1"/>
  <c r="P313" i="1"/>
  <c r="Q283" i="1"/>
  <c r="P283" i="1"/>
  <c r="Q253" i="1"/>
  <c r="P253" i="1"/>
  <c r="Q353" i="1"/>
  <c r="P353" i="1"/>
  <c r="Q175" i="1"/>
  <c r="P175" i="1"/>
  <c r="Q177" i="1"/>
  <c r="P177" i="1"/>
  <c r="Q77" i="1"/>
  <c r="P77" i="1"/>
  <c r="Q94" i="1"/>
  <c r="P94" i="1"/>
  <c r="Q444" i="1"/>
  <c r="P444" i="1"/>
  <c r="P532" i="1"/>
  <c r="Q532" i="1"/>
  <c r="Q460" i="1"/>
  <c r="P460" i="1"/>
  <c r="P620" i="1"/>
  <c r="Q620" i="1"/>
  <c r="P558" i="1"/>
  <c r="Q558" i="1"/>
  <c r="P669" i="1"/>
  <c r="Q669" i="1"/>
  <c r="P760" i="1"/>
  <c r="Q760" i="1"/>
  <c r="P764" i="1"/>
  <c r="Q764" i="1"/>
  <c r="P79" i="1"/>
  <c r="P52" i="1"/>
  <c r="P72" i="1"/>
  <c r="Q42" i="1"/>
  <c r="Q64" i="1"/>
  <c r="P64" i="1"/>
  <c r="Q4" i="1"/>
  <c r="P4" i="1"/>
  <c r="Q887" i="1"/>
  <c r="P887" i="1"/>
  <c r="Q716" i="1"/>
  <c r="P716" i="1"/>
  <c r="Q168" i="1"/>
  <c r="P168" i="1"/>
  <c r="Q778" i="1"/>
  <c r="P778" i="1"/>
  <c r="P629" i="1"/>
  <c r="Q629" i="1"/>
  <c r="P400" i="1"/>
  <c r="Q400" i="1"/>
  <c r="Q853" i="1"/>
  <c r="P853" i="1"/>
  <c r="Q262" i="1"/>
  <c r="P262" i="1"/>
  <c r="Q863" i="1"/>
  <c r="P863" i="1"/>
  <c r="Q740" i="1"/>
  <c r="P740" i="1"/>
  <c r="Q844" i="1"/>
  <c r="P844" i="1"/>
  <c r="P815" i="1"/>
  <c r="Q815" i="1"/>
  <c r="Q911" i="1"/>
  <c r="P911" i="1"/>
  <c r="P895" i="1"/>
  <c r="Q895" i="1"/>
  <c r="Q814" i="1"/>
  <c r="P814" i="1"/>
  <c r="Q901" i="1"/>
  <c r="P901" i="1"/>
  <c r="Q880" i="1"/>
  <c r="P880" i="1"/>
  <c r="Q905" i="1"/>
  <c r="P905" i="1"/>
  <c r="P866" i="1"/>
  <c r="Q866" i="1"/>
  <c r="Q900" i="1"/>
  <c r="P900" i="1"/>
  <c r="P841" i="1"/>
  <c r="Q841" i="1"/>
  <c r="P821" i="1"/>
  <c r="Q821" i="1"/>
  <c r="P928" i="1"/>
  <c r="Q928" i="1"/>
  <c r="P858" i="1"/>
  <c r="Q858" i="1"/>
  <c r="Q861" i="1"/>
  <c r="P861" i="1"/>
  <c r="Q854" i="1"/>
  <c r="P854" i="1"/>
  <c r="Q745" i="1"/>
  <c r="P745" i="1"/>
  <c r="Q682" i="1"/>
  <c r="P682" i="1"/>
  <c r="Q912" i="1"/>
  <c r="P912" i="1"/>
  <c r="Q699" i="1"/>
  <c r="P699" i="1"/>
  <c r="P823" i="1"/>
  <c r="Q823" i="1"/>
  <c r="Q518" i="1"/>
  <c r="P518" i="1"/>
  <c r="P622" i="1"/>
  <c r="Q622" i="1"/>
  <c r="P731" i="1"/>
  <c r="Q731" i="1"/>
  <c r="Q632" i="1"/>
  <c r="P632" i="1"/>
  <c r="Q566" i="1"/>
  <c r="P566" i="1"/>
  <c r="Q567" i="1"/>
  <c r="P567" i="1"/>
  <c r="Q500" i="1"/>
  <c r="P500" i="1"/>
  <c r="Q547" i="1"/>
  <c r="P547" i="1"/>
  <c r="Q624" i="1"/>
  <c r="P624" i="1"/>
  <c r="Q598" i="1"/>
  <c r="P598" i="1"/>
  <c r="P594" i="1"/>
  <c r="Q594" i="1"/>
  <c r="Q415" i="1"/>
  <c r="P415" i="1"/>
  <c r="Q397" i="1"/>
  <c r="P397" i="1"/>
  <c r="Q349" i="1"/>
  <c r="P349" i="1"/>
  <c r="Q354" i="1"/>
  <c r="P354" i="1"/>
  <c r="Q379" i="1"/>
  <c r="P379" i="1"/>
  <c r="Q465" i="1"/>
  <c r="P465" i="1"/>
  <c r="Q267" i="1"/>
  <c r="P267" i="1"/>
  <c r="Q218" i="1"/>
  <c r="P218" i="1"/>
  <c r="Q280" i="1"/>
  <c r="P280" i="1"/>
  <c r="Q270" i="1"/>
  <c r="P270" i="1"/>
  <c r="Q244" i="1"/>
  <c r="P244" i="1"/>
  <c r="Q279" i="1"/>
  <c r="P279" i="1"/>
  <c r="Q164" i="1"/>
  <c r="P164" i="1"/>
  <c r="P300" i="1"/>
  <c r="Q300" i="1"/>
  <c r="Q71" i="1"/>
  <c r="P71" i="1"/>
  <c r="Q167" i="1"/>
  <c r="P167" i="1"/>
  <c r="Q41" i="1"/>
  <c r="P41" i="1"/>
  <c r="Q187" i="1"/>
  <c r="P187" i="1"/>
  <c r="Q301" i="1"/>
  <c r="P301" i="1"/>
  <c r="Q284" i="1"/>
  <c r="P284" i="1"/>
  <c r="Q491" i="1"/>
  <c r="P491" i="1"/>
  <c r="P767" i="1"/>
  <c r="Q767" i="1"/>
  <c r="Q678" i="1"/>
  <c r="P678" i="1"/>
  <c r="Q584" i="1"/>
  <c r="P584" i="1"/>
  <c r="P855" i="1"/>
  <c r="Q855" i="1"/>
  <c r="P820" i="1"/>
  <c r="Q820" i="1"/>
  <c r="Q169" i="1"/>
  <c r="P169" i="1"/>
  <c r="P328" i="1"/>
  <c r="Q328" i="1"/>
  <c r="P123" i="1"/>
  <c r="P134" i="1"/>
  <c r="Q127" i="1"/>
  <c r="P127" i="1"/>
  <c r="Q29" i="1"/>
  <c r="P29" i="1"/>
  <c r="P57" i="1"/>
  <c r="Q57" i="1"/>
  <c r="Q143" i="1"/>
  <c r="P143" i="1"/>
  <c r="P60" i="1"/>
  <c r="P49" i="1"/>
  <c r="Q714" i="1"/>
  <c r="P714" i="1"/>
  <c r="P435" i="1"/>
  <c r="Q435" i="1"/>
  <c r="Q838" i="1"/>
  <c r="P838" i="1"/>
  <c r="Q580" i="1"/>
  <c r="P580" i="1"/>
  <c r="Q420" i="1"/>
  <c r="P420" i="1"/>
  <c r="Q46" i="1"/>
  <c r="P46" i="1"/>
  <c r="P447" i="1"/>
  <c r="Q447" i="1"/>
  <c r="Q120" i="1"/>
  <c r="P120" i="1"/>
  <c r="P871" i="1"/>
  <c r="Q871" i="1"/>
  <c r="Q438" i="1"/>
  <c r="P438" i="1"/>
  <c r="Q781" i="1"/>
  <c r="P781" i="1"/>
  <c r="Q783" i="1"/>
  <c r="P783" i="1"/>
  <c r="Q811" i="1"/>
  <c r="P811" i="1"/>
  <c r="P890" i="1"/>
  <c r="Q890" i="1"/>
  <c r="Q860" i="1"/>
  <c r="P860" i="1"/>
  <c r="Q774" i="1"/>
  <c r="P774" i="1"/>
  <c r="Q851" i="1"/>
  <c r="P851" i="1"/>
  <c r="Q882" i="1"/>
  <c r="P882" i="1"/>
  <c r="Q818" i="1"/>
  <c r="P818" i="1"/>
  <c r="P839" i="1"/>
  <c r="Q839" i="1"/>
  <c r="Q746" i="1"/>
  <c r="P746" i="1"/>
  <c r="Q775" i="1"/>
  <c r="P775" i="1"/>
  <c r="Q738" i="1"/>
  <c r="P738" i="1"/>
  <c r="Q695" i="1"/>
  <c r="P695" i="1"/>
  <c r="Q732" i="1"/>
  <c r="P732" i="1"/>
  <c r="Q619" i="1"/>
  <c r="P619" i="1"/>
  <c r="Q700" i="1"/>
  <c r="P700" i="1"/>
  <c r="Q625" i="1"/>
  <c r="P625" i="1"/>
  <c r="Q533" i="1"/>
  <c r="P533" i="1"/>
  <c r="Q559" i="1"/>
  <c r="P559" i="1"/>
  <c r="Q467" i="1"/>
  <c r="P467" i="1"/>
  <c r="Q523" i="1"/>
  <c r="P523" i="1"/>
  <c r="P610" i="1"/>
  <c r="Q610" i="1"/>
  <c r="Q550" i="1"/>
  <c r="P550" i="1"/>
  <c r="Q545" i="1"/>
  <c r="P545" i="1"/>
  <c r="Q381" i="1"/>
  <c r="P381" i="1"/>
  <c r="Q384" i="1"/>
  <c r="P384" i="1"/>
  <c r="Q346" i="1"/>
  <c r="P346" i="1"/>
  <c r="Q337" i="1"/>
  <c r="P337" i="1"/>
  <c r="Q351" i="1"/>
  <c r="P351" i="1"/>
  <c r="Q436" i="1"/>
  <c r="P436" i="1"/>
  <c r="Q255" i="1"/>
  <c r="P255" i="1"/>
  <c r="Q181" i="1"/>
  <c r="P181" i="1"/>
  <c r="Q261" i="1"/>
  <c r="P261" i="1"/>
  <c r="Q266" i="1"/>
  <c r="P266" i="1"/>
  <c r="Q237" i="1"/>
  <c r="P237" i="1"/>
  <c r="Q223" i="1"/>
  <c r="P223" i="1"/>
  <c r="Q409" i="1"/>
  <c r="P409" i="1"/>
  <c r="P156" i="1"/>
  <c r="Q156" i="1"/>
  <c r="Q66" i="1"/>
  <c r="P66" i="1"/>
  <c r="P687" i="1"/>
  <c r="Q687" i="1"/>
  <c r="Q685" i="1"/>
  <c r="P685" i="1"/>
  <c r="P742" i="1"/>
  <c r="Q742" i="1"/>
  <c r="P874" i="1"/>
  <c r="Q874" i="1"/>
  <c r="Q152" i="1"/>
  <c r="P152" i="1"/>
  <c r="Q45" i="1"/>
  <c r="P45" i="1"/>
  <c r="Q111" i="1"/>
  <c r="P111" i="1"/>
  <c r="Q204" i="1"/>
  <c r="Q136" i="1"/>
  <c r="P136" i="1"/>
  <c r="P38" i="1"/>
  <c r="Q27" i="1"/>
  <c r="P119" i="1"/>
  <c r="Q68" i="1"/>
  <c r="P850" i="1"/>
  <c r="Q850" i="1"/>
  <c r="Q603" i="1"/>
  <c r="P603" i="1"/>
  <c r="Q144" i="1"/>
  <c r="P144" i="1"/>
  <c r="Q833" i="1"/>
  <c r="P833" i="1"/>
  <c r="Q604" i="1"/>
  <c r="P604" i="1"/>
  <c r="Q480" i="1"/>
  <c r="P480" i="1"/>
  <c r="Q372" i="1"/>
  <c r="P372" i="1"/>
  <c r="Q697" i="1"/>
  <c r="P697" i="1"/>
  <c r="Q459" i="1"/>
  <c r="P459" i="1"/>
  <c r="Q736" i="1"/>
  <c r="P736" i="1"/>
  <c r="Q930" i="1"/>
  <c r="P930" i="1"/>
  <c r="Q747" i="1"/>
  <c r="P747" i="1"/>
  <c r="P877" i="1"/>
  <c r="Q877" i="1"/>
  <c r="Q931" i="1"/>
  <c r="P931" i="1"/>
  <c r="Q893" i="1"/>
  <c r="P893" i="1"/>
  <c r="P798" i="1"/>
  <c r="Q798" i="1"/>
  <c r="Q934" i="1"/>
  <c r="P934" i="1"/>
  <c r="Q810" i="1"/>
  <c r="P810" i="1"/>
  <c r="Q897" i="1"/>
  <c r="P897" i="1"/>
  <c r="Q842" i="1"/>
  <c r="P842" i="1"/>
  <c r="P737" i="1"/>
  <c r="Q737" i="1"/>
  <c r="Q611" i="1"/>
  <c r="P611" i="1"/>
  <c r="Q849" i="1"/>
  <c r="P849" i="1"/>
  <c r="Q926" i="1"/>
  <c r="P926" i="1"/>
  <c r="Q875" i="1"/>
  <c r="P875" i="1"/>
  <c r="P758" i="1"/>
  <c r="Q758" i="1"/>
  <c r="Q812" i="1"/>
  <c r="P812" i="1"/>
  <c r="Q786" i="1"/>
  <c r="P786" i="1"/>
  <c r="Q836" i="1"/>
  <c r="P836" i="1"/>
  <c r="Q791" i="1"/>
  <c r="P791" i="1"/>
  <c r="P721" i="1"/>
  <c r="Q721" i="1"/>
  <c r="P725" i="1"/>
  <c r="Q725" i="1"/>
  <c r="P759" i="1"/>
  <c r="Q759" i="1"/>
  <c r="Q733" i="1"/>
  <c r="P733" i="1"/>
  <c r="Q582" i="1"/>
  <c r="P582" i="1"/>
  <c r="Q639" i="1"/>
  <c r="P639" i="1"/>
  <c r="Q633" i="1"/>
  <c r="P633" i="1"/>
  <c r="Q606" i="1"/>
  <c r="P606" i="1"/>
  <c r="P613" i="1"/>
  <c r="Q613" i="1"/>
  <c r="Q605" i="1"/>
  <c r="P605" i="1"/>
  <c r="Q670" i="1"/>
  <c r="P670" i="1"/>
  <c r="Q511" i="1"/>
  <c r="P511" i="1"/>
  <c r="Q457" i="1"/>
  <c r="P457" i="1"/>
  <c r="Q503" i="1"/>
  <c r="P503" i="1"/>
  <c r="Q595" i="1"/>
  <c r="P595" i="1"/>
  <c r="P546" i="1"/>
  <c r="Q546" i="1"/>
  <c r="Q535" i="1"/>
  <c r="P535" i="1"/>
  <c r="Q362" i="1"/>
  <c r="P362" i="1"/>
  <c r="Q368" i="1"/>
  <c r="P368" i="1"/>
  <c r="Q318" i="1"/>
  <c r="P318" i="1"/>
  <c r="Q327" i="1"/>
  <c r="P327" i="1"/>
  <c r="Q322" i="1"/>
  <c r="P322" i="1"/>
  <c r="Q382" i="1"/>
  <c r="P382" i="1"/>
  <c r="Q239" i="1"/>
  <c r="P239" i="1"/>
  <c r="P150" i="1"/>
  <c r="Q150" i="1"/>
  <c r="Q245" i="1"/>
  <c r="P245" i="1"/>
  <c r="Q257" i="1"/>
  <c r="P257" i="1"/>
  <c r="Q234" i="1"/>
  <c r="P234" i="1"/>
  <c r="Q180" i="1"/>
  <c r="P180" i="1"/>
  <c r="Q305" i="1"/>
  <c r="P305" i="1"/>
  <c r="Q142" i="1"/>
  <c r="P142" i="1"/>
  <c r="Q233" i="1"/>
  <c r="P233" i="1"/>
  <c r="Q199" i="1"/>
  <c r="P199" i="1"/>
  <c r="P501" i="1"/>
  <c r="Q501" i="1"/>
  <c r="Q405" i="1"/>
  <c r="P405" i="1"/>
  <c r="Q476" i="1"/>
  <c r="P476" i="1"/>
  <c r="Q707" i="1"/>
  <c r="P707" i="1"/>
  <c r="Q666" i="1"/>
  <c r="P666" i="1"/>
  <c r="Q132" i="1"/>
  <c r="P132" i="1"/>
  <c r="P83" i="1"/>
  <c r="P252" i="1"/>
  <c r="Q252" i="1"/>
  <c r="P87" i="1"/>
  <c r="Q102" i="1"/>
  <c r="P102" i="1"/>
  <c r="Q133" i="1"/>
  <c r="P133" i="1"/>
  <c r="Q21" i="1"/>
  <c r="P21" i="1"/>
  <c r="Q801" i="1"/>
  <c r="P801" i="1"/>
  <c r="Q589" i="1"/>
  <c r="P589" i="1"/>
  <c r="Q235" i="1"/>
  <c r="P235" i="1"/>
  <c r="Q321" i="1"/>
  <c r="P321" i="1"/>
  <c r="Q507" i="1"/>
  <c r="P507" i="1"/>
  <c r="Q710" i="1"/>
  <c r="P710" i="1"/>
  <c r="Q724" i="1"/>
  <c r="P724" i="1"/>
  <c r="Q672" i="1"/>
  <c r="P672" i="1"/>
  <c r="Q807" i="1"/>
  <c r="P807" i="1"/>
  <c r="Q91" i="1"/>
  <c r="P91" i="1"/>
  <c r="Q128" i="1"/>
  <c r="P128" i="1"/>
  <c r="Q6" i="1"/>
  <c r="P6" i="1"/>
  <c r="P95" i="1"/>
  <c r="Q130" i="1"/>
  <c r="P130" i="1"/>
  <c r="Q9" i="1"/>
  <c r="P9" i="1"/>
  <c r="P93" i="1"/>
</calcChain>
</file>

<file path=xl/sharedStrings.xml><?xml version="1.0" encoding="utf-8"?>
<sst xmlns="http://schemas.openxmlformats.org/spreadsheetml/2006/main" count="8594" uniqueCount="2843">
  <si>
    <t>Date/Time - Peak Brightness (UT)</t>
  </si>
  <si>
    <t>Latitude (Deg)</t>
  </si>
  <si>
    <t>Longitude (Deg)</t>
  </si>
  <si>
    <t>Altitude (km)</t>
  </si>
  <si>
    <t>Velocity (km/s)</t>
  </si>
  <si>
    <t>Velocity Components (km/s)</t>
  </si>
  <si>
    <t>Total Radiated Energy (J)</t>
  </si>
  <si>
    <t>Calculated Total Impact Energy (kt)</t>
  </si>
  <si>
    <t>Lat Hemi</t>
  </si>
  <si>
    <t>Long Hemi</t>
  </si>
  <si>
    <t>Latitude Numerica</t>
  </si>
  <si>
    <t>Longitude Numerical</t>
  </si>
  <si>
    <t>Speed</t>
  </si>
  <si>
    <t>Zenith Distance</t>
  </si>
  <si>
    <t>Radiant azimuth</t>
  </si>
  <si>
    <t>Vn</t>
  </si>
  <si>
    <t>Ve</t>
  </si>
  <si>
    <t>Vd</t>
  </si>
  <si>
    <t>Comments</t>
  </si>
  <si>
    <t>speed check</t>
  </si>
  <si>
    <t>Height check</t>
  </si>
  <si>
    <t>rtd=</t>
  </si>
  <si>
    <t>rad/deg</t>
  </si>
  <si>
    <t>vx</t>
  </si>
  <si>
    <t>vy</t>
  </si>
  <si>
    <t>vz</t>
  </si>
  <si>
    <t>2013-02-15 03:20:33</t>
  </si>
  <si>
    <t>54.8N</t>
  </si>
  <si>
    <t>61.1E</t>
  </si>
  <si>
    <t>+12.8</t>
  </si>
  <si>
    <t>3.75e14</t>
  </si>
  <si>
    <t>2018-12-18 23:48:20</t>
  </si>
  <si>
    <t>56.9N</t>
  </si>
  <si>
    <t>172.4E</t>
  </si>
  <si>
    <t>3.13e13</t>
  </si>
  <si>
    <t>2009-10-08 02:57:00</t>
  </si>
  <si>
    <t>4.2S</t>
  </si>
  <si>
    <t>120.6E</t>
  </si>
  <si>
    <t>2.00e13</t>
  </si>
  <si>
    <t>2010-12-25 23:24:00</t>
  </si>
  <si>
    <t>38.0N</t>
  </si>
  <si>
    <t>158.0E</t>
  </si>
  <si>
    <t>1994-02-01 22:38:09</t>
  </si>
  <si>
    <t>2.7N</t>
  </si>
  <si>
    <t>164.1E</t>
  </si>
  <si>
    <t>1.82e13</t>
  </si>
  <si>
    <t>2004-10-07 13:14:43</t>
  </si>
  <si>
    <t>27.3S</t>
  </si>
  <si>
    <t>71.5E</t>
  </si>
  <si>
    <t>1.04e13</t>
  </si>
  <si>
    <t>2009-11-21 20:53:00</t>
  </si>
  <si>
    <t>22.0S</t>
  </si>
  <si>
    <t>29.2E</t>
  </si>
  <si>
    <t>1.00e13</t>
  </si>
  <si>
    <t>1988-04-15 03:03:10</t>
  </si>
  <si>
    <t>4.1S</t>
  </si>
  <si>
    <t>124.3E</t>
  </si>
  <si>
    <t>758e10</t>
  </si>
  <si>
    <t>2006-12-09 06:31:12</t>
  </si>
  <si>
    <t>26.2N</t>
  </si>
  <si>
    <t>26.0E</t>
  </si>
  <si>
    <t>741.0e10</t>
  </si>
  <si>
    <t>2010-07-06 23:54:43</t>
  </si>
  <si>
    <t>34.1S</t>
  </si>
  <si>
    <t>174.5W</t>
  </si>
  <si>
    <t>756.0e10</t>
  </si>
  <si>
    <t>2004-09-03 12:07:22</t>
  </si>
  <si>
    <t>67.7S</t>
  </si>
  <si>
    <t>18.2E</t>
  </si>
  <si>
    <t>726.0e10</t>
  </si>
  <si>
    <t>2016-02-06 13:55:09</t>
  </si>
  <si>
    <t>30.4S</t>
  </si>
  <si>
    <t>25.5W</t>
  </si>
  <si>
    <t>685.3e10</t>
  </si>
  <si>
    <t>2013-04-30 08:40:38</t>
  </si>
  <si>
    <t>35.5N</t>
  </si>
  <si>
    <t>30.7W</t>
  </si>
  <si>
    <t>511e10</t>
  </si>
  <si>
    <t>1999-01-14 08:06:05</t>
  </si>
  <si>
    <t>44.0S</t>
  </si>
  <si>
    <t>129.7W</t>
  </si>
  <si>
    <t>506.0e10</t>
  </si>
  <si>
    <t>2020-12-22 23:23:33</t>
  </si>
  <si>
    <t>31.9N</t>
  </si>
  <si>
    <t>96.2E</t>
  </si>
  <si>
    <t>489.8e10</t>
  </si>
  <si>
    <t>2001-04-23 06:12:35</t>
  </si>
  <si>
    <t>28.0N</t>
  </si>
  <si>
    <t>133.6W</t>
  </si>
  <si>
    <t>460.0e10</t>
  </si>
  <si>
    <t>2002-06-02 04:28:20</t>
  </si>
  <si>
    <t>34.0N</t>
  </si>
  <si>
    <t>21.0E</t>
  </si>
  <si>
    <t>450.0e10</t>
  </si>
  <si>
    <t>2014-08-23 06:29:41</t>
  </si>
  <si>
    <t>61.7S</t>
  </si>
  <si>
    <t>132.6E</t>
  </si>
  <si>
    <t>381.9e10</t>
  </si>
  <si>
    <t>2000-02-18 09:25:59</t>
  </si>
  <si>
    <t>0.9S</t>
  </si>
  <si>
    <t>109.2E</t>
  </si>
  <si>
    <t>362.0e10</t>
  </si>
  <si>
    <t>2022-02-07 20:06:26</t>
  </si>
  <si>
    <t>28.7S</t>
  </si>
  <si>
    <t>11.4E</t>
  </si>
  <si>
    <t>348.0e10</t>
  </si>
  <si>
    <t>2013-01-25 07:40:18</t>
  </si>
  <si>
    <t>60.3N</t>
  </si>
  <si>
    <t>64.6W</t>
  </si>
  <si>
    <t>340e10</t>
  </si>
  <si>
    <t>2017-12-15 13:14:37</t>
  </si>
  <si>
    <t>60.2N</t>
  </si>
  <si>
    <t>170.0E</t>
  </si>
  <si>
    <t>311.4e10</t>
  </si>
  <si>
    <t>2019-06-22 21:25:48</t>
  </si>
  <si>
    <t>14.9N</t>
  </si>
  <si>
    <t>66.2W</t>
  </si>
  <si>
    <t>294.7e10</t>
  </si>
  <si>
    <t>1990-10-01 03:51:47</t>
  </si>
  <si>
    <t>7.5N</t>
  </si>
  <si>
    <t>142.8E</t>
  </si>
  <si>
    <t>250.0e10</t>
  </si>
  <si>
    <t>1994-11-03 20:01:36</t>
  </si>
  <si>
    <t>6.5N</t>
  </si>
  <si>
    <t>89.0E</t>
  </si>
  <si>
    <t>235.0e10</t>
  </si>
  <si>
    <t>2006-04-04 11:30:08</t>
  </si>
  <si>
    <t>26.6N</t>
  </si>
  <si>
    <t>26.6W</t>
  </si>
  <si>
    <t>240.0e10</t>
  </si>
  <si>
    <t>2011-05-25 05:40:02</t>
  </si>
  <si>
    <t>4.1N</t>
  </si>
  <si>
    <t>14.0E</t>
  </si>
  <si>
    <t>228.0e10</t>
  </si>
  <si>
    <t>2003-09-27 12:59:02</t>
  </si>
  <si>
    <t>21.0N</t>
  </si>
  <si>
    <t>86.6E</t>
  </si>
  <si>
    <t>215.0e10</t>
  </si>
  <si>
    <t>2019-02-18 10:00:43</t>
  </si>
  <si>
    <t>15.5S</t>
  </si>
  <si>
    <t>25.3E</t>
  </si>
  <si>
    <t>195.8e10</t>
  </si>
  <si>
    <t>2022-03-11 21:22:46</t>
  </si>
  <si>
    <t>70.0N</t>
  </si>
  <si>
    <t>9.1W</t>
  </si>
  <si>
    <t>185.1e10</t>
  </si>
  <si>
    <t>2004-06-05 20:34:10</t>
  </si>
  <si>
    <t>1.3N</t>
  </si>
  <si>
    <t>174.4W</t>
  </si>
  <si>
    <t>181.0e10</t>
  </si>
  <si>
    <t>2015-09-07 01:41:19</t>
  </si>
  <si>
    <t>14.5N</t>
  </si>
  <si>
    <t>98.9E</t>
  </si>
  <si>
    <t>179.8e10</t>
  </si>
  <si>
    <t>2010-09-03 12:04:58</t>
  </si>
  <si>
    <t>61.0S</t>
  </si>
  <si>
    <t>146.7E</t>
  </si>
  <si>
    <t>175.0e10</t>
  </si>
  <si>
    <t>2009-02-07 19:51:32</t>
  </si>
  <si>
    <t>56.6N</t>
  </si>
  <si>
    <t>69.8E</t>
  </si>
  <si>
    <t>160.0e10</t>
  </si>
  <si>
    <t>2013-10-12 16:06:45</t>
  </si>
  <si>
    <t>19.1S</t>
  </si>
  <si>
    <t>25.0W</t>
  </si>
  <si>
    <t>161.0e10</t>
  </si>
  <si>
    <t>2002-08-11 20:42:53</t>
  </si>
  <si>
    <t>18.2S</t>
  </si>
  <si>
    <t>159.4E</t>
  </si>
  <si>
    <t>151.0e10</t>
  </si>
  <si>
    <t>2004-08-22 10:01:33</t>
  </si>
  <si>
    <t>51.9S</t>
  </si>
  <si>
    <t>22.7E</t>
  </si>
  <si>
    <t>144.0e10</t>
  </si>
  <si>
    <t>2000-08-25 01:12:25</t>
  </si>
  <si>
    <t>106.1W</t>
  </si>
  <si>
    <t>138.5e10</t>
  </si>
  <si>
    <t>2017-03-11 04:51:21</t>
  </si>
  <si>
    <t>28.3N</t>
  </si>
  <si>
    <t>60.2W</t>
  </si>
  <si>
    <t>126.3e10</t>
  </si>
  <si>
    <t>2022-01-11 03:33:13</t>
  </si>
  <si>
    <t>58.4S</t>
  </si>
  <si>
    <t>160.2W</t>
  </si>
  <si>
    <t>126.4e10</t>
  </si>
  <si>
    <t>2001-07-23 22:19:11</t>
  </si>
  <si>
    <t>41.0N</t>
  </si>
  <si>
    <t>77.0W</t>
  </si>
  <si>
    <t>124.0e10</t>
  </si>
  <si>
    <t>2006-09-02 04:26:15</t>
  </si>
  <si>
    <t>14.0S</t>
  </si>
  <si>
    <t>109.1E</t>
  </si>
  <si>
    <t>123.0e10</t>
  </si>
  <si>
    <t>2018-06-21 01:16:20</t>
  </si>
  <si>
    <t>52.8N</t>
  </si>
  <si>
    <t>38.1E</t>
  </si>
  <si>
    <t>122.4e10</t>
  </si>
  <si>
    <t>2006-02-06 01:57:37</t>
  </si>
  <si>
    <t>54.5S</t>
  </si>
  <si>
    <t>18.1E</t>
  </si>
  <si>
    <t>119.0e10</t>
  </si>
  <si>
    <t>2013-04-21 06:23:12</t>
  </si>
  <si>
    <t>28.1S</t>
  </si>
  <si>
    <t>106.6e10</t>
  </si>
  <si>
    <t>2000-01-18 16:43:42</t>
  </si>
  <si>
    <t>134.6W</t>
  </si>
  <si>
    <t>105.0e10</t>
  </si>
  <si>
    <t>2006-08-09 04:30:44</t>
  </si>
  <si>
    <t>23.1S</t>
  </si>
  <si>
    <t>53.7E</t>
  </si>
  <si>
    <t>102.0e10</t>
  </si>
  <si>
    <t>2014-05-08 19:42:37</t>
  </si>
  <si>
    <t>36.9S</t>
  </si>
  <si>
    <t>87.3E</t>
  </si>
  <si>
    <t>105e10</t>
  </si>
  <si>
    <t>1994-11-01 06:50:46</t>
  </si>
  <si>
    <t>1.5S</t>
  </si>
  <si>
    <t>84.5W</t>
  </si>
  <si>
    <t>100.0e10</t>
  </si>
  <si>
    <t>2009-09-04 02:23:18</t>
  </si>
  <si>
    <t>42.5N</t>
  </si>
  <si>
    <t>110.0E</t>
  </si>
  <si>
    <t>96.5e10</t>
  </si>
  <si>
    <t>2000-03-06 08:29:18</t>
  </si>
  <si>
    <t>58.0N</t>
  </si>
  <si>
    <t>175.0E</t>
  </si>
  <si>
    <t>96.0e10</t>
  </si>
  <si>
    <t>2018-07-25 21:55:26</t>
  </si>
  <si>
    <t>76.9N</t>
  </si>
  <si>
    <t>69.0W</t>
  </si>
  <si>
    <t>87.7e10</t>
  </si>
  <si>
    <t>2002-09-24 16:48:57</t>
  </si>
  <si>
    <t>57.9N</t>
  </si>
  <si>
    <t>112.9E</t>
  </si>
  <si>
    <t>86.0e10</t>
  </si>
  <si>
    <t>2010-04-16 04:38:52</t>
  </si>
  <si>
    <t>1.8N</t>
  </si>
  <si>
    <t>176.9W</t>
  </si>
  <si>
    <t>84.4e10</t>
  </si>
  <si>
    <t>1997-11-07 07:46:55</t>
  </si>
  <si>
    <t>57.3S</t>
  </si>
  <si>
    <t>167.2E</t>
  </si>
  <si>
    <t>80.0e10</t>
  </si>
  <si>
    <t>2018-09-25 14:10:33</t>
  </si>
  <si>
    <t>23.5S</t>
  </si>
  <si>
    <t>56.8E</t>
  </si>
  <si>
    <t>80.6e10</t>
  </si>
  <si>
    <t>2006-01-28 03:33:48</t>
  </si>
  <si>
    <t>51.7S</t>
  </si>
  <si>
    <t>56.4E</t>
  </si>
  <si>
    <t>74.0e10</t>
  </si>
  <si>
    <t>2009-07-16 06:39:05</t>
  </si>
  <si>
    <t>24.4S</t>
  </si>
  <si>
    <t>59.8W</t>
  </si>
  <si>
    <t>72.7e10</t>
  </si>
  <si>
    <t>2009-11-18 07:07:19</t>
  </si>
  <si>
    <t>40.4N</t>
  </si>
  <si>
    <t>113.2W</t>
  </si>
  <si>
    <t>73.6e10</t>
  </si>
  <si>
    <t>2021-07-05 03:46:24</t>
  </si>
  <si>
    <t>44.3N</t>
  </si>
  <si>
    <t>164.2W</t>
  </si>
  <si>
    <t>74e10</t>
  </si>
  <si>
    <t>2022-07-07 01:49:26</t>
  </si>
  <si>
    <t>41.7S</t>
  </si>
  <si>
    <t>73.4e10</t>
  </si>
  <si>
    <t>2010-09-05 23:37:33</t>
  </si>
  <si>
    <t>25.9S</t>
  </si>
  <si>
    <t>49.0E</t>
  </si>
  <si>
    <t>68.3e10</t>
  </si>
  <si>
    <t>2014-11-28 11:47:18</t>
  </si>
  <si>
    <t>45.8S</t>
  </si>
  <si>
    <t>172.7W</t>
  </si>
  <si>
    <t>70.0e10</t>
  </si>
  <si>
    <t>1998-11-11 16:46:18</t>
  </si>
  <si>
    <t>156.4E</t>
  </si>
  <si>
    <t>65.6e10</t>
  </si>
  <si>
    <t>2003-08-17 13:16:07</t>
  </si>
  <si>
    <t>39.0S</t>
  </si>
  <si>
    <t>34.0E</t>
  </si>
  <si>
    <t>64.7e10</t>
  </si>
  <si>
    <t>2003-12-09 22:36:23</t>
  </si>
  <si>
    <t>67.1S</t>
  </si>
  <si>
    <t>90.8W</t>
  </si>
  <si>
    <t>64.3e10</t>
  </si>
  <si>
    <t>2016-04-10 14:57:53</t>
  </si>
  <si>
    <t>22.0N</t>
  </si>
  <si>
    <t>149.0E</t>
  </si>
  <si>
    <t>65.5e10</t>
  </si>
  <si>
    <t>2017-06-20 13:41:32</t>
  </si>
  <si>
    <t>54.2S</t>
  </si>
  <si>
    <t>133.0E</t>
  </si>
  <si>
    <t>63.6e10</t>
  </si>
  <si>
    <t>2019-05-21 13:21:35</t>
  </si>
  <si>
    <t>38.8S</t>
  </si>
  <si>
    <t>137.5E</t>
  </si>
  <si>
    <t>2004-04-22 04:21:49</t>
  </si>
  <si>
    <t>44.3S</t>
  </si>
  <si>
    <t>83.3E</t>
  </si>
  <si>
    <t>62.4e10</t>
  </si>
  <si>
    <t>2014-02-13 06:47:42</t>
  </si>
  <si>
    <t>13.3N</t>
  </si>
  <si>
    <t>110.7W</t>
  </si>
  <si>
    <t>63e10</t>
  </si>
  <si>
    <t>1991-10-04 09:22:47</t>
  </si>
  <si>
    <t>78.7N</t>
  </si>
  <si>
    <t>6.3E</t>
  </si>
  <si>
    <t>55.0e10</t>
  </si>
  <si>
    <t>2007-01-17 09:50:46</t>
  </si>
  <si>
    <t>8.7S</t>
  </si>
  <si>
    <t>50.8E</t>
  </si>
  <si>
    <t>54.8e10</t>
  </si>
  <si>
    <t>2017-10-26 22:05:35</t>
  </si>
  <si>
    <t>21.3S</t>
  </si>
  <si>
    <t>177.6E</t>
  </si>
  <si>
    <t>55.8e10</t>
  </si>
  <si>
    <t>2019-02-01 18:17:10</t>
  </si>
  <si>
    <t>22.5N</t>
  </si>
  <si>
    <t>83.8W</t>
  </si>
  <si>
    <t>57.9e10</t>
  </si>
  <si>
    <t>1994-06-03 20:48:42</t>
  </si>
  <si>
    <t>50.9e10</t>
  </si>
  <si>
    <t>1995-09-09 07:38:38</t>
  </si>
  <si>
    <t>50.0e10</t>
  </si>
  <si>
    <t>2003-05-19 03:38:12</t>
  </si>
  <si>
    <t>52.1e10</t>
  </si>
  <si>
    <t>2003-11-10 13:54:06</t>
  </si>
  <si>
    <t>64.5S</t>
  </si>
  <si>
    <t>136.2E</t>
  </si>
  <si>
    <t>51.8e10</t>
  </si>
  <si>
    <t>2014-03-18 11:02:37</t>
  </si>
  <si>
    <t>0.0N</t>
  </si>
  <si>
    <t>111.8W</t>
  </si>
  <si>
    <t>54e10</t>
  </si>
  <si>
    <t>2016-05-16 10:09:41</t>
  </si>
  <si>
    <t>3.2N</t>
  </si>
  <si>
    <t>6.6E</t>
  </si>
  <si>
    <t>51.9e10</t>
  </si>
  <si>
    <t>2018-04-19 13:39:38</t>
  </si>
  <si>
    <t>22.2S</t>
  </si>
  <si>
    <t>72.6E</t>
  </si>
  <si>
    <t>51.2e10</t>
  </si>
  <si>
    <t>2022-07-27 04:41:30</t>
  </si>
  <si>
    <t>44.8S</t>
  </si>
  <si>
    <t>2.9W</t>
  </si>
  <si>
    <t>52.4e10</t>
  </si>
  <si>
    <t>1997-01-22 21:13:16</t>
  </si>
  <si>
    <t>32.2N</t>
  </si>
  <si>
    <t>29.0E</t>
  </si>
  <si>
    <t>48.0e10</t>
  </si>
  <si>
    <t>2002-11-10 22:13:54</t>
  </si>
  <si>
    <t>16.0N</t>
  </si>
  <si>
    <t>166.0W</t>
  </si>
  <si>
    <t>46.0e10</t>
  </si>
  <si>
    <t>2005-01-01 03:44:09</t>
  </si>
  <si>
    <t>32.7N</t>
  </si>
  <si>
    <t>12.4E</t>
  </si>
  <si>
    <t>45.4e10</t>
  </si>
  <si>
    <t>2010-01-15 19:17:54</t>
  </si>
  <si>
    <t>8.3S</t>
  </si>
  <si>
    <t>27.0E</t>
  </si>
  <si>
    <t>49.2e10</t>
  </si>
  <si>
    <t>2012-10-02 16:38:38</t>
  </si>
  <si>
    <t>8.1S</t>
  </si>
  <si>
    <t>111.9W</t>
  </si>
  <si>
    <t>47.0e10</t>
  </si>
  <si>
    <t>2016-06-27 10:02:42</t>
  </si>
  <si>
    <t>15.8N</t>
  </si>
  <si>
    <t>11.9W</t>
  </si>
  <si>
    <t>45.8e10</t>
  </si>
  <si>
    <t>2022-08-14 07:39:18</t>
  </si>
  <si>
    <t>35.0S</t>
  </si>
  <si>
    <t>78.4E</t>
  </si>
  <si>
    <t>46.8e10</t>
  </si>
  <si>
    <t>1995-12-22 13:26:29</t>
  </si>
  <si>
    <t>70.2S</t>
  </si>
  <si>
    <t>73.3W</t>
  </si>
  <si>
    <t>45.0e10</t>
  </si>
  <si>
    <t>2004-04-06 03:24:49</t>
  </si>
  <si>
    <t>12.0S</t>
  </si>
  <si>
    <t>162.8E</t>
  </si>
  <si>
    <t>43.3e10</t>
  </si>
  <si>
    <t>2018-11-20 17:30:28</t>
  </si>
  <si>
    <t>25.3N</t>
  </si>
  <si>
    <t>6.7W</t>
  </si>
  <si>
    <t>42.2e10</t>
  </si>
  <si>
    <t>1994-05-29 09:30:58</t>
  </si>
  <si>
    <t>2.3E</t>
  </si>
  <si>
    <t>38.4e10</t>
  </si>
  <si>
    <t>2003-09-02 20:00:46</t>
  </si>
  <si>
    <t>51.3N</t>
  </si>
  <si>
    <t>161.0W</t>
  </si>
  <si>
    <t>38.5e10</t>
  </si>
  <si>
    <t>2004-05-18 11:12:12</t>
  </si>
  <si>
    <t>47.4W</t>
  </si>
  <si>
    <t>39.4e10</t>
  </si>
  <si>
    <t>2007-05-16 04:45:52</t>
  </si>
  <si>
    <t>42.4S</t>
  </si>
  <si>
    <t>164.0E</t>
  </si>
  <si>
    <t>40.0e10</t>
  </si>
  <si>
    <t>2008-10-07 02:45:45</t>
  </si>
  <si>
    <t>20.9N</t>
  </si>
  <si>
    <t>31.4E</t>
  </si>
  <si>
    <t>39.5e10</t>
  </si>
  <si>
    <t>2013-07-30 02:36:58</t>
  </si>
  <si>
    <t>50.2S</t>
  </si>
  <si>
    <t>90.2E</t>
  </si>
  <si>
    <t>39.0e10</t>
  </si>
  <si>
    <t>2015-06-10 17:43:03</t>
  </si>
  <si>
    <t>11.5S</t>
  </si>
  <si>
    <t>161.9W</t>
  </si>
  <si>
    <t>2017-03-09 04:16:37</t>
  </si>
  <si>
    <t>40.5N</t>
  </si>
  <si>
    <t>18.0W</t>
  </si>
  <si>
    <t>2020-03-04 20:25:59</t>
  </si>
  <si>
    <t>53.3S</t>
  </si>
  <si>
    <t>90.8E</t>
  </si>
  <si>
    <t>2015-06-02 08:44:50</t>
  </si>
  <si>
    <t>6.4S</t>
  </si>
  <si>
    <t>142.7W</t>
  </si>
  <si>
    <t>38.0e10</t>
  </si>
  <si>
    <t>2018-06-02 16:44:12</t>
  </si>
  <si>
    <t>21.2S</t>
  </si>
  <si>
    <t>23.3E</t>
  </si>
  <si>
    <t>37.5e10</t>
  </si>
  <si>
    <t>2022-03-28 10:20:24</t>
  </si>
  <si>
    <t>7.7S</t>
  </si>
  <si>
    <t>74.3E</t>
  </si>
  <si>
    <t>37.8e10</t>
  </si>
  <si>
    <t>2016-02-21 05:58:53</t>
  </si>
  <si>
    <t>36.5N</t>
  </si>
  <si>
    <t>37.2W</t>
  </si>
  <si>
    <t>36.9e10</t>
  </si>
  <si>
    <t>1999-08-03 18:25:49</t>
  </si>
  <si>
    <t>64.7S</t>
  </si>
  <si>
    <t>18.8W</t>
  </si>
  <si>
    <t>35.6e10</t>
  </si>
  <si>
    <t>1997-01-03 15:08:07</t>
  </si>
  <si>
    <t>35.0e10</t>
  </si>
  <si>
    <t>2022-01-28 05:04:45</t>
  </si>
  <si>
    <t>4.5S</t>
  </si>
  <si>
    <t>73.9W</t>
  </si>
  <si>
    <t>34.1e10</t>
  </si>
  <si>
    <t>2004-06-04 13:41:38</t>
  </si>
  <si>
    <t>33.9e10</t>
  </si>
  <si>
    <t>2007-02-02 12:48:41</t>
  </si>
  <si>
    <t>24.0N</t>
  </si>
  <si>
    <t>34.0e10</t>
  </si>
  <si>
    <t>2016-06-05 06:12:55</t>
  </si>
  <si>
    <t>17.4S</t>
  </si>
  <si>
    <t>138.3E</t>
  </si>
  <si>
    <t>33.1e10</t>
  </si>
  <si>
    <t>1997-04-27 22:34:21</t>
  </si>
  <si>
    <t>16.7N</t>
  </si>
  <si>
    <t>87.5E</t>
  </si>
  <si>
    <t>32.5e10</t>
  </si>
  <si>
    <t>1999-07-10 08:11:42</t>
  </si>
  <si>
    <t>37.8S</t>
  </si>
  <si>
    <t>39.6E</t>
  </si>
  <si>
    <t>32.6e10</t>
  </si>
  <si>
    <t>2001-07-26 21:20:19</t>
  </si>
  <si>
    <t>0.4N</t>
  </si>
  <si>
    <t>84.8E</t>
  </si>
  <si>
    <t>1994-10-27 04:21:29</t>
  </si>
  <si>
    <t>32.0e10</t>
  </si>
  <si>
    <t>2010-03-08 22:02:07</t>
  </si>
  <si>
    <t>32.0N</t>
  </si>
  <si>
    <t>92.9W</t>
  </si>
  <si>
    <t>32.3e10</t>
  </si>
  <si>
    <t>2001-11-13 10:58:48</t>
  </si>
  <si>
    <t>31.2e10</t>
  </si>
  <si>
    <t>2014-05-16 12:42:48</t>
  </si>
  <si>
    <t>44.2S</t>
  </si>
  <si>
    <t>176.2W</t>
  </si>
  <si>
    <t>30.9e10</t>
  </si>
  <si>
    <t>1999-03-28 15:37:01</t>
  </si>
  <si>
    <t>0.8N</t>
  </si>
  <si>
    <t>97.6E</t>
  </si>
  <si>
    <t>30.4e10</t>
  </si>
  <si>
    <t>2017-02-18 19:48:29</t>
  </si>
  <si>
    <t>6.2N</t>
  </si>
  <si>
    <t>60.4E</t>
  </si>
  <si>
    <t>29.5e10</t>
  </si>
  <si>
    <t>2003-10-16 00:47:28</t>
  </si>
  <si>
    <t>28.5e10</t>
  </si>
  <si>
    <t>2009-06-09 22:42:28</t>
  </si>
  <si>
    <t>54.9N</t>
  </si>
  <si>
    <t>152.7W</t>
  </si>
  <si>
    <t>28.1e10</t>
  </si>
  <si>
    <t>2009-08-23 21:17:19</t>
  </si>
  <si>
    <t>18.3E</t>
  </si>
  <si>
    <t>28.0e10</t>
  </si>
  <si>
    <t>2012-10-03 22:50:12</t>
  </si>
  <si>
    <t>41.5S</t>
  </si>
  <si>
    <t>21.9W</t>
  </si>
  <si>
    <t>1999-12-11 17:31:52</t>
  </si>
  <si>
    <t>27.3e10</t>
  </si>
  <si>
    <t>1997-01-23 10:03:27</t>
  </si>
  <si>
    <t>15.0S</t>
  </si>
  <si>
    <t>94.2E</t>
  </si>
  <si>
    <t>27.0e10</t>
  </si>
  <si>
    <t>1997-12-09 08:15:55</t>
  </si>
  <si>
    <t>62.7N</t>
  </si>
  <si>
    <t>49.9W</t>
  </si>
  <si>
    <t>2009-04-10 18:42:45</t>
  </si>
  <si>
    <t>44.7S</t>
  </si>
  <si>
    <t>25.7E</t>
  </si>
  <si>
    <t>2021-01-31 02:59:39</t>
  </si>
  <si>
    <t>5.3N</t>
  </si>
  <si>
    <t>115.2E</t>
  </si>
  <si>
    <t>26.7e10</t>
  </si>
  <si>
    <t>1996-01-15 13:44:23</t>
  </si>
  <si>
    <t>59.8S</t>
  </si>
  <si>
    <t>175.8E</t>
  </si>
  <si>
    <t>26.0e10</t>
  </si>
  <si>
    <t>2000-12-15 13:22:59</t>
  </si>
  <si>
    <t>41.3N</t>
  </si>
  <si>
    <t>95.2E</t>
  </si>
  <si>
    <t>26.2e10</t>
  </si>
  <si>
    <t>2006-05-21 07:51:11</t>
  </si>
  <si>
    <t>11.6S</t>
  </si>
  <si>
    <t>26.3e10</t>
  </si>
  <si>
    <t>2006-08-17 10:43:34</t>
  </si>
  <si>
    <t>11.0S</t>
  </si>
  <si>
    <t>165.7E</t>
  </si>
  <si>
    <t>25.6e10</t>
  </si>
  <si>
    <t>2006-10-14 18:10:49</t>
  </si>
  <si>
    <t>49.4N</t>
  </si>
  <si>
    <t>175.0W</t>
  </si>
  <si>
    <t>25.8e10</t>
  </si>
  <si>
    <t>2018-02-08 22:21:41</t>
  </si>
  <si>
    <t>42.9N</t>
  </si>
  <si>
    <t>179.7E</t>
  </si>
  <si>
    <t>25.9e10</t>
  </si>
  <si>
    <t>2019-07-23 20:42:58</t>
  </si>
  <si>
    <t>44.6N</t>
  </si>
  <si>
    <t>147.6W</t>
  </si>
  <si>
    <t>25.5e10</t>
  </si>
  <si>
    <t>1996-10-05 19:21:02</t>
  </si>
  <si>
    <t>49.6S</t>
  </si>
  <si>
    <t>145.9E</t>
  </si>
  <si>
    <t>25.0e10</t>
  </si>
  <si>
    <t>1996-12-10 06:09:32</t>
  </si>
  <si>
    <t>2001-04-13 00:29:57</t>
  </si>
  <si>
    <t>15.3S</t>
  </si>
  <si>
    <t>162.4E</t>
  </si>
  <si>
    <t>25.1e10</t>
  </si>
  <si>
    <t>2002-03-09 01:20:24</t>
  </si>
  <si>
    <t>6.9N</t>
  </si>
  <si>
    <t>147.3W</t>
  </si>
  <si>
    <t>24.9e10</t>
  </si>
  <si>
    <t>2003-08-26 08:44:07</t>
  </si>
  <si>
    <t>2012-08-26 14:55:47</t>
  </si>
  <si>
    <t>11.8N</t>
  </si>
  <si>
    <t>117.0E</t>
  </si>
  <si>
    <t>2022-07-28 01:36:08</t>
  </si>
  <si>
    <t>6.0S</t>
  </si>
  <si>
    <t>86.9W</t>
  </si>
  <si>
    <t>2012-09-18 19:34:39</t>
  </si>
  <si>
    <t>1.2N</t>
  </si>
  <si>
    <t>52.2W</t>
  </si>
  <si>
    <t>24.4e10</t>
  </si>
  <si>
    <t>2014-06-28 02:40:07</t>
  </si>
  <si>
    <t>18.9N</t>
  </si>
  <si>
    <t>141.2E</t>
  </si>
  <si>
    <t>24.5e10</t>
  </si>
  <si>
    <t>2002-11-21 00:11:17</t>
  </si>
  <si>
    <t>1.4S</t>
  </si>
  <si>
    <t>154.0W</t>
  </si>
  <si>
    <t>24.0e10</t>
  </si>
  <si>
    <t>2007-06-08 13:32:00</t>
  </si>
  <si>
    <t>52.0S</t>
  </si>
  <si>
    <t>175.3E</t>
  </si>
  <si>
    <t>23.5e10</t>
  </si>
  <si>
    <t>2007-09-22 17:57:12</t>
  </si>
  <si>
    <t>49.2S</t>
  </si>
  <si>
    <t>85.5W</t>
  </si>
  <si>
    <t>23.7e10</t>
  </si>
  <si>
    <t>2010-02-26 22:46:13</t>
  </si>
  <si>
    <t>37.3S</t>
  </si>
  <si>
    <t>1999-03-31 23:54:35</t>
  </si>
  <si>
    <t>17.9S</t>
  </si>
  <si>
    <t>22.6E</t>
  </si>
  <si>
    <t>23.4e10</t>
  </si>
  <si>
    <t>2004-01-22 01:06:43</t>
  </si>
  <si>
    <t>50.6S</t>
  </si>
  <si>
    <t>157.8E</t>
  </si>
  <si>
    <t>23.2e10</t>
  </si>
  <si>
    <t>2005-04-19 07:37:47</t>
  </si>
  <si>
    <t>146.4W</t>
  </si>
  <si>
    <t>1996-03-13 08:31:01</t>
  </si>
  <si>
    <t>23.0e10</t>
  </si>
  <si>
    <t>2002-07-25 15:57:32</t>
  </si>
  <si>
    <t>47.0E</t>
  </si>
  <si>
    <t>2012-05-04 21:54:49</t>
  </si>
  <si>
    <t>76.7N</t>
  </si>
  <si>
    <t>10.6W</t>
  </si>
  <si>
    <t>22.9e10</t>
  </si>
  <si>
    <t>2006-10-24 08:42:52</t>
  </si>
  <si>
    <t>1.9S</t>
  </si>
  <si>
    <t>2.7W</t>
  </si>
  <si>
    <t>22.5e10</t>
  </si>
  <si>
    <t>2016-04-18 11:59:10</t>
  </si>
  <si>
    <t>20.7N</t>
  </si>
  <si>
    <t>14.5W</t>
  </si>
  <si>
    <t>22.4e10</t>
  </si>
  <si>
    <t>1996-08-05 19:27:52</t>
  </si>
  <si>
    <t>22.0e10</t>
  </si>
  <si>
    <t>2005-04-03 01:45:29</t>
  </si>
  <si>
    <t>1.0S</t>
  </si>
  <si>
    <t>112.4E</t>
  </si>
  <si>
    <t>21.9e10</t>
  </si>
  <si>
    <t>2008-11-09 02:38:34</t>
  </si>
  <si>
    <t>112.7E</t>
  </si>
  <si>
    <t>22.2e10</t>
  </si>
  <si>
    <t>2011-04-27 20:38:09</t>
  </si>
  <si>
    <t>1.4N</t>
  </si>
  <si>
    <t>126.6W</t>
  </si>
  <si>
    <t>2018-11-17 21:48:24</t>
  </si>
  <si>
    <t>47.3N</t>
  </si>
  <si>
    <t>172.9W</t>
  </si>
  <si>
    <t>2008-12-12 11:36:36</t>
  </si>
  <si>
    <t>7.0S</t>
  </si>
  <si>
    <t>9.7W</t>
  </si>
  <si>
    <t>21.6e10</t>
  </si>
  <si>
    <t>2012-05-22 08:31:42</t>
  </si>
  <si>
    <t>21.1e10</t>
  </si>
  <si>
    <t>2018-07-17 15:17:37</t>
  </si>
  <si>
    <t>82.5N</t>
  </si>
  <si>
    <t>136.7W</t>
  </si>
  <si>
    <t>2012-10-09 00:54:55</t>
  </si>
  <si>
    <t>51.2N</t>
  </si>
  <si>
    <t>84.6W</t>
  </si>
  <si>
    <t>21.0e10</t>
  </si>
  <si>
    <t>2005-04-02 22:52:25</t>
  </si>
  <si>
    <t>14.1N</t>
  </si>
  <si>
    <t>169.7E</t>
  </si>
  <si>
    <t>20.4e10</t>
  </si>
  <si>
    <t>2019-10-10 16:16:36</t>
  </si>
  <si>
    <t>122.9E</t>
  </si>
  <si>
    <t>20.6e10</t>
  </si>
  <si>
    <t>1995-08-05 17:14:10</t>
  </si>
  <si>
    <t>11.6N</t>
  </si>
  <si>
    <t>104.3W</t>
  </si>
  <si>
    <t>20.0e10</t>
  </si>
  <si>
    <t>2016-02-19 08:15:02</t>
  </si>
  <si>
    <t>0.7N</t>
  </si>
  <si>
    <t>11.6W</t>
  </si>
  <si>
    <t>20.2e10</t>
  </si>
  <si>
    <t>2018-01-15 02:18:38</t>
  </si>
  <si>
    <t>57.2E</t>
  </si>
  <si>
    <t>19.9e10</t>
  </si>
  <si>
    <t>2003-02-06 17:00:19</t>
  </si>
  <si>
    <t>62.9S</t>
  </si>
  <si>
    <t>113.9W</t>
  </si>
  <si>
    <t>19.7e10</t>
  </si>
  <si>
    <t>2004-07-25 05:29:13</t>
  </si>
  <si>
    <t>2012-12-30 07:25:35</t>
  </si>
  <si>
    <t>17.3N</t>
  </si>
  <si>
    <t>83.6W</t>
  </si>
  <si>
    <t>19.8e10</t>
  </si>
  <si>
    <t>2015-12-08 00:34:23</t>
  </si>
  <si>
    <t>69.9S</t>
  </si>
  <si>
    <t>150.5E</t>
  </si>
  <si>
    <t>2020-01-15 06:31:39</t>
  </si>
  <si>
    <t>23.7S</t>
  </si>
  <si>
    <t>125.2W</t>
  </si>
  <si>
    <t>19.6e10</t>
  </si>
  <si>
    <t>2001-11-26 06:51:52</t>
  </si>
  <si>
    <t>19.2e10</t>
  </si>
  <si>
    <t>2002-06-13 15:29:38</t>
  </si>
  <si>
    <t>24.9S</t>
  </si>
  <si>
    <t>111.4E</t>
  </si>
  <si>
    <t>19.1e10</t>
  </si>
  <si>
    <t>2017-10-04 12:07:05</t>
  </si>
  <si>
    <t>28.1N</t>
  </si>
  <si>
    <t>99.4E</t>
  </si>
  <si>
    <t>2018-05-12 03:26:46</t>
  </si>
  <si>
    <t>6.5S</t>
  </si>
  <si>
    <t>173.7E</t>
  </si>
  <si>
    <t>19.3e10</t>
  </si>
  <si>
    <t>1997-09-05 11:41:54</t>
  </si>
  <si>
    <t>31.1S</t>
  </si>
  <si>
    <t>19.0e10</t>
  </si>
  <si>
    <t>1997-10-09 18:47:15</t>
  </si>
  <si>
    <t>31.8N</t>
  </si>
  <si>
    <t>106.0W</t>
  </si>
  <si>
    <t>2000-06-04 03:17:39</t>
  </si>
  <si>
    <t>2005-12-29 10:05:35</t>
  </si>
  <si>
    <t>3.0S</t>
  </si>
  <si>
    <t>154.9W</t>
  </si>
  <si>
    <t>2015-02-26 22:06:24</t>
  </si>
  <si>
    <t>68.0N</t>
  </si>
  <si>
    <t>149.0W</t>
  </si>
  <si>
    <t>18.8e10</t>
  </si>
  <si>
    <t>2018-02-01 12:21:36</t>
  </si>
  <si>
    <t>19.4S</t>
  </si>
  <si>
    <t>104.3E</t>
  </si>
  <si>
    <t>2004-11-17 03:13:04</t>
  </si>
  <si>
    <t>18.6e10</t>
  </si>
  <si>
    <t>2016-08-11 05:59:58</t>
  </si>
  <si>
    <t>43.7S</t>
  </si>
  <si>
    <t>53.8E</t>
  </si>
  <si>
    <t>18.4e10</t>
  </si>
  <si>
    <t>2017-06-23 20:21:55</t>
  </si>
  <si>
    <t>57.0N</t>
  </si>
  <si>
    <t>143.7E</t>
  </si>
  <si>
    <t>2000-08-01 16:48:27</t>
  </si>
  <si>
    <t>101.9W</t>
  </si>
  <si>
    <t>18.2e10</t>
  </si>
  <si>
    <t>2002-04-03 19:10:21</t>
  </si>
  <si>
    <t>5.3S</t>
  </si>
  <si>
    <t>27.1E</t>
  </si>
  <si>
    <t>2004-11-30 08:32:53</t>
  </si>
  <si>
    <t>61.0N</t>
  </si>
  <si>
    <t>171.0W</t>
  </si>
  <si>
    <t>18.1e10</t>
  </si>
  <si>
    <t>2005-12-24 15:30:26</t>
  </si>
  <si>
    <t>54.0S</t>
  </si>
  <si>
    <t>17.3E</t>
  </si>
  <si>
    <t>2008-10-10 09:34:18</t>
  </si>
  <si>
    <t>17.0E</t>
  </si>
  <si>
    <t>18.0e10</t>
  </si>
  <si>
    <t>2015-10-30 07:07:12</t>
  </si>
  <si>
    <t>85.0S</t>
  </si>
  <si>
    <t>161.7W</t>
  </si>
  <si>
    <t>2003-04-13 17:58:41</t>
  </si>
  <si>
    <t>14.8N</t>
  </si>
  <si>
    <t>64.5E</t>
  </si>
  <si>
    <t>17.5e10</t>
  </si>
  <si>
    <t>2007-05-04 17:52:39</t>
  </si>
  <si>
    <t>22.9N</t>
  </si>
  <si>
    <t>109.4E</t>
  </si>
  <si>
    <t>2010-03-18 16:11:16</t>
  </si>
  <si>
    <t>32.4S</t>
  </si>
  <si>
    <t>51.8W</t>
  </si>
  <si>
    <t>2015-06-12 17:03:35</t>
  </si>
  <si>
    <t>1.3S</t>
  </si>
  <si>
    <t>32.1W</t>
  </si>
  <si>
    <t>17.6e10</t>
  </si>
  <si>
    <t>2008-06-27 02:01:23</t>
  </si>
  <si>
    <t>26.9S</t>
  </si>
  <si>
    <t>17.7W</t>
  </si>
  <si>
    <t>17.2e10</t>
  </si>
  <si>
    <t>2015-04-08 04:06:31</t>
  </si>
  <si>
    <t>25.5S</t>
  </si>
  <si>
    <t>51.5E</t>
  </si>
  <si>
    <t>17.3e10</t>
  </si>
  <si>
    <t>2016-06-02 10:56:32</t>
  </si>
  <si>
    <t>33.8N</t>
  </si>
  <si>
    <t>110.9W</t>
  </si>
  <si>
    <t>2009-03-04 00:38:05</t>
  </si>
  <si>
    <t>17.0e10</t>
  </si>
  <si>
    <t>2019-09-12 12:49:48</t>
  </si>
  <si>
    <t>54.5N</t>
  </si>
  <si>
    <t>9.2E</t>
  </si>
  <si>
    <t>16.9e10</t>
  </si>
  <si>
    <t>1994-08-15 23:16:48</t>
  </si>
  <si>
    <t>16.4e10</t>
  </si>
  <si>
    <t>2006-07-15 15:22:49</t>
  </si>
  <si>
    <t>31.1N</t>
  </si>
  <si>
    <t>45.6E</t>
  </si>
  <si>
    <t>16.3e10</t>
  </si>
  <si>
    <t>2010-06-21 06:42:00</t>
  </si>
  <si>
    <t>22.5S</t>
  </si>
  <si>
    <t>120.9W</t>
  </si>
  <si>
    <t>1995-08-17 16:39:02</t>
  </si>
  <si>
    <t>16.0e10</t>
  </si>
  <si>
    <t>2002-06-29 16:31:55</t>
  </si>
  <si>
    <t>15.9e10</t>
  </si>
  <si>
    <t>2013-09-24 15:31:16</t>
  </si>
  <si>
    <t>10.3S</t>
  </si>
  <si>
    <t>164.7W</t>
  </si>
  <si>
    <t>2020-05-18 01:11:09</t>
  </si>
  <si>
    <t>38.7S</t>
  </si>
  <si>
    <t>77.2E</t>
  </si>
  <si>
    <t>16.2e10</t>
  </si>
  <si>
    <t>2001-10-06 06:29:38</t>
  </si>
  <si>
    <t>15.8e10</t>
  </si>
  <si>
    <t>2014-11-04 20:13:30</t>
  </si>
  <si>
    <t>43.1N</t>
  </si>
  <si>
    <t>115.8E</t>
  </si>
  <si>
    <t>15.6e10</t>
  </si>
  <si>
    <t>1999-02-18 23:15:25</t>
  </si>
  <si>
    <t>54.9S</t>
  </si>
  <si>
    <t>15.4e10</t>
  </si>
  <si>
    <t>2001-02-04 05:53:38</t>
  </si>
  <si>
    <t>64.0S</t>
  </si>
  <si>
    <t>97.3E</t>
  </si>
  <si>
    <t>15.1e10</t>
  </si>
  <si>
    <t>2001-12-14 17:58:04</t>
  </si>
  <si>
    <t>2010-02-28 22:24:50</t>
  </si>
  <si>
    <t>48.7N</t>
  </si>
  <si>
    <t>15.3e10</t>
  </si>
  <si>
    <t>2012-02-17 10:47:16</t>
  </si>
  <si>
    <t>3.2S</t>
  </si>
  <si>
    <t>39.9W</t>
  </si>
  <si>
    <t>2016-07-05 01:24:26</t>
  </si>
  <si>
    <t>1.0N</t>
  </si>
  <si>
    <t>48.6E</t>
  </si>
  <si>
    <t>2022-02-03 19:50:40</t>
  </si>
  <si>
    <t>13.3S</t>
  </si>
  <si>
    <t>142.2E</t>
  </si>
  <si>
    <t>15.2e10</t>
  </si>
  <si>
    <t>1996-08-07 03:16:03</t>
  </si>
  <si>
    <t>15.0e10</t>
  </si>
  <si>
    <t>1997-02-15 15:23:35</t>
  </si>
  <si>
    <t>115.6E</t>
  </si>
  <si>
    <t>2007-01-26 22:22:21</t>
  </si>
  <si>
    <t>3.7N</t>
  </si>
  <si>
    <t>99.7E</t>
  </si>
  <si>
    <t>14.7e10</t>
  </si>
  <si>
    <t>2008-05-24 10:18:10</t>
  </si>
  <si>
    <t>162.0E</t>
  </si>
  <si>
    <t>2011-04-06 08:30:55</t>
  </si>
  <si>
    <t>71.1N</t>
  </si>
  <si>
    <t>43.5W</t>
  </si>
  <si>
    <t>14.8e10</t>
  </si>
  <si>
    <t>2012-02-04 14:42:51</t>
  </si>
  <si>
    <t>32.4N</t>
  </si>
  <si>
    <t>0.1E</t>
  </si>
  <si>
    <t>2013-12-23 08:30:57</t>
  </si>
  <si>
    <t>39.5N</t>
  </si>
  <si>
    <t>2.0E</t>
  </si>
  <si>
    <t>2017-04-30 21:28:28</t>
  </si>
  <si>
    <t>25.7S</t>
  </si>
  <si>
    <t>56.2E</t>
  </si>
  <si>
    <t>2018-09-17 01:08:02</t>
  </si>
  <si>
    <t>6.8S</t>
  </si>
  <si>
    <t>27.8W</t>
  </si>
  <si>
    <t>2000-06-14 16:39:18</t>
  </si>
  <si>
    <t>107.3E</t>
  </si>
  <si>
    <t>14.5e10</t>
  </si>
  <si>
    <t>2006-03-14 03:21:06</t>
  </si>
  <si>
    <t>7.0N</t>
  </si>
  <si>
    <t>14.4e10</t>
  </si>
  <si>
    <t>2008-11-24 22:01:19</t>
  </si>
  <si>
    <t>57.9S</t>
  </si>
  <si>
    <t>146.1E</t>
  </si>
  <si>
    <t>14.6e10</t>
  </si>
  <si>
    <t>2009-05-31 06:05:47</t>
  </si>
  <si>
    <t>19.7N</t>
  </si>
  <si>
    <t>121.0W</t>
  </si>
  <si>
    <t>14.3e10</t>
  </si>
  <si>
    <t>2009-09-18 20:13:56</t>
  </si>
  <si>
    <t>7.7N</t>
  </si>
  <si>
    <t>29.5W</t>
  </si>
  <si>
    <t>2010-10-27 11:27:39</t>
  </si>
  <si>
    <t>14.1S</t>
  </si>
  <si>
    <t>67.7E</t>
  </si>
  <si>
    <t>2012-04-21 16:08:23</t>
  </si>
  <si>
    <t>15.8S</t>
  </si>
  <si>
    <t>174.8W</t>
  </si>
  <si>
    <t>2015-05-10 07:45:01</t>
  </si>
  <si>
    <t>46.3S</t>
  </si>
  <si>
    <t>179.3W</t>
  </si>
  <si>
    <t>2016-04-24 05:39:24</t>
  </si>
  <si>
    <t>9.8N</t>
  </si>
  <si>
    <t>42.8W</t>
  </si>
  <si>
    <t>Buzzard Coulee</t>
  </si>
  <si>
    <t>2021-07-30 08:06:34</t>
  </si>
  <si>
    <t>7.8S</t>
  </si>
  <si>
    <t>90.1E</t>
  </si>
  <si>
    <t>2022-01-01 20:23:04</t>
  </si>
  <si>
    <t>66.1N</t>
  </si>
  <si>
    <t>152.6W</t>
  </si>
  <si>
    <t>1995-07-07 17:33:37</t>
  </si>
  <si>
    <t>40.2N</t>
  </si>
  <si>
    <t>76.1W</t>
  </si>
  <si>
    <t>14.0e10</t>
  </si>
  <si>
    <t>1997-02-19 04:31:35</t>
  </si>
  <si>
    <t>16.3S</t>
  </si>
  <si>
    <t>87.7W</t>
  </si>
  <si>
    <t>1998-03-22 22:25:37</t>
  </si>
  <si>
    <t>26.6E</t>
  </si>
  <si>
    <t>1999-07-07 04:14:41</t>
  </si>
  <si>
    <t>39.5S</t>
  </si>
  <si>
    <t>174.4E</t>
  </si>
  <si>
    <t>2003-03-27 05:50:26</t>
  </si>
  <si>
    <t>41.4N</t>
  </si>
  <si>
    <t>14.2e10</t>
  </si>
  <si>
    <t>2004-04-22 21:19:55</t>
  </si>
  <si>
    <t>15.2S</t>
  </si>
  <si>
    <t>55.1E</t>
  </si>
  <si>
    <t>13.9e10</t>
  </si>
  <si>
    <t>2005-01-19 01:43:14</t>
  </si>
  <si>
    <t>27.5S</t>
  </si>
  <si>
    <t>164.9W</t>
  </si>
  <si>
    <t>14.1e10</t>
  </si>
  <si>
    <t>2008-11-21 00:26:44</t>
  </si>
  <si>
    <t>53.1N</t>
  </si>
  <si>
    <t>109.9W</t>
  </si>
  <si>
    <t>2009-05-04 11:39:03</t>
  </si>
  <si>
    <t>36.4N</t>
  </si>
  <si>
    <t>160.4W</t>
  </si>
  <si>
    <t>2012-02-12 05:25:52</t>
  </si>
  <si>
    <t>31.7S</t>
  </si>
  <si>
    <t>54.9E</t>
  </si>
  <si>
    <t>2014-01-15 02:46:19</t>
  </si>
  <si>
    <t>18.5S</t>
  </si>
  <si>
    <t>141.8E</t>
  </si>
  <si>
    <t>2015-01-09 10:41:11</t>
  </si>
  <si>
    <t>2.0N</t>
  </si>
  <si>
    <t>28.8E</t>
  </si>
  <si>
    <t>2016-08-27 21:45:13</t>
  </si>
  <si>
    <t>56.9S</t>
  </si>
  <si>
    <t>162.2E</t>
  </si>
  <si>
    <t>2021-03-06 08:43:06</t>
  </si>
  <si>
    <t>48.6S</t>
  </si>
  <si>
    <t>90.4E</t>
  </si>
  <si>
    <t>2003-02-04 14:07:08</t>
  </si>
  <si>
    <t>59.9S</t>
  </si>
  <si>
    <t>41.0E</t>
  </si>
  <si>
    <t>13.5e10</t>
  </si>
  <si>
    <t>2005-10-26 21:30:47</t>
  </si>
  <si>
    <t>36.3S</t>
  </si>
  <si>
    <t>80.5W</t>
  </si>
  <si>
    <t>13.8e10</t>
  </si>
  <si>
    <t>2007-12-26 06:46:20</t>
  </si>
  <si>
    <t>61.6S</t>
  </si>
  <si>
    <t>158.9W</t>
  </si>
  <si>
    <t>13.6e10</t>
  </si>
  <si>
    <t>2011-12-19 11:35:39</t>
  </si>
  <si>
    <t>30.2S</t>
  </si>
  <si>
    <t>52.6E</t>
  </si>
  <si>
    <t>2014-05-16 20:06:28</t>
  </si>
  <si>
    <t>39.4S</t>
  </si>
  <si>
    <t>95.9W</t>
  </si>
  <si>
    <t>2015-01-07 01:05:59</t>
  </si>
  <si>
    <t>45.7N</t>
  </si>
  <si>
    <t>26.9E</t>
  </si>
  <si>
    <t>2016-11-24 14:10:34</t>
  </si>
  <si>
    <t>80.3E</t>
  </si>
  <si>
    <t>2021-04-02 15:52:58</t>
  </si>
  <si>
    <t>71.2N</t>
  </si>
  <si>
    <t>106.7E</t>
  </si>
  <si>
    <t>13.7e10</t>
  </si>
  <si>
    <t>2021-09-29 10:50:59</t>
  </si>
  <si>
    <t>53.9N</t>
  </si>
  <si>
    <t>148.0W</t>
  </si>
  <si>
    <t>2000-06-18 13:40:02</t>
  </si>
  <si>
    <t>13.3e10</t>
  </si>
  <si>
    <t>2004-01-02 04:27:59</t>
  </si>
  <si>
    <t>28.2S</t>
  </si>
  <si>
    <t>3.2E</t>
  </si>
  <si>
    <t>13.4e10</t>
  </si>
  <si>
    <t>2010-12-01 06:31:46</t>
  </si>
  <si>
    <t>72.5S</t>
  </si>
  <si>
    <t>144.9E</t>
  </si>
  <si>
    <t>2012-05-15 11:04:17</t>
  </si>
  <si>
    <t>61.8S</t>
  </si>
  <si>
    <t>135.5W</t>
  </si>
  <si>
    <t>13.2e10</t>
  </si>
  <si>
    <t>2012-07-25 07:48:20</t>
  </si>
  <si>
    <t>41.5E</t>
  </si>
  <si>
    <t>2020-03-23 16:51:51</t>
  </si>
  <si>
    <t>67.9W</t>
  </si>
  <si>
    <t>1995-07-11 18:38:41</t>
  </si>
  <si>
    <t>28.5S</t>
  </si>
  <si>
    <t>93.3E</t>
  </si>
  <si>
    <t>13.0e10</t>
  </si>
  <si>
    <t>1996-03-29 20:30:54</t>
  </si>
  <si>
    <t>21.5N</t>
  </si>
  <si>
    <t>158.1W</t>
  </si>
  <si>
    <t>12.8e10</t>
  </si>
  <si>
    <t>1996-08-06 04:50:32</t>
  </si>
  <si>
    <t>1996-10-19 19:01:08</t>
  </si>
  <si>
    <t>29.7N</t>
  </si>
  <si>
    <t>34.7W</t>
  </si>
  <si>
    <t>1998-09-04 09:16:11</t>
  </si>
  <si>
    <t>2001-04-27 09:46:18</t>
  </si>
  <si>
    <t>2001-11-11 12:14:02</t>
  </si>
  <si>
    <t>2005-05-14 13:02:53</t>
  </si>
  <si>
    <t>12.9e10</t>
  </si>
  <si>
    <t>2006-05-06 15:39:06</t>
  </si>
  <si>
    <t>60.2S</t>
  </si>
  <si>
    <t>152.3W</t>
  </si>
  <si>
    <t>2008-08-16 14:40:24</t>
  </si>
  <si>
    <t>11.3N</t>
  </si>
  <si>
    <t>97.2E</t>
  </si>
  <si>
    <t>13.1e10</t>
  </si>
  <si>
    <t>1999-06-25 06:27:41</t>
  </si>
  <si>
    <t>50.0N</t>
  </si>
  <si>
    <t>121.0E</t>
  </si>
  <si>
    <t>12.4e10</t>
  </si>
  <si>
    <t>2006-04-08 13:16:23</t>
  </si>
  <si>
    <t>12.7e10</t>
  </si>
  <si>
    <t>2019-04-22 21:42:11</t>
  </si>
  <si>
    <t>48.8S</t>
  </si>
  <si>
    <t>67.8E</t>
  </si>
  <si>
    <t>2020-03-26 23:27:56</t>
  </si>
  <si>
    <t>38.3S</t>
  </si>
  <si>
    <t>23.5E</t>
  </si>
  <si>
    <t>2022-05-24 02:38:20</t>
  </si>
  <si>
    <t>16.3N</t>
  </si>
  <si>
    <t>30.4W</t>
  </si>
  <si>
    <t>12.6e10</t>
  </si>
  <si>
    <t>1995-08-24 21:54:35</t>
  </si>
  <si>
    <t>12.0e10</t>
  </si>
  <si>
    <t>1995-12-09 19:54:26</t>
  </si>
  <si>
    <t>2.9S</t>
  </si>
  <si>
    <t>79.0W</t>
  </si>
  <si>
    <t>1996-01-18 17:10:49</t>
  </si>
  <si>
    <t>1996-03-30 04:03:32</t>
  </si>
  <si>
    <t>84.3W</t>
  </si>
  <si>
    <t>2000-07-09 01:08:45</t>
  </si>
  <si>
    <t>12.1e10</t>
  </si>
  <si>
    <t>2002-01-03 12:19:37</t>
  </si>
  <si>
    <t>12.3e10</t>
  </si>
  <si>
    <t>2003-02-12 02:37:54</t>
  </si>
  <si>
    <t>31.5S</t>
  </si>
  <si>
    <t>107.5E</t>
  </si>
  <si>
    <t>2006-09-23 18:52:58</t>
  </si>
  <si>
    <t>29.0S</t>
  </si>
  <si>
    <t>108.0W</t>
  </si>
  <si>
    <t>2007-12-20 17:00:48</t>
  </si>
  <si>
    <t>115.4E</t>
  </si>
  <si>
    <t>12.2e10</t>
  </si>
  <si>
    <t>2008-07-23 14:45:25</t>
  </si>
  <si>
    <t>38.6N</t>
  </si>
  <si>
    <t>68.0E</t>
  </si>
  <si>
    <t>2012-11-20 06:25:11</t>
  </si>
  <si>
    <t>8.0S</t>
  </si>
  <si>
    <t>86.0W</t>
  </si>
  <si>
    <t>2013-07-27 08:30:36</t>
  </si>
  <si>
    <t>0.3N</t>
  </si>
  <si>
    <t>156.2E</t>
  </si>
  <si>
    <t>2015-03-18 00:04:50</t>
  </si>
  <si>
    <t>5.4S</t>
  </si>
  <si>
    <t>159.3E</t>
  </si>
  <si>
    <t>2016-08-05 18:02:44</t>
  </si>
  <si>
    <t>46.4N</t>
  </si>
  <si>
    <t>171.6E</t>
  </si>
  <si>
    <t>2000-11-28 12:20:13</t>
  </si>
  <si>
    <t>11.9e10</t>
  </si>
  <si>
    <t>2002-10-04 10:08:01</t>
  </si>
  <si>
    <t>11.7e10</t>
  </si>
  <si>
    <t>2005-01-02 23:09:51</t>
  </si>
  <si>
    <t>154.7E</t>
  </si>
  <si>
    <t>2010-06-17 04:24:45</t>
  </si>
  <si>
    <t>26.1S</t>
  </si>
  <si>
    <t>100.0E</t>
  </si>
  <si>
    <t>2014-11-26 23:16:51</t>
  </si>
  <si>
    <t>69.5S</t>
  </si>
  <si>
    <t>179.7W</t>
  </si>
  <si>
    <t>11.8e10</t>
  </si>
  <si>
    <t>2016-12-07 04:51:39</t>
  </si>
  <si>
    <t>34.5S</t>
  </si>
  <si>
    <t>2010-06-26 06:04:38</t>
  </si>
  <si>
    <t>0.5S</t>
  </si>
  <si>
    <t>133.2E</t>
  </si>
  <si>
    <t>11.3e10</t>
  </si>
  <si>
    <t>2017-12-28 17:45:44</t>
  </si>
  <si>
    <t>11.4e10</t>
  </si>
  <si>
    <t>2020-02-28 09:30:34</t>
  </si>
  <si>
    <t>15.1E</t>
  </si>
  <si>
    <t>11.5e10</t>
  </si>
  <si>
    <t>2020-10-26 15:09:10</t>
  </si>
  <si>
    <t>5.9S</t>
  </si>
  <si>
    <t>160.4E</t>
  </si>
  <si>
    <t>2007-04-18 12:44:23</t>
  </si>
  <si>
    <t>83.7S</t>
  </si>
  <si>
    <t>171.2W</t>
  </si>
  <si>
    <t>11.2e10</t>
  </si>
  <si>
    <t>2008-02-17 12:19:16</t>
  </si>
  <si>
    <t>74.9N</t>
  </si>
  <si>
    <t>73.4W</t>
  </si>
  <si>
    <t>11.0e10</t>
  </si>
  <si>
    <t>2017-12-29 12:47:31</t>
  </si>
  <si>
    <t>14.6N</t>
  </si>
  <si>
    <t>49.5W</t>
  </si>
  <si>
    <t>2019-09-14 12:39:34</t>
  </si>
  <si>
    <t>38.6S</t>
  </si>
  <si>
    <t>33.5W</t>
  </si>
  <si>
    <t>10.9e10</t>
  </si>
  <si>
    <t>2019-11-05 11:24:51</t>
  </si>
  <si>
    <t>10.4S</t>
  </si>
  <si>
    <t>143.3W</t>
  </si>
  <si>
    <t>2020-11-07 21:27:04</t>
  </si>
  <si>
    <t>59.8N</t>
  </si>
  <si>
    <t>16.8E</t>
  </si>
  <si>
    <t>11.1e10</t>
  </si>
  <si>
    <t>2000-07-19 17:40:25</t>
  </si>
  <si>
    <t>17.7S</t>
  </si>
  <si>
    <t>94.1E</t>
  </si>
  <si>
    <t>10.7e10</t>
  </si>
  <si>
    <t>2001-01-28 16:19:18</t>
  </si>
  <si>
    <t>66.0N</t>
  </si>
  <si>
    <t>31.3E</t>
  </si>
  <si>
    <t>10.8e10</t>
  </si>
  <si>
    <t>2001-02-09 21:27:55</t>
  </si>
  <si>
    <t>2003-01-30 06:02:59</t>
  </si>
  <si>
    <t>2005-04-11 05:20:29</t>
  </si>
  <si>
    <t>34.2S</t>
  </si>
  <si>
    <t>95.7W</t>
  </si>
  <si>
    <t>10.6e10</t>
  </si>
  <si>
    <t>2006-09-27 08:33:43</t>
  </si>
  <si>
    <t>32.0S</t>
  </si>
  <si>
    <t>60.2E</t>
  </si>
  <si>
    <t>2014-11-26 17:40:16</t>
  </si>
  <si>
    <t>68.2S</t>
  </si>
  <si>
    <t>24.0W</t>
  </si>
  <si>
    <t>10.5e10</t>
  </si>
  <si>
    <t>2015-04-30 10:21:01</t>
  </si>
  <si>
    <t>48.7S</t>
  </si>
  <si>
    <t>139.1E</t>
  </si>
  <si>
    <t>2018-07-27 09:35:14</t>
  </si>
  <si>
    <t>58.8S</t>
  </si>
  <si>
    <t>105.8E</t>
  </si>
  <si>
    <t>2002-01-20 16:42:04</t>
  </si>
  <si>
    <t>48.4N</t>
  </si>
  <si>
    <t>165.0W</t>
  </si>
  <si>
    <t>10.4e10</t>
  </si>
  <si>
    <t>2003-02-05 06:16:27</t>
  </si>
  <si>
    <t>10.3e10</t>
  </si>
  <si>
    <t>2004-06-11 15:41:40</t>
  </si>
  <si>
    <t>2004-06-12 07:13:56</t>
  </si>
  <si>
    <t>21.7N</t>
  </si>
  <si>
    <t>2009-12-31 12:50:25</t>
  </si>
  <si>
    <t>37.9N</t>
  </si>
  <si>
    <t>178.3W</t>
  </si>
  <si>
    <t>10.2e10</t>
  </si>
  <si>
    <t>2012-03-03 21:28:24</t>
  </si>
  <si>
    <t>7.8N</t>
  </si>
  <si>
    <t>2.7E</t>
  </si>
  <si>
    <t>10.1e10</t>
  </si>
  <si>
    <t>2015-11-13 14:59:27</t>
  </si>
  <si>
    <t>2016-05-13 00:34:01</t>
  </si>
  <si>
    <t>122.3W</t>
  </si>
  <si>
    <t>2001-12-12 16:56:13</t>
  </si>
  <si>
    <t>9.8e10</t>
  </si>
  <si>
    <t>2004-01-16 11:17:06</t>
  </si>
  <si>
    <t>2005-02-17 22:52:36</t>
  </si>
  <si>
    <t>48.0N</t>
  </si>
  <si>
    <t>161.5W</t>
  </si>
  <si>
    <t>10.0e10</t>
  </si>
  <si>
    <t>2006-02-04 08:38:05</t>
  </si>
  <si>
    <t>36.9N</t>
  </si>
  <si>
    <t>143.6W</t>
  </si>
  <si>
    <t>2012-02-16 04:50:52</t>
  </si>
  <si>
    <t>151.8E</t>
  </si>
  <si>
    <t>2012-03-12 06:40:44</t>
  </si>
  <si>
    <t>2.5N</t>
  </si>
  <si>
    <t>139.8E</t>
  </si>
  <si>
    <t>9.9e10</t>
  </si>
  <si>
    <t>2015-09-17 21:03:14</t>
  </si>
  <si>
    <t>43.1S</t>
  </si>
  <si>
    <t>94.9E</t>
  </si>
  <si>
    <t>2006-01-08 05:20:19</t>
  </si>
  <si>
    <t>7.6N</t>
  </si>
  <si>
    <t>28.2W</t>
  </si>
  <si>
    <t>9.4e10</t>
  </si>
  <si>
    <t>2014-03-03 15:00:21</t>
  </si>
  <si>
    <t>94.9W</t>
  </si>
  <si>
    <t>2015-10-31 11:34:30</t>
  </si>
  <si>
    <t>9.0N</t>
  </si>
  <si>
    <t>138.0W</t>
  </si>
  <si>
    <t>9.7e10</t>
  </si>
  <si>
    <t>2017-06-30 14:26:45</t>
  </si>
  <si>
    <t>34.3S</t>
  </si>
  <si>
    <t>134.5E</t>
  </si>
  <si>
    <t>2019-05-22 15:16:49</t>
  </si>
  <si>
    <t>10.8N</t>
  </si>
  <si>
    <t>37.3W</t>
  </si>
  <si>
    <t>9.5e10</t>
  </si>
  <si>
    <t>2020-01-17 21:29:49</t>
  </si>
  <si>
    <t>19.4N</t>
  </si>
  <si>
    <t>66.0W</t>
  </si>
  <si>
    <t>1999-04-26 11:33:06</t>
  </si>
  <si>
    <t>6.5E</t>
  </si>
  <si>
    <t>9.2e10</t>
  </si>
  <si>
    <t>1999-09-08 14:41:53</t>
  </si>
  <si>
    <t>32.5N</t>
  </si>
  <si>
    <t>104.6E</t>
  </si>
  <si>
    <t>9.0e10</t>
  </si>
  <si>
    <t>2002-08-14 07:48:32</t>
  </si>
  <si>
    <t>6.9S</t>
  </si>
  <si>
    <t>126.2W</t>
  </si>
  <si>
    <t>2004-10-14 11:41:01</t>
  </si>
  <si>
    <t>9.3e10</t>
  </si>
  <si>
    <t>2004-12-29 07:11:45</t>
  </si>
  <si>
    <t>8.5S</t>
  </si>
  <si>
    <t>171.8E</t>
  </si>
  <si>
    <t>2006-08-29 01:38:36</t>
  </si>
  <si>
    <t>162.0W</t>
  </si>
  <si>
    <t>2006-10-02 19:10:27</t>
  </si>
  <si>
    <t>14.0N</t>
  </si>
  <si>
    <t>53.1E</t>
  </si>
  <si>
    <t>2010-02-24 19:55:58</t>
  </si>
  <si>
    <t>2.6S</t>
  </si>
  <si>
    <t>102.2W</t>
  </si>
  <si>
    <t>2017-05-24 07:03:03</t>
  </si>
  <si>
    <t>9.1S</t>
  </si>
  <si>
    <t>101.8E</t>
  </si>
  <si>
    <t>Kosice</t>
  </si>
  <si>
    <t>2022-06-14 13:12:28</t>
  </si>
  <si>
    <t>4.6N</t>
  </si>
  <si>
    <t>39.1W</t>
  </si>
  <si>
    <t>9.1e10</t>
  </si>
  <si>
    <t>2022-06-30 04:02:57</t>
  </si>
  <si>
    <t>31.9S</t>
  </si>
  <si>
    <t>12.9W</t>
  </si>
  <si>
    <t>1994-10-20 00:11:21</t>
  </si>
  <si>
    <t>45.2S</t>
  </si>
  <si>
    <t>1.9W</t>
  </si>
  <si>
    <t>8.7e10</t>
  </si>
  <si>
    <t>1999-10-26 17:19:42</t>
  </si>
  <si>
    <t>13.7N</t>
  </si>
  <si>
    <t>70.8W</t>
  </si>
  <si>
    <t>8.6e10</t>
  </si>
  <si>
    <t>1999-11-07 17:53:06</t>
  </si>
  <si>
    <t>2.3S</t>
  </si>
  <si>
    <t>77.4W</t>
  </si>
  <si>
    <t>8.9e10</t>
  </si>
  <si>
    <t>2000-04-21 13:42:20</t>
  </si>
  <si>
    <t>2000-09-19 22:12:38</t>
  </si>
  <si>
    <t>133.8W</t>
  </si>
  <si>
    <t>2001-10-14 12:03:11</t>
  </si>
  <si>
    <t>2005-12-03 12:45:49</t>
  </si>
  <si>
    <t>33.8S</t>
  </si>
  <si>
    <t>117.4E</t>
  </si>
  <si>
    <t>8.8e10</t>
  </si>
  <si>
    <t>2009-09-27 22:22:48</t>
  </si>
  <si>
    <t>36.0S</t>
  </si>
  <si>
    <t>67.6W</t>
  </si>
  <si>
    <t>2010-11-09 13:05:46</t>
  </si>
  <si>
    <t>56.3S</t>
  </si>
  <si>
    <t>16.7W</t>
  </si>
  <si>
    <t>2015-04-21 01:42:51</t>
  </si>
  <si>
    <t>37.7N</t>
  </si>
  <si>
    <t>39.6W</t>
  </si>
  <si>
    <t>2018-04-07 03:05:09</t>
  </si>
  <si>
    <t>72.4N</t>
  </si>
  <si>
    <t>78.7W</t>
  </si>
  <si>
    <t>2018-12-23 23:38:03</t>
  </si>
  <si>
    <t>47.5S</t>
  </si>
  <si>
    <t>2022-07-20 10:56:53</t>
  </si>
  <si>
    <t>43.0S</t>
  </si>
  <si>
    <t>59.6W</t>
  </si>
  <si>
    <t>2022-07-25 07:28:17</t>
  </si>
  <si>
    <t>40.5S</t>
  </si>
  <si>
    <t>76.6E</t>
  </si>
  <si>
    <t>1996-08-15 16:07:51</t>
  </si>
  <si>
    <t>8.4e10</t>
  </si>
  <si>
    <t>2002-03-19 05:56:10</t>
  </si>
  <si>
    <t>8.3e10</t>
  </si>
  <si>
    <t>2006-07-15 23:55:45</t>
  </si>
  <si>
    <t>78.3S</t>
  </si>
  <si>
    <t>5.0W</t>
  </si>
  <si>
    <t>8.5e10</t>
  </si>
  <si>
    <t>2009-11-18 17:36:07</t>
  </si>
  <si>
    <t>2009-12-31 16:24:23</t>
  </si>
  <si>
    <t>2012-01-11 02:23:15</t>
  </si>
  <si>
    <t>88.5E</t>
  </si>
  <si>
    <t>2015-12-21 02:32:48</t>
  </si>
  <si>
    <t>5.9N</t>
  </si>
  <si>
    <t>143.0E</t>
  </si>
  <si>
    <t>2018-09-20 18:29:03</t>
  </si>
  <si>
    <t>67.3S</t>
  </si>
  <si>
    <t>75.1E</t>
  </si>
  <si>
    <t>2020-05-12 23:22:56</t>
  </si>
  <si>
    <t>15.9N</t>
  </si>
  <si>
    <t>174.2E</t>
  </si>
  <si>
    <t>1996-08-05 15:19:30</t>
  </si>
  <si>
    <t>8.0e10</t>
  </si>
  <si>
    <t>2000-10-11 23:29:55</t>
  </si>
  <si>
    <t>5.5W</t>
  </si>
  <si>
    <t>8.1e10</t>
  </si>
  <si>
    <t>2002-03-03 21:10:55</t>
  </si>
  <si>
    <t>37.5N</t>
  </si>
  <si>
    <t>154.0E</t>
  </si>
  <si>
    <t>8.2e10</t>
  </si>
  <si>
    <t>2003-02-12 23:45:57</t>
  </si>
  <si>
    <t>7.9e10</t>
  </si>
  <si>
    <t>2004-07-04 16:58:04</t>
  </si>
  <si>
    <t>2005-06-03 08:15:41</t>
  </si>
  <si>
    <t>31.0S</t>
  </si>
  <si>
    <t>90.3W</t>
  </si>
  <si>
    <t>2005-09-02 07:59:47</t>
  </si>
  <si>
    <t>13.5N</t>
  </si>
  <si>
    <t>73.1E</t>
  </si>
  <si>
    <t>2008-05-15 11:29:55</t>
  </si>
  <si>
    <t>41.5W</t>
  </si>
  <si>
    <t>2010-03-15 15:55:43</t>
  </si>
  <si>
    <t>2010-04-06 18:33:12</t>
  </si>
  <si>
    <t>146.5W</t>
  </si>
  <si>
    <t>2010-11-21 14:45:27</t>
  </si>
  <si>
    <t>1.9N</t>
  </si>
  <si>
    <t>143.3E</t>
  </si>
  <si>
    <t>2020-10-23 20:51:39</t>
  </si>
  <si>
    <t>30.0N</t>
  </si>
  <si>
    <t>71.9W</t>
  </si>
  <si>
    <t>2007-01-22 07:24:56</t>
  </si>
  <si>
    <t>45.4N</t>
  </si>
  <si>
    <t>53.5E</t>
  </si>
  <si>
    <t>7.6e10</t>
  </si>
  <si>
    <t>2008-04-06 16:03:34</t>
  </si>
  <si>
    <t>7.7e10</t>
  </si>
  <si>
    <t>2014-01-12 16:00:48</t>
  </si>
  <si>
    <t>2.9N</t>
  </si>
  <si>
    <t>64.4E</t>
  </si>
  <si>
    <t>7.8e10</t>
  </si>
  <si>
    <t>2014-12-09 21:19:18</t>
  </si>
  <si>
    <t>76.6N</t>
  </si>
  <si>
    <t>96.3E</t>
  </si>
  <si>
    <t>2015-11-02 21:34:20</t>
  </si>
  <si>
    <t>41.4S</t>
  </si>
  <si>
    <t>33.0E</t>
  </si>
  <si>
    <t>2016-09-14 15:01:51</t>
  </si>
  <si>
    <t>3.5S</t>
  </si>
  <si>
    <t>44.6E</t>
  </si>
  <si>
    <t>2016-11-03 17:14:29</t>
  </si>
  <si>
    <t>39.6S</t>
  </si>
  <si>
    <t>16.3W</t>
  </si>
  <si>
    <t>2021-01-29 16:12:47</t>
  </si>
  <si>
    <t>38.8N</t>
  </si>
  <si>
    <t>51.3W</t>
  </si>
  <si>
    <t>-.6</t>
  </si>
  <si>
    <t>2022-03-24 03:43:42</t>
  </si>
  <si>
    <t>20.6W</t>
  </si>
  <si>
    <t>1998-01-04 23:00:27</t>
  </si>
  <si>
    <t>35.1S</t>
  </si>
  <si>
    <t>33.4E</t>
  </si>
  <si>
    <t>7.4e10</t>
  </si>
  <si>
    <t>1999-11-15 20:01:28</t>
  </si>
  <si>
    <t>75.4E</t>
  </si>
  <si>
    <t>2003-08-26 22:08:45</t>
  </si>
  <si>
    <t>7.2e10</t>
  </si>
  <si>
    <t>2003-11-01 14:09:30</t>
  </si>
  <si>
    <t>51.4S</t>
  </si>
  <si>
    <t>151.7E</t>
  </si>
  <si>
    <t>7.3e10</t>
  </si>
  <si>
    <t>2005-11-09 07:33:08</t>
  </si>
  <si>
    <t>2008-02-24 19:33:14</t>
  </si>
  <si>
    <t>2009-05-13 20:20:16</t>
  </si>
  <si>
    <t>2011-01-21 15:11:43</t>
  </si>
  <si>
    <t>44.6W</t>
  </si>
  <si>
    <t>2013-11-21 01:50:35</t>
  </si>
  <si>
    <t>44.7N</t>
  </si>
  <si>
    <t>35.3E</t>
  </si>
  <si>
    <t>7.5e10</t>
  </si>
  <si>
    <t>2014-07-29 07:38:07</t>
  </si>
  <si>
    <t>172.2W</t>
  </si>
  <si>
    <t>2014-10-17 14:07:36</t>
  </si>
  <si>
    <t>4.6S</t>
  </si>
  <si>
    <t>66.3W</t>
  </si>
  <si>
    <t>2015-03-11 06:18:59</t>
  </si>
  <si>
    <t>8.0N</t>
  </si>
  <si>
    <t>119.1E</t>
  </si>
  <si>
    <t>2017-03-08 22:21:59</t>
  </si>
  <si>
    <t>174.9E</t>
  </si>
  <si>
    <t>2017-07-13 09:30:36</t>
  </si>
  <si>
    <t>23.1N</t>
  </si>
  <si>
    <t>60.7E</t>
  </si>
  <si>
    <t>2018-04-19 14:02:27</t>
  </si>
  <si>
    <t>3.6E</t>
  </si>
  <si>
    <t>2018-05-08 02:27:13</t>
  </si>
  <si>
    <t>32N</t>
  </si>
  <si>
    <t>60.7W</t>
  </si>
  <si>
    <t>2020-07-12 07:50:32</t>
  </si>
  <si>
    <t>74.0E</t>
  </si>
  <si>
    <t>2020-08-02 16:36:25</t>
  </si>
  <si>
    <t>34.2W</t>
  </si>
  <si>
    <t>2021-01-25 03:01:37</t>
  </si>
  <si>
    <t>38.5N</t>
  </si>
  <si>
    <t>47.6W</t>
  </si>
  <si>
    <t>1995-01-18 10:17:26</t>
  </si>
  <si>
    <t>51.5N</t>
  </si>
  <si>
    <t>7.0e10</t>
  </si>
  <si>
    <t>1996-11-22 10:06:17</t>
  </si>
  <si>
    <t>6.8e10</t>
  </si>
  <si>
    <t>1999-08-06 03:22:37</t>
  </si>
  <si>
    <t>2000-11-06 07:18:57</t>
  </si>
  <si>
    <t>22.2W</t>
  </si>
  <si>
    <t>6.9e10</t>
  </si>
  <si>
    <t>2002-02-01 19:07:54</t>
  </si>
  <si>
    <t>60.7N</t>
  </si>
  <si>
    <t>116.6E</t>
  </si>
  <si>
    <t>2002-02-09 19:50:26</t>
  </si>
  <si>
    <t>138.7E</t>
  </si>
  <si>
    <t>2003-05-27 23:32:32</t>
  </si>
  <si>
    <t>5.2N</t>
  </si>
  <si>
    <t>166.2E</t>
  </si>
  <si>
    <t>2004-10-04 04:39:52</t>
  </si>
  <si>
    <t>150.9W</t>
  </si>
  <si>
    <t>7.1e10</t>
  </si>
  <si>
    <t>2005-04-14 14:05:22</t>
  </si>
  <si>
    <t>4.9N</t>
  </si>
  <si>
    <t>176.0W</t>
  </si>
  <si>
    <t>2006-02-26 07:30:06</t>
  </si>
  <si>
    <t>2008-02-16 08:38:39</t>
  </si>
  <si>
    <t>2009-10-11 12:49:51</t>
  </si>
  <si>
    <t>70.2E</t>
  </si>
  <si>
    <t>2010-11-10 08:26:35</t>
  </si>
  <si>
    <t>74.5N</t>
  </si>
  <si>
    <t>77.7W</t>
  </si>
  <si>
    <t>2012-08-27 06:57:43</t>
  </si>
  <si>
    <t>18.3S</t>
  </si>
  <si>
    <t>64.2E</t>
  </si>
  <si>
    <t>2013-07-31 03:50:14</t>
  </si>
  <si>
    <t>31.8S</t>
  </si>
  <si>
    <t>137.1E</t>
  </si>
  <si>
    <t>2015-06-14 03:03:06</t>
  </si>
  <si>
    <t>6.3N</t>
  </si>
  <si>
    <t>124.1E</t>
  </si>
  <si>
    <t>2015-09-14 23:50:50</t>
  </si>
  <si>
    <t>5.8N</t>
  </si>
  <si>
    <t>15.2W</t>
  </si>
  <si>
    <t>2016-05-29 12:14:55</t>
  </si>
  <si>
    <t>10.2N</t>
  </si>
  <si>
    <t>48.8W</t>
  </si>
  <si>
    <t>2016-09-22 04:57:49</t>
  </si>
  <si>
    <t>51.8S</t>
  </si>
  <si>
    <t>178.5E</t>
  </si>
  <si>
    <t>2018-02-21 01:28:03</t>
  </si>
  <si>
    <t>13.5S</t>
  </si>
  <si>
    <t>37.1W</t>
  </si>
  <si>
    <t>2019-04-06 11:59:09</t>
  </si>
  <si>
    <t>56.5N</t>
  </si>
  <si>
    <t>1994-09-22 04:22:17</t>
  </si>
  <si>
    <t>6.7e10</t>
  </si>
  <si>
    <t>1994-10-08 03:24:22</t>
  </si>
  <si>
    <t>6.6e10</t>
  </si>
  <si>
    <t>1999-12-16 00:07:22</t>
  </si>
  <si>
    <t>26.5S</t>
  </si>
  <si>
    <t>11.3W</t>
  </si>
  <si>
    <t>2000-07-07 01:34:20</t>
  </si>
  <si>
    <t>15.0N</t>
  </si>
  <si>
    <t>140.7E</t>
  </si>
  <si>
    <t>6.5e10</t>
  </si>
  <si>
    <t>2000-08-13 03:00:32</t>
  </si>
  <si>
    <t>36.7N</t>
  </si>
  <si>
    <t>127.8W</t>
  </si>
  <si>
    <t>2000-11-13 00:28:01</t>
  </si>
  <si>
    <t>13.6S</t>
  </si>
  <si>
    <t>5.8W</t>
  </si>
  <si>
    <t>2003-06-16 17:17:19</t>
  </si>
  <si>
    <t>2004-07-03 20:47:22</t>
  </si>
  <si>
    <t>2005-11-02 05:16:47</t>
  </si>
  <si>
    <t>123.8W</t>
  </si>
  <si>
    <t>2008-07-08 15:55:30</t>
  </si>
  <si>
    <t>72.8N</t>
  </si>
  <si>
    <t>147.3E</t>
  </si>
  <si>
    <t>2010-09-08 19:51:36</t>
  </si>
  <si>
    <t>13.9S</t>
  </si>
  <si>
    <t>65.5W</t>
  </si>
  <si>
    <t>2010-09-18 05:04:41</t>
  </si>
  <si>
    <t>7.4N</t>
  </si>
  <si>
    <t>36.7E</t>
  </si>
  <si>
    <t>2011-07-05 15:42:41</t>
  </si>
  <si>
    <t>29.1N</t>
  </si>
  <si>
    <t>139.7E</t>
  </si>
  <si>
    <t>2011-09-13 23:36:47</t>
  </si>
  <si>
    <t>19.9S</t>
  </si>
  <si>
    <t>13.8W</t>
  </si>
  <si>
    <t>2013-02-07 13:12:24</t>
  </si>
  <si>
    <t>18.8S</t>
  </si>
  <si>
    <t>158.6W</t>
  </si>
  <si>
    <t>2015-04-10 01:14:27</t>
  </si>
  <si>
    <t>42.8S</t>
  </si>
  <si>
    <t>8.2E</t>
  </si>
  <si>
    <t>2017-02-06 06:09:59</t>
  </si>
  <si>
    <t>10.4N</t>
  </si>
  <si>
    <t>131.6E</t>
  </si>
  <si>
    <t>2017-02-25 01:22:59</t>
  </si>
  <si>
    <t>29.5N</t>
  </si>
  <si>
    <t>13.5E</t>
  </si>
  <si>
    <t>2019-12-21 14:30:52</t>
  </si>
  <si>
    <t>2022-02-17 03:53:24</t>
  </si>
  <si>
    <t>5.4N</t>
  </si>
  <si>
    <t>2022-06-26 20:16:26</t>
  </si>
  <si>
    <t>69.7S</t>
  </si>
  <si>
    <t>164.7E</t>
  </si>
  <si>
    <t>1996-11-08 16:02:13</t>
  </si>
  <si>
    <t>6.1e10</t>
  </si>
  <si>
    <t>1996-12-01 13:19:35</t>
  </si>
  <si>
    <t>6.2e10</t>
  </si>
  <si>
    <t>1997-10-01 14:26:43</t>
  </si>
  <si>
    <t>46.7N</t>
  </si>
  <si>
    <t>108.9E</t>
  </si>
  <si>
    <t>1998-01-08 16:10:21</t>
  </si>
  <si>
    <t>1998-07-28 14:16:53</t>
  </si>
  <si>
    <t>6.3e10</t>
  </si>
  <si>
    <t>2000-03-28 15:27:17</t>
  </si>
  <si>
    <t>98.3E</t>
  </si>
  <si>
    <t>2001-10-12 03:11:53</t>
  </si>
  <si>
    <t>2004-09-28 08:57:28</t>
  </si>
  <si>
    <t>0.2N</t>
  </si>
  <si>
    <t>101.1W</t>
  </si>
  <si>
    <t>2006-12-01 06:09:25</t>
  </si>
  <si>
    <t>13.0S</t>
  </si>
  <si>
    <t>30.7E</t>
  </si>
  <si>
    <t>2008-07-22 19:34:00</t>
  </si>
  <si>
    <t>17.8S</t>
  </si>
  <si>
    <t>89.2W</t>
  </si>
  <si>
    <t>2009-11-25 01:36:20</t>
  </si>
  <si>
    <t>52.8S</t>
  </si>
  <si>
    <t>136.5E</t>
  </si>
  <si>
    <t>6.4e10</t>
  </si>
  <si>
    <t>2010-12-09 02:54:07</t>
  </si>
  <si>
    <t>169.7W</t>
  </si>
  <si>
    <t>2013-12-08 03:10:09</t>
  </si>
  <si>
    <t>32.8N</t>
  </si>
  <si>
    <t>165.1W</t>
  </si>
  <si>
    <t>2014-06-26 05:54:41</t>
  </si>
  <si>
    <t>71.5S</t>
  </si>
  <si>
    <t>93.4E</t>
  </si>
  <si>
    <t>2015-03-30 21:33:52</t>
  </si>
  <si>
    <t>36.1S</t>
  </si>
  <si>
    <t>2020-08-30 16:08:22</t>
  </si>
  <si>
    <t>26.0N</t>
  </si>
  <si>
    <t>133.5E</t>
  </si>
  <si>
    <t>2021-01-24 07:33:43</t>
  </si>
  <si>
    <t>45.0S</t>
  </si>
  <si>
    <t>95.5E</t>
  </si>
  <si>
    <t>1995-02-16 13:05:47</t>
  </si>
  <si>
    <t>141.7W</t>
  </si>
  <si>
    <t>6.0e10</t>
  </si>
  <si>
    <t>1999-03-02 22:23:25</t>
  </si>
  <si>
    <t>50.5E</t>
  </si>
  <si>
    <t>5.9e10</t>
  </si>
  <si>
    <t>2000-05-03 10:40:09</t>
  </si>
  <si>
    <t>5.0S</t>
  </si>
  <si>
    <t>73.0E</t>
  </si>
  <si>
    <t>2000-05-29 16:46:28</t>
  </si>
  <si>
    <t>2003-07-21 05:11:28</t>
  </si>
  <si>
    <t>5.8e10</t>
  </si>
  <si>
    <t>2004-02-27 01:18:54</t>
  </si>
  <si>
    <t>2006-06-07 00:06:28</t>
  </si>
  <si>
    <t>69.2N</t>
  </si>
  <si>
    <t>22.5E</t>
  </si>
  <si>
    <t>2007-10-07 13:31:01</t>
  </si>
  <si>
    <t>35.2S</t>
  </si>
  <si>
    <t>125.6E</t>
  </si>
  <si>
    <t>2007-10-25 19:35:38</t>
  </si>
  <si>
    <t>40.9S</t>
  </si>
  <si>
    <t>91.3E</t>
  </si>
  <si>
    <t>2008-09-09 09:49:41</t>
  </si>
  <si>
    <t>2011-03-24 20:23:58</t>
  </si>
  <si>
    <t>0.6N</t>
  </si>
  <si>
    <t>127.5W</t>
  </si>
  <si>
    <t>2012-05-25 11:31:24</t>
  </si>
  <si>
    <t>41.8S</t>
  </si>
  <si>
    <t>36.2W</t>
  </si>
  <si>
    <t>2013-10-09 17:27:36</t>
  </si>
  <si>
    <t>2014-05-29 01:12:36</t>
  </si>
  <si>
    <t>21.9N</t>
  </si>
  <si>
    <t>131.1W</t>
  </si>
  <si>
    <t>2015-02-25 10:53:24</t>
  </si>
  <si>
    <t>12.4N</t>
  </si>
  <si>
    <t>122.4W</t>
  </si>
  <si>
    <t>2016-03-03 01:32:43</t>
  </si>
  <si>
    <t>48.0S</t>
  </si>
  <si>
    <t>51.0E</t>
  </si>
  <si>
    <t>2008 TC3</t>
  </si>
  <si>
    <t>2017-07-31 22:01:35</t>
  </si>
  <si>
    <t>24.7N</t>
  </si>
  <si>
    <t>118.5W</t>
  </si>
  <si>
    <t>2019-09-12 02:34:58</t>
  </si>
  <si>
    <t>24.9N</t>
  </si>
  <si>
    <t>47.8W</t>
  </si>
  <si>
    <t>2020-01-16 09:31:42</t>
  </si>
  <si>
    <t>71.7S</t>
  </si>
  <si>
    <t>116.4W</t>
  </si>
  <si>
    <t>2021-10-20 08:41:50</t>
  </si>
  <si>
    <t>13.8N</t>
  </si>
  <si>
    <t>140.4W</t>
  </si>
  <si>
    <t>2022-07-22 00:16:19</t>
  </si>
  <si>
    <t>23.3S</t>
  </si>
  <si>
    <t>20.5W</t>
  </si>
  <si>
    <t>1995-08-06 04:38:09</t>
  </si>
  <si>
    <t>5.5e10</t>
  </si>
  <si>
    <t>1996-02-16 07:03:14</t>
  </si>
  <si>
    <t>2004-04-23 00:33:41</t>
  </si>
  <si>
    <t>5.6e10</t>
  </si>
  <si>
    <t>2004-05-17 02:08:27</t>
  </si>
  <si>
    <t>18.9S</t>
  </si>
  <si>
    <t>28.3E</t>
  </si>
  <si>
    <t>2004-06-03 09:40:12</t>
  </si>
  <si>
    <t>48.9N</t>
  </si>
  <si>
    <t>120.4W</t>
  </si>
  <si>
    <t>5.4e10</t>
  </si>
  <si>
    <t>2005-03-06 17:32:51</t>
  </si>
  <si>
    <t>2008-05-06 01:08:56</t>
  </si>
  <si>
    <t>5.7e10</t>
  </si>
  <si>
    <t>2010-04-17 02:21:58</t>
  </si>
  <si>
    <t>13.1N</t>
  </si>
  <si>
    <t>173.0W</t>
  </si>
  <si>
    <t>2014-11-27 12:12:52</t>
  </si>
  <si>
    <t>2015-03-04 04:30:05</t>
  </si>
  <si>
    <t>15.9S</t>
  </si>
  <si>
    <t>88.1E</t>
  </si>
  <si>
    <t>2015-07-04 01:40:11</t>
  </si>
  <si>
    <t>103.1E</t>
  </si>
  <si>
    <t>2020-05-27 17:30:18</t>
  </si>
  <si>
    <t>40.8N</t>
  </si>
  <si>
    <t>41.7E</t>
  </si>
  <si>
    <t>2020-12-28 17:27:53</t>
  </si>
  <si>
    <t>36.8N</t>
  </si>
  <si>
    <t>54.7W</t>
  </si>
  <si>
    <t>2022-01-30 02:06:18</t>
  </si>
  <si>
    <t>38.0W</t>
  </si>
  <si>
    <t>2002-03-19 02:56:52</t>
  </si>
  <si>
    <t>5.3e10</t>
  </si>
  <si>
    <t>2002-07-22 11:16:02</t>
  </si>
  <si>
    <t>106.1E</t>
  </si>
  <si>
    <t>2005-03-09 15:47:36</t>
  </si>
  <si>
    <t>21.4S</t>
  </si>
  <si>
    <t>157.9W</t>
  </si>
  <si>
    <t>2006-01-26 00:00:53</t>
  </si>
  <si>
    <t>79.8S</t>
  </si>
  <si>
    <t>111.0W</t>
  </si>
  <si>
    <t>2008-07-11 14:35:28</t>
  </si>
  <si>
    <t>5.2e10</t>
  </si>
  <si>
    <t>2012-09-11 22:07:30</t>
  </si>
  <si>
    <t>105.2E</t>
  </si>
  <si>
    <t>2014-07-29 03:07:43</t>
  </si>
  <si>
    <t>33.9S</t>
  </si>
  <si>
    <t>115.9W</t>
  </si>
  <si>
    <t>2015-05-07 20:34:34</t>
  </si>
  <si>
    <t>21.5S</t>
  </si>
  <si>
    <t>29.3W</t>
  </si>
  <si>
    <t>2016-02-13 00:10:13</t>
  </si>
  <si>
    <t>3.1N</t>
  </si>
  <si>
    <t>117.9E</t>
  </si>
  <si>
    <t>5.1e10</t>
  </si>
  <si>
    <t>2018-09-25 00:16:59</t>
  </si>
  <si>
    <t>44.9E</t>
  </si>
  <si>
    <t>2022-04-12 21:59:12</t>
  </si>
  <si>
    <t>8.2S</t>
  </si>
  <si>
    <t>57.8E</t>
  </si>
  <si>
    <t>1994-12-16 09:41:03</t>
  </si>
  <si>
    <t>42.2S</t>
  </si>
  <si>
    <t>27.6E</t>
  </si>
  <si>
    <t>5.0e10</t>
  </si>
  <si>
    <t>1994-12-18 12:45:40</t>
  </si>
  <si>
    <t>1996-02-15 02:38:05</t>
  </si>
  <si>
    <t>76.0N</t>
  </si>
  <si>
    <t>127.0W</t>
  </si>
  <si>
    <t>1996-07-17 03:16:07</t>
  </si>
  <si>
    <t>1996-12-04 17:00:34</t>
  </si>
  <si>
    <t>4.9e10</t>
  </si>
  <si>
    <t>1997-07-30 03:01:51</t>
  </si>
  <si>
    <t>2000-03-19 05:11:50</t>
  </si>
  <si>
    <t>2001-05-06 04:30:29</t>
  </si>
  <si>
    <t>2002-10-09 12:00:35</t>
  </si>
  <si>
    <t>4.3S</t>
  </si>
  <si>
    <t>175.9W</t>
  </si>
  <si>
    <t>2004-05-06 02:22:49</t>
  </si>
  <si>
    <t>2004-06-03 21:59:15</t>
  </si>
  <si>
    <t>4.7e10</t>
  </si>
  <si>
    <t>2006-08-15 10:52:24</t>
  </si>
  <si>
    <t>49.6E</t>
  </si>
  <si>
    <t>2007-06-11 09:47:05</t>
  </si>
  <si>
    <t>23.4S</t>
  </si>
  <si>
    <t>170.9W</t>
  </si>
  <si>
    <t>2008-02-18 08:51:12</t>
  </si>
  <si>
    <t>2008-03-15 11:29:55</t>
  </si>
  <si>
    <t>2009-01-12 22:24:56</t>
  </si>
  <si>
    <t>47.8N</t>
  </si>
  <si>
    <t>44.3W</t>
  </si>
  <si>
    <t>4.8e10</t>
  </si>
  <si>
    <t>2009-02-20 12:15:57</t>
  </si>
  <si>
    <t>64.9S</t>
  </si>
  <si>
    <t>70.0W</t>
  </si>
  <si>
    <t>2010-09-24 12:02:07</t>
  </si>
  <si>
    <t>67.4S</t>
  </si>
  <si>
    <t>50.6W</t>
  </si>
  <si>
    <t>2011-12-14 05:01:38</t>
  </si>
  <si>
    <t>89.6E</t>
  </si>
  <si>
    <t>2013-01-12 03:04:21</t>
  </si>
  <si>
    <t>15.1S</t>
  </si>
  <si>
    <t>155.6W</t>
  </si>
  <si>
    <t>2016-01-27 09:59:16</t>
  </si>
  <si>
    <t>53.6E</t>
  </si>
  <si>
    <t>2018-10-24 21:19:07</t>
  </si>
  <si>
    <t>6.7S</t>
  </si>
  <si>
    <t>148.6W</t>
  </si>
  <si>
    <t>2019-05-25 06:44:04</t>
  </si>
  <si>
    <t>19.2S</t>
  </si>
  <si>
    <t>89.4E</t>
  </si>
  <si>
    <t>2020-07-20 21:25:09</t>
  </si>
  <si>
    <t>11.2W</t>
  </si>
  <si>
    <t>2020-12-29 20:32:22</t>
  </si>
  <si>
    <t>158.2W</t>
  </si>
  <si>
    <t>2021-12-10 01:19:06</t>
  </si>
  <si>
    <t>172.6E</t>
  </si>
  <si>
    <t>1996-03-25 17:00:41</t>
  </si>
  <si>
    <t>4.4e10</t>
  </si>
  <si>
    <t>1996-10-07 17:43:44</t>
  </si>
  <si>
    <t>4.5e10</t>
  </si>
  <si>
    <t>1996-10-23 08:28:06</t>
  </si>
  <si>
    <t>47.3S</t>
  </si>
  <si>
    <t>20.6E</t>
  </si>
  <si>
    <t>1997-05-22 08:30:15</t>
  </si>
  <si>
    <t>1999-11-30 02:18:53</t>
  </si>
  <si>
    <t>2002-11-28 15:41:53</t>
  </si>
  <si>
    <t>4.6e10</t>
  </si>
  <si>
    <t>2005-05-02 20:10:36</t>
  </si>
  <si>
    <t>17.7N</t>
  </si>
  <si>
    <t>36.0E</t>
  </si>
  <si>
    <t>2006-01-27 01:27:42</t>
  </si>
  <si>
    <t>58.7N</t>
  </si>
  <si>
    <t>74.7E</t>
  </si>
  <si>
    <t>2008-01-18 01:17:39</t>
  </si>
  <si>
    <t>2008-10-21 02:20:25</t>
  </si>
  <si>
    <t>165.6W</t>
  </si>
  <si>
    <t>2011-07-27 23:00:36</t>
  </si>
  <si>
    <t>45.3S</t>
  </si>
  <si>
    <t>63.5E</t>
  </si>
  <si>
    <t>2012-04-23 22:01:10</t>
  </si>
  <si>
    <t>36.2N</t>
  </si>
  <si>
    <t>107.4E</t>
  </si>
  <si>
    <t>2013-08-12 18:08:02</t>
  </si>
  <si>
    <t>34.4S</t>
  </si>
  <si>
    <t>118.2E</t>
  </si>
  <si>
    <t>2014-12-13 02:53:52</t>
  </si>
  <si>
    <t>86.7N</t>
  </si>
  <si>
    <t>162.1W</t>
  </si>
  <si>
    <t>2015-10-04 21:02:17</t>
  </si>
  <si>
    <t>171.6W</t>
  </si>
  <si>
    <t>2016-01-21 16:44:54</t>
  </si>
  <si>
    <t>10.8S</t>
  </si>
  <si>
    <t>0.7E</t>
  </si>
  <si>
    <t>2016-07-21 00:48:53</t>
  </si>
  <si>
    <t>1.6W</t>
  </si>
  <si>
    <t>2017-12-31 09:36:10</t>
  </si>
  <si>
    <t>63.5S</t>
  </si>
  <si>
    <t>101.3W</t>
  </si>
  <si>
    <t>2019-03-15 12:26:56</t>
  </si>
  <si>
    <t>63.7N</t>
  </si>
  <si>
    <t>95.7E</t>
  </si>
  <si>
    <t>2019-12-06 10:19:57</t>
  </si>
  <si>
    <t>3.3S</t>
  </si>
  <si>
    <t>37.7W</t>
  </si>
  <si>
    <t>2020-01-06 11:03:50</t>
  </si>
  <si>
    <t>70.4S</t>
  </si>
  <si>
    <t>17.5W</t>
  </si>
  <si>
    <t>2020-01-27 05:39:15</t>
  </si>
  <si>
    <t>30.4N</t>
  </si>
  <si>
    <t>1.5E</t>
  </si>
  <si>
    <t>2020-10-22 17:39:33</t>
  </si>
  <si>
    <t>133.5W</t>
  </si>
  <si>
    <t>1994-06-15 00:02:26</t>
  </si>
  <si>
    <t>45.0N</t>
  </si>
  <si>
    <t>73.5W</t>
  </si>
  <si>
    <t>4.1e10</t>
  </si>
  <si>
    <t>1995-01-04 04:16:17</t>
  </si>
  <si>
    <t>12.1E</t>
  </si>
  <si>
    <t>1996-10-28 04:46:21</t>
  </si>
  <si>
    <t>27.4N</t>
  </si>
  <si>
    <t>79.4W</t>
  </si>
  <si>
    <t>4.3e10</t>
  </si>
  <si>
    <t>1996-12-17 04:16:18</t>
  </si>
  <si>
    <t>34.1N</t>
  </si>
  <si>
    <t>1997-01-04 06:46:39</t>
  </si>
  <si>
    <t>25.7N</t>
  </si>
  <si>
    <t>5.3W</t>
  </si>
  <si>
    <t>1998-08-30 00:20:12</t>
  </si>
  <si>
    <t>1999-01-12 19:24:52</t>
  </si>
  <si>
    <t>1999-12-03 17:24:45</t>
  </si>
  <si>
    <t>4.2e10</t>
  </si>
  <si>
    <t>2001-09-25 11:54:06</t>
  </si>
  <si>
    <t>2002-11-12 21:49:56</t>
  </si>
  <si>
    <t>21.1S</t>
  </si>
  <si>
    <t>6.8W</t>
  </si>
  <si>
    <t>2003-05-15 06:28:32</t>
  </si>
  <si>
    <t>54.0N</t>
  </si>
  <si>
    <t>80.4W</t>
  </si>
  <si>
    <t>2005-02-22 22:51:06</t>
  </si>
  <si>
    <t>2005-06-05 01:56:09</t>
  </si>
  <si>
    <t>34.8N</t>
  </si>
  <si>
    <t>90.9E</t>
  </si>
  <si>
    <t>2005-11-11 20:34:23</t>
  </si>
  <si>
    <t>21.4N</t>
  </si>
  <si>
    <t>134.1W</t>
  </si>
  <si>
    <t>2006-10-07 12:18:53</t>
  </si>
  <si>
    <t>23.0S</t>
  </si>
  <si>
    <t>61.8W</t>
  </si>
  <si>
    <t>2006-10-09 04:45:30</t>
  </si>
  <si>
    <t>47.0S</t>
  </si>
  <si>
    <t>78.9E</t>
  </si>
  <si>
    <t>2008-01-09 03:53:15</t>
  </si>
  <si>
    <t>66.8S</t>
  </si>
  <si>
    <t>67.3W</t>
  </si>
  <si>
    <t>2008-08-07 06:07:10</t>
  </si>
  <si>
    <t>18.5N</t>
  </si>
  <si>
    <t>180.0E</t>
  </si>
  <si>
    <t>2009-11-07 10:41:38</t>
  </si>
  <si>
    <t>64.1E</t>
  </si>
  <si>
    <t>2010-03-14 18:44:42</t>
  </si>
  <si>
    <t>90.2W</t>
  </si>
  <si>
    <t>2015-04-03 01:39:38</t>
  </si>
  <si>
    <t>8.4N</t>
  </si>
  <si>
    <t>2015-05-18 17:13:51</t>
  </si>
  <si>
    <t>2018-09-13 00:51:21</t>
  </si>
  <si>
    <t>50.1W</t>
  </si>
  <si>
    <t>2019-05-26 10:07:55</t>
  </si>
  <si>
    <t>25.3W</t>
  </si>
  <si>
    <t>2019-09-13 02:02:04</t>
  </si>
  <si>
    <t>18.6S</t>
  </si>
  <si>
    <t>126.9E</t>
  </si>
  <si>
    <t>2019-12-03 06:46:27</t>
  </si>
  <si>
    <t>5.6N</t>
  </si>
  <si>
    <t>2020-05-09 02:56:11</t>
  </si>
  <si>
    <t>44.8N</t>
  </si>
  <si>
    <t>131.0W</t>
  </si>
  <si>
    <t>2020-05-09 09:37:15</t>
  </si>
  <si>
    <t>7.2N</t>
  </si>
  <si>
    <t>44.2W</t>
  </si>
  <si>
    <t>2020-09-18 08:05:27</t>
  </si>
  <si>
    <t>2.4N</t>
  </si>
  <si>
    <t>1993-10-31 03:39:27</t>
  </si>
  <si>
    <t>100.9W</t>
  </si>
  <si>
    <t>4.0e10</t>
  </si>
  <si>
    <t>2000-07-31 07:06:34</t>
  </si>
  <si>
    <t>15.7N</t>
  </si>
  <si>
    <t>138.5W</t>
  </si>
  <si>
    <t>3.8e10</t>
  </si>
  <si>
    <t>2001-08-18 13:57:43</t>
  </si>
  <si>
    <t>2001-08-26 16:08:52</t>
  </si>
  <si>
    <t>2002-03-01 03:53:59</t>
  </si>
  <si>
    <t>29.2N</t>
  </si>
  <si>
    <t>66.8W</t>
  </si>
  <si>
    <t>2003-06-21 14:49:57</t>
  </si>
  <si>
    <t>2003-10-07 00:23:56</t>
  </si>
  <si>
    <t>3.7e10</t>
  </si>
  <si>
    <t>2004-12-13 11:35:55</t>
  </si>
  <si>
    <t>9.7S</t>
  </si>
  <si>
    <t>155.3E</t>
  </si>
  <si>
    <t>3.9e10</t>
  </si>
  <si>
    <t>2005-03-09 12:49:08</t>
  </si>
  <si>
    <t>14.3N</t>
  </si>
  <si>
    <t>142.7E</t>
  </si>
  <si>
    <t>2005-03-31 22:15:55</t>
  </si>
  <si>
    <t>42.8N</t>
  </si>
  <si>
    <t>2007-03-17 06:48:35</t>
  </si>
  <si>
    <t>7.1N</t>
  </si>
  <si>
    <t>4.1E</t>
  </si>
  <si>
    <t>2007-05-16 16:20:58</t>
  </si>
  <si>
    <t>111.7E</t>
  </si>
  <si>
    <t>2010-12-14 00:27:53</t>
  </si>
  <si>
    <t>4.9S</t>
  </si>
  <si>
    <t>175.5E</t>
  </si>
  <si>
    <t>2011-02-21 05:07:03</t>
  </si>
  <si>
    <t>26.3N</t>
  </si>
  <si>
    <t>43.7E</t>
  </si>
  <si>
    <t>2011-03-01 10:37:54</t>
  </si>
  <si>
    <t>53.5N</t>
  </si>
  <si>
    <t>103.9E</t>
  </si>
  <si>
    <t>2011-04-11 21:43:40</t>
  </si>
  <si>
    <t>2012-02-24 19:11:41</t>
  </si>
  <si>
    <t>22.7S</t>
  </si>
  <si>
    <t>30.8E</t>
  </si>
  <si>
    <t>2012-09-28 05:44:12</t>
  </si>
  <si>
    <t>73.7E</t>
  </si>
  <si>
    <t>2013-07-31 07:00:38</t>
  </si>
  <si>
    <t>2014-03-29 13:45:41</t>
  </si>
  <si>
    <t>121.5E</t>
  </si>
  <si>
    <t>2014-10-06 20:02:15</t>
  </si>
  <si>
    <t>85.7E</t>
  </si>
  <si>
    <t>2015-09-02 20:10:30</t>
  </si>
  <si>
    <t>39.1N</t>
  </si>
  <si>
    <t>40.2E</t>
  </si>
  <si>
    <t>2016-12-23 03:29:09</t>
  </si>
  <si>
    <t>21.3N</t>
  </si>
  <si>
    <t>49.3E</t>
  </si>
  <si>
    <t>2017-02-22 18:47:30</t>
  </si>
  <si>
    <t>50.7S</t>
  </si>
  <si>
    <t>2017-09-05 05:11:27</t>
  </si>
  <si>
    <t>49.3N</t>
  </si>
  <si>
    <t>116.9W</t>
  </si>
  <si>
    <t>2018-02-12 02:15:19</t>
  </si>
  <si>
    <t>58.9W</t>
  </si>
  <si>
    <t>2018-05-03 07:23:59</t>
  </si>
  <si>
    <t>46.9N</t>
  </si>
  <si>
    <t>7.5W</t>
  </si>
  <si>
    <t>2018-10-05 00:27:04</t>
  </si>
  <si>
    <t>39.8S</t>
  </si>
  <si>
    <t>31.7W</t>
  </si>
  <si>
    <t>2018-11-14 04:03:47</t>
  </si>
  <si>
    <t>37.6S</t>
  </si>
  <si>
    <t>83.5E</t>
  </si>
  <si>
    <t>2019-08-24 12:02:59</t>
  </si>
  <si>
    <t>130.4W</t>
  </si>
  <si>
    <t>2019-12-11 01:19:11</t>
  </si>
  <si>
    <t>47.7N</t>
  </si>
  <si>
    <t>161.7E</t>
  </si>
  <si>
    <t>2021-03-05 13:50:01</t>
  </si>
  <si>
    <t>81.1S</t>
  </si>
  <si>
    <t>141.1E</t>
  </si>
  <si>
    <t>2021-05-16 15:51:08</t>
  </si>
  <si>
    <t>52.1S</t>
  </si>
  <si>
    <t>2021-07-29 13:19:57</t>
  </si>
  <si>
    <t>42.4N</t>
  </si>
  <si>
    <t>98.4E</t>
  </si>
  <si>
    <t>2021-10-21 10:32:02</t>
  </si>
  <si>
    <t>51.4E</t>
  </si>
  <si>
    <t>2021-11-28 18:06:50</t>
  </si>
  <si>
    <t>32.6N</t>
  </si>
  <si>
    <t>113.5E</t>
  </si>
  <si>
    <t>2022-04-21 22:15:28</t>
  </si>
  <si>
    <t>55.5S</t>
  </si>
  <si>
    <t>68.9W</t>
  </si>
  <si>
    <t>1995-10-01 02:42:01</t>
  </si>
  <si>
    <t>3.5e10</t>
  </si>
  <si>
    <t>1996-05-01 13:19:25</t>
  </si>
  <si>
    <t>1996-08-17 15:46:08</t>
  </si>
  <si>
    <t>3.4e10</t>
  </si>
  <si>
    <t>1999-01-02 18:25:51</t>
  </si>
  <si>
    <t>47.0N</t>
  </si>
  <si>
    <t>103.0E</t>
  </si>
  <si>
    <t>1999-08-16 05:18:20</t>
  </si>
  <si>
    <t>35.0N</t>
  </si>
  <si>
    <t>107.2W</t>
  </si>
  <si>
    <t>3.6e10</t>
  </si>
  <si>
    <t>2000-01-18 08:33:58</t>
  </si>
  <si>
    <t>24.3N</t>
  </si>
  <si>
    <t>2001-10-27 19:20:12</t>
  </si>
  <si>
    <t>52.7N</t>
  </si>
  <si>
    <t>3.8E</t>
  </si>
  <si>
    <t>2003-11-26 02:00:04</t>
  </si>
  <si>
    <t>22.9S</t>
  </si>
  <si>
    <t>2004-07-22 03:34:31</t>
  </si>
  <si>
    <t>2005-04-05 17:48:07</t>
  </si>
  <si>
    <t>2007-01-01 11:43:29</t>
  </si>
  <si>
    <t>44.4N</t>
  </si>
  <si>
    <t>116.5E</t>
  </si>
  <si>
    <t>2008-07-01 17:40:19</t>
  </si>
  <si>
    <t>37.1N</t>
  </si>
  <si>
    <t>115.7W</t>
  </si>
  <si>
    <t>2008-12-09 06:08:16</t>
  </si>
  <si>
    <t>2008-12-24 15:51:58</t>
  </si>
  <si>
    <t>68.9S</t>
  </si>
  <si>
    <t>102.0W</t>
  </si>
  <si>
    <t>2010-08-05 19:31:48</t>
  </si>
  <si>
    <t>46.6E</t>
  </si>
  <si>
    <t>2011-08-11 02:56:08</t>
  </si>
  <si>
    <t>2011-10-12 07:13:20</t>
  </si>
  <si>
    <t>26.4S</t>
  </si>
  <si>
    <t>78.4W</t>
  </si>
  <si>
    <t>2012-07-27 04:19:50</t>
  </si>
  <si>
    <t>63.1N</t>
  </si>
  <si>
    <t>172.3E</t>
  </si>
  <si>
    <t>2013-06-01 22:49:48</t>
  </si>
  <si>
    <t>65.6S</t>
  </si>
  <si>
    <t>138.4E</t>
  </si>
  <si>
    <t>2014-08-28 03:07:45</t>
  </si>
  <si>
    <t>45.4W</t>
  </si>
  <si>
    <t>2014-09-05 21:37:26</t>
  </si>
  <si>
    <t>22.7N</t>
  </si>
  <si>
    <t>150.0W</t>
  </si>
  <si>
    <t>2014-10-21 18:55:37</t>
  </si>
  <si>
    <t>22.2N</t>
  </si>
  <si>
    <t>132.9W</t>
  </si>
  <si>
    <t>2015-05-20 10:20:41</t>
  </si>
  <si>
    <t>2015-10-10 09:57:51</t>
  </si>
  <si>
    <t>51.0S</t>
  </si>
  <si>
    <t>21.1W</t>
  </si>
  <si>
    <t>2016-02-23 03:59:13</t>
  </si>
  <si>
    <t>32.3N</t>
  </si>
  <si>
    <t>67.2E</t>
  </si>
  <si>
    <t>2017-05-14 09:30:35</t>
  </si>
  <si>
    <t>26.0S</t>
  </si>
  <si>
    <t>32.4E</t>
  </si>
  <si>
    <t>2017-05-22 17:44:39</t>
  </si>
  <si>
    <t>157.6W</t>
  </si>
  <si>
    <t>2017-07-23 06:12:38</t>
  </si>
  <si>
    <t>6.6S</t>
  </si>
  <si>
    <t>69.7W</t>
  </si>
  <si>
    <t>2018-01-06 18:24:28</t>
  </si>
  <si>
    <t>12.8E</t>
  </si>
  <si>
    <t>2018-04-21 12:06:04</t>
  </si>
  <si>
    <t>59.0S</t>
  </si>
  <si>
    <t>45.8E</t>
  </si>
  <si>
    <t>2019-01-22 09:18:01</t>
  </si>
  <si>
    <t>18.0N</t>
  </si>
  <si>
    <t>2019-09-27 13:35:46</t>
  </si>
  <si>
    <t>28.4W</t>
  </si>
  <si>
    <t>2020-10-18 10:52:43</t>
  </si>
  <si>
    <t>11.4S</t>
  </si>
  <si>
    <t>135.8W</t>
  </si>
  <si>
    <t>1996-07-12 14:04:45</t>
  </si>
  <si>
    <t>93.6W</t>
  </si>
  <si>
    <t>3.2e10</t>
  </si>
  <si>
    <t>1997-12-28 03:58:18</t>
  </si>
  <si>
    <t>152.4E</t>
  </si>
  <si>
    <t>3.1e10</t>
  </si>
  <si>
    <t>1998-10-03 12:58:50</t>
  </si>
  <si>
    <t>1999-04-26 09:49:26</t>
  </si>
  <si>
    <t>32.8S</t>
  </si>
  <si>
    <t>159.1E</t>
  </si>
  <si>
    <t>3.3e10</t>
  </si>
  <si>
    <t>2002-04-02 02:36:28</t>
  </si>
  <si>
    <t>2003-02-25 23:13:28</t>
  </si>
  <si>
    <t>40.0N</t>
  </si>
  <si>
    <t>116.0E</t>
  </si>
  <si>
    <t>2003-04-01 04:40:55</t>
  </si>
  <si>
    <t>2003-06-10 14:11:07</t>
  </si>
  <si>
    <t>2003-09-22 03:45:43</t>
  </si>
  <si>
    <t>2005-07-01 22:36:15</t>
  </si>
  <si>
    <t>49.8S</t>
  </si>
  <si>
    <t>33.1E</t>
  </si>
  <si>
    <t>2005-11-02 07:04:32</t>
  </si>
  <si>
    <t>33.9N</t>
  </si>
  <si>
    <t>2005-11-29 07:33:16</t>
  </si>
  <si>
    <t>58.2W</t>
  </si>
  <si>
    <t>2005-12-01 10:40:20</t>
  </si>
  <si>
    <t>155.8W</t>
  </si>
  <si>
    <t>2006-08-18 00:03:18</t>
  </si>
  <si>
    <t>2007-01-18 13:51:10</t>
  </si>
  <si>
    <t>164.3W</t>
  </si>
  <si>
    <t>2007-06-07 21:28:12</t>
  </si>
  <si>
    <t>2007-10-12 09:14:03</t>
  </si>
  <si>
    <t>88.5N</t>
  </si>
  <si>
    <t>2009-03-15 05:44:33</t>
  </si>
  <si>
    <t>21.7S</t>
  </si>
  <si>
    <t>98.6W</t>
  </si>
  <si>
    <t>2009-06-18 04:39:00</t>
  </si>
  <si>
    <t>16.0W</t>
  </si>
  <si>
    <t>2009-06-27 13:08:05</t>
  </si>
  <si>
    <t>26.6S</t>
  </si>
  <si>
    <t>12.6W</t>
  </si>
  <si>
    <t>2010-11-19 07:25:56</t>
  </si>
  <si>
    <t>148.8E</t>
  </si>
  <si>
    <t>2011-03-23 04:24:46</t>
  </si>
  <si>
    <t>2011-07-07 23:25:54</t>
  </si>
  <si>
    <t>2012-04-02 16:50:33</t>
  </si>
  <si>
    <t>95.2W</t>
  </si>
  <si>
    <t>2012-08-13 05:31:53</t>
  </si>
  <si>
    <t>2014-01-08 17:05:34</t>
  </si>
  <si>
    <t>147.6E</t>
  </si>
  <si>
    <t>2014-12-12 06:48:11</t>
  </si>
  <si>
    <t>33.5N</t>
  </si>
  <si>
    <t>2015-02-17 13:19:50</t>
  </si>
  <si>
    <t>2016-03-16 23:54:20</t>
  </si>
  <si>
    <t>6.3W</t>
  </si>
  <si>
    <t>2016-10-01 20:23:45</t>
  </si>
  <si>
    <t>6.7E</t>
  </si>
  <si>
    <t>2016-11-29 08:05:38</t>
  </si>
  <si>
    <t>30.6S</t>
  </si>
  <si>
    <t>93.1W</t>
  </si>
  <si>
    <t>2017-10-15 04:33:16</t>
  </si>
  <si>
    <t>65.2S</t>
  </si>
  <si>
    <t>128.2E</t>
  </si>
  <si>
    <t>2018-01-22 22:06:30</t>
  </si>
  <si>
    <t>17.4W</t>
  </si>
  <si>
    <t>2019-05-19 14:47:03</t>
  </si>
  <si>
    <t>23.6S</t>
  </si>
  <si>
    <t>132.8E</t>
  </si>
  <si>
    <t>2019-06-30 16:52:58</t>
  </si>
  <si>
    <t>21.2N</t>
  </si>
  <si>
    <t>129.5W</t>
  </si>
  <si>
    <t>2021-02-02 10:03:21</t>
  </si>
  <si>
    <t>80.1E</t>
  </si>
  <si>
    <t>2021-07-07 13:41:14</t>
  </si>
  <si>
    <t>2021-09-06 17:55:42</t>
  </si>
  <si>
    <t>2.1S</t>
  </si>
  <si>
    <t>2021-11-08 05:28:28</t>
  </si>
  <si>
    <t>7.7W</t>
  </si>
  <si>
    <t>2021-12-20 23:15:55</t>
  </si>
  <si>
    <t>60.3E</t>
  </si>
  <si>
    <t>2022-06-07 22:53:17</t>
  </si>
  <si>
    <t>127.1W</t>
  </si>
  <si>
    <t>2022-09-14 23:31:15</t>
  </si>
  <si>
    <t>63.4E</t>
  </si>
  <si>
    <t>1995-01-02 20:41:38</t>
  </si>
  <si>
    <t>3.0e10</t>
  </si>
  <si>
    <t>1995-11-25 05:29:31</t>
  </si>
  <si>
    <t>2.9e10</t>
  </si>
  <si>
    <t>1996-08-09 18:14:56</t>
  </si>
  <si>
    <t>2000-06-02 18:44:16</t>
  </si>
  <si>
    <t>18.9W</t>
  </si>
  <si>
    <t>2000-06-03 03:24:49</t>
  </si>
  <si>
    <t>74.8W</t>
  </si>
  <si>
    <t>2000-06-22 20:02:11</t>
  </si>
  <si>
    <t>32.9N</t>
  </si>
  <si>
    <t>159.0E</t>
  </si>
  <si>
    <t>2002-06-15 11:51:18</t>
  </si>
  <si>
    <t>2003-09-20 19:04:01</t>
  </si>
  <si>
    <t>2003-10-13 14:06:59</t>
  </si>
  <si>
    <t>2004-02-02 18:52:20</t>
  </si>
  <si>
    <t>52.3E</t>
  </si>
  <si>
    <t>2004-07-16 00:11:01</t>
  </si>
  <si>
    <t>2004-10-10 11:05:28</t>
  </si>
  <si>
    <t>2004-12-11 15:36:51</t>
  </si>
  <si>
    <t>36.0N</t>
  </si>
  <si>
    <t>104.1E</t>
  </si>
  <si>
    <t>2005-04-06 01:30:24</t>
  </si>
  <si>
    <t>42.7S</t>
  </si>
  <si>
    <t>154.6E</t>
  </si>
  <si>
    <t>2006-05-07 17:45:14</t>
  </si>
  <si>
    <t>2010-03-08 22:44:41</t>
  </si>
  <si>
    <t>18.2N</t>
  </si>
  <si>
    <t>110.1E</t>
  </si>
  <si>
    <t>2011-01-08 19:38:44</t>
  </si>
  <si>
    <t>33.3N</t>
  </si>
  <si>
    <t>125.8W</t>
  </si>
  <si>
    <t>2011-07-04 09:18:04</t>
  </si>
  <si>
    <t>2011-12-11 17:29:33</t>
  </si>
  <si>
    <t>2012-04-19 22:12:10</t>
  </si>
  <si>
    <t>5.5N</t>
  </si>
  <si>
    <t>2012-10-25 15:57:19</t>
  </si>
  <si>
    <t>2013-02-20 13:13:07</t>
  </si>
  <si>
    <t>38.8W</t>
  </si>
  <si>
    <t>2013-03-12 10:32:59</t>
  </si>
  <si>
    <t>32.7S</t>
  </si>
  <si>
    <t>17.1E</t>
  </si>
  <si>
    <t>2014-10-14 10:25:03</t>
  </si>
  <si>
    <t>2.0S</t>
  </si>
  <si>
    <t>119.2E</t>
  </si>
  <si>
    <t>2015-08-04 10:24:59</t>
  </si>
  <si>
    <t>9.6S</t>
  </si>
  <si>
    <t>125.9E</t>
  </si>
  <si>
    <t>2015-10-11 00:07:46</t>
  </si>
  <si>
    <t>55.4S</t>
  </si>
  <si>
    <t>2017-10-09 12:51:48</t>
  </si>
  <si>
    <t>64.1W</t>
  </si>
  <si>
    <t>2018-04-30 13:17:57</t>
  </si>
  <si>
    <t>45.5S</t>
  </si>
  <si>
    <t>1.4W</t>
  </si>
  <si>
    <t>2018-06-26 17:51:53</t>
  </si>
  <si>
    <t>2019-04-14 17:54:33</t>
  </si>
  <si>
    <t>18.3N</t>
  </si>
  <si>
    <t>74.6W</t>
  </si>
  <si>
    <t>2021-02-09 23:27:29</t>
  </si>
  <si>
    <t>75.8N</t>
  </si>
  <si>
    <t>92.8W</t>
  </si>
  <si>
    <t>2021-10-28 09:10:30</t>
  </si>
  <si>
    <t>138.7W</t>
  </si>
  <si>
    <t>1996-05-08 01:02:05</t>
  </si>
  <si>
    <t>2.8e10</t>
  </si>
  <si>
    <t>1999-02-01 14:24:09</t>
  </si>
  <si>
    <t>80.0N</t>
  </si>
  <si>
    <t>154.2E</t>
  </si>
  <si>
    <t>1999-09-08 23:55:35</t>
  </si>
  <si>
    <t>22.4N</t>
  </si>
  <si>
    <t>0.2E</t>
  </si>
  <si>
    <t>1999-12-10 18:56:50</t>
  </si>
  <si>
    <t>2000-05-06 11:51:52</t>
  </si>
  <si>
    <t>49.9N</t>
  </si>
  <si>
    <t>18.4E</t>
  </si>
  <si>
    <t>2004-01-17 20:11:02</t>
  </si>
  <si>
    <t>2006-01-10 23:25:28</t>
  </si>
  <si>
    <t>29.8N</t>
  </si>
  <si>
    <t>12.7W</t>
  </si>
  <si>
    <t>2010-08-12 02:59:36</t>
  </si>
  <si>
    <t>2011-08-04 07:25:57</t>
  </si>
  <si>
    <t>40.7S</t>
  </si>
  <si>
    <t>86.7W</t>
  </si>
  <si>
    <t>2014-09-09 18:55:46</t>
  </si>
  <si>
    <t>137.2E</t>
  </si>
  <si>
    <t>2017-11-19 04:17:32</t>
  </si>
  <si>
    <t>24.2S</t>
  </si>
  <si>
    <t>135.0E</t>
  </si>
  <si>
    <t>2018-01-06 21:24:22</t>
  </si>
  <si>
    <t>55.8N</t>
  </si>
  <si>
    <t>52.5E</t>
  </si>
  <si>
    <t>2019-04-04 22:19:01</t>
  </si>
  <si>
    <t>35.3N</t>
  </si>
  <si>
    <t>93.9W</t>
  </si>
  <si>
    <t>2019-06-20 06:07:32</t>
  </si>
  <si>
    <t>7.3N</t>
  </si>
  <si>
    <t>2020-01-21 20:07:44</t>
  </si>
  <si>
    <t>33.1N</t>
  </si>
  <si>
    <t>34.3E</t>
  </si>
  <si>
    <t>2021-02-28 03:47:37</t>
  </si>
  <si>
    <t>9.2N</t>
  </si>
  <si>
    <t>1996-03-31 00:53:57</t>
  </si>
  <si>
    <t>2.7e10</t>
  </si>
  <si>
    <t>1997-07-04 12:22:33</t>
  </si>
  <si>
    <t>175.8W</t>
  </si>
  <si>
    <t>1998-03-24 09:08:14</t>
  </si>
  <si>
    <t>1998-12-22 09:24:00</t>
  </si>
  <si>
    <t>2000-06-27 10:06:51</t>
  </si>
  <si>
    <t>34.9N</t>
  </si>
  <si>
    <t>36.8E</t>
  </si>
  <si>
    <t>2000-09-24 06:57:19</t>
  </si>
  <si>
    <t>2000-12-15 03:46:27</t>
  </si>
  <si>
    <t>50.4N</t>
  </si>
  <si>
    <t>58.9E</t>
  </si>
  <si>
    <t>2002-03-28 21:29:56</t>
  </si>
  <si>
    <t>2005-03-18 16:48:32</t>
  </si>
  <si>
    <t>2005-08-20 12:10:24</t>
  </si>
  <si>
    <t>2007-03-07 15:16:49</t>
  </si>
  <si>
    <t>2009-06-20 11:04:41</t>
  </si>
  <si>
    <t>2009-07-03 04:02:00</t>
  </si>
  <si>
    <t>2011-08-31 09:44:13</t>
  </si>
  <si>
    <t>18.6N</t>
  </si>
  <si>
    <t>5.1W</t>
  </si>
  <si>
    <t>2012-12-18 11:19:17</t>
  </si>
  <si>
    <t>2018-02-15 13:38:22</t>
  </si>
  <si>
    <t>43.8S</t>
  </si>
  <si>
    <t>1.1W</t>
  </si>
  <si>
    <t>2019-10-22 22:21:15</t>
  </si>
  <si>
    <t>12.0N</t>
  </si>
  <si>
    <t>76.0W</t>
  </si>
  <si>
    <t>2019-11-28 20:30:54</t>
  </si>
  <si>
    <t>35.7N</t>
  </si>
  <si>
    <t>2020-02-10 23:48:17</t>
  </si>
  <si>
    <t>28.2N</t>
  </si>
  <si>
    <t>76.7E</t>
  </si>
  <si>
    <t>2020-04-18 13:08:38</t>
  </si>
  <si>
    <t>12.5N</t>
  </si>
  <si>
    <t>49.8W</t>
  </si>
  <si>
    <t>2020-10-21 06:38:49</t>
  </si>
  <si>
    <t>29.7S</t>
  </si>
  <si>
    <t>2022-02-17 12:08:06</t>
  </si>
  <si>
    <t>38.9W</t>
  </si>
  <si>
    <t>2022-04-04 00:30:39</t>
  </si>
  <si>
    <t>64.3W</t>
  </si>
  <si>
    <t>2022-07-08 01:36:37</t>
  </si>
  <si>
    <t>130.1E</t>
  </si>
  <si>
    <t>2022-09-15 02:49:02</t>
  </si>
  <si>
    <t>1993-11-29 17:48:41</t>
  </si>
  <si>
    <t>26.5N</t>
  </si>
  <si>
    <t>78.3E</t>
  </si>
  <si>
    <t>2.6e10</t>
  </si>
  <si>
    <t>1997-02-06 18:28:34</t>
  </si>
  <si>
    <t>1997-08-20 17:16:43</t>
  </si>
  <si>
    <t>1999-05-23 07:02:10</t>
  </si>
  <si>
    <t>16.4S</t>
  </si>
  <si>
    <t>116.3W</t>
  </si>
  <si>
    <t>2005-05-07 09:31:44</t>
  </si>
  <si>
    <t>75.8S</t>
  </si>
  <si>
    <t>163.7E</t>
  </si>
  <si>
    <t>2006-05-28 01:32:24</t>
  </si>
  <si>
    <t>2014-02-18 12:50:44</t>
  </si>
  <si>
    <t>61.5W</t>
  </si>
  <si>
    <t>2014-08-29 23:15:39</t>
  </si>
  <si>
    <t>6.2S</t>
  </si>
  <si>
    <t>2018-10-22 07:11:03</t>
  </si>
  <si>
    <t>2019-11-28 13:22:10</t>
  </si>
  <si>
    <t>2020-01-24 11:13:31</t>
  </si>
  <si>
    <t>35.8W</t>
  </si>
  <si>
    <t>2020-11-28 16:34:11</t>
  </si>
  <si>
    <t>135.1E</t>
  </si>
  <si>
    <t>1995-01-10 21:08:41</t>
  </si>
  <si>
    <t>2.5e10</t>
  </si>
  <si>
    <t>1995-04-02 12:32:38</t>
  </si>
  <si>
    <t>1995-06-09 09:28:38</t>
  </si>
  <si>
    <t>1995-07-09 18:20:09</t>
  </si>
  <si>
    <t>66.3E</t>
  </si>
  <si>
    <t>1998-11-23 20:20:14</t>
  </si>
  <si>
    <t>82.3N</t>
  </si>
  <si>
    <t>160.1E</t>
  </si>
  <si>
    <t>2002-08-10 18:01:51</t>
  </si>
  <si>
    <t>2004-07-29 12:41:45</t>
  </si>
  <si>
    <t>2005-08-09 14:35:45</t>
  </si>
  <si>
    <t>2005-09-14 01:08:52</t>
  </si>
  <si>
    <t>27.3E</t>
  </si>
  <si>
    <t>2005-11-15 05:19:07</t>
  </si>
  <si>
    <t>113.4W</t>
  </si>
  <si>
    <t>2007-03-15 02:20:15</t>
  </si>
  <si>
    <t>44.1S</t>
  </si>
  <si>
    <t>148.4W</t>
  </si>
  <si>
    <t>2008-11-18 09:41:51</t>
  </si>
  <si>
    <t>29.4S</t>
  </si>
  <si>
    <t>75.9E</t>
  </si>
  <si>
    <t>2009-07-31 02:13:19</t>
  </si>
  <si>
    <t>8.9N</t>
  </si>
  <si>
    <t>121.9W</t>
  </si>
  <si>
    <t>2012-11-20 20:37:31</t>
  </si>
  <si>
    <t>29.6E</t>
  </si>
  <si>
    <t>2019-01-29 20:47:20</t>
  </si>
  <si>
    <t>2019-08-16 20:36:05</t>
  </si>
  <si>
    <t>38.9N</t>
  </si>
  <si>
    <t>7.0E</t>
  </si>
  <si>
    <t>2019-11-28 11:55:02</t>
  </si>
  <si>
    <t>22.1S</t>
  </si>
  <si>
    <t>2020-03-22 06:44:29</t>
  </si>
  <si>
    <t>2021-05-02 14:12:49</t>
  </si>
  <si>
    <t>12.3N</t>
  </si>
  <si>
    <t>43.4W</t>
  </si>
  <si>
    <t>1997-01-28 17:49:49</t>
  </si>
  <si>
    <t>2.4e10</t>
  </si>
  <si>
    <t>1998-09-01 11:15:04</t>
  </si>
  <si>
    <t>34.6N</t>
  </si>
  <si>
    <t>23.6E</t>
  </si>
  <si>
    <t>1999-01-11 05:18:17</t>
  </si>
  <si>
    <t>1999-01-19 02:32:21</t>
  </si>
  <si>
    <t>7.9N</t>
  </si>
  <si>
    <t>85.8E</t>
  </si>
  <si>
    <t>2001-04-14 06:40:36</t>
  </si>
  <si>
    <t>2004-03-26 16:35:45</t>
  </si>
  <si>
    <t>7.6S</t>
  </si>
  <si>
    <t>155.1E</t>
  </si>
  <si>
    <t>2007-04-16 14:56:51</t>
  </si>
  <si>
    <t>2010-07-15 01:49:56</t>
  </si>
  <si>
    <t>60.9N</t>
  </si>
  <si>
    <t>178.1W</t>
  </si>
  <si>
    <t>2011-04-17 11:21:44</t>
  </si>
  <si>
    <t>2011-04-27 11:21:44</t>
  </si>
  <si>
    <t>2011-06-16 11:51:50</t>
  </si>
  <si>
    <t>67.3N</t>
  </si>
  <si>
    <t>21.4W</t>
  </si>
  <si>
    <t>2012-06-05 07:44:54</t>
  </si>
  <si>
    <t>2017-10-23 15:31:23</t>
  </si>
  <si>
    <t>28.8N</t>
  </si>
  <si>
    <t>2018-08-27 04:36:45</t>
  </si>
  <si>
    <t>1.7S</t>
  </si>
  <si>
    <t>141.4E</t>
  </si>
  <si>
    <t>2021-11-17 15:53:21</t>
  </si>
  <si>
    <t>2022-09-04 03:54:55</t>
  </si>
  <si>
    <t>20.0N</t>
  </si>
  <si>
    <t>165.9E</t>
  </si>
  <si>
    <t>1997-09-30 12:31:18</t>
  </si>
  <si>
    <t>38.1S</t>
  </si>
  <si>
    <t>63.9E</t>
  </si>
  <si>
    <t>2.3e10</t>
  </si>
  <si>
    <t>1998-08-08 12:55:22</t>
  </si>
  <si>
    <t>1999-12-01 19:38:15</t>
  </si>
  <si>
    <t>2000-04-04 13:38:15</t>
  </si>
  <si>
    <t>2003-04-28 13:06:46</t>
  </si>
  <si>
    <t>2005-06-18 19:40:41</t>
  </si>
  <si>
    <t>47.9N</t>
  </si>
  <si>
    <t>85.6E</t>
  </si>
  <si>
    <t>2006-11-13 15:16:34</t>
  </si>
  <si>
    <t>43.3E</t>
  </si>
  <si>
    <t>2009-01-10 07:42:39</t>
  </si>
  <si>
    <t>122.8E</t>
  </si>
  <si>
    <t>2009-11-14 19:58:55</t>
  </si>
  <si>
    <t>2011-08-18 14:55:45</t>
  </si>
  <si>
    <t>2011-08-20 20:01:37</t>
  </si>
  <si>
    <t>27.2S</t>
  </si>
  <si>
    <t>2.8W</t>
  </si>
  <si>
    <t>2011-11-20 05:25:05</t>
  </si>
  <si>
    <t>27.9S</t>
  </si>
  <si>
    <t>116.3E</t>
  </si>
  <si>
    <t>2012-09-10 01:03:32</t>
  </si>
  <si>
    <t>69.8S</t>
  </si>
  <si>
    <t>111.7W</t>
  </si>
  <si>
    <t>2012-10-19 16:26:22</t>
  </si>
  <si>
    <t>75.4S</t>
  </si>
  <si>
    <t>2015-07-19 07:06:26</t>
  </si>
  <si>
    <t>20.6N</t>
  </si>
  <si>
    <t>87.6W</t>
  </si>
  <si>
    <t>2015-10-13 12:23:08</t>
  </si>
  <si>
    <t>52.5W</t>
  </si>
  <si>
    <t>2019-09-28 10:40:20</t>
  </si>
  <si>
    <t>12.5S</t>
  </si>
  <si>
    <t>2021-06-09 05:43:59</t>
  </si>
  <si>
    <t>55.3W</t>
  </si>
  <si>
    <t>1995-12-27 12:55:01</t>
  </si>
  <si>
    <t>2.2e10</t>
  </si>
  <si>
    <t>1997-08-15 01:05:22</t>
  </si>
  <si>
    <t>2000-02-17 14:22:07</t>
  </si>
  <si>
    <t>14.2N</t>
  </si>
  <si>
    <t>115.9E</t>
  </si>
  <si>
    <t>2000-09-23 04:00:45</t>
  </si>
  <si>
    <t>58.5S</t>
  </si>
  <si>
    <t>142.6E</t>
  </si>
  <si>
    <t>2003-04-07 09:25:28</t>
  </si>
  <si>
    <t>18.4S</t>
  </si>
  <si>
    <t>162.6E</t>
  </si>
  <si>
    <t>2005-03-12 22:16:31</t>
  </si>
  <si>
    <t>2005-04-22 11:18:05</t>
  </si>
  <si>
    <t>36.7W</t>
  </si>
  <si>
    <t>2005-09-30 19:04:06</t>
  </si>
  <si>
    <t>2.8S</t>
  </si>
  <si>
    <t>84.1W</t>
  </si>
  <si>
    <t>2006-09-02 17:57:58</t>
  </si>
  <si>
    <t>2009-04-20 04:01:39</t>
  </si>
  <si>
    <t>6.0N</t>
  </si>
  <si>
    <t>84.3E</t>
  </si>
  <si>
    <t>2009-11-07 11:31:59</t>
  </si>
  <si>
    <t>45.5N</t>
  </si>
  <si>
    <t>157.7W</t>
  </si>
  <si>
    <t>2011-03-23 04:16:32</t>
  </si>
  <si>
    <t>16.8S</t>
  </si>
  <si>
    <t>85.6W</t>
  </si>
  <si>
    <t>2012-03-01 03:12:40</t>
  </si>
  <si>
    <t>29.8W</t>
  </si>
  <si>
    <t>2013-06-13 02:51:14</t>
  </si>
  <si>
    <t>2013-07-18 00:46:37</t>
  </si>
  <si>
    <t>2015-01-09 17:31:47</t>
  </si>
  <si>
    <t>49.2W</t>
  </si>
  <si>
    <t>2015-07-12 22:23:14</t>
  </si>
  <si>
    <t>31.0N</t>
  </si>
  <si>
    <t>159.6E</t>
  </si>
  <si>
    <t>2015-12-30 13:07:50</t>
  </si>
  <si>
    <t>160.7W</t>
  </si>
  <si>
    <t>2018-08-21 12:26:14</t>
  </si>
  <si>
    <t>39.2S</t>
  </si>
  <si>
    <t>162.9W</t>
  </si>
  <si>
    <t>2019-03-27 12:50:34</t>
  </si>
  <si>
    <t>7.4W</t>
  </si>
  <si>
    <t>2019-05-04 15:35:46</t>
  </si>
  <si>
    <t>28.4N</t>
  </si>
  <si>
    <t>88.3W</t>
  </si>
  <si>
    <t>2020-07-22 02:55:40</t>
  </si>
  <si>
    <t>20.0S</t>
  </si>
  <si>
    <t>103.8W</t>
  </si>
  <si>
    <t>2020-10-21 18:57:33</t>
  </si>
  <si>
    <t>12.9N</t>
  </si>
  <si>
    <t>150.2W</t>
  </si>
  <si>
    <t>1995-11-13 03:10:47</t>
  </si>
  <si>
    <t>2.1e10</t>
  </si>
  <si>
    <t>1996-06-25 11:22:40</t>
  </si>
  <si>
    <t>1996-10-30 12:48:19</t>
  </si>
  <si>
    <t>123.1W</t>
  </si>
  <si>
    <t>2000-07-15 16:13:29</t>
  </si>
  <si>
    <t>46.6S</t>
  </si>
  <si>
    <t>163.3E</t>
  </si>
  <si>
    <t>2003-05-18 07:51:40</t>
  </si>
  <si>
    <t>2003-06-22 22:53:28</t>
  </si>
  <si>
    <t>2003-08-01 04:09:32</t>
  </si>
  <si>
    <t>2004-03-25 09:39:26</t>
  </si>
  <si>
    <t>4.8S</t>
  </si>
  <si>
    <t>2005-04-15 06:54:59</t>
  </si>
  <si>
    <t>2006-12-07 11:42:00</t>
  </si>
  <si>
    <t>140.0W</t>
  </si>
  <si>
    <t>2008-04-07 01:22:28</t>
  </si>
  <si>
    <t>58.5W</t>
  </si>
  <si>
    <t>2008-05-22 20:50:28</t>
  </si>
  <si>
    <t>2008-05-29 21:23:56</t>
  </si>
  <si>
    <t>83.5W</t>
  </si>
  <si>
    <t>2008-06-18 13:45:36</t>
  </si>
  <si>
    <t>6.1N</t>
  </si>
  <si>
    <t>2010-08-17 04:19:37</t>
  </si>
  <si>
    <t>114.3W</t>
  </si>
  <si>
    <t>2012-01-15 12:26:20</t>
  </si>
  <si>
    <t>64.1S</t>
  </si>
  <si>
    <t>109.9E</t>
  </si>
  <si>
    <t>2019-05-12 22:41:48</t>
  </si>
  <si>
    <t>57.1W</t>
  </si>
  <si>
    <t>2019-06-30 08:11:29</t>
  </si>
  <si>
    <t>2.5S</t>
  </si>
  <si>
    <t>168.7E</t>
  </si>
  <si>
    <t>2020-04-28 05:43:17</t>
  </si>
  <si>
    <t>20.1N</t>
  </si>
  <si>
    <t>109.4W</t>
  </si>
  <si>
    <t>2020-10-19 07:05:47</t>
  </si>
  <si>
    <t>48.6N</t>
  </si>
  <si>
    <t>93.9E</t>
  </si>
  <si>
    <t>2020-11-25 12:20:50</t>
  </si>
  <si>
    <t>30.5S</t>
  </si>
  <si>
    <t>81.0W</t>
  </si>
  <si>
    <t>2021-04-13 02:16:47</t>
  </si>
  <si>
    <t>26.8N</t>
  </si>
  <si>
    <t>79.1W</t>
  </si>
  <si>
    <t>2021-05-06 05:54:27</t>
  </si>
  <si>
    <t>34.7S</t>
  </si>
  <si>
    <t>141.0E</t>
  </si>
  <si>
    <t>2021-12-23 21:27:58</t>
  </si>
  <si>
    <t>29.6W</t>
  </si>
  <si>
    <t>2022-03-03 00:03:03</t>
  </si>
  <si>
    <t>50.4S</t>
  </si>
  <si>
    <t>45.9E</t>
  </si>
  <si>
    <t>2022-08-21 16:35:49</t>
  </si>
  <si>
    <t>6.3S</t>
  </si>
  <si>
    <t>2000-06-23 09:03:42</t>
  </si>
  <si>
    <t>44.0W</t>
  </si>
  <si>
    <t>2.0e10</t>
  </si>
  <si>
    <t>2002-03-18 14:44:57</t>
  </si>
  <si>
    <t>60.4S</t>
  </si>
  <si>
    <t>120.5W</t>
  </si>
  <si>
    <t>2003-09-21 07:40:00</t>
  </si>
  <si>
    <t>2005-04-16 10:40:38</t>
  </si>
  <si>
    <t>2005-05-27 14:12:13</t>
  </si>
  <si>
    <t>48.9S</t>
  </si>
  <si>
    <t>145.1E</t>
  </si>
  <si>
    <t>2006-04-25 18:46:53</t>
  </si>
  <si>
    <t>2008-02-19 13:30:30</t>
  </si>
  <si>
    <t>119.8W</t>
  </si>
  <si>
    <t>2008-04-30 01:18:38</t>
  </si>
  <si>
    <t>33.6S</t>
  </si>
  <si>
    <t>35.1W</t>
  </si>
  <si>
    <t>2008-08-12 11:44:10</t>
  </si>
  <si>
    <t>2009-03-01 09:00:59</t>
  </si>
  <si>
    <t>2010-10-08 09:58:01</t>
  </si>
  <si>
    <t>2010-11-09 06:56:52</t>
  </si>
  <si>
    <t>160.0W</t>
  </si>
  <si>
    <t>2011-02-12 11:00:12</t>
  </si>
  <si>
    <t>95.3W</t>
  </si>
  <si>
    <t>2011-05-16 13:39:06</t>
  </si>
  <si>
    <t>1.2S</t>
  </si>
  <si>
    <t>92.8E</t>
  </si>
  <si>
    <t>2013-05-14 23:20:21</t>
  </si>
  <si>
    <t>76.4E</t>
  </si>
  <si>
    <t>2013-07-26 11:32:26</t>
  </si>
  <si>
    <t>178.5W</t>
  </si>
  <si>
    <t>2015-01-02 13:39:19</t>
  </si>
  <si>
    <t>140.0E</t>
  </si>
  <si>
    <t>2015-03-08 04:26:28</t>
  </si>
  <si>
    <t>39.1S</t>
  </si>
  <si>
    <t>118.6W</t>
  </si>
  <si>
    <t>2015-09-08 13:46:42</t>
  </si>
  <si>
    <t>29.9E</t>
  </si>
  <si>
    <t>2016-04-12 09:51:40</t>
  </si>
  <si>
    <t>38.3N</t>
  </si>
  <si>
    <t>2016-05-20 11:59:46</t>
  </si>
  <si>
    <t>2017-02-07 17:37:31</t>
  </si>
  <si>
    <t>27.4S</t>
  </si>
  <si>
    <t>14.8W</t>
  </si>
  <si>
    <t>2018-11-15 08:02:44</t>
  </si>
  <si>
    <t>42N</t>
  </si>
  <si>
    <t>57W</t>
  </si>
  <si>
    <t>2019-03-19 02:06:39</t>
  </si>
  <si>
    <t>24.0S</t>
  </si>
  <si>
    <t>140.3E</t>
  </si>
  <si>
    <t>2019-08-22 21:47:29</t>
  </si>
  <si>
    <t>2020-02-24 22:21:28</t>
  </si>
  <si>
    <t>3.6N</t>
  </si>
  <si>
    <t>96.0W</t>
  </si>
  <si>
    <t>2020-04-14 11:11:16</t>
  </si>
  <si>
    <t>45.6W</t>
  </si>
  <si>
    <t>2021-10-20 00:43:57</t>
  </si>
  <si>
    <t>59.0N</t>
  </si>
  <si>
    <t>154.3E</t>
  </si>
  <si>
    <t>2021-12-29 03:15:35</t>
  </si>
  <si>
    <t>115.0E</t>
  </si>
  <si>
    <t>2022-03-06 15:06:15</t>
  </si>
  <si>
    <t>99.5W</t>
  </si>
  <si>
    <t>2022-03-30 18:19:18</t>
  </si>
  <si>
    <t>45.9S</t>
  </si>
  <si>
    <t>171.4W</t>
  </si>
  <si>
    <t>Velocity (km/s)@max brightnes</t>
  </si>
  <si>
    <t>N</t>
  </si>
  <si>
    <t>E</t>
  </si>
  <si>
    <t>40.8</t>
  </si>
  <si>
    <t>63.4</t>
  </si>
  <si>
    <t>20.0</t>
  </si>
  <si>
    <t>165.9</t>
  </si>
  <si>
    <t>S</t>
  </si>
  <si>
    <t>W</t>
  </si>
  <si>
    <t>76.6</t>
  </si>
  <si>
    <t>21.3</t>
  </si>
  <si>
    <t>130.1</t>
  </si>
  <si>
    <t>164.7</t>
  </si>
  <si>
    <t>57.8</t>
  </si>
  <si>
    <t>74.3</t>
  </si>
  <si>
    <t>1.9</t>
  </si>
  <si>
    <t>70.0</t>
  </si>
  <si>
    <t>5.4</t>
  </si>
  <si>
    <t>56.4</t>
  </si>
  <si>
    <t>11.4</t>
  </si>
  <si>
    <t>142.2</t>
  </si>
  <si>
    <t>50.0</t>
  </si>
  <si>
    <t>115.0</t>
  </si>
  <si>
    <t>62.7</t>
  </si>
  <si>
    <t>60.3</t>
  </si>
  <si>
    <t>32.6</t>
  </si>
  <si>
    <t>113.5</t>
  </si>
  <si>
    <t>119.1</t>
  </si>
  <si>
    <t>51.5</t>
  </si>
  <si>
    <t>51.4</t>
  </si>
  <si>
    <t>59.0</t>
  </si>
  <si>
    <t>154.3</t>
  </si>
  <si>
    <t>53.9</t>
  </si>
  <si>
    <t>42.4</t>
  </si>
  <si>
    <t>98.4</t>
  </si>
  <si>
    <t>44.3</t>
  </si>
  <si>
    <t>141.0</t>
  </si>
  <si>
    <t>26.8</t>
  </si>
  <si>
    <t>71.2</t>
  </si>
  <si>
    <t>106.7</t>
  </si>
  <si>
    <t>90.4</t>
  </si>
  <si>
    <t>141.1</t>
  </si>
  <si>
    <t>75.8</t>
  </si>
  <si>
    <t>48.7</t>
  </si>
  <si>
    <t>80.1</t>
  </si>
  <si>
    <t>5.3</t>
  </si>
  <si>
    <t>115.2</t>
  </si>
  <si>
    <t>38.8</t>
  </si>
  <si>
    <t>95.5</t>
  </si>
  <si>
    <t>14.9</t>
  </si>
  <si>
    <t>36.8</t>
  </si>
  <si>
    <t>31.9</t>
  </si>
  <si>
    <t>96.2</t>
  </si>
  <si>
    <t>33.3</t>
  </si>
  <si>
    <t>135.1</t>
  </si>
  <si>
    <t>59.8</t>
  </si>
  <si>
    <t>16.8</t>
  </si>
  <si>
    <t>160.4</t>
  </si>
  <si>
    <t>22.0</t>
  </si>
  <si>
    <t>2.4</t>
  </si>
  <si>
    <t>26.0</t>
  </si>
  <si>
    <t>133.5</t>
  </si>
  <si>
    <t>74.0</t>
  </si>
  <si>
    <t>41.7</t>
  </si>
  <si>
    <t>44.8</t>
  </si>
  <si>
    <t>23.5</t>
  </si>
  <si>
    <t>90.8</t>
  </si>
  <si>
    <t>45.7</t>
  </si>
  <si>
    <t>15.1</t>
  </si>
  <si>
    <t>28.2</t>
  </si>
  <si>
    <t>76.7</t>
  </si>
  <si>
    <t>30.4</t>
  </si>
  <si>
    <t>1.5</t>
  </si>
  <si>
    <t>28.0</t>
  </si>
  <si>
    <t>33.1</t>
  </si>
  <si>
    <t>34.3</t>
  </si>
  <si>
    <t>19.4</t>
  </si>
  <si>
    <t>56.5</t>
  </si>
  <si>
    <t>47.7</t>
  </si>
  <si>
    <t>161.7</t>
  </si>
  <si>
    <t>35.7</t>
  </si>
  <si>
    <t>25.7</t>
  </si>
  <si>
    <t>122.9</t>
  </si>
  <si>
    <t>126.9</t>
  </si>
  <si>
    <t>54.5</t>
  </si>
  <si>
    <t>9.2</t>
  </si>
  <si>
    <t>24.9</t>
  </si>
  <si>
    <t>21.9</t>
  </si>
  <si>
    <t>38.9</t>
  </si>
  <si>
    <t>7.0</t>
  </si>
  <si>
    <t>44.6</t>
  </si>
  <si>
    <t>21.2</t>
  </si>
  <si>
    <t>56.6</t>
  </si>
  <si>
    <t>89.4</t>
  </si>
  <si>
    <t>137.5</t>
  </si>
  <si>
    <t>132.8</t>
  </si>
  <si>
    <t>67.8</t>
  </si>
  <si>
    <t>18.3</t>
  </si>
  <si>
    <t>94.9</t>
  </si>
  <si>
    <t>140.3</t>
  </si>
  <si>
    <t>63.7</t>
  </si>
  <si>
    <t>95.7</t>
  </si>
  <si>
    <t>25.3</t>
  </si>
  <si>
    <t>22.5</t>
  </si>
  <si>
    <t>18.0</t>
  </si>
  <si>
    <t>6.5</t>
  </si>
  <si>
    <t>56.9</t>
  </si>
  <si>
    <t>172.4</t>
  </si>
  <si>
    <t>47.3</t>
  </si>
  <si>
    <t>56.8</t>
  </si>
  <si>
    <t>44.9</t>
  </si>
  <si>
    <t>75.1</t>
  </si>
  <si>
    <t>141.4</t>
  </si>
  <si>
    <t>76.9</t>
  </si>
  <si>
    <t>32.0</t>
  </si>
  <si>
    <t>12.1</t>
  </si>
  <si>
    <t>52.8</t>
  </si>
  <si>
    <t>38.1</t>
  </si>
  <si>
    <t>23.3</t>
  </si>
  <si>
    <t>46.9</t>
  </si>
  <si>
    <t>45.8</t>
  </si>
  <si>
    <t>7.5</t>
  </si>
  <si>
    <t>3.6</t>
  </si>
  <si>
    <t>72.6</t>
  </si>
  <si>
    <t>104.3</t>
  </si>
  <si>
    <t>57.2</t>
  </si>
  <si>
    <t>55.8</t>
  </si>
  <si>
    <t>52.5</t>
  </si>
  <si>
    <t>60.2</t>
  </si>
  <si>
    <t>170.0</t>
  </si>
  <si>
    <t>135.0</t>
  </si>
  <si>
    <t>28.8</t>
  </si>
  <si>
    <t>128.2</t>
  </si>
  <si>
    <t>28.1</t>
  </si>
  <si>
    <t>99.4</t>
  </si>
  <si>
    <t>49.3</t>
  </si>
  <si>
    <t>23.1</t>
  </si>
  <si>
    <t>60.7</t>
  </si>
  <si>
    <t>134.5</t>
  </si>
  <si>
    <t>57.0</t>
  </si>
  <si>
    <t>143.7</t>
  </si>
  <si>
    <t>133.0</t>
  </si>
  <si>
    <t>101.8</t>
  </si>
  <si>
    <t>56.2</t>
  </si>
  <si>
    <t>40.5</t>
  </si>
  <si>
    <t>29.5</t>
  </si>
  <si>
    <t>13.5</t>
  </si>
  <si>
    <t>6.2</t>
  </si>
  <si>
    <t>60.4</t>
  </si>
  <si>
    <t>80.3</t>
  </si>
  <si>
    <t>36.2</t>
  </si>
  <si>
    <t>6.7</t>
  </si>
  <si>
    <t>178.5</t>
  </si>
  <si>
    <t>53.8</t>
  </si>
  <si>
    <t>1.0</t>
  </si>
  <si>
    <t>48.6</t>
  </si>
  <si>
    <t>15.8</t>
  </si>
  <si>
    <t>138.3</t>
  </si>
  <si>
    <t>3.2</t>
  </si>
  <si>
    <t>6.6</t>
  </si>
  <si>
    <t>20.7</t>
  </si>
  <si>
    <t>149.0</t>
  </si>
  <si>
    <t>51.0</t>
  </si>
  <si>
    <t>32.3</t>
  </si>
  <si>
    <t>67.2</t>
  </si>
  <si>
    <t>0.7</t>
  </si>
  <si>
    <t>53.6</t>
  </si>
  <si>
    <t>5.9</t>
  </si>
  <si>
    <t>143.0</t>
  </si>
  <si>
    <t>6.3</t>
  </si>
  <si>
    <t>29.9</t>
  </si>
  <si>
    <t>14.5</t>
  </si>
  <si>
    <t>98.9</t>
  </si>
  <si>
    <t>39.1</t>
  </si>
  <si>
    <t>40.2</t>
  </si>
  <si>
    <t>20.6</t>
  </si>
  <si>
    <t>38.6</t>
  </si>
  <si>
    <t>103.1</t>
  </si>
  <si>
    <t>124.1</t>
  </si>
  <si>
    <t>139.1</t>
  </si>
  <si>
    <t>37.7</t>
  </si>
  <si>
    <t>8.0</t>
  </si>
  <si>
    <t>88.1</t>
  </si>
  <si>
    <t>68.0</t>
  </si>
  <si>
    <t>2.0</t>
  </si>
  <si>
    <t>26.9</t>
  </si>
  <si>
    <t>140.0</t>
  </si>
  <si>
    <t>86.7</t>
  </si>
  <si>
    <t>33.5</t>
  </si>
  <si>
    <t>144.9</t>
  </si>
  <si>
    <t>43.1</t>
  </si>
  <si>
    <t>115.8</t>
  </si>
  <si>
    <t>119.2</t>
  </si>
  <si>
    <t>132.6</t>
  </si>
  <si>
    <t>18.9</t>
  </si>
  <si>
    <t>141.2</t>
  </si>
  <si>
    <t>93.4</t>
  </si>
  <si>
    <t>87.3</t>
  </si>
  <si>
    <t>121.5</t>
  </si>
  <si>
    <t>2.9</t>
  </si>
  <si>
    <t>64.4</t>
  </si>
  <si>
    <t>147.6</t>
  </si>
  <si>
    <t>39.5</t>
  </si>
  <si>
    <t>32.8</t>
  </si>
  <si>
    <t>44.7</t>
  </si>
  <si>
    <t>35.3</t>
  </si>
  <si>
    <t>137.1</t>
  </si>
  <si>
    <t>90.2</t>
  </si>
  <si>
    <t>0.3</t>
  </si>
  <si>
    <t>156.2</t>
  </si>
  <si>
    <t>35.5</t>
  </si>
  <si>
    <t>54.8</t>
  </si>
  <si>
    <t>61.1</t>
  </si>
  <si>
    <t>2.5</t>
  </si>
  <si>
    <t>29.6</t>
  </si>
  <si>
    <t>49.6</t>
  </si>
  <si>
    <t>51.2</t>
  </si>
  <si>
    <t>1.2</t>
  </si>
  <si>
    <t>64.2</t>
  </si>
  <si>
    <t>11.8</t>
  </si>
  <si>
    <t>117.0</t>
  </si>
  <si>
    <t>36.4</t>
  </si>
  <si>
    <t>41.5</t>
  </si>
  <si>
    <t>139.8</t>
  </si>
  <si>
    <t>32.4</t>
  </si>
  <si>
    <t>0.1</t>
  </si>
  <si>
    <t>109.9</t>
  </si>
  <si>
    <t>4.1</t>
  </si>
  <si>
    <t>14.0</t>
  </si>
  <si>
    <t>71.1</t>
  </si>
  <si>
    <t>53.5</t>
  </si>
  <si>
    <t>103.9</t>
  </si>
  <si>
    <t>26.3</t>
  </si>
  <si>
    <t>43.7</t>
  </si>
  <si>
    <t>38.0</t>
  </si>
  <si>
    <t>158.0</t>
  </si>
  <si>
    <t>146.7</t>
  </si>
  <si>
    <t>1.8</t>
  </si>
  <si>
    <t>21.0</t>
  </si>
  <si>
    <t>27.0</t>
  </si>
  <si>
    <t>29.2</t>
  </si>
  <si>
    <t>120.6</t>
  </si>
  <si>
    <t>42.5</t>
  </si>
  <si>
    <t>110.0</t>
  </si>
  <si>
    <t>69.8</t>
  </si>
  <si>
    <t>146.1</t>
  </si>
  <si>
    <t>53.1</t>
  </si>
  <si>
    <t>75.9</t>
  </si>
  <si>
    <t>20.9</t>
  </si>
  <si>
    <t>31.4</t>
  </si>
  <si>
    <t>18.5</t>
  </si>
  <si>
    <t>180.0</t>
  </si>
  <si>
    <t>72.8</t>
  </si>
  <si>
    <t>147.3</t>
  </si>
  <si>
    <t>37.1</t>
  </si>
  <si>
    <t>0.8</t>
  </si>
  <si>
    <t>162.0</t>
  </si>
  <si>
    <t>74.9</t>
  </si>
  <si>
    <t>88.5</t>
  </si>
  <si>
    <t>116.6</t>
  </si>
  <si>
    <t>7.1</t>
  </si>
  <si>
    <t>45.4</t>
  </si>
  <si>
    <t>26.2</t>
  </si>
  <si>
    <t>49.4</t>
  </si>
  <si>
    <t>109.1</t>
  </si>
  <si>
    <t>31.1</t>
  </si>
  <si>
    <t>45.6</t>
  </si>
  <si>
    <t>69.2</t>
  </si>
  <si>
    <t>36.9</t>
  </si>
  <si>
    <t>29.8</t>
  </si>
  <si>
    <t>117.4</t>
  </si>
  <si>
    <t>145.9</t>
  </si>
  <si>
    <t>163.7</t>
  </si>
  <si>
    <t>154.7</t>
  </si>
  <si>
    <t>71.5</t>
  </si>
  <si>
    <t>1.3</t>
  </si>
  <si>
    <t>83.3</t>
  </si>
  <si>
    <t>162.8</t>
  </si>
  <si>
    <t>136.2</t>
  </si>
  <si>
    <t>86.6</t>
  </si>
  <si>
    <t>33.4</t>
  </si>
  <si>
    <t>Time</t>
  </si>
  <si>
    <t>Latitude(deg)</t>
  </si>
  <si>
    <t>Longitude(deg)</t>
  </si>
  <si>
    <t>Altitude(km)</t>
  </si>
  <si>
    <t>Vel(km/s)</t>
  </si>
  <si>
    <t>Vel_x</t>
  </si>
  <si>
    <t>Vel_y</t>
  </si>
  <si>
    <t>Vel_z</t>
  </si>
  <si>
    <t>Total Radiated Energy(J)</t>
  </si>
  <si>
    <t>Calculated Total Impact Energy(kt)</t>
  </si>
  <si>
    <t>Infra_energy (kT)</t>
  </si>
  <si>
    <t>Mass (kg)</t>
  </si>
  <si>
    <t>Diameter (rho = 1500 kgm-3)</t>
  </si>
  <si>
    <t>Latitude Numerical</t>
  </si>
  <si>
    <t>Column1</t>
  </si>
  <si>
    <t>Column2</t>
  </si>
  <si>
    <t>q_per</t>
  </si>
  <si>
    <t>d_q_per</t>
  </si>
  <si>
    <t>q_aph</t>
  </si>
  <si>
    <t>a</t>
  </si>
  <si>
    <t>d_a</t>
  </si>
  <si>
    <t>e</t>
  </si>
  <si>
    <t>d_e</t>
  </si>
  <si>
    <t>incl</t>
  </si>
  <si>
    <t>d_incl</t>
  </si>
  <si>
    <t>omega</t>
  </si>
  <si>
    <t>d_omega</t>
  </si>
  <si>
    <t>asc_node</t>
  </si>
  <si>
    <t>d_asc_node</t>
  </si>
  <si>
    <t>v_g</t>
  </si>
  <si>
    <t>d_v_g</t>
  </si>
  <si>
    <t>v_h</t>
  </si>
  <si>
    <t>d_v_h</t>
  </si>
  <si>
    <t>alp_g</t>
  </si>
  <si>
    <t>d_alp_g</t>
  </si>
  <si>
    <t>del_g</t>
  </si>
  <si>
    <t>d_del_g</t>
  </si>
  <si>
    <t>T_j</t>
  </si>
  <si>
    <t>Column53</t>
  </si>
  <si>
    <t>Column54</t>
  </si>
  <si>
    <t>Column55</t>
  </si>
  <si>
    <t>Column56</t>
  </si>
  <si>
    <t>Column57</t>
  </si>
  <si>
    <t>129.6W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</si>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</sst>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\ h:mm:ss"/>
    <numFmt numFmtId="165" formatCode="dd/mm/yyyy\ h:mm"/>
    <numFmt numFmtId="166" formatCode="0.00000"/>
  </numFmts>
  <fonts count="3" x14ac:knownFonts="1">
    <font>
      <sz val="11"/>
      <color rgb="FF000000"/>
      <name val="Calibri"/>
      <family val="2"/>
      <charset val="1"/>
    </font>
    <font>
      <sz val="11"/>
      <name val="Calibri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8CBAD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1"/>
    <xf numFmtId="0" fontId="0" fillId="3" borderId="0" xfId="0" applyFill="1"/>
    <xf numFmtId="4" fontId="0" fillId="0" borderId="0" xfId="0" applyNumberFormat="1"/>
    <xf numFmtId="4" fontId="1" fillId="0" borderId="0" xfId="1" applyNumberFormat="1"/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3" fontId="1" fillId="0" borderId="0" xfId="1" applyNumberFormat="1"/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0" fontId="0" fillId="4" borderId="0" xfId="0" applyFill="1"/>
    <xf numFmtId="16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65" fontId="0" fillId="0" borderId="0" xfId="0" applyNumberFormat="1"/>
    <xf numFmtId="164" fontId="0" fillId="4" borderId="0" xfId="0" applyNumberFormat="1" applyFill="1" applyAlignment="1">
      <alignment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66" fontId="0" fillId="0" borderId="0" xfId="0" applyNumberFormat="1"/>
    <xf numFmtId="165" fontId="0" fillId="4" borderId="0" xfId="0" applyNumberFormat="1" applyFill="1"/>
    <xf numFmtId="11" fontId="0" fillId="4" borderId="0" xfId="0" applyNumberFormat="1" applyFill="1"/>
    <xf numFmtId="3" fontId="0" fillId="4" borderId="0" xfId="0" applyNumberFormat="1" applyFill="1"/>
    <xf numFmtId="166" fontId="0" fillId="4" borderId="0" xfId="0" applyNumberFormat="1" applyFill="1"/>
    <xf numFmtId="11" fontId="0" fillId="0" borderId="0" xfId="0" applyNumberForma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v_2021_out_good" displayName="nov_2021_out_good" ref="A1:BA283" totalsRowShown="0">
  <autoFilter ref="A1:BA283" xr:uid="{00000000-0009-0000-0100-000001000000}"/>
  <tableColumns count="53">
    <tableColumn id="1" xr3:uid="{00000000-0010-0000-0000-000001000000}" name="Time"/>
    <tableColumn id="2" xr3:uid="{00000000-0010-0000-0000-000002000000}" name="Latitude(deg)"/>
    <tableColumn id="3" xr3:uid="{00000000-0010-0000-0000-000003000000}" name="Longitude(deg)"/>
    <tableColumn id="4" xr3:uid="{00000000-0010-0000-0000-000004000000}" name="Altitude(km)"/>
    <tableColumn id="5" xr3:uid="{00000000-0010-0000-0000-000005000000}" name="Vel(km/s)"/>
    <tableColumn id="6" xr3:uid="{00000000-0010-0000-0000-000006000000}" name="Vel_x"/>
    <tableColumn id="7" xr3:uid="{00000000-0010-0000-0000-000007000000}" name="Vel_y"/>
    <tableColumn id="8" xr3:uid="{00000000-0010-0000-0000-000008000000}" name="Vel_z"/>
    <tableColumn id="9" xr3:uid="{00000000-0010-0000-0000-000009000000}" name="Total Radiated Energy(J)"/>
    <tableColumn id="10" xr3:uid="{00000000-0010-0000-0000-00000A000000}" name="Calculated Total Impact Energy(kt)"/>
    <tableColumn id="11" xr3:uid="{00000000-0010-0000-0000-00000B000000}" name="Infra_energy (kT)"/>
    <tableColumn id="12" xr3:uid="{00000000-0010-0000-0000-00000C000000}" name="Mass (kg)"/>
    <tableColumn id="13" xr3:uid="{00000000-0010-0000-0000-00000D000000}" name="Diameter (rho = 1500 kgm-3)"/>
    <tableColumn id="14" xr3:uid="{00000000-0010-0000-0000-00000E000000}" name="Lat Hemi"/>
    <tableColumn id="15" xr3:uid="{00000000-0010-0000-0000-00000F000000}" name="Long Hemi"/>
    <tableColumn id="16" xr3:uid="{00000000-0010-0000-0000-000010000000}" name="Latitude Numerical"/>
    <tableColumn id="17" xr3:uid="{00000000-0010-0000-0000-000011000000}" name="Longitude Numerical"/>
    <tableColumn id="18" xr3:uid="{00000000-0010-0000-0000-000012000000}" name="Speed"/>
    <tableColumn id="19" xr3:uid="{00000000-0010-0000-0000-000013000000}" name="Zenith Distance"/>
    <tableColumn id="20" xr3:uid="{00000000-0010-0000-0000-000014000000}" name="Radiant azimuth"/>
    <tableColumn id="21" xr3:uid="{00000000-0010-0000-0000-000015000000}" name="Vn"/>
    <tableColumn id="22" xr3:uid="{00000000-0010-0000-0000-000016000000}" name="Ve"/>
    <tableColumn id="23" xr3:uid="{00000000-0010-0000-0000-000017000000}" name="Vd"/>
    <tableColumn id="24" xr3:uid="{00000000-0010-0000-0000-000018000000}" name="Comments"/>
    <tableColumn id="25" xr3:uid="{00000000-0010-0000-0000-000019000000}" name="Column1"/>
    <tableColumn id="26" xr3:uid="{00000000-0010-0000-0000-00001A000000}" name="Column2"/>
    <tableColumn id="27" xr3:uid="{00000000-0010-0000-0000-00001B000000}" name="q_per"/>
    <tableColumn id="28" xr3:uid="{00000000-0010-0000-0000-00001C000000}" name="d_q_per"/>
    <tableColumn id="29" xr3:uid="{00000000-0010-0000-0000-00001D000000}" name="q_aph"/>
    <tableColumn id="30" xr3:uid="{00000000-0010-0000-0000-00001E000000}" name="a"/>
    <tableColumn id="31" xr3:uid="{00000000-0010-0000-0000-00001F000000}" name="d_a"/>
    <tableColumn id="32" xr3:uid="{00000000-0010-0000-0000-000020000000}" name="e"/>
    <tableColumn id="33" xr3:uid="{00000000-0010-0000-0000-000021000000}" name="d_e"/>
    <tableColumn id="34" xr3:uid="{00000000-0010-0000-0000-000022000000}" name="incl"/>
    <tableColumn id="35" xr3:uid="{00000000-0010-0000-0000-000023000000}" name="d_incl"/>
    <tableColumn id="36" xr3:uid="{00000000-0010-0000-0000-000024000000}" name="omega"/>
    <tableColumn id="37" xr3:uid="{00000000-0010-0000-0000-000025000000}" name="d_omega"/>
    <tableColumn id="38" xr3:uid="{00000000-0010-0000-0000-000026000000}" name="asc_node"/>
    <tableColumn id="39" xr3:uid="{00000000-0010-0000-0000-000027000000}" name="d_asc_node"/>
    <tableColumn id="40" xr3:uid="{00000000-0010-0000-0000-000028000000}" name="v_g"/>
    <tableColumn id="41" xr3:uid="{00000000-0010-0000-0000-000029000000}" name="d_v_g"/>
    <tableColumn id="42" xr3:uid="{00000000-0010-0000-0000-00002A000000}" name="v_h"/>
    <tableColumn id="43" xr3:uid="{00000000-0010-0000-0000-00002B000000}" name="d_v_h"/>
    <tableColumn id="44" xr3:uid="{00000000-0010-0000-0000-00002C000000}" name="alp_g"/>
    <tableColumn id="45" xr3:uid="{00000000-0010-0000-0000-00002D000000}" name="d_alp_g"/>
    <tableColumn id="46" xr3:uid="{00000000-0010-0000-0000-00002E000000}" name="del_g"/>
    <tableColumn id="47" xr3:uid="{00000000-0010-0000-0000-00002F000000}" name="d_del_g"/>
    <tableColumn id="48" xr3:uid="{00000000-0010-0000-0000-000030000000}" name="T_j"/>
    <tableColumn id="49" xr3:uid="{00000000-0010-0000-0000-000031000000}" name="Column53"/>
    <tableColumn id="50" xr3:uid="{00000000-0010-0000-0000-000032000000}" name="Column54"/>
    <tableColumn id="51" xr3:uid="{00000000-0010-0000-0000-000033000000}" name="Column55"/>
    <tableColumn id="52" xr3:uid="{00000000-0010-0000-0000-000034000000}" name="Column56"/>
    <tableColumn id="53" xr3:uid="{00000000-0010-0000-0000-000035000000}" name="Column5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34"/>
  <sheetViews>
    <sheetView zoomScaleNormal="100" workbookViewId="0">
      <pane ySplit="1" topLeftCell="A2" activePane="bottomLeft" state="frozen"/>
      <selection pane="bottomLeft" activeCell="A23" sqref="A23"/>
    </sheetView>
  </sheetViews>
  <sheetFormatPr defaultColWidth="8.5703125" defaultRowHeight="15" x14ac:dyDescent="0.25"/>
  <cols>
    <col min="1" max="1" width="22.5703125" customWidth="1"/>
    <col min="12" max="12" width="11.28515625" customWidth="1"/>
    <col min="13" max="13" width="10.140625" customWidth="1"/>
    <col min="14" max="14" width="10.85546875" customWidth="1"/>
    <col min="16" max="16" width="15.42578125" customWidth="1"/>
    <col min="17" max="17" width="15.85546875" customWidth="1"/>
    <col min="21" max="21" width="33.7109375" customWidth="1"/>
    <col min="22" max="22" width="20.5703125" customWidth="1"/>
    <col min="23" max="23" width="11.85546875" customWidth="1"/>
    <col min="24" max="24" width="11.7109375" customWidth="1"/>
  </cols>
  <sheetData>
    <row r="1" spans="1:29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/>
      <c r="H1" s="1"/>
      <c r="I1" s="2" t="s">
        <v>6</v>
      </c>
      <c r="J1" s="2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W1" t="s">
        <v>19</v>
      </c>
      <c r="X1" t="s">
        <v>20</v>
      </c>
      <c r="AA1" t="s">
        <v>21</v>
      </c>
      <c r="AB1">
        <f>3.1415926535/180</f>
        <v>1.7453292519444445E-2</v>
      </c>
      <c r="AC1" t="s">
        <v>22</v>
      </c>
    </row>
    <row r="2" spans="1:29" x14ac:dyDescent="0.25">
      <c r="A2" s="2"/>
      <c r="B2" s="2"/>
      <c r="C2" s="2"/>
      <c r="D2" s="2"/>
      <c r="E2" s="2"/>
      <c r="F2" s="4" t="s">
        <v>23</v>
      </c>
      <c r="G2" s="5" t="s">
        <v>24</v>
      </c>
      <c r="H2" s="6" t="s">
        <v>25</v>
      </c>
      <c r="I2" s="2"/>
      <c r="J2" s="2"/>
      <c r="K2" s="3"/>
      <c r="L2" s="3"/>
      <c r="M2" s="3"/>
      <c r="N2" s="3"/>
      <c r="U2">
        <v>0</v>
      </c>
    </row>
    <row r="3" spans="1:29" x14ac:dyDescent="0.25">
      <c r="A3" t="s">
        <v>26</v>
      </c>
      <c r="B3" t="s">
        <v>27</v>
      </c>
      <c r="C3" t="s">
        <v>28</v>
      </c>
      <c r="D3">
        <v>23.3</v>
      </c>
      <c r="E3">
        <v>18.600000000000001</v>
      </c>
      <c r="F3" t="s">
        <v>29</v>
      </c>
      <c r="G3">
        <v>-13.3</v>
      </c>
      <c r="H3">
        <v>-2.4</v>
      </c>
      <c r="I3" t="s">
        <v>30</v>
      </c>
      <c r="J3" s="7">
        <v>440</v>
      </c>
      <c r="K3" s="8" t="str">
        <f t="shared" ref="K3:K66" si="0">RIGHTB(B3,1)</f>
        <v>N</v>
      </c>
      <c r="L3" s="8" t="str">
        <f t="shared" ref="L3:L66" si="1">RIGHTB(C3,1)</f>
        <v>E</v>
      </c>
      <c r="M3" s="9" t="str">
        <f t="shared" ref="M3:M66" si="2">IF(AND(K3="S",LEN(B3)&gt;4),-LEFT(B3,4),IF(AND(K3="S",LEN(B3)=4),-LEFT(B3,3),IF(AND(K3="N",LEN(B3)=4),LEFT(B3,3),LEFT(B3,4))))</f>
        <v>54.8</v>
      </c>
      <c r="N3" s="9" t="str">
        <f t="shared" ref="N3:N66" si="3">IF(AND(L3="W",LEN(C3)=6),-LEFT(C3,5), IF(AND(L3="W",LEN(C3)=5),-LEFT(C3,4), IF(AND(L3="W",LEN(C3)=4), -LEFT(C3,3), IF(AND(L3="E", LEN(C3)=6),LEFT(C3,5), IF(AND(L3="E",LEN(C3)=5), LEFT(C3,4), IF(AND(L3="E",LEN(C3)=4),LEFT(C3,3) ))))))</f>
        <v>61.1</v>
      </c>
      <c r="O3">
        <f t="shared" ref="O3:O66" si="4">(F3^2+G3^2+H3^2)^0.5</f>
        <v>18.614241859393577</v>
      </c>
      <c r="P3">
        <f t="shared" ref="P3:P66" si="5">ATAN((R3^2+S3^2)^0.5/T3)/$AB$1</f>
        <v>74.075744031500037</v>
      </c>
      <c r="Q3">
        <f t="shared" ref="Q3:Q66" si="6">ATAN2(R3,S3)/$AB$1+180</f>
        <v>99.895927103102636</v>
      </c>
      <c r="R3">
        <f t="shared" ref="R3:R66" si="7">-F3*SIN(M3*$AB$1)*COS(N3*$AB$1)-G3*SIN($AB$1*M3)*SIN($AB$1*N3)+H3*COS($AB$1*M3)</f>
        <v>3.0762644927053935</v>
      </c>
      <c r="S3">
        <f t="shared" ref="S3:S66" si="8">-F3*SIN($AB$1*N3)+G3*COS($AB$1*N3)</f>
        <v>-17.63360164305811</v>
      </c>
      <c r="T3">
        <f t="shared" ref="T3:T66" si="9">-F3*COS($AB$1*M3)*COS(N3*$AB$1)-G3*COS($AB$1*M3)*SIN($AB$1*N3)-H3*SIN($AB$1*M3)</f>
        <v>5.1071214852261351</v>
      </c>
      <c r="W3">
        <f t="shared" ref="W3:W34" si="10">IF(O3&lt;&gt;0,1,0)</f>
        <v>1</v>
      </c>
    </row>
    <row r="4" spans="1:29" x14ac:dyDescent="0.25">
      <c r="A4" t="s">
        <v>31</v>
      </c>
      <c r="B4" t="s">
        <v>32</v>
      </c>
      <c r="C4" t="s">
        <v>33</v>
      </c>
      <c r="D4">
        <v>26</v>
      </c>
      <c r="E4">
        <v>13.6</v>
      </c>
      <c r="F4">
        <v>6.3</v>
      </c>
      <c r="G4">
        <v>-3</v>
      </c>
      <c r="H4">
        <v>-31.2</v>
      </c>
      <c r="I4" t="s">
        <v>34</v>
      </c>
      <c r="J4" s="7">
        <v>49</v>
      </c>
      <c r="K4" s="8" t="str">
        <f t="shared" si="0"/>
        <v>N</v>
      </c>
      <c r="L4" s="8" t="str">
        <f t="shared" si="1"/>
        <v>E</v>
      </c>
      <c r="M4" s="9" t="str">
        <f t="shared" si="2"/>
        <v>56.9</v>
      </c>
      <c r="N4" s="9" t="str">
        <f t="shared" si="3"/>
        <v>172.4</v>
      </c>
      <c r="O4">
        <f t="shared" si="4"/>
        <v>31.970767898190996</v>
      </c>
      <c r="P4">
        <f t="shared" si="5"/>
        <v>21.413989203354834</v>
      </c>
      <c r="Q4">
        <f t="shared" si="6"/>
        <v>349.43380547002045</v>
      </c>
      <c r="R4">
        <f t="shared" si="7"/>
        <v>-11.474733419083</v>
      </c>
      <c r="S4">
        <f t="shared" si="8"/>
        <v>2.1404313615635795</v>
      </c>
      <c r="T4">
        <f t="shared" si="9"/>
        <v>29.763720307572683</v>
      </c>
      <c r="W4">
        <f t="shared" si="10"/>
        <v>1</v>
      </c>
    </row>
    <row r="5" spans="1:29" x14ac:dyDescent="0.25">
      <c r="A5" t="s">
        <v>35</v>
      </c>
      <c r="B5" t="s">
        <v>36</v>
      </c>
      <c r="C5" t="s">
        <v>37</v>
      </c>
      <c r="D5">
        <v>19.100000000000001</v>
      </c>
      <c r="E5">
        <v>19.2</v>
      </c>
      <c r="F5" s="7">
        <v>14</v>
      </c>
      <c r="G5">
        <v>-16</v>
      </c>
      <c r="H5">
        <v>-6</v>
      </c>
      <c r="I5" t="s">
        <v>38</v>
      </c>
      <c r="J5" s="7">
        <v>33</v>
      </c>
      <c r="K5" s="8" t="str">
        <f t="shared" si="0"/>
        <v>S</v>
      </c>
      <c r="L5" s="8" t="str">
        <f t="shared" si="1"/>
        <v>E</v>
      </c>
      <c r="M5" s="9">
        <f t="shared" si="2"/>
        <v>-4.2</v>
      </c>
      <c r="N5" s="9" t="str">
        <f t="shared" si="3"/>
        <v>120.6</v>
      </c>
      <c r="O5">
        <f t="shared" si="4"/>
        <v>22.090722034374522</v>
      </c>
      <c r="P5">
        <f t="shared" si="5"/>
        <v>22.542431222802964</v>
      </c>
      <c r="Q5">
        <f t="shared" si="6"/>
        <v>27.463691929853638</v>
      </c>
      <c r="R5">
        <f t="shared" si="7"/>
        <v>-7.5144518290227875</v>
      </c>
      <c r="S5">
        <f t="shared" si="8"/>
        <v>-3.9057257273065549</v>
      </c>
      <c r="T5">
        <f t="shared" si="9"/>
        <v>20.402899800086061</v>
      </c>
      <c r="W5">
        <f t="shared" si="10"/>
        <v>1</v>
      </c>
    </row>
    <row r="6" spans="1:29" x14ac:dyDescent="0.25">
      <c r="A6" t="s">
        <v>39</v>
      </c>
      <c r="B6" t="s">
        <v>40</v>
      </c>
      <c r="C6" t="s">
        <v>41</v>
      </c>
      <c r="D6">
        <v>26</v>
      </c>
      <c r="E6">
        <v>18.100000000000001</v>
      </c>
      <c r="F6" s="7">
        <v>18</v>
      </c>
      <c r="G6">
        <v>-2</v>
      </c>
      <c r="H6">
        <v>-4</v>
      </c>
      <c r="I6" t="s">
        <v>38</v>
      </c>
      <c r="J6" s="7">
        <v>33</v>
      </c>
      <c r="K6" s="8" t="str">
        <f t="shared" si="0"/>
        <v>N</v>
      </c>
      <c r="L6" s="8" t="str">
        <f t="shared" si="1"/>
        <v>E</v>
      </c>
      <c r="M6" s="9" t="str">
        <f t="shared" si="2"/>
        <v>38.0</v>
      </c>
      <c r="N6" s="9" t="str">
        <f t="shared" si="3"/>
        <v>158.0</v>
      </c>
      <c r="O6">
        <f t="shared" si="4"/>
        <v>18.547236990991408</v>
      </c>
      <c r="P6">
        <f t="shared" si="5"/>
        <v>29.110614159997315</v>
      </c>
      <c r="Q6">
        <f t="shared" si="6"/>
        <v>147.19531249149918</v>
      </c>
      <c r="R6">
        <f t="shared" si="7"/>
        <v>7.5841835173799756</v>
      </c>
      <c r="S6">
        <f t="shared" si="8"/>
        <v>-4.8885509737273196</v>
      </c>
      <c r="T6">
        <f t="shared" si="9"/>
        <v>16.204389212555085</v>
      </c>
      <c r="W6">
        <f t="shared" si="10"/>
        <v>1</v>
      </c>
    </row>
    <row r="7" spans="1:29" x14ac:dyDescent="0.25">
      <c r="A7" t="s">
        <v>42</v>
      </c>
      <c r="B7" t="s">
        <v>43</v>
      </c>
      <c r="C7" t="s">
        <v>44</v>
      </c>
      <c r="I7" t="s">
        <v>45</v>
      </c>
      <c r="J7" s="7">
        <v>30</v>
      </c>
      <c r="K7" s="8" t="str">
        <f t="shared" si="0"/>
        <v>N</v>
      </c>
      <c r="L7" s="8" t="str">
        <f t="shared" si="1"/>
        <v>E</v>
      </c>
      <c r="M7" s="9" t="str">
        <f t="shared" si="2"/>
        <v>2.7</v>
      </c>
      <c r="N7" s="9" t="str">
        <f t="shared" si="3"/>
        <v>164.1</v>
      </c>
      <c r="O7">
        <f t="shared" si="4"/>
        <v>0</v>
      </c>
      <c r="P7" t="e">
        <f t="shared" si="5"/>
        <v>#DIV/0!</v>
      </c>
      <c r="Q7" t="e">
        <f t="shared" si="6"/>
        <v>#DIV/0!</v>
      </c>
      <c r="R7">
        <f t="shared" si="7"/>
        <v>0</v>
      </c>
      <c r="S7">
        <f t="shared" si="8"/>
        <v>0</v>
      </c>
      <c r="T7">
        <f t="shared" si="9"/>
        <v>0</v>
      </c>
      <c r="W7">
        <f t="shared" si="10"/>
        <v>0</v>
      </c>
    </row>
    <row r="8" spans="1:29" x14ac:dyDescent="0.25">
      <c r="A8" t="s">
        <v>46</v>
      </c>
      <c r="B8" t="s">
        <v>47</v>
      </c>
      <c r="C8" t="s">
        <v>48</v>
      </c>
      <c r="D8">
        <v>35</v>
      </c>
      <c r="E8">
        <v>19.2</v>
      </c>
      <c r="F8">
        <v>-15.3</v>
      </c>
      <c r="G8">
        <v>1</v>
      </c>
      <c r="H8">
        <v>11.6</v>
      </c>
      <c r="I8" t="s">
        <v>49</v>
      </c>
      <c r="J8" s="7">
        <v>18</v>
      </c>
      <c r="K8" s="8" t="str">
        <f t="shared" si="0"/>
        <v>S</v>
      </c>
      <c r="L8" s="8" t="str">
        <f t="shared" si="1"/>
        <v>E</v>
      </c>
      <c r="M8" s="9">
        <f t="shared" si="2"/>
        <v>-27.3</v>
      </c>
      <c r="N8" s="9" t="str">
        <f t="shared" si="3"/>
        <v>71.5</v>
      </c>
      <c r="O8">
        <f t="shared" si="4"/>
        <v>19.226284092356487</v>
      </c>
      <c r="P8">
        <f t="shared" si="5"/>
        <v>62.788714662655771</v>
      </c>
      <c r="Q8">
        <f t="shared" si="6"/>
        <v>240.1273980907377</v>
      </c>
      <c r="R8">
        <f t="shared" si="7"/>
        <v>8.5162740394131351</v>
      </c>
      <c r="S8">
        <f t="shared" si="8"/>
        <v>14.826656580920607</v>
      </c>
      <c r="T8">
        <f t="shared" si="9"/>
        <v>8.7916625911747488</v>
      </c>
      <c r="W8">
        <f t="shared" si="10"/>
        <v>1</v>
      </c>
    </row>
    <row r="9" spans="1:29" x14ac:dyDescent="0.25">
      <c r="A9" t="s">
        <v>50</v>
      </c>
      <c r="B9" t="s">
        <v>51</v>
      </c>
      <c r="C9" t="s">
        <v>52</v>
      </c>
      <c r="D9">
        <v>38</v>
      </c>
      <c r="E9">
        <v>32.1</v>
      </c>
      <c r="F9" s="7">
        <v>3</v>
      </c>
      <c r="G9">
        <v>-17</v>
      </c>
      <c r="H9" s="7">
        <v>27</v>
      </c>
      <c r="I9" t="s">
        <v>53</v>
      </c>
      <c r="J9" s="7">
        <v>18</v>
      </c>
      <c r="K9" s="8" t="str">
        <f t="shared" si="0"/>
        <v>S</v>
      </c>
      <c r="L9" s="8" t="str">
        <f t="shared" si="1"/>
        <v>E</v>
      </c>
      <c r="M9" s="9">
        <f t="shared" si="2"/>
        <v>-22</v>
      </c>
      <c r="N9" s="9" t="str">
        <f t="shared" si="3"/>
        <v>29.2</v>
      </c>
      <c r="O9">
        <f t="shared" si="4"/>
        <v>32.046840717924134</v>
      </c>
      <c r="P9">
        <f t="shared" si="5"/>
        <v>61.327799554189866</v>
      </c>
      <c r="Q9">
        <f t="shared" si="6"/>
        <v>144.5613069844583</v>
      </c>
      <c r="R9">
        <f t="shared" si="7"/>
        <v>22.908128606036573</v>
      </c>
      <c r="S9">
        <f t="shared" si="8"/>
        <v>-16.303254291085626</v>
      </c>
      <c r="T9">
        <f t="shared" si="9"/>
        <v>15.376005439953737</v>
      </c>
      <c r="W9">
        <f t="shared" si="10"/>
        <v>1</v>
      </c>
    </row>
    <row r="10" spans="1:29" x14ac:dyDescent="0.25">
      <c r="A10" t="s">
        <v>54</v>
      </c>
      <c r="B10" t="s">
        <v>55</v>
      </c>
      <c r="C10" t="s">
        <v>56</v>
      </c>
      <c r="I10" t="s">
        <v>57</v>
      </c>
      <c r="J10" s="7">
        <v>14</v>
      </c>
      <c r="K10" s="8" t="str">
        <f t="shared" si="0"/>
        <v>S</v>
      </c>
      <c r="L10" s="8" t="str">
        <f t="shared" si="1"/>
        <v>E</v>
      </c>
      <c r="M10" s="9">
        <f t="shared" si="2"/>
        <v>-4.0999999999999996</v>
      </c>
      <c r="N10" s="9" t="str">
        <f t="shared" si="3"/>
        <v>124.3</v>
      </c>
      <c r="O10">
        <f t="shared" si="4"/>
        <v>0</v>
      </c>
      <c r="P10" t="e">
        <f t="shared" si="5"/>
        <v>#DIV/0!</v>
      </c>
      <c r="Q10" t="e">
        <f t="shared" si="6"/>
        <v>#DIV/0!</v>
      </c>
      <c r="R10">
        <f t="shared" si="7"/>
        <v>0</v>
      </c>
      <c r="S10">
        <f t="shared" si="8"/>
        <v>0</v>
      </c>
      <c r="T10">
        <f t="shared" si="9"/>
        <v>0</v>
      </c>
      <c r="W10">
        <f t="shared" si="10"/>
        <v>0</v>
      </c>
    </row>
    <row r="11" spans="1:29" x14ac:dyDescent="0.25">
      <c r="A11" t="s">
        <v>58</v>
      </c>
      <c r="B11" t="s">
        <v>59</v>
      </c>
      <c r="C11" t="s">
        <v>60</v>
      </c>
      <c r="D11">
        <v>26.5</v>
      </c>
      <c r="E11">
        <v>15.9</v>
      </c>
      <c r="F11">
        <v>4.9000000000000004</v>
      </c>
      <c r="G11">
        <v>-15</v>
      </c>
      <c r="H11">
        <v>1.6</v>
      </c>
      <c r="I11" t="s">
        <v>61</v>
      </c>
      <c r="J11" s="7">
        <v>14</v>
      </c>
      <c r="K11" s="8" t="str">
        <f t="shared" si="0"/>
        <v>N</v>
      </c>
      <c r="L11" s="8" t="str">
        <f t="shared" si="1"/>
        <v>E</v>
      </c>
      <c r="M11" s="9" t="str">
        <f t="shared" si="2"/>
        <v>26.2</v>
      </c>
      <c r="N11" s="9" t="str">
        <f t="shared" si="3"/>
        <v>26.0</v>
      </c>
      <c r="O11">
        <f t="shared" si="4"/>
        <v>15.860958356921564</v>
      </c>
      <c r="P11">
        <f t="shared" si="5"/>
        <v>85.508951788427282</v>
      </c>
      <c r="Q11">
        <f t="shared" si="6"/>
        <v>98.709375908525757</v>
      </c>
      <c r="R11">
        <f t="shared" si="7"/>
        <v>2.3943329201215544</v>
      </c>
      <c r="S11">
        <f t="shared" si="8"/>
        <v>-15.629929313782149</v>
      </c>
      <c r="T11">
        <f t="shared" si="9"/>
        <v>1.2419659873747273</v>
      </c>
      <c r="W11">
        <f t="shared" si="10"/>
        <v>1</v>
      </c>
    </row>
    <row r="12" spans="1:29" x14ac:dyDescent="0.25">
      <c r="A12" t="s">
        <v>62</v>
      </c>
      <c r="B12" t="s">
        <v>63</v>
      </c>
      <c r="C12" t="s">
        <v>64</v>
      </c>
      <c r="D12">
        <v>26</v>
      </c>
      <c r="E12">
        <v>15.7</v>
      </c>
      <c r="F12">
        <v>12.1</v>
      </c>
      <c r="G12">
        <v>10</v>
      </c>
      <c r="H12">
        <v>0.2</v>
      </c>
      <c r="I12" t="s">
        <v>65</v>
      </c>
      <c r="J12" s="7">
        <v>14</v>
      </c>
      <c r="K12" s="8" t="str">
        <f t="shared" si="0"/>
        <v>S</v>
      </c>
      <c r="L12" s="8" t="str">
        <f t="shared" si="1"/>
        <v>W</v>
      </c>
      <c r="M12" s="9">
        <f t="shared" si="2"/>
        <v>-34.1</v>
      </c>
      <c r="N12" s="9">
        <f t="shared" si="3"/>
        <v>-174.5</v>
      </c>
      <c r="O12">
        <f t="shared" si="4"/>
        <v>15.698726062964472</v>
      </c>
      <c r="P12">
        <f t="shared" si="5"/>
        <v>46.13207802885875</v>
      </c>
      <c r="Q12">
        <f t="shared" si="6"/>
        <v>50.988937859009695</v>
      </c>
      <c r="R12">
        <f t="shared" si="7"/>
        <v>-7.1242374751008262</v>
      </c>
      <c r="S12">
        <f t="shared" si="8"/>
        <v>-8.7942283770451972</v>
      </c>
      <c r="T12">
        <f t="shared" si="9"/>
        <v>10.879190578840966</v>
      </c>
      <c r="W12">
        <f t="shared" si="10"/>
        <v>1</v>
      </c>
    </row>
    <row r="13" spans="1:29" x14ac:dyDescent="0.25">
      <c r="A13" t="s">
        <v>66</v>
      </c>
      <c r="B13" t="s">
        <v>67</v>
      </c>
      <c r="C13" t="s">
        <v>68</v>
      </c>
      <c r="D13">
        <v>31.5</v>
      </c>
      <c r="I13" t="s">
        <v>69</v>
      </c>
      <c r="J13" s="7">
        <v>13</v>
      </c>
      <c r="K13" s="8" t="str">
        <f t="shared" si="0"/>
        <v>S</v>
      </c>
      <c r="L13" s="8" t="str">
        <f t="shared" si="1"/>
        <v>E</v>
      </c>
      <c r="M13" s="9">
        <f t="shared" si="2"/>
        <v>-67.7</v>
      </c>
      <c r="N13" s="9" t="str">
        <f t="shared" si="3"/>
        <v>18.2</v>
      </c>
      <c r="O13">
        <f t="shared" si="4"/>
        <v>0</v>
      </c>
      <c r="P13" t="e">
        <f t="shared" si="5"/>
        <v>#DIV/0!</v>
      </c>
      <c r="Q13" t="e">
        <f t="shared" si="6"/>
        <v>#DIV/0!</v>
      </c>
      <c r="R13">
        <f t="shared" si="7"/>
        <v>0</v>
      </c>
      <c r="S13">
        <f t="shared" si="8"/>
        <v>0</v>
      </c>
      <c r="T13">
        <f t="shared" si="9"/>
        <v>0</v>
      </c>
      <c r="W13">
        <f t="shared" si="10"/>
        <v>0</v>
      </c>
    </row>
    <row r="14" spans="1:29" x14ac:dyDescent="0.25">
      <c r="A14" t="s">
        <v>70</v>
      </c>
      <c r="B14" t="s">
        <v>71</v>
      </c>
      <c r="C14" t="s">
        <v>72</v>
      </c>
      <c r="D14">
        <v>31</v>
      </c>
      <c r="E14">
        <v>15.6</v>
      </c>
      <c r="F14">
        <v>2.7</v>
      </c>
      <c r="G14">
        <v>14.5</v>
      </c>
      <c r="H14">
        <v>5</v>
      </c>
      <c r="I14" t="s">
        <v>73</v>
      </c>
      <c r="J14" s="7">
        <v>13</v>
      </c>
      <c r="K14" s="8" t="str">
        <f t="shared" si="0"/>
        <v>S</v>
      </c>
      <c r="L14" s="8" t="str">
        <f t="shared" si="1"/>
        <v>W</v>
      </c>
      <c r="M14" s="9">
        <f t="shared" si="2"/>
        <v>-30.4</v>
      </c>
      <c r="N14" s="9">
        <f t="shared" si="3"/>
        <v>-25.5</v>
      </c>
      <c r="O14">
        <f t="shared" si="4"/>
        <v>15.573695772038183</v>
      </c>
      <c r="P14">
        <f t="shared" si="5"/>
        <v>68.085698937027772</v>
      </c>
      <c r="Q14">
        <f t="shared" si="6"/>
        <v>260.49107432169569</v>
      </c>
      <c r="R14">
        <f t="shared" si="7"/>
        <v>2.3868919573914065</v>
      </c>
      <c r="S14">
        <f t="shared" si="8"/>
        <v>14.249866584503783</v>
      </c>
      <c r="T14">
        <f t="shared" si="9"/>
        <v>5.8124047611623446</v>
      </c>
      <c r="W14">
        <f t="shared" si="10"/>
        <v>1</v>
      </c>
    </row>
    <row r="15" spans="1:29" x14ac:dyDescent="0.25">
      <c r="A15" t="s">
        <v>74</v>
      </c>
      <c r="B15" t="s">
        <v>75</v>
      </c>
      <c r="C15" t="s">
        <v>76</v>
      </c>
      <c r="D15">
        <v>21.2</v>
      </c>
      <c r="E15">
        <v>12.1</v>
      </c>
      <c r="F15" s="7">
        <v>1</v>
      </c>
      <c r="G15" s="7">
        <v>9</v>
      </c>
      <c r="H15">
        <v>-8</v>
      </c>
      <c r="I15" t="s">
        <v>77</v>
      </c>
      <c r="J15" s="7">
        <v>10</v>
      </c>
      <c r="K15" s="8" t="str">
        <f t="shared" si="0"/>
        <v>N</v>
      </c>
      <c r="L15" s="8" t="str">
        <f t="shared" si="1"/>
        <v>W</v>
      </c>
      <c r="M15" s="9" t="str">
        <f t="shared" si="2"/>
        <v>35.5</v>
      </c>
      <c r="N15" s="9">
        <f t="shared" si="3"/>
        <v>-30.7</v>
      </c>
      <c r="O15">
        <f t="shared" si="4"/>
        <v>12.083045973594572</v>
      </c>
      <c r="P15">
        <f t="shared" si="5"/>
        <v>50.496248836842646</v>
      </c>
      <c r="Q15">
        <f t="shared" si="6"/>
        <v>297.7709815046581</v>
      </c>
      <c r="R15">
        <f t="shared" si="7"/>
        <v>-4.3439788696140926</v>
      </c>
      <c r="S15">
        <f t="shared" si="8"/>
        <v>8.2492133623406687</v>
      </c>
      <c r="T15">
        <f t="shared" si="9"/>
        <v>7.6863727780355831</v>
      </c>
      <c r="W15">
        <f t="shared" si="10"/>
        <v>1</v>
      </c>
    </row>
    <row r="16" spans="1:29" x14ac:dyDescent="0.25">
      <c r="A16" t="s">
        <v>78</v>
      </c>
      <c r="B16" t="s">
        <v>79</v>
      </c>
      <c r="C16" t="s">
        <v>80</v>
      </c>
      <c r="D16">
        <v>32</v>
      </c>
      <c r="I16" t="s">
        <v>81</v>
      </c>
      <c r="J16">
        <v>9.8000000000000007</v>
      </c>
      <c r="K16" s="8" t="str">
        <f t="shared" si="0"/>
        <v>S</v>
      </c>
      <c r="L16" s="8" t="str">
        <f t="shared" si="1"/>
        <v>W</v>
      </c>
      <c r="M16" s="9">
        <f t="shared" si="2"/>
        <v>-44</v>
      </c>
      <c r="N16" s="9">
        <f t="shared" si="3"/>
        <v>-129.69999999999999</v>
      </c>
      <c r="O16">
        <f t="shared" si="4"/>
        <v>0</v>
      </c>
      <c r="P16" t="e">
        <f t="shared" si="5"/>
        <v>#DIV/0!</v>
      </c>
      <c r="Q16" t="e">
        <f t="shared" si="6"/>
        <v>#DIV/0!</v>
      </c>
      <c r="R16">
        <f t="shared" si="7"/>
        <v>0</v>
      </c>
      <c r="S16">
        <f t="shared" si="8"/>
        <v>0</v>
      </c>
      <c r="T16">
        <f t="shared" si="9"/>
        <v>0</v>
      </c>
      <c r="W16">
        <f t="shared" si="10"/>
        <v>0</v>
      </c>
    </row>
    <row r="17" spans="1:23" x14ac:dyDescent="0.25">
      <c r="A17" t="s">
        <v>82</v>
      </c>
      <c r="B17" t="s">
        <v>83</v>
      </c>
      <c r="C17" t="s">
        <v>84</v>
      </c>
      <c r="D17">
        <v>35.5</v>
      </c>
      <c r="E17">
        <v>13.6</v>
      </c>
      <c r="F17">
        <v>-2.6</v>
      </c>
      <c r="G17">
        <v>5.9</v>
      </c>
      <c r="H17">
        <v>-12.1</v>
      </c>
      <c r="I17" t="s">
        <v>85</v>
      </c>
      <c r="J17">
        <v>9.5</v>
      </c>
      <c r="K17" s="8" t="str">
        <f t="shared" si="0"/>
        <v>N</v>
      </c>
      <c r="L17" s="8" t="str">
        <f t="shared" si="1"/>
        <v>E</v>
      </c>
      <c r="M17" s="9" t="str">
        <f t="shared" si="2"/>
        <v>31.9</v>
      </c>
      <c r="N17" s="9" t="str">
        <f t="shared" si="3"/>
        <v>96.2</v>
      </c>
      <c r="O17">
        <f t="shared" si="4"/>
        <v>13.710579856446627</v>
      </c>
      <c r="P17">
        <f t="shared" si="5"/>
        <v>85.079183703989401</v>
      </c>
      <c r="Q17">
        <f t="shared" si="6"/>
        <v>351.80305707944774</v>
      </c>
      <c r="R17">
        <f t="shared" si="7"/>
        <v>-13.520492150649382</v>
      </c>
      <c r="S17">
        <f t="shared" si="8"/>
        <v>1.947596307957443</v>
      </c>
      <c r="T17">
        <f t="shared" si="9"/>
        <v>1.1760784945993104</v>
      </c>
      <c r="W17">
        <f t="shared" si="10"/>
        <v>1</v>
      </c>
    </row>
    <row r="18" spans="1:23" x14ac:dyDescent="0.25">
      <c r="A18" t="s">
        <v>86</v>
      </c>
      <c r="B18" t="s">
        <v>87</v>
      </c>
      <c r="C18" t="s">
        <v>88</v>
      </c>
      <c r="D18" s="7">
        <v>29</v>
      </c>
      <c r="I18" t="s">
        <v>89</v>
      </c>
      <c r="J18" s="7">
        <v>9</v>
      </c>
      <c r="K18" s="8" t="str">
        <f t="shared" si="0"/>
        <v>N</v>
      </c>
      <c r="L18" s="8" t="str">
        <f t="shared" si="1"/>
        <v>W</v>
      </c>
      <c r="M18" s="9" t="str">
        <f t="shared" si="2"/>
        <v>28.0</v>
      </c>
      <c r="N18" s="9">
        <f t="shared" si="3"/>
        <v>-133.6</v>
      </c>
      <c r="O18">
        <f t="shared" si="4"/>
        <v>0</v>
      </c>
      <c r="P18" t="e">
        <f t="shared" si="5"/>
        <v>#DIV/0!</v>
      </c>
      <c r="Q18" t="e">
        <f t="shared" si="6"/>
        <v>#DIV/0!</v>
      </c>
      <c r="R18">
        <f t="shared" si="7"/>
        <v>0</v>
      </c>
      <c r="S18">
        <f t="shared" si="8"/>
        <v>0</v>
      </c>
      <c r="T18">
        <f t="shared" si="9"/>
        <v>0</v>
      </c>
      <c r="W18">
        <f t="shared" si="10"/>
        <v>0</v>
      </c>
    </row>
    <row r="19" spans="1:23" x14ac:dyDescent="0.25">
      <c r="A19" t="s">
        <v>90</v>
      </c>
      <c r="B19" t="s">
        <v>91</v>
      </c>
      <c r="C19" t="s">
        <v>92</v>
      </c>
      <c r="I19" t="s">
        <v>93</v>
      </c>
      <c r="J19">
        <v>8.8000000000000007</v>
      </c>
      <c r="K19" s="8" t="str">
        <f t="shared" si="0"/>
        <v>N</v>
      </c>
      <c r="L19" s="8" t="str">
        <f t="shared" si="1"/>
        <v>E</v>
      </c>
      <c r="M19" s="9" t="str">
        <f t="shared" si="2"/>
        <v>34.0</v>
      </c>
      <c r="N19" s="9" t="str">
        <f t="shared" si="3"/>
        <v>21.0</v>
      </c>
      <c r="O19">
        <f t="shared" si="4"/>
        <v>0</v>
      </c>
      <c r="P19" t="e">
        <f t="shared" si="5"/>
        <v>#DIV/0!</v>
      </c>
      <c r="Q19" t="e">
        <f t="shared" si="6"/>
        <v>#DIV/0!</v>
      </c>
      <c r="R19">
        <f t="shared" si="7"/>
        <v>0</v>
      </c>
      <c r="S19">
        <f t="shared" si="8"/>
        <v>0</v>
      </c>
      <c r="T19">
        <f t="shared" si="9"/>
        <v>0</v>
      </c>
      <c r="W19">
        <f t="shared" si="10"/>
        <v>0</v>
      </c>
    </row>
    <row r="20" spans="1:23" x14ac:dyDescent="0.25">
      <c r="A20" t="s">
        <v>94</v>
      </c>
      <c r="B20" t="s">
        <v>95</v>
      </c>
      <c r="C20" t="s">
        <v>96</v>
      </c>
      <c r="D20">
        <v>22.2</v>
      </c>
      <c r="E20">
        <v>16.2</v>
      </c>
      <c r="F20">
        <v>-2.2999999999999998</v>
      </c>
      <c r="G20">
        <v>5.7</v>
      </c>
      <c r="H20">
        <v>16.5</v>
      </c>
      <c r="I20" t="s">
        <v>97</v>
      </c>
      <c r="J20">
        <v>7.6</v>
      </c>
      <c r="K20" s="8" t="str">
        <f t="shared" si="0"/>
        <v>S</v>
      </c>
      <c r="L20" s="8" t="str">
        <f t="shared" si="1"/>
        <v>E</v>
      </c>
      <c r="M20" s="9">
        <f t="shared" si="2"/>
        <v>-61.7</v>
      </c>
      <c r="N20" s="9" t="str">
        <f t="shared" si="3"/>
        <v>132.6</v>
      </c>
      <c r="O20">
        <f t="shared" si="4"/>
        <v>17.607668783799859</v>
      </c>
      <c r="P20">
        <f t="shared" si="5"/>
        <v>47.917532333914522</v>
      </c>
      <c r="Q20">
        <f t="shared" si="6"/>
        <v>170.4630347252388</v>
      </c>
      <c r="R20">
        <f t="shared" si="7"/>
        <v>12.887461409979075</v>
      </c>
      <c r="S20">
        <f t="shared" si="8"/>
        <v>-2.1651697264352583</v>
      </c>
      <c r="T20">
        <f t="shared" si="9"/>
        <v>11.800651611755532</v>
      </c>
      <c r="W20">
        <f t="shared" si="10"/>
        <v>1</v>
      </c>
    </row>
    <row r="21" spans="1:23" x14ac:dyDescent="0.25">
      <c r="A21" t="s">
        <v>98</v>
      </c>
      <c r="B21" t="s">
        <v>99</v>
      </c>
      <c r="C21" t="s">
        <v>100</v>
      </c>
      <c r="I21" t="s">
        <v>101</v>
      </c>
      <c r="J21">
        <v>7.3</v>
      </c>
      <c r="K21" s="8" t="str">
        <f t="shared" si="0"/>
        <v>S</v>
      </c>
      <c r="L21" s="8" t="str">
        <f t="shared" si="1"/>
        <v>E</v>
      </c>
      <c r="M21" s="9">
        <f t="shared" si="2"/>
        <v>-0.9</v>
      </c>
      <c r="N21" s="9" t="str">
        <f t="shared" si="3"/>
        <v>109.2</v>
      </c>
      <c r="O21">
        <f t="shared" si="4"/>
        <v>0</v>
      </c>
      <c r="P21" t="e">
        <f t="shared" si="5"/>
        <v>#DIV/0!</v>
      </c>
      <c r="Q21" t="e">
        <f t="shared" si="6"/>
        <v>#DIV/0!</v>
      </c>
      <c r="R21">
        <f t="shared" si="7"/>
        <v>0</v>
      </c>
      <c r="S21">
        <f t="shared" si="8"/>
        <v>0</v>
      </c>
      <c r="T21">
        <f t="shared" si="9"/>
        <v>0</v>
      </c>
      <c r="W21">
        <f t="shared" si="10"/>
        <v>0</v>
      </c>
    </row>
    <row r="22" spans="1:23" x14ac:dyDescent="0.25">
      <c r="A22" t="s">
        <v>102</v>
      </c>
      <c r="B22" t="s">
        <v>103</v>
      </c>
      <c r="C22" t="s">
        <v>104</v>
      </c>
      <c r="D22">
        <v>26.5</v>
      </c>
      <c r="E22">
        <v>13.1</v>
      </c>
      <c r="F22">
        <v>-8.9</v>
      </c>
      <c r="G22">
        <v>-7.3</v>
      </c>
      <c r="H22">
        <v>-6.3</v>
      </c>
      <c r="I22" t="s">
        <v>105</v>
      </c>
      <c r="J22" s="7">
        <v>7</v>
      </c>
      <c r="K22" s="8" t="str">
        <f t="shared" si="0"/>
        <v>S</v>
      </c>
      <c r="L22" s="8" t="str">
        <f t="shared" si="1"/>
        <v>E</v>
      </c>
      <c r="M22" s="9">
        <f t="shared" si="2"/>
        <v>-28.7</v>
      </c>
      <c r="N22" s="9" t="str">
        <f t="shared" si="3"/>
        <v>11.4</v>
      </c>
      <c r="O22">
        <f t="shared" si="4"/>
        <v>13.122118731363468</v>
      </c>
      <c r="P22">
        <f t="shared" si="5"/>
        <v>63.315670843004376</v>
      </c>
      <c r="Q22">
        <f t="shared" si="6"/>
        <v>27.406603000132179</v>
      </c>
      <c r="R22">
        <f t="shared" si="7"/>
        <v>-10.408602978163355</v>
      </c>
      <c r="S22">
        <f t="shared" si="8"/>
        <v>-5.3968292454221665</v>
      </c>
      <c r="T22">
        <f t="shared" si="9"/>
        <v>5.8928107163496204</v>
      </c>
      <c r="W22">
        <f t="shared" si="10"/>
        <v>1</v>
      </c>
    </row>
    <row r="23" spans="1:23" x14ac:dyDescent="0.25">
      <c r="A23" t="s">
        <v>106</v>
      </c>
      <c r="B23" t="s">
        <v>107</v>
      </c>
      <c r="C23" t="s">
        <v>108</v>
      </c>
      <c r="I23" t="s">
        <v>109</v>
      </c>
      <c r="J23">
        <v>6.9</v>
      </c>
      <c r="K23" s="8" t="str">
        <f t="shared" si="0"/>
        <v>N</v>
      </c>
      <c r="L23" s="8" t="str">
        <f t="shared" si="1"/>
        <v>W</v>
      </c>
      <c r="M23" s="9" t="str">
        <f t="shared" si="2"/>
        <v>60.3</v>
      </c>
      <c r="N23" s="9">
        <f t="shared" si="3"/>
        <v>-64.599999999999994</v>
      </c>
      <c r="O23">
        <f t="shared" si="4"/>
        <v>0</v>
      </c>
      <c r="P23" t="e">
        <f t="shared" si="5"/>
        <v>#DIV/0!</v>
      </c>
      <c r="Q23" t="e">
        <f t="shared" si="6"/>
        <v>#DIV/0!</v>
      </c>
      <c r="R23">
        <f t="shared" si="7"/>
        <v>0</v>
      </c>
      <c r="S23">
        <f t="shared" si="8"/>
        <v>0</v>
      </c>
      <c r="T23">
        <f t="shared" si="9"/>
        <v>0</v>
      </c>
      <c r="W23">
        <f t="shared" si="10"/>
        <v>0</v>
      </c>
    </row>
    <row r="24" spans="1:23" x14ac:dyDescent="0.25">
      <c r="A24" t="s">
        <v>110</v>
      </c>
      <c r="B24" t="s">
        <v>111</v>
      </c>
      <c r="C24" t="s">
        <v>112</v>
      </c>
      <c r="D24">
        <v>20</v>
      </c>
      <c r="E24">
        <v>31.4</v>
      </c>
      <c r="F24">
        <v>27.8</v>
      </c>
      <c r="G24">
        <v>-4.7</v>
      </c>
      <c r="H24">
        <v>-13.9</v>
      </c>
      <c r="I24" t="s">
        <v>113</v>
      </c>
      <c r="J24">
        <v>6.4</v>
      </c>
      <c r="K24" s="8" t="str">
        <f t="shared" si="0"/>
        <v>N</v>
      </c>
      <c r="L24" s="8" t="str">
        <f t="shared" si="1"/>
        <v>E</v>
      </c>
      <c r="M24" s="9" t="str">
        <f t="shared" si="2"/>
        <v>60.2</v>
      </c>
      <c r="N24" s="9" t="str">
        <f t="shared" si="3"/>
        <v>170.0</v>
      </c>
      <c r="O24">
        <f t="shared" si="4"/>
        <v>31.434694208787846</v>
      </c>
      <c r="P24">
        <f t="shared" si="5"/>
        <v>33.957659742070838</v>
      </c>
      <c r="Q24">
        <f t="shared" si="6"/>
        <v>179.35121079587609</v>
      </c>
      <c r="R24">
        <f t="shared" si="7"/>
        <v>17.557669288546265</v>
      </c>
      <c r="S24">
        <f t="shared" si="8"/>
        <v>-0.19882290237424805</v>
      </c>
      <c r="T24">
        <f t="shared" si="9"/>
        <v>26.073525243195078</v>
      </c>
      <c r="W24">
        <f t="shared" si="10"/>
        <v>1</v>
      </c>
    </row>
    <row r="25" spans="1:23" x14ac:dyDescent="0.25">
      <c r="A25" t="s">
        <v>114</v>
      </c>
      <c r="B25" t="s">
        <v>115</v>
      </c>
      <c r="C25" t="s">
        <v>116</v>
      </c>
      <c r="D25">
        <v>25</v>
      </c>
      <c r="E25">
        <v>14.9</v>
      </c>
      <c r="F25">
        <v>-13.4</v>
      </c>
      <c r="G25">
        <v>6</v>
      </c>
      <c r="H25">
        <v>2.5</v>
      </c>
      <c r="I25" t="s">
        <v>117</v>
      </c>
      <c r="J25" s="7">
        <v>6</v>
      </c>
      <c r="K25" s="8" t="str">
        <f t="shared" si="0"/>
        <v>N</v>
      </c>
      <c r="L25" s="8" t="str">
        <f t="shared" si="1"/>
        <v>W</v>
      </c>
      <c r="M25" s="9" t="str">
        <f t="shared" si="2"/>
        <v>14.9</v>
      </c>
      <c r="N25" s="9">
        <f t="shared" si="3"/>
        <v>-66.2</v>
      </c>
      <c r="O25">
        <f t="shared" si="4"/>
        <v>14.893287078412207</v>
      </c>
      <c r="P25">
        <f t="shared" si="5"/>
        <v>48.400100121875916</v>
      </c>
      <c r="Q25">
        <f t="shared" si="6"/>
        <v>117.93820312764149</v>
      </c>
      <c r="R25">
        <f t="shared" si="7"/>
        <v>5.2179843799101864</v>
      </c>
      <c r="S25">
        <f t="shared" si="8"/>
        <v>-9.8391877707134405</v>
      </c>
      <c r="T25">
        <f t="shared" si="9"/>
        <v>9.888024222444864</v>
      </c>
      <c r="W25">
        <f t="shared" si="10"/>
        <v>1</v>
      </c>
    </row>
    <row r="26" spans="1:23" x14ac:dyDescent="0.25">
      <c r="A26" t="s">
        <v>118</v>
      </c>
      <c r="B26" t="s">
        <v>119</v>
      </c>
      <c r="C26" t="s">
        <v>120</v>
      </c>
      <c r="I26" t="s">
        <v>121</v>
      </c>
      <c r="J26">
        <v>5.2</v>
      </c>
      <c r="K26" s="8" t="str">
        <f t="shared" si="0"/>
        <v>N</v>
      </c>
      <c r="L26" s="8" t="str">
        <f t="shared" si="1"/>
        <v>E</v>
      </c>
      <c r="M26" s="9" t="str">
        <f t="shared" si="2"/>
        <v>7.5</v>
      </c>
      <c r="N26" s="9" t="str">
        <f t="shared" si="3"/>
        <v>142.8</v>
      </c>
      <c r="O26">
        <f t="shared" si="4"/>
        <v>0</v>
      </c>
      <c r="P26" t="e">
        <f t="shared" si="5"/>
        <v>#DIV/0!</v>
      </c>
      <c r="Q26" t="e">
        <f t="shared" si="6"/>
        <v>#DIV/0!</v>
      </c>
      <c r="R26">
        <f t="shared" si="7"/>
        <v>0</v>
      </c>
      <c r="S26">
        <f t="shared" si="8"/>
        <v>0</v>
      </c>
      <c r="T26">
        <f t="shared" si="9"/>
        <v>0</v>
      </c>
      <c r="W26">
        <f t="shared" si="10"/>
        <v>0</v>
      </c>
    </row>
    <row r="27" spans="1:23" x14ac:dyDescent="0.25">
      <c r="A27" t="s">
        <v>122</v>
      </c>
      <c r="B27" t="s">
        <v>123</v>
      </c>
      <c r="C27" t="s">
        <v>124</v>
      </c>
      <c r="I27" t="s">
        <v>125</v>
      </c>
      <c r="J27" s="7">
        <v>5</v>
      </c>
      <c r="K27" s="8" t="str">
        <f t="shared" si="0"/>
        <v>N</v>
      </c>
      <c r="L27" s="8" t="str">
        <f t="shared" si="1"/>
        <v>E</v>
      </c>
      <c r="M27" s="9" t="str">
        <f t="shared" si="2"/>
        <v>6.5</v>
      </c>
      <c r="N27" s="9" t="str">
        <f t="shared" si="3"/>
        <v>89.0</v>
      </c>
      <c r="O27">
        <f t="shared" si="4"/>
        <v>0</v>
      </c>
      <c r="P27" t="e">
        <f t="shared" si="5"/>
        <v>#DIV/0!</v>
      </c>
      <c r="Q27" t="e">
        <f t="shared" si="6"/>
        <v>#DIV/0!</v>
      </c>
      <c r="R27">
        <f t="shared" si="7"/>
        <v>0</v>
      </c>
      <c r="S27">
        <f t="shared" si="8"/>
        <v>0</v>
      </c>
      <c r="T27">
        <f t="shared" si="9"/>
        <v>0</v>
      </c>
      <c r="W27">
        <f t="shared" si="10"/>
        <v>0</v>
      </c>
    </row>
    <row r="28" spans="1:23" x14ac:dyDescent="0.25">
      <c r="A28" t="s">
        <v>126</v>
      </c>
      <c r="B28" t="s">
        <v>127</v>
      </c>
      <c r="C28" t="s">
        <v>128</v>
      </c>
      <c r="D28">
        <v>25</v>
      </c>
      <c r="I28" t="s">
        <v>129</v>
      </c>
      <c r="J28" s="7">
        <v>5</v>
      </c>
      <c r="K28" s="8" t="str">
        <f t="shared" si="0"/>
        <v>N</v>
      </c>
      <c r="L28" s="8" t="str">
        <f t="shared" si="1"/>
        <v>W</v>
      </c>
      <c r="M28" s="9" t="str">
        <f t="shared" si="2"/>
        <v>26.6</v>
      </c>
      <c r="N28" s="9">
        <f t="shared" si="3"/>
        <v>-26.6</v>
      </c>
      <c r="O28">
        <f t="shared" si="4"/>
        <v>0</v>
      </c>
      <c r="P28" t="e">
        <f t="shared" si="5"/>
        <v>#DIV/0!</v>
      </c>
      <c r="Q28" t="e">
        <f t="shared" si="6"/>
        <v>#DIV/0!</v>
      </c>
      <c r="R28">
        <f t="shared" si="7"/>
        <v>0</v>
      </c>
      <c r="S28">
        <f t="shared" si="8"/>
        <v>0</v>
      </c>
      <c r="T28">
        <f t="shared" si="9"/>
        <v>0</v>
      </c>
      <c r="W28">
        <f t="shared" si="10"/>
        <v>0</v>
      </c>
    </row>
    <row r="29" spans="1:23" x14ac:dyDescent="0.25">
      <c r="A29" t="s">
        <v>130</v>
      </c>
      <c r="B29" t="s">
        <v>131</v>
      </c>
      <c r="C29" t="s">
        <v>132</v>
      </c>
      <c r="D29">
        <v>59</v>
      </c>
      <c r="E29">
        <v>11.6</v>
      </c>
      <c r="F29">
        <v>-3.4</v>
      </c>
      <c r="G29">
        <v>-10.8</v>
      </c>
      <c r="H29">
        <v>2.4</v>
      </c>
      <c r="I29" t="s">
        <v>133</v>
      </c>
      <c r="J29">
        <v>4.8</v>
      </c>
      <c r="K29" s="8" t="str">
        <f t="shared" si="0"/>
        <v>N</v>
      </c>
      <c r="L29" s="8" t="str">
        <f t="shared" si="1"/>
        <v>E</v>
      </c>
      <c r="M29" s="9" t="str">
        <f t="shared" si="2"/>
        <v>4.1</v>
      </c>
      <c r="N29" s="9" t="str">
        <f t="shared" si="3"/>
        <v>14.0</v>
      </c>
      <c r="O29">
        <f t="shared" si="4"/>
        <v>11.574109036984229</v>
      </c>
      <c r="P29">
        <f t="shared" si="5"/>
        <v>60.353864349316417</v>
      </c>
      <c r="Q29">
        <f t="shared" si="6"/>
        <v>106.26024895085884</v>
      </c>
      <c r="R29">
        <f t="shared" si="7"/>
        <v>2.8165337493607288</v>
      </c>
      <c r="S29">
        <f t="shared" si="8"/>
        <v>-9.6566593987831801</v>
      </c>
      <c r="T29">
        <f t="shared" si="9"/>
        <v>5.7250385932851575</v>
      </c>
      <c r="W29">
        <f t="shared" si="10"/>
        <v>1</v>
      </c>
    </row>
    <row r="30" spans="1:23" x14ac:dyDescent="0.25">
      <c r="A30" t="s">
        <v>134</v>
      </c>
      <c r="B30" t="s">
        <v>135</v>
      </c>
      <c r="C30" t="s">
        <v>136</v>
      </c>
      <c r="D30">
        <v>26</v>
      </c>
      <c r="E30">
        <v>18.2</v>
      </c>
      <c r="F30">
        <v>-1</v>
      </c>
      <c r="G30">
        <v>-5.4</v>
      </c>
      <c r="H30">
        <v>-17.3</v>
      </c>
      <c r="I30" t="s">
        <v>137</v>
      </c>
      <c r="J30">
        <v>4.5999999999999996</v>
      </c>
      <c r="K30" s="8" t="str">
        <f t="shared" si="0"/>
        <v>N</v>
      </c>
      <c r="L30" s="8" t="str">
        <f t="shared" si="1"/>
        <v>E</v>
      </c>
      <c r="M30" s="9" t="str">
        <f t="shared" si="2"/>
        <v>21.0</v>
      </c>
      <c r="N30" s="9" t="str">
        <f t="shared" si="3"/>
        <v>86.6</v>
      </c>
      <c r="O30">
        <f t="shared" si="4"/>
        <v>18.150757559947742</v>
      </c>
      <c r="P30">
        <f t="shared" si="5"/>
        <v>51.546446118708829</v>
      </c>
      <c r="Q30">
        <f t="shared" si="6"/>
        <v>357.26606071922072</v>
      </c>
      <c r="R30">
        <f t="shared" si="7"/>
        <v>-14.197907209463493</v>
      </c>
      <c r="S30">
        <f t="shared" si="8"/>
        <v>0.6779854103781372</v>
      </c>
      <c r="T30">
        <f t="shared" si="9"/>
        <v>11.287593483766987</v>
      </c>
      <c r="W30">
        <f t="shared" si="10"/>
        <v>1</v>
      </c>
    </row>
    <row r="31" spans="1:23" x14ac:dyDescent="0.25">
      <c r="A31" t="s">
        <v>138</v>
      </c>
      <c r="B31" t="s">
        <v>139</v>
      </c>
      <c r="C31" t="s">
        <v>140</v>
      </c>
      <c r="D31" s="7">
        <v>26</v>
      </c>
      <c r="E31">
        <v>20.8</v>
      </c>
      <c r="F31">
        <v>-16.600000000000001</v>
      </c>
      <c r="G31">
        <v>-12.6</v>
      </c>
      <c r="H31">
        <v>0.6</v>
      </c>
      <c r="I31" t="s">
        <v>141</v>
      </c>
      <c r="J31">
        <v>4.2</v>
      </c>
      <c r="K31" s="8" t="str">
        <f t="shared" si="0"/>
        <v>S</v>
      </c>
      <c r="L31" s="8" t="str">
        <f t="shared" si="1"/>
        <v>E</v>
      </c>
      <c r="M31" s="9">
        <f t="shared" si="2"/>
        <v>-15.5</v>
      </c>
      <c r="N31" s="9" t="str">
        <f t="shared" si="3"/>
        <v>25.3</v>
      </c>
      <c r="O31">
        <f t="shared" si="4"/>
        <v>20.848980790436737</v>
      </c>
      <c r="P31">
        <f t="shared" si="5"/>
        <v>18.154119383456564</v>
      </c>
      <c r="Q31">
        <f t="shared" si="6"/>
        <v>41.416651599887246</v>
      </c>
      <c r="R31">
        <f t="shared" si="7"/>
        <v>-4.8714748077868766</v>
      </c>
      <c r="S31">
        <f t="shared" si="8"/>
        <v>-4.2972995937557847</v>
      </c>
      <c r="T31">
        <f t="shared" si="9"/>
        <v>19.811157194838575</v>
      </c>
      <c r="W31">
        <f t="shared" si="10"/>
        <v>1</v>
      </c>
    </row>
    <row r="32" spans="1:23" x14ac:dyDescent="0.25">
      <c r="A32" t="s">
        <v>142</v>
      </c>
      <c r="B32" t="s">
        <v>143</v>
      </c>
      <c r="C32" t="s">
        <v>144</v>
      </c>
      <c r="D32">
        <v>33.299999999999997</v>
      </c>
      <c r="E32">
        <v>17.2</v>
      </c>
      <c r="F32">
        <v>-11.5</v>
      </c>
      <c r="G32">
        <v>-5.3</v>
      </c>
      <c r="H32">
        <v>-11.7</v>
      </c>
      <c r="I32" t="s">
        <v>145</v>
      </c>
      <c r="J32" s="7">
        <v>4</v>
      </c>
      <c r="K32" s="8" t="str">
        <f t="shared" si="0"/>
        <v>N</v>
      </c>
      <c r="L32" s="8" t="str">
        <f t="shared" si="1"/>
        <v>W</v>
      </c>
      <c r="M32" s="9" t="str">
        <f t="shared" si="2"/>
        <v>70.0</v>
      </c>
      <c r="N32" s="9">
        <f t="shared" si="3"/>
        <v>-9.1</v>
      </c>
      <c r="O32">
        <f t="shared" si="4"/>
        <v>17.240359625019426</v>
      </c>
      <c r="P32">
        <f t="shared" si="5"/>
        <v>32.182769042999603</v>
      </c>
      <c r="Q32">
        <f t="shared" si="6"/>
        <v>129.8265290112785</v>
      </c>
      <c r="R32">
        <f t="shared" si="7"/>
        <v>5.8811313688696698</v>
      </c>
      <c r="S32">
        <f t="shared" si="8"/>
        <v>-7.0521109491586484</v>
      </c>
      <c r="T32">
        <f t="shared" si="9"/>
        <v>14.591436700436795</v>
      </c>
      <c r="W32">
        <f t="shared" si="10"/>
        <v>1</v>
      </c>
    </row>
    <row r="33" spans="1:23" x14ac:dyDescent="0.25">
      <c r="A33" t="s">
        <v>146</v>
      </c>
      <c r="B33" t="s">
        <v>147</v>
      </c>
      <c r="C33" t="s">
        <v>148</v>
      </c>
      <c r="D33">
        <v>43</v>
      </c>
      <c r="E33">
        <v>19.5</v>
      </c>
      <c r="F33">
        <v>9.4</v>
      </c>
      <c r="G33">
        <v>17</v>
      </c>
      <c r="H33">
        <v>-1.5</v>
      </c>
      <c r="I33" t="s">
        <v>149</v>
      </c>
      <c r="J33">
        <v>3.9</v>
      </c>
      <c r="K33" s="8" t="str">
        <f t="shared" si="0"/>
        <v>N</v>
      </c>
      <c r="L33" s="8" t="str">
        <f t="shared" si="1"/>
        <v>W</v>
      </c>
      <c r="M33" s="9" t="str">
        <f t="shared" si="2"/>
        <v>1.3</v>
      </c>
      <c r="N33" s="9">
        <f t="shared" si="3"/>
        <v>-174.4</v>
      </c>
      <c r="O33">
        <f t="shared" si="4"/>
        <v>19.48358283273382</v>
      </c>
      <c r="P33">
        <f t="shared" si="5"/>
        <v>55.465665589210268</v>
      </c>
      <c r="Q33">
        <f t="shared" si="6"/>
        <v>85.534226740652358</v>
      </c>
      <c r="R33">
        <f t="shared" si="7"/>
        <v>-1.2497345589573285</v>
      </c>
      <c r="S33">
        <f t="shared" si="8"/>
        <v>-16.001586540996911</v>
      </c>
      <c r="T33">
        <f t="shared" si="9"/>
        <v>11.04524294450486</v>
      </c>
      <c r="W33">
        <f t="shared" si="10"/>
        <v>1</v>
      </c>
    </row>
    <row r="34" spans="1:23" x14ac:dyDescent="0.25">
      <c r="A34" t="s">
        <v>150</v>
      </c>
      <c r="B34" t="s">
        <v>151</v>
      </c>
      <c r="C34" t="s">
        <v>152</v>
      </c>
      <c r="D34">
        <v>29.3</v>
      </c>
      <c r="E34">
        <v>21</v>
      </c>
      <c r="F34">
        <v>16.8</v>
      </c>
      <c r="G34">
        <v>-12</v>
      </c>
      <c r="H34">
        <v>-3.8</v>
      </c>
      <c r="I34" t="s">
        <v>153</v>
      </c>
      <c r="J34">
        <v>3.9</v>
      </c>
      <c r="K34" s="8" t="str">
        <f t="shared" si="0"/>
        <v>N</v>
      </c>
      <c r="L34" s="8" t="str">
        <f t="shared" si="1"/>
        <v>E</v>
      </c>
      <c r="M34" s="9" t="str">
        <f t="shared" si="2"/>
        <v>14.5</v>
      </c>
      <c r="N34" s="9" t="str">
        <f t="shared" si="3"/>
        <v>98.9</v>
      </c>
      <c r="O34">
        <f t="shared" si="4"/>
        <v>20.992379569739111</v>
      </c>
      <c r="P34">
        <f t="shared" si="5"/>
        <v>44.605593029668043</v>
      </c>
      <c r="Q34">
        <f t="shared" si="6"/>
        <v>89.767552550367228</v>
      </c>
      <c r="R34">
        <f t="shared" si="7"/>
        <v>-5.9804987261491416E-2</v>
      </c>
      <c r="S34">
        <f t="shared" si="8"/>
        <v>-14.74120111004526</v>
      </c>
      <c r="T34">
        <f t="shared" si="9"/>
        <v>14.945682092052509</v>
      </c>
      <c r="W34">
        <f t="shared" si="10"/>
        <v>1</v>
      </c>
    </row>
    <row r="35" spans="1:23" x14ac:dyDescent="0.25">
      <c r="A35" t="s">
        <v>154</v>
      </c>
      <c r="B35" t="s">
        <v>155</v>
      </c>
      <c r="C35" t="s">
        <v>156</v>
      </c>
      <c r="D35">
        <v>33.299999999999997</v>
      </c>
      <c r="E35">
        <v>12.3</v>
      </c>
      <c r="F35">
        <v>9.8000000000000007</v>
      </c>
      <c r="G35">
        <v>-3.5</v>
      </c>
      <c r="H35">
        <v>6.5</v>
      </c>
      <c r="I35" t="s">
        <v>157</v>
      </c>
      <c r="J35">
        <v>3.8</v>
      </c>
      <c r="K35" s="8" t="str">
        <f t="shared" si="0"/>
        <v>S</v>
      </c>
      <c r="L35" s="8" t="str">
        <f t="shared" si="1"/>
        <v>E</v>
      </c>
      <c r="M35" s="9">
        <f t="shared" si="2"/>
        <v>-61</v>
      </c>
      <c r="N35" s="9" t="str">
        <f t="shared" si="3"/>
        <v>146.7</v>
      </c>
      <c r="O35">
        <f t="shared" si="4"/>
        <v>12.269474316367431</v>
      </c>
      <c r="P35">
        <f t="shared" si="5"/>
        <v>30.353160130530103</v>
      </c>
      <c r="Q35">
        <f t="shared" si="6"/>
        <v>23.326870502735829</v>
      </c>
      <c r="R35">
        <f t="shared" si="7"/>
        <v>-5.69332226325949</v>
      </c>
      <c r="S35">
        <f t="shared" si="8"/>
        <v>-2.4550978523327962</v>
      </c>
      <c r="T35">
        <f t="shared" si="9"/>
        <v>10.587661504890715</v>
      </c>
      <c r="W35">
        <f t="shared" ref="W35:W66" si="11">IF(O35&lt;&gt;0,1,0)</f>
        <v>1</v>
      </c>
    </row>
    <row r="36" spans="1:23" x14ac:dyDescent="0.25">
      <c r="A36" t="s">
        <v>158</v>
      </c>
      <c r="B36" t="s">
        <v>159</v>
      </c>
      <c r="C36" t="s">
        <v>160</v>
      </c>
      <c r="D36">
        <v>40</v>
      </c>
      <c r="E36">
        <v>15.4</v>
      </c>
      <c r="F36">
        <v>-2.4</v>
      </c>
      <c r="G36">
        <v>-1.9</v>
      </c>
      <c r="H36">
        <v>-15.1</v>
      </c>
      <c r="I36" t="s">
        <v>161</v>
      </c>
      <c r="J36">
        <v>3.5</v>
      </c>
      <c r="K36" s="8" t="str">
        <f t="shared" si="0"/>
        <v>N</v>
      </c>
      <c r="L36" s="8" t="str">
        <f t="shared" si="1"/>
        <v>E</v>
      </c>
      <c r="M36" s="9" t="str">
        <f t="shared" si="2"/>
        <v>56.6</v>
      </c>
      <c r="N36" s="9" t="str">
        <f t="shared" si="3"/>
        <v>69.8</v>
      </c>
      <c r="O36">
        <f t="shared" si="4"/>
        <v>15.407141201403977</v>
      </c>
      <c r="P36">
        <f t="shared" si="5"/>
        <v>24.28320220175868</v>
      </c>
      <c r="Q36">
        <f t="shared" si="6"/>
        <v>345.4077628072373</v>
      </c>
      <c r="R36">
        <f t="shared" si="7"/>
        <v>-6.1317597629362304</v>
      </c>
      <c r="S36">
        <f t="shared" si="8"/>
        <v>1.5963166764347745</v>
      </c>
      <c r="T36">
        <f t="shared" si="9"/>
        <v>14.043977188751498</v>
      </c>
      <c r="W36">
        <f t="shared" si="11"/>
        <v>1</v>
      </c>
    </row>
    <row r="37" spans="1:23" x14ac:dyDescent="0.25">
      <c r="A37" t="s">
        <v>162</v>
      </c>
      <c r="B37" t="s">
        <v>163</v>
      </c>
      <c r="C37" t="s">
        <v>164</v>
      </c>
      <c r="D37">
        <v>22.2</v>
      </c>
      <c r="E37">
        <v>12.8</v>
      </c>
      <c r="F37">
        <v>-8</v>
      </c>
      <c r="G37">
        <v>8.4</v>
      </c>
      <c r="H37">
        <v>-5.5</v>
      </c>
      <c r="I37" t="s">
        <v>165</v>
      </c>
      <c r="J37">
        <v>3.5</v>
      </c>
      <c r="K37" s="8" t="str">
        <f t="shared" si="0"/>
        <v>S</v>
      </c>
      <c r="L37" s="8" t="str">
        <f t="shared" si="1"/>
        <v>W</v>
      </c>
      <c r="M37" s="9">
        <f t="shared" si="2"/>
        <v>-19.100000000000001</v>
      </c>
      <c r="N37" s="9">
        <f t="shared" si="3"/>
        <v>-25</v>
      </c>
      <c r="O37">
        <f t="shared" si="4"/>
        <v>12.837834708392222</v>
      </c>
      <c r="P37">
        <f t="shared" si="5"/>
        <v>49.09571267034358</v>
      </c>
      <c r="Q37">
        <f t="shared" si="6"/>
        <v>334.14070289862639</v>
      </c>
      <c r="R37">
        <f t="shared" si="7"/>
        <v>-8.7313214372760637</v>
      </c>
      <c r="S37">
        <f t="shared" si="8"/>
        <v>4.2320393173169597</v>
      </c>
      <c r="T37">
        <f t="shared" si="9"/>
        <v>8.4061804153638562</v>
      </c>
      <c r="W37">
        <f t="shared" si="11"/>
        <v>1</v>
      </c>
    </row>
    <row r="38" spans="1:23" x14ac:dyDescent="0.25">
      <c r="A38" t="s">
        <v>166</v>
      </c>
      <c r="B38" t="s">
        <v>167</v>
      </c>
      <c r="C38" t="s">
        <v>168</v>
      </c>
      <c r="I38" t="s">
        <v>169</v>
      </c>
      <c r="J38">
        <v>3.3</v>
      </c>
      <c r="K38" s="8" t="str">
        <f t="shared" si="0"/>
        <v>S</v>
      </c>
      <c r="L38" s="8" t="str">
        <f t="shared" si="1"/>
        <v>E</v>
      </c>
      <c r="M38" s="9">
        <f t="shared" si="2"/>
        <v>-18.2</v>
      </c>
      <c r="N38" s="9" t="str">
        <f t="shared" si="3"/>
        <v>159.4</v>
      </c>
      <c r="O38">
        <f t="shared" si="4"/>
        <v>0</v>
      </c>
      <c r="P38" t="e">
        <f t="shared" si="5"/>
        <v>#DIV/0!</v>
      </c>
      <c r="Q38" t="e">
        <f t="shared" si="6"/>
        <v>#DIV/0!</v>
      </c>
      <c r="R38">
        <f t="shared" si="7"/>
        <v>0</v>
      </c>
      <c r="S38">
        <f t="shared" si="8"/>
        <v>0</v>
      </c>
      <c r="T38">
        <f t="shared" si="9"/>
        <v>0</v>
      </c>
      <c r="W38">
        <f t="shared" si="11"/>
        <v>0</v>
      </c>
    </row>
    <row r="39" spans="1:23" x14ac:dyDescent="0.25">
      <c r="A39" t="s">
        <v>170</v>
      </c>
      <c r="B39" t="s">
        <v>171</v>
      </c>
      <c r="C39" t="s">
        <v>172</v>
      </c>
      <c r="D39">
        <v>37</v>
      </c>
      <c r="I39" t="s">
        <v>173</v>
      </c>
      <c r="J39">
        <v>3.2</v>
      </c>
      <c r="K39" s="8" t="str">
        <f t="shared" si="0"/>
        <v>S</v>
      </c>
      <c r="L39" s="8" t="str">
        <f t="shared" si="1"/>
        <v>E</v>
      </c>
      <c r="M39" s="9">
        <f t="shared" si="2"/>
        <v>-51.9</v>
      </c>
      <c r="N39" s="9" t="str">
        <f t="shared" si="3"/>
        <v>22.7</v>
      </c>
      <c r="O39">
        <f t="shared" si="4"/>
        <v>0</v>
      </c>
      <c r="P39" t="e">
        <f t="shared" si="5"/>
        <v>#DIV/0!</v>
      </c>
      <c r="Q39" t="e">
        <f t="shared" si="6"/>
        <v>#DIV/0!</v>
      </c>
      <c r="R39">
        <f t="shared" si="7"/>
        <v>0</v>
      </c>
      <c r="S39">
        <f t="shared" si="8"/>
        <v>0</v>
      </c>
      <c r="T39">
        <f t="shared" si="9"/>
        <v>0</v>
      </c>
      <c r="W39">
        <f t="shared" si="11"/>
        <v>0</v>
      </c>
    </row>
    <row r="40" spans="1:23" x14ac:dyDescent="0.25">
      <c r="A40" t="s">
        <v>174</v>
      </c>
      <c r="B40" t="s">
        <v>151</v>
      </c>
      <c r="C40" t="s">
        <v>175</v>
      </c>
      <c r="I40" t="s">
        <v>176</v>
      </c>
      <c r="J40">
        <v>3.1</v>
      </c>
      <c r="K40" s="8" t="str">
        <f t="shared" si="0"/>
        <v>N</v>
      </c>
      <c r="L40" s="8" t="str">
        <f t="shared" si="1"/>
        <v>W</v>
      </c>
      <c r="M40" s="9" t="str">
        <f t="shared" si="2"/>
        <v>14.5</v>
      </c>
      <c r="N40" s="9">
        <f t="shared" si="3"/>
        <v>-106.1</v>
      </c>
      <c r="O40">
        <f t="shared" si="4"/>
        <v>0</v>
      </c>
      <c r="P40" t="e">
        <f t="shared" si="5"/>
        <v>#DIV/0!</v>
      </c>
      <c r="Q40" t="e">
        <f t="shared" si="6"/>
        <v>#DIV/0!</v>
      </c>
      <c r="R40">
        <f t="shared" si="7"/>
        <v>0</v>
      </c>
      <c r="S40">
        <f t="shared" si="8"/>
        <v>0</v>
      </c>
      <c r="T40">
        <f t="shared" si="9"/>
        <v>0</v>
      </c>
      <c r="W40">
        <f t="shared" si="11"/>
        <v>0</v>
      </c>
    </row>
    <row r="41" spans="1:23" x14ac:dyDescent="0.25">
      <c r="A41" t="s">
        <v>177</v>
      </c>
      <c r="B41" t="s">
        <v>178</v>
      </c>
      <c r="C41" t="s">
        <v>179</v>
      </c>
      <c r="D41">
        <v>28</v>
      </c>
      <c r="I41" t="s">
        <v>180</v>
      </c>
      <c r="J41">
        <v>2.9</v>
      </c>
      <c r="K41" s="8" t="str">
        <f t="shared" si="0"/>
        <v>N</v>
      </c>
      <c r="L41" s="8" t="str">
        <f t="shared" si="1"/>
        <v>W</v>
      </c>
      <c r="M41" s="9" t="str">
        <f t="shared" si="2"/>
        <v>28.3</v>
      </c>
      <c r="N41" s="9">
        <f t="shared" si="3"/>
        <v>-60.2</v>
      </c>
      <c r="O41">
        <f t="shared" si="4"/>
        <v>0</v>
      </c>
      <c r="P41" t="e">
        <f t="shared" si="5"/>
        <v>#DIV/0!</v>
      </c>
      <c r="Q41" t="e">
        <f t="shared" si="6"/>
        <v>#DIV/0!</v>
      </c>
      <c r="R41">
        <f t="shared" si="7"/>
        <v>0</v>
      </c>
      <c r="S41">
        <f t="shared" si="8"/>
        <v>0</v>
      </c>
      <c r="T41">
        <f t="shared" si="9"/>
        <v>0</v>
      </c>
      <c r="W41">
        <f t="shared" si="11"/>
        <v>0</v>
      </c>
    </row>
    <row r="42" spans="1:23" x14ac:dyDescent="0.25">
      <c r="A42" t="s">
        <v>181</v>
      </c>
      <c r="B42" t="s">
        <v>182</v>
      </c>
      <c r="C42" t="s">
        <v>183</v>
      </c>
      <c r="D42">
        <v>40.799999999999997</v>
      </c>
      <c r="E42">
        <v>22.8</v>
      </c>
      <c r="F42">
        <v>-2.5</v>
      </c>
      <c r="G42">
        <v>5.3</v>
      </c>
      <c r="H42">
        <v>22</v>
      </c>
      <c r="I42" t="s">
        <v>184</v>
      </c>
      <c r="J42">
        <v>2.9</v>
      </c>
      <c r="K42" s="8" t="str">
        <f t="shared" si="0"/>
        <v>S</v>
      </c>
      <c r="L42" s="8" t="str">
        <f t="shared" si="1"/>
        <v>W</v>
      </c>
      <c r="M42" s="9">
        <f t="shared" si="2"/>
        <v>-58.4</v>
      </c>
      <c r="N42" s="9">
        <f t="shared" si="3"/>
        <v>-160.19999999999999</v>
      </c>
      <c r="O42">
        <f t="shared" si="4"/>
        <v>22.767081499392933</v>
      </c>
      <c r="P42">
        <f t="shared" si="5"/>
        <v>35.883234903954978</v>
      </c>
      <c r="Q42">
        <f t="shared" si="6"/>
        <v>154.07817621214681</v>
      </c>
      <c r="R42">
        <f t="shared" si="7"/>
        <v>12.002008948791778</v>
      </c>
      <c r="S42">
        <f t="shared" si="8"/>
        <v>-5.8335128761151278</v>
      </c>
      <c r="T42">
        <f t="shared" si="9"/>
        <v>18.446189544654505</v>
      </c>
      <c r="W42">
        <f t="shared" si="11"/>
        <v>1</v>
      </c>
    </row>
    <row r="43" spans="1:23" x14ac:dyDescent="0.25">
      <c r="A43" t="s">
        <v>185</v>
      </c>
      <c r="B43" t="s">
        <v>186</v>
      </c>
      <c r="C43" t="s">
        <v>187</v>
      </c>
      <c r="I43" t="s">
        <v>188</v>
      </c>
      <c r="J43">
        <v>2.8</v>
      </c>
      <c r="K43" s="8" t="str">
        <f t="shared" si="0"/>
        <v>N</v>
      </c>
      <c r="L43" s="8" t="str">
        <f t="shared" si="1"/>
        <v>W</v>
      </c>
      <c r="M43" s="9" t="str">
        <f t="shared" si="2"/>
        <v>41.0</v>
      </c>
      <c r="N43" s="9">
        <f t="shared" si="3"/>
        <v>-77</v>
      </c>
      <c r="O43">
        <f t="shared" si="4"/>
        <v>0</v>
      </c>
      <c r="P43" t="e">
        <f t="shared" si="5"/>
        <v>#DIV/0!</v>
      </c>
      <c r="Q43" t="e">
        <f t="shared" si="6"/>
        <v>#DIV/0!</v>
      </c>
      <c r="R43">
        <f t="shared" si="7"/>
        <v>0</v>
      </c>
      <c r="S43">
        <f t="shared" si="8"/>
        <v>0</v>
      </c>
      <c r="T43">
        <f t="shared" si="9"/>
        <v>0</v>
      </c>
      <c r="W43">
        <f t="shared" si="11"/>
        <v>0</v>
      </c>
    </row>
    <row r="44" spans="1:23" x14ac:dyDescent="0.25">
      <c r="A44" t="s">
        <v>189</v>
      </c>
      <c r="B44" t="s">
        <v>190</v>
      </c>
      <c r="C44" t="s">
        <v>191</v>
      </c>
      <c r="D44">
        <v>44.1</v>
      </c>
      <c r="E44">
        <v>14.2</v>
      </c>
      <c r="F44">
        <v>10</v>
      </c>
      <c r="G44">
        <v>-9.9</v>
      </c>
      <c r="H44">
        <v>1.5</v>
      </c>
      <c r="I44" t="s">
        <v>192</v>
      </c>
      <c r="J44">
        <v>2.8</v>
      </c>
      <c r="K44" s="8" t="str">
        <f t="shared" si="0"/>
        <v>S</v>
      </c>
      <c r="L44" s="8" t="str">
        <f t="shared" si="1"/>
        <v>E</v>
      </c>
      <c r="M44" s="9">
        <f t="shared" si="2"/>
        <v>-14</v>
      </c>
      <c r="N44" s="9" t="str">
        <f t="shared" si="3"/>
        <v>109.1</v>
      </c>
      <c r="O44">
        <f t="shared" si="4"/>
        <v>14.15132502630054</v>
      </c>
      <c r="P44">
        <f t="shared" si="5"/>
        <v>26.945975713737187</v>
      </c>
      <c r="Q44">
        <f t="shared" si="6"/>
        <v>75.557760372806143</v>
      </c>
      <c r="R44">
        <f t="shared" si="7"/>
        <v>-1.5993460919003308</v>
      </c>
      <c r="S44">
        <f t="shared" si="8"/>
        <v>-6.2100319223694118</v>
      </c>
      <c r="T44">
        <f t="shared" si="9"/>
        <v>12.614975053541563</v>
      </c>
      <c r="W44">
        <f t="shared" si="11"/>
        <v>1</v>
      </c>
    </row>
    <row r="45" spans="1:23" x14ac:dyDescent="0.25">
      <c r="A45" t="s">
        <v>193</v>
      </c>
      <c r="B45" t="s">
        <v>194</v>
      </c>
      <c r="C45" t="s">
        <v>195</v>
      </c>
      <c r="D45">
        <v>27.2</v>
      </c>
      <c r="E45">
        <v>14.4</v>
      </c>
      <c r="F45">
        <v>-8.9</v>
      </c>
      <c r="G45">
        <v>-4.3</v>
      </c>
      <c r="H45">
        <v>-10.5</v>
      </c>
      <c r="I45" t="s">
        <v>196</v>
      </c>
      <c r="J45">
        <v>2.8</v>
      </c>
      <c r="K45" s="8" t="str">
        <f t="shared" si="0"/>
        <v>N</v>
      </c>
      <c r="L45" s="8" t="str">
        <f t="shared" si="1"/>
        <v>E</v>
      </c>
      <c r="M45" s="9" t="str">
        <f t="shared" si="2"/>
        <v>52.8</v>
      </c>
      <c r="N45" s="9" t="str">
        <f t="shared" si="3"/>
        <v>38.1</v>
      </c>
      <c r="O45">
        <f t="shared" si="4"/>
        <v>14.420471559557267</v>
      </c>
      <c r="P45">
        <f t="shared" si="5"/>
        <v>9.9823419787225376</v>
      </c>
      <c r="Q45">
        <f t="shared" si="6"/>
        <v>237.48137042209657</v>
      </c>
      <c r="R45">
        <f t="shared" si="7"/>
        <v>1.3437795622372199</v>
      </c>
      <c r="S45">
        <f t="shared" si="8"/>
        <v>2.1077986941353699</v>
      </c>
      <c r="T45">
        <f t="shared" si="9"/>
        <v>14.202163256106964</v>
      </c>
      <c r="W45">
        <f t="shared" si="11"/>
        <v>1</v>
      </c>
    </row>
    <row r="46" spans="1:23" x14ac:dyDescent="0.25">
      <c r="A46" t="s">
        <v>197</v>
      </c>
      <c r="B46" t="s">
        <v>198</v>
      </c>
      <c r="C46" t="s">
        <v>199</v>
      </c>
      <c r="D46">
        <v>35.200000000000003</v>
      </c>
      <c r="I46" t="s">
        <v>200</v>
      </c>
      <c r="J46">
        <v>2.7</v>
      </c>
      <c r="K46" s="8" t="str">
        <f t="shared" si="0"/>
        <v>S</v>
      </c>
      <c r="L46" s="8" t="str">
        <f t="shared" si="1"/>
        <v>E</v>
      </c>
      <c r="M46" s="9">
        <f t="shared" si="2"/>
        <v>-54.5</v>
      </c>
      <c r="N46" s="9" t="str">
        <f t="shared" si="3"/>
        <v>18.1</v>
      </c>
      <c r="O46">
        <f t="shared" si="4"/>
        <v>0</v>
      </c>
      <c r="P46" t="e">
        <f t="shared" si="5"/>
        <v>#DIV/0!</v>
      </c>
      <c r="Q46" t="e">
        <f t="shared" si="6"/>
        <v>#DIV/0!</v>
      </c>
      <c r="R46">
        <f t="shared" si="7"/>
        <v>0</v>
      </c>
      <c r="S46">
        <f t="shared" si="8"/>
        <v>0</v>
      </c>
      <c r="T46">
        <f t="shared" si="9"/>
        <v>0</v>
      </c>
      <c r="W46">
        <f t="shared" si="11"/>
        <v>0</v>
      </c>
    </row>
    <row r="47" spans="1:23" x14ac:dyDescent="0.25">
      <c r="A47" t="s">
        <v>201</v>
      </c>
      <c r="B47" t="s">
        <v>202</v>
      </c>
      <c r="C47" t="s">
        <v>108</v>
      </c>
      <c r="D47">
        <v>40.700000000000003</v>
      </c>
      <c r="E47">
        <v>14.9</v>
      </c>
      <c r="F47" s="7">
        <v>5</v>
      </c>
      <c r="G47" s="7">
        <v>14</v>
      </c>
      <c r="H47" s="7">
        <v>1</v>
      </c>
      <c r="I47" t="s">
        <v>203</v>
      </c>
      <c r="J47">
        <v>2.5</v>
      </c>
      <c r="K47" s="8" t="str">
        <f t="shared" si="0"/>
        <v>S</v>
      </c>
      <c r="L47" s="8" t="str">
        <f t="shared" si="1"/>
        <v>W</v>
      </c>
      <c r="M47" s="9">
        <f t="shared" si="2"/>
        <v>-28.1</v>
      </c>
      <c r="N47" s="9">
        <f t="shared" si="3"/>
        <v>-64.599999999999994</v>
      </c>
      <c r="O47">
        <f t="shared" si="4"/>
        <v>14.89966442575134</v>
      </c>
      <c r="P47">
        <f t="shared" si="5"/>
        <v>49.203165908385188</v>
      </c>
      <c r="Q47">
        <f t="shared" si="6"/>
        <v>291.12102291081135</v>
      </c>
      <c r="R47">
        <f t="shared" si="7"/>
        <v>-4.0644485924476088</v>
      </c>
      <c r="S47">
        <f t="shared" si="8"/>
        <v>10.521768332298983</v>
      </c>
      <c r="T47">
        <f t="shared" si="9"/>
        <v>9.7351244882015209</v>
      </c>
      <c r="W47">
        <f t="shared" si="11"/>
        <v>1</v>
      </c>
    </row>
    <row r="48" spans="1:23" x14ac:dyDescent="0.25">
      <c r="A48" t="s">
        <v>204</v>
      </c>
      <c r="B48" t="s">
        <v>107</v>
      </c>
      <c r="C48" t="s">
        <v>205</v>
      </c>
      <c r="I48" t="s">
        <v>206</v>
      </c>
      <c r="J48">
        <v>2.4</v>
      </c>
      <c r="K48" s="8" t="str">
        <f t="shared" si="0"/>
        <v>N</v>
      </c>
      <c r="L48" s="8" t="str">
        <f t="shared" si="1"/>
        <v>W</v>
      </c>
      <c r="M48" s="9" t="str">
        <f t="shared" si="2"/>
        <v>60.3</v>
      </c>
      <c r="N48" s="9">
        <f t="shared" si="3"/>
        <v>-134.6</v>
      </c>
      <c r="O48">
        <f t="shared" si="4"/>
        <v>0</v>
      </c>
      <c r="P48" t="e">
        <f t="shared" si="5"/>
        <v>#DIV/0!</v>
      </c>
      <c r="Q48" t="e">
        <f t="shared" si="6"/>
        <v>#DIV/0!</v>
      </c>
      <c r="R48">
        <f t="shared" si="7"/>
        <v>0</v>
      </c>
      <c r="S48">
        <f t="shared" si="8"/>
        <v>0</v>
      </c>
      <c r="T48">
        <f t="shared" si="9"/>
        <v>0</v>
      </c>
      <c r="W48">
        <f t="shared" si="11"/>
        <v>0</v>
      </c>
    </row>
    <row r="49" spans="1:23" x14ac:dyDescent="0.25">
      <c r="A49" t="s">
        <v>207</v>
      </c>
      <c r="B49" t="s">
        <v>208</v>
      </c>
      <c r="C49" t="s">
        <v>209</v>
      </c>
      <c r="D49">
        <v>37</v>
      </c>
      <c r="I49" t="s">
        <v>210</v>
      </c>
      <c r="J49">
        <v>2.4</v>
      </c>
      <c r="K49" s="8" t="str">
        <f t="shared" si="0"/>
        <v>S</v>
      </c>
      <c r="L49" s="8" t="str">
        <f t="shared" si="1"/>
        <v>E</v>
      </c>
      <c r="M49" s="9">
        <f t="shared" si="2"/>
        <v>-23.1</v>
      </c>
      <c r="N49" s="9" t="str">
        <f t="shared" si="3"/>
        <v>53.7</v>
      </c>
      <c r="O49">
        <f t="shared" si="4"/>
        <v>0</v>
      </c>
      <c r="P49" t="e">
        <f t="shared" si="5"/>
        <v>#DIV/0!</v>
      </c>
      <c r="Q49" t="e">
        <f t="shared" si="6"/>
        <v>#DIV/0!</v>
      </c>
      <c r="R49">
        <f t="shared" si="7"/>
        <v>0</v>
      </c>
      <c r="S49">
        <f t="shared" si="8"/>
        <v>0</v>
      </c>
      <c r="T49">
        <f t="shared" si="9"/>
        <v>0</v>
      </c>
      <c r="W49">
        <f t="shared" si="11"/>
        <v>0</v>
      </c>
    </row>
    <row r="50" spans="1:23" x14ac:dyDescent="0.25">
      <c r="A50" t="s">
        <v>211</v>
      </c>
      <c r="B50" t="s">
        <v>212</v>
      </c>
      <c r="C50" t="s">
        <v>213</v>
      </c>
      <c r="D50">
        <v>35.4</v>
      </c>
      <c r="E50">
        <v>19</v>
      </c>
      <c r="F50">
        <v>-2</v>
      </c>
      <c r="G50">
        <v>-16.100000000000001</v>
      </c>
      <c r="H50">
        <v>9.9</v>
      </c>
      <c r="I50" t="s">
        <v>214</v>
      </c>
      <c r="J50">
        <v>2.4</v>
      </c>
      <c r="K50" s="8" t="str">
        <f t="shared" si="0"/>
        <v>S</v>
      </c>
      <c r="L50" s="8" t="str">
        <f t="shared" si="1"/>
        <v>E</v>
      </c>
      <c r="M50" s="9">
        <f t="shared" si="2"/>
        <v>-36.9</v>
      </c>
      <c r="N50" s="9" t="str">
        <f t="shared" si="3"/>
        <v>87.3</v>
      </c>
      <c r="O50">
        <f t="shared" si="4"/>
        <v>19.0057885919001</v>
      </c>
      <c r="P50">
        <f t="shared" si="5"/>
        <v>6.5921715221855353</v>
      </c>
      <c r="Q50">
        <f t="shared" si="6"/>
        <v>325.38748015325302</v>
      </c>
      <c r="R50">
        <f t="shared" si="7"/>
        <v>-1.7957235213480507</v>
      </c>
      <c r="S50">
        <f t="shared" si="8"/>
        <v>1.2393658927942162</v>
      </c>
      <c r="T50">
        <f t="shared" si="9"/>
        <v>18.880131069954356</v>
      </c>
      <c r="W50">
        <f t="shared" si="11"/>
        <v>1</v>
      </c>
    </row>
    <row r="51" spans="1:23" x14ac:dyDescent="0.25">
      <c r="A51" t="s">
        <v>215</v>
      </c>
      <c r="B51" t="s">
        <v>216</v>
      </c>
      <c r="C51" t="s">
        <v>217</v>
      </c>
      <c r="I51" t="s">
        <v>218</v>
      </c>
      <c r="J51">
        <v>2.2999999999999998</v>
      </c>
      <c r="K51" s="8" t="str">
        <f t="shared" si="0"/>
        <v>S</v>
      </c>
      <c r="L51" s="8" t="str">
        <f t="shared" si="1"/>
        <v>W</v>
      </c>
      <c r="M51" s="9">
        <f t="shared" si="2"/>
        <v>-1.5</v>
      </c>
      <c r="N51" s="9">
        <f t="shared" si="3"/>
        <v>-84.5</v>
      </c>
      <c r="O51">
        <f t="shared" si="4"/>
        <v>0</v>
      </c>
      <c r="P51" t="e">
        <f t="shared" si="5"/>
        <v>#DIV/0!</v>
      </c>
      <c r="Q51" t="e">
        <f t="shared" si="6"/>
        <v>#DIV/0!</v>
      </c>
      <c r="R51">
        <f t="shared" si="7"/>
        <v>0</v>
      </c>
      <c r="S51">
        <f t="shared" si="8"/>
        <v>0</v>
      </c>
      <c r="T51">
        <f t="shared" si="9"/>
        <v>0</v>
      </c>
      <c r="W51">
        <f t="shared" si="11"/>
        <v>0</v>
      </c>
    </row>
    <row r="52" spans="1:23" x14ac:dyDescent="0.25">
      <c r="A52" t="s">
        <v>219</v>
      </c>
      <c r="B52" t="s">
        <v>220</v>
      </c>
      <c r="C52" t="s">
        <v>221</v>
      </c>
      <c r="D52">
        <v>28.3</v>
      </c>
      <c r="E52">
        <v>24</v>
      </c>
      <c r="F52">
        <v>19.2</v>
      </c>
      <c r="G52">
        <v>-11.6</v>
      </c>
      <c r="H52">
        <v>-8.5</v>
      </c>
      <c r="I52" t="s">
        <v>222</v>
      </c>
      <c r="J52">
        <v>2.2999999999999998</v>
      </c>
      <c r="K52" s="8" t="str">
        <f t="shared" si="0"/>
        <v>N</v>
      </c>
      <c r="L52" s="8" t="str">
        <f t="shared" si="1"/>
        <v>E</v>
      </c>
      <c r="M52" s="9" t="str">
        <f t="shared" si="2"/>
        <v>42.5</v>
      </c>
      <c r="N52" s="9" t="str">
        <f t="shared" si="3"/>
        <v>110.0</v>
      </c>
      <c r="O52">
        <f t="shared" si="4"/>
        <v>23.988538930080757</v>
      </c>
      <c r="P52">
        <f t="shared" si="5"/>
        <v>39.083016794132156</v>
      </c>
      <c r="Q52">
        <f t="shared" si="6"/>
        <v>111.4635817839717</v>
      </c>
      <c r="R52">
        <f t="shared" si="7"/>
        <v>5.533826201400621</v>
      </c>
      <c r="S52">
        <f t="shared" si="8"/>
        <v>-14.074664657470175</v>
      </c>
      <c r="T52">
        <f t="shared" si="9"/>
        <v>18.620703057415742</v>
      </c>
      <c r="W52">
        <f t="shared" si="11"/>
        <v>1</v>
      </c>
    </row>
    <row r="53" spans="1:23" x14ac:dyDescent="0.25">
      <c r="A53" t="s">
        <v>223</v>
      </c>
      <c r="B53" t="s">
        <v>224</v>
      </c>
      <c r="C53" t="s">
        <v>225</v>
      </c>
      <c r="I53" t="s">
        <v>226</v>
      </c>
      <c r="J53">
        <v>2.2000000000000002</v>
      </c>
      <c r="K53" s="8" t="str">
        <f t="shared" si="0"/>
        <v>N</v>
      </c>
      <c r="L53" s="8" t="str">
        <f t="shared" si="1"/>
        <v>E</v>
      </c>
      <c r="M53" s="9" t="str">
        <f t="shared" si="2"/>
        <v>58.0</v>
      </c>
      <c r="N53" s="9" t="str">
        <f t="shared" si="3"/>
        <v>175.0</v>
      </c>
      <c r="O53">
        <f t="shared" si="4"/>
        <v>0</v>
      </c>
      <c r="P53" t="e">
        <f t="shared" si="5"/>
        <v>#DIV/0!</v>
      </c>
      <c r="Q53" t="e">
        <f t="shared" si="6"/>
        <v>#DIV/0!</v>
      </c>
      <c r="R53">
        <f t="shared" si="7"/>
        <v>0</v>
      </c>
      <c r="S53">
        <f t="shared" si="8"/>
        <v>0</v>
      </c>
      <c r="T53">
        <f t="shared" si="9"/>
        <v>0</v>
      </c>
      <c r="W53">
        <f t="shared" si="11"/>
        <v>0</v>
      </c>
    </row>
    <row r="54" spans="1:23" x14ac:dyDescent="0.25">
      <c r="A54" t="s">
        <v>227</v>
      </c>
      <c r="B54" t="s">
        <v>228</v>
      </c>
      <c r="C54" t="s">
        <v>229</v>
      </c>
      <c r="D54">
        <v>43.3</v>
      </c>
      <c r="E54">
        <v>24.4</v>
      </c>
      <c r="F54">
        <v>20.399999999999999</v>
      </c>
      <c r="G54">
        <v>12.9</v>
      </c>
      <c r="H54">
        <v>-3.8</v>
      </c>
      <c r="I54" t="s">
        <v>230</v>
      </c>
      <c r="J54">
        <v>2.1</v>
      </c>
      <c r="K54" s="8" t="str">
        <f t="shared" si="0"/>
        <v>N</v>
      </c>
      <c r="L54" s="8" t="str">
        <f t="shared" si="1"/>
        <v>W</v>
      </c>
      <c r="M54" s="9" t="str">
        <f t="shared" si="2"/>
        <v>76.9</v>
      </c>
      <c r="N54" s="9">
        <f t="shared" si="3"/>
        <v>-69</v>
      </c>
      <c r="O54">
        <f t="shared" si="4"/>
        <v>24.433788081261572</v>
      </c>
      <c r="P54">
        <f t="shared" si="5"/>
        <v>78.733415965732974</v>
      </c>
      <c r="Q54">
        <f t="shared" si="6"/>
        <v>261.00139995066115</v>
      </c>
      <c r="R54">
        <f t="shared" si="7"/>
        <v>3.7480481128415715</v>
      </c>
      <c r="S54">
        <f t="shared" si="8"/>
        <v>23.667987249840184</v>
      </c>
      <c r="T54">
        <f t="shared" si="9"/>
        <v>4.7737317567315376</v>
      </c>
      <c r="W54">
        <f t="shared" si="11"/>
        <v>1</v>
      </c>
    </row>
    <row r="55" spans="1:23" x14ac:dyDescent="0.25">
      <c r="A55" t="s">
        <v>231</v>
      </c>
      <c r="B55" t="s">
        <v>232</v>
      </c>
      <c r="C55" t="s">
        <v>233</v>
      </c>
      <c r="I55" t="s">
        <v>234</v>
      </c>
      <c r="J55" s="7">
        <v>2</v>
      </c>
      <c r="K55" s="8" t="str">
        <f t="shared" si="0"/>
        <v>N</v>
      </c>
      <c r="L55" s="8" t="str">
        <f t="shared" si="1"/>
        <v>E</v>
      </c>
      <c r="M55" s="9" t="str">
        <f t="shared" si="2"/>
        <v>57.9</v>
      </c>
      <c r="N55" s="9" t="str">
        <f t="shared" si="3"/>
        <v>112.9</v>
      </c>
      <c r="O55">
        <f t="shared" si="4"/>
        <v>0</v>
      </c>
      <c r="P55" t="e">
        <f t="shared" si="5"/>
        <v>#DIV/0!</v>
      </c>
      <c r="Q55" t="e">
        <f t="shared" si="6"/>
        <v>#DIV/0!</v>
      </c>
      <c r="R55">
        <f t="shared" si="7"/>
        <v>0</v>
      </c>
      <c r="S55">
        <f t="shared" si="8"/>
        <v>0</v>
      </c>
      <c r="T55">
        <f t="shared" si="9"/>
        <v>0</v>
      </c>
      <c r="W55">
        <f t="shared" si="11"/>
        <v>0</v>
      </c>
    </row>
    <row r="56" spans="1:23" x14ac:dyDescent="0.25">
      <c r="A56" t="s">
        <v>235</v>
      </c>
      <c r="B56" t="s">
        <v>236</v>
      </c>
      <c r="C56" t="s">
        <v>237</v>
      </c>
      <c r="D56">
        <v>22.2</v>
      </c>
      <c r="E56">
        <v>18.8</v>
      </c>
      <c r="F56">
        <v>12.4</v>
      </c>
      <c r="G56">
        <v>-13.2</v>
      </c>
      <c r="H56">
        <v>-5.2</v>
      </c>
      <c r="I56" t="s">
        <v>238</v>
      </c>
      <c r="J56" s="7">
        <v>2</v>
      </c>
      <c r="K56" s="8" t="str">
        <f t="shared" si="0"/>
        <v>N</v>
      </c>
      <c r="L56" s="8" t="str">
        <f t="shared" si="1"/>
        <v>W</v>
      </c>
      <c r="M56" s="9" t="str">
        <f t="shared" si="2"/>
        <v>1.8</v>
      </c>
      <c r="N56" s="9">
        <f t="shared" si="3"/>
        <v>-176.9</v>
      </c>
      <c r="O56">
        <f t="shared" si="4"/>
        <v>18.842505141302205</v>
      </c>
      <c r="P56">
        <f t="shared" si="5"/>
        <v>51.126580882342921</v>
      </c>
      <c r="Q56">
        <f t="shared" si="6"/>
        <v>289.22734440289958</v>
      </c>
      <c r="R56">
        <f t="shared" si="7"/>
        <v>-4.8309329253202096</v>
      </c>
      <c r="S56">
        <f t="shared" si="8"/>
        <v>13.851261330346871</v>
      </c>
      <c r="T56">
        <f t="shared" si="9"/>
        <v>11.825592865877573</v>
      </c>
      <c r="W56">
        <f t="shared" si="11"/>
        <v>1</v>
      </c>
    </row>
    <row r="57" spans="1:23" x14ac:dyDescent="0.25">
      <c r="A57" t="s">
        <v>239</v>
      </c>
      <c r="B57" t="s">
        <v>240</v>
      </c>
      <c r="C57" t="s">
        <v>241</v>
      </c>
      <c r="I57" t="s">
        <v>242</v>
      </c>
      <c r="J57">
        <v>1.9</v>
      </c>
      <c r="K57" s="8" t="str">
        <f t="shared" si="0"/>
        <v>S</v>
      </c>
      <c r="L57" s="8" t="str">
        <f t="shared" si="1"/>
        <v>E</v>
      </c>
      <c r="M57" s="9">
        <f t="shared" si="2"/>
        <v>-57.3</v>
      </c>
      <c r="N57" s="9" t="str">
        <f t="shared" si="3"/>
        <v>167.2</v>
      </c>
      <c r="O57">
        <f t="shared" si="4"/>
        <v>0</v>
      </c>
      <c r="P57" t="e">
        <f t="shared" si="5"/>
        <v>#DIV/0!</v>
      </c>
      <c r="Q57" t="e">
        <f t="shared" si="6"/>
        <v>#DIV/0!</v>
      </c>
      <c r="R57">
        <f t="shared" si="7"/>
        <v>0</v>
      </c>
      <c r="S57">
        <f t="shared" si="8"/>
        <v>0</v>
      </c>
      <c r="T57">
        <f t="shared" si="9"/>
        <v>0</v>
      </c>
      <c r="W57">
        <f t="shared" si="11"/>
        <v>0</v>
      </c>
    </row>
    <row r="58" spans="1:23" x14ac:dyDescent="0.25">
      <c r="A58" t="s">
        <v>243</v>
      </c>
      <c r="B58" t="s">
        <v>244</v>
      </c>
      <c r="C58" t="s">
        <v>245</v>
      </c>
      <c r="D58">
        <v>33</v>
      </c>
      <c r="E58">
        <v>16.5</v>
      </c>
      <c r="F58">
        <v>-16.2</v>
      </c>
      <c r="G58">
        <v>2.8</v>
      </c>
      <c r="H58">
        <v>0.6</v>
      </c>
      <c r="I58" t="s">
        <v>246</v>
      </c>
      <c r="J58">
        <v>1.9</v>
      </c>
      <c r="K58" s="8" t="str">
        <f t="shared" si="0"/>
        <v>S</v>
      </c>
      <c r="L58" s="8" t="str">
        <f t="shared" si="1"/>
        <v>E</v>
      </c>
      <c r="M58" s="9">
        <f t="shared" si="2"/>
        <v>-23.5</v>
      </c>
      <c r="N58" s="9" t="str">
        <f t="shared" si="3"/>
        <v>56.8</v>
      </c>
      <c r="O58">
        <f t="shared" si="4"/>
        <v>16.451139778143034</v>
      </c>
      <c r="P58">
        <f t="shared" si="5"/>
        <v>67.764167219019583</v>
      </c>
      <c r="Q58">
        <f t="shared" si="6"/>
        <v>277.74680152795764</v>
      </c>
      <c r="R58">
        <f t="shared" si="7"/>
        <v>-2.0526320547766961</v>
      </c>
      <c r="S58">
        <f t="shared" si="8"/>
        <v>15.088758903629362</v>
      </c>
      <c r="T58">
        <f t="shared" si="9"/>
        <v>6.2254362414090174</v>
      </c>
      <c r="W58">
        <f t="shared" si="11"/>
        <v>1</v>
      </c>
    </row>
    <row r="59" spans="1:23" x14ac:dyDescent="0.25">
      <c r="A59" t="s">
        <v>247</v>
      </c>
      <c r="B59" t="s">
        <v>248</v>
      </c>
      <c r="C59" t="s">
        <v>249</v>
      </c>
      <c r="D59">
        <v>37</v>
      </c>
      <c r="E59">
        <v>18.7</v>
      </c>
      <c r="F59">
        <v>8.4</v>
      </c>
      <c r="G59">
        <v>-16.399999999999999</v>
      </c>
      <c r="H59">
        <v>3.2</v>
      </c>
      <c r="I59" t="s">
        <v>250</v>
      </c>
      <c r="J59">
        <v>1.8</v>
      </c>
      <c r="K59" s="8" t="str">
        <f t="shared" si="0"/>
        <v>S</v>
      </c>
      <c r="L59" s="8" t="str">
        <f t="shared" si="1"/>
        <v>E</v>
      </c>
      <c r="M59" s="9">
        <f t="shared" si="2"/>
        <v>-51.7</v>
      </c>
      <c r="N59" s="9" t="str">
        <f t="shared" si="3"/>
        <v>56.4</v>
      </c>
      <c r="O59">
        <f t="shared" si="4"/>
        <v>18.701871564097534</v>
      </c>
      <c r="P59">
        <f t="shared" si="5"/>
        <v>64.34712577317211</v>
      </c>
      <c r="Q59">
        <f t="shared" si="6"/>
        <v>72.431531632308634</v>
      </c>
      <c r="R59">
        <f t="shared" si="7"/>
        <v>-5.0886560559812493</v>
      </c>
      <c r="S59">
        <f t="shared" si="8"/>
        <v>-16.072159829809216</v>
      </c>
      <c r="T59">
        <f t="shared" si="9"/>
        <v>8.0963731354843258</v>
      </c>
      <c r="W59">
        <f t="shared" si="11"/>
        <v>1</v>
      </c>
    </row>
    <row r="60" spans="1:23" x14ac:dyDescent="0.25">
      <c r="A60" t="s">
        <v>251</v>
      </c>
      <c r="B60" t="s">
        <v>252</v>
      </c>
      <c r="C60" t="s">
        <v>253</v>
      </c>
      <c r="D60">
        <v>32.200000000000003</v>
      </c>
      <c r="I60" t="s">
        <v>254</v>
      </c>
      <c r="J60">
        <v>1.8</v>
      </c>
      <c r="K60" s="8" t="str">
        <f t="shared" si="0"/>
        <v>S</v>
      </c>
      <c r="L60" s="8" t="str">
        <f t="shared" si="1"/>
        <v>W</v>
      </c>
      <c r="M60" s="9">
        <f t="shared" si="2"/>
        <v>-24.4</v>
      </c>
      <c r="N60" s="9">
        <f t="shared" si="3"/>
        <v>-59.8</v>
      </c>
      <c r="O60">
        <f t="shared" si="4"/>
        <v>0</v>
      </c>
      <c r="P60" t="e">
        <f t="shared" si="5"/>
        <v>#DIV/0!</v>
      </c>
      <c r="Q60" t="e">
        <f t="shared" si="6"/>
        <v>#DIV/0!</v>
      </c>
      <c r="R60">
        <f t="shared" si="7"/>
        <v>0</v>
      </c>
      <c r="S60">
        <f t="shared" si="8"/>
        <v>0</v>
      </c>
      <c r="T60">
        <f t="shared" si="9"/>
        <v>0</v>
      </c>
      <c r="W60">
        <f t="shared" si="11"/>
        <v>0</v>
      </c>
    </row>
    <row r="61" spans="1:23" x14ac:dyDescent="0.25">
      <c r="A61" t="s">
        <v>255</v>
      </c>
      <c r="B61" t="s">
        <v>256</v>
      </c>
      <c r="C61" t="s">
        <v>257</v>
      </c>
      <c r="D61">
        <v>31.5</v>
      </c>
      <c r="I61" t="s">
        <v>258</v>
      </c>
      <c r="J61">
        <v>1.8</v>
      </c>
      <c r="K61" s="8" t="str">
        <f t="shared" si="0"/>
        <v>N</v>
      </c>
      <c r="L61" s="8" t="str">
        <f t="shared" si="1"/>
        <v>W</v>
      </c>
      <c r="M61" s="9" t="str">
        <f t="shared" si="2"/>
        <v>40.4</v>
      </c>
      <c r="N61" s="9">
        <f t="shared" si="3"/>
        <v>-113.2</v>
      </c>
      <c r="O61">
        <f t="shared" si="4"/>
        <v>0</v>
      </c>
      <c r="P61" t="e">
        <f t="shared" si="5"/>
        <v>#DIV/0!</v>
      </c>
      <c r="Q61" t="e">
        <f t="shared" si="6"/>
        <v>#DIV/0!</v>
      </c>
      <c r="R61">
        <f t="shared" si="7"/>
        <v>0</v>
      </c>
      <c r="S61">
        <f t="shared" si="8"/>
        <v>0</v>
      </c>
      <c r="T61">
        <f t="shared" si="9"/>
        <v>0</v>
      </c>
      <c r="W61">
        <f t="shared" si="11"/>
        <v>0</v>
      </c>
    </row>
    <row r="62" spans="1:23" x14ac:dyDescent="0.25">
      <c r="A62" t="s">
        <v>259</v>
      </c>
      <c r="B62" t="s">
        <v>260</v>
      </c>
      <c r="C62" t="s">
        <v>261</v>
      </c>
      <c r="D62">
        <v>43.4</v>
      </c>
      <c r="E62">
        <v>15.7</v>
      </c>
      <c r="F62">
        <v>0.7</v>
      </c>
      <c r="G62">
        <v>15.7</v>
      </c>
      <c r="H62">
        <v>-0.5</v>
      </c>
      <c r="I62" t="s">
        <v>262</v>
      </c>
      <c r="J62">
        <v>1.8</v>
      </c>
      <c r="K62" s="8" t="str">
        <f t="shared" si="0"/>
        <v>N</v>
      </c>
      <c r="L62" s="8" t="str">
        <f t="shared" si="1"/>
        <v>W</v>
      </c>
      <c r="M62" s="9" t="str">
        <f t="shared" si="2"/>
        <v>44.3</v>
      </c>
      <c r="N62" s="9">
        <f t="shared" si="3"/>
        <v>-164.2</v>
      </c>
      <c r="O62">
        <f t="shared" si="4"/>
        <v>15.723549217654391</v>
      </c>
      <c r="P62">
        <f t="shared" si="5"/>
        <v>75.673651080336555</v>
      </c>
      <c r="Q62">
        <f t="shared" si="6"/>
        <v>101.73372182893984</v>
      </c>
      <c r="R62">
        <f t="shared" si="7"/>
        <v>3.098158639462667</v>
      </c>
      <c r="S62">
        <f t="shared" si="8"/>
        <v>-14.91622632507605</v>
      </c>
      <c r="T62">
        <f t="shared" si="9"/>
        <v>3.890707553110496</v>
      </c>
      <c r="W62">
        <f t="shared" si="11"/>
        <v>1</v>
      </c>
    </row>
    <row r="63" spans="1:23" x14ac:dyDescent="0.25">
      <c r="A63" t="s">
        <v>263</v>
      </c>
      <c r="B63" t="s">
        <v>264</v>
      </c>
      <c r="C63" t="s">
        <v>225</v>
      </c>
      <c r="D63" s="7">
        <v>35</v>
      </c>
      <c r="I63" t="s">
        <v>265</v>
      </c>
      <c r="J63">
        <v>1.8</v>
      </c>
      <c r="K63" s="8" t="str">
        <f t="shared" si="0"/>
        <v>S</v>
      </c>
      <c r="L63" s="8" t="str">
        <f t="shared" si="1"/>
        <v>E</v>
      </c>
      <c r="M63" s="9">
        <f t="shared" si="2"/>
        <v>-41.7</v>
      </c>
      <c r="N63" s="9" t="str">
        <f t="shared" si="3"/>
        <v>175.0</v>
      </c>
      <c r="O63">
        <f t="shared" si="4"/>
        <v>0</v>
      </c>
      <c r="P63" t="e">
        <f t="shared" si="5"/>
        <v>#DIV/0!</v>
      </c>
      <c r="Q63" t="e">
        <f t="shared" si="6"/>
        <v>#DIV/0!</v>
      </c>
      <c r="R63">
        <f t="shared" si="7"/>
        <v>0</v>
      </c>
      <c r="S63">
        <f t="shared" si="8"/>
        <v>0</v>
      </c>
      <c r="T63">
        <f t="shared" si="9"/>
        <v>0</v>
      </c>
      <c r="W63">
        <f t="shared" si="11"/>
        <v>0</v>
      </c>
    </row>
    <row r="64" spans="1:23" x14ac:dyDescent="0.25">
      <c r="A64" t="s">
        <v>266</v>
      </c>
      <c r="B64" t="s">
        <v>267</v>
      </c>
      <c r="C64" t="s">
        <v>268</v>
      </c>
      <c r="D64">
        <v>35.200000000000003</v>
      </c>
      <c r="I64" t="s">
        <v>269</v>
      </c>
      <c r="J64">
        <v>1.7</v>
      </c>
      <c r="K64" s="8" t="str">
        <f t="shared" si="0"/>
        <v>S</v>
      </c>
      <c r="L64" s="8" t="str">
        <f t="shared" si="1"/>
        <v>E</v>
      </c>
      <c r="M64" s="9">
        <f t="shared" si="2"/>
        <v>-25.9</v>
      </c>
      <c r="N64" s="9" t="str">
        <f t="shared" si="3"/>
        <v>49.0</v>
      </c>
      <c r="O64">
        <f t="shared" si="4"/>
        <v>0</v>
      </c>
      <c r="P64" t="e">
        <f t="shared" si="5"/>
        <v>#DIV/0!</v>
      </c>
      <c r="Q64" t="e">
        <f t="shared" si="6"/>
        <v>#DIV/0!</v>
      </c>
      <c r="R64">
        <f t="shared" si="7"/>
        <v>0</v>
      </c>
      <c r="S64">
        <f t="shared" si="8"/>
        <v>0</v>
      </c>
      <c r="T64">
        <f t="shared" si="9"/>
        <v>0</v>
      </c>
      <c r="W64">
        <f t="shared" si="11"/>
        <v>0</v>
      </c>
    </row>
    <row r="65" spans="1:23" x14ac:dyDescent="0.25">
      <c r="A65" t="s">
        <v>270</v>
      </c>
      <c r="B65" t="s">
        <v>271</v>
      </c>
      <c r="C65" t="s">
        <v>272</v>
      </c>
      <c r="D65">
        <v>26.1</v>
      </c>
      <c r="E65">
        <v>13.4</v>
      </c>
      <c r="F65">
        <v>0.4</v>
      </c>
      <c r="G65">
        <v>-1.4</v>
      </c>
      <c r="H65">
        <v>13.3</v>
      </c>
      <c r="I65" t="s">
        <v>273</v>
      </c>
      <c r="J65">
        <v>1.7</v>
      </c>
      <c r="K65" s="8" t="str">
        <f t="shared" si="0"/>
        <v>S</v>
      </c>
      <c r="L65" s="8" t="str">
        <f t="shared" si="1"/>
        <v>W</v>
      </c>
      <c r="M65" s="9">
        <f t="shared" si="2"/>
        <v>-45.8</v>
      </c>
      <c r="N65" s="9">
        <f t="shared" si="3"/>
        <v>-172.7</v>
      </c>
      <c r="O65">
        <f t="shared" si="4"/>
        <v>13.379461872586656</v>
      </c>
      <c r="P65">
        <f t="shared" si="5"/>
        <v>43.609512929990395</v>
      </c>
      <c r="Q65">
        <f t="shared" si="6"/>
        <v>188.97389205334864</v>
      </c>
      <c r="R65">
        <f t="shared" si="7"/>
        <v>9.1153875613195776</v>
      </c>
      <c r="S65">
        <f t="shared" si="8"/>
        <v>1.4394780630854374</v>
      </c>
      <c r="T65">
        <f t="shared" si="9"/>
        <v>9.6874977425977313</v>
      </c>
      <c r="W65">
        <f t="shared" si="11"/>
        <v>1</v>
      </c>
    </row>
    <row r="66" spans="1:23" x14ac:dyDescent="0.25">
      <c r="A66" t="s">
        <v>274</v>
      </c>
      <c r="B66" t="s">
        <v>123</v>
      </c>
      <c r="C66" t="s">
        <v>275</v>
      </c>
      <c r="I66" t="s">
        <v>276</v>
      </c>
      <c r="J66">
        <v>1.6</v>
      </c>
      <c r="K66" s="8" t="str">
        <f t="shared" si="0"/>
        <v>N</v>
      </c>
      <c r="L66" s="8" t="str">
        <f t="shared" si="1"/>
        <v>E</v>
      </c>
      <c r="M66" s="9" t="str">
        <f t="shared" si="2"/>
        <v>6.5</v>
      </c>
      <c r="N66" s="9" t="str">
        <f t="shared" si="3"/>
        <v>156.4</v>
      </c>
      <c r="O66">
        <f t="shared" si="4"/>
        <v>0</v>
      </c>
      <c r="P66" t="e">
        <f t="shared" si="5"/>
        <v>#DIV/0!</v>
      </c>
      <c r="Q66" t="e">
        <f t="shared" si="6"/>
        <v>#DIV/0!</v>
      </c>
      <c r="R66">
        <f t="shared" si="7"/>
        <v>0</v>
      </c>
      <c r="S66">
        <f t="shared" si="8"/>
        <v>0</v>
      </c>
      <c r="T66">
        <f t="shared" si="9"/>
        <v>0</v>
      </c>
      <c r="W66">
        <f t="shared" si="11"/>
        <v>0</v>
      </c>
    </row>
    <row r="67" spans="1:23" x14ac:dyDescent="0.25">
      <c r="A67" t="s">
        <v>277</v>
      </c>
      <c r="B67" t="s">
        <v>278</v>
      </c>
      <c r="C67" t="s">
        <v>279</v>
      </c>
      <c r="I67" t="s">
        <v>280</v>
      </c>
      <c r="J67">
        <v>1.6</v>
      </c>
      <c r="K67" s="8" t="str">
        <f t="shared" ref="K67:K130" si="12">RIGHTB(B67,1)</f>
        <v>S</v>
      </c>
      <c r="L67" s="8" t="str">
        <f t="shared" ref="L67:L130" si="13">RIGHTB(C67,1)</f>
        <v>E</v>
      </c>
      <c r="M67" s="9">
        <f t="shared" ref="M67:M130" si="14">IF(AND(K67="S",LEN(B67)&gt;4),-LEFT(B67,4),IF(AND(K67="S",LEN(B67)=4),-LEFT(B67,3),IF(AND(K67="N",LEN(B67)=4),LEFT(B67,3),LEFT(B67,4))))</f>
        <v>-39</v>
      </c>
      <c r="N67" s="9" t="str">
        <f t="shared" ref="N67:N130" si="15">IF(AND(L67="W",LEN(C67)=6),-LEFT(C67,5), IF(AND(L67="W",LEN(C67)=5),-LEFT(C67,4), IF(AND(L67="W",LEN(C67)=4), -LEFT(C67,3), IF(AND(L67="E", LEN(C67)=6),LEFT(C67,5), IF(AND(L67="E",LEN(C67)=5), LEFT(C67,4), IF(AND(L67="E",LEN(C67)=4),LEFT(C67,3) ))))))</f>
        <v>34.0</v>
      </c>
      <c r="O67">
        <f t="shared" ref="O67:O130" si="16">(F67^2+G67^2+H67^2)^0.5</f>
        <v>0</v>
      </c>
      <c r="P67" t="e">
        <f t="shared" ref="P67:P130" si="17">ATAN((R67^2+S67^2)^0.5/T67)/$AB$1</f>
        <v>#DIV/0!</v>
      </c>
      <c r="Q67" t="e">
        <f t="shared" ref="Q67:Q130" si="18">ATAN2(R67,S67)/$AB$1+180</f>
        <v>#DIV/0!</v>
      </c>
      <c r="R67">
        <f t="shared" ref="R67:R130" si="19">-F67*SIN(M67*$AB$1)*COS(N67*$AB$1)-G67*SIN($AB$1*M67)*SIN($AB$1*N67)+H67*COS($AB$1*M67)</f>
        <v>0</v>
      </c>
      <c r="S67">
        <f t="shared" ref="S67:S130" si="20">-F67*SIN($AB$1*N67)+G67*COS($AB$1*N67)</f>
        <v>0</v>
      </c>
      <c r="T67">
        <f t="shared" ref="T67:T130" si="21">-F67*COS($AB$1*M67)*COS(N67*$AB$1)-G67*COS($AB$1*M67)*SIN($AB$1*N67)-H67*SIN($AB$1*M67)</f>
        <v>0</v>
      </c>
      <c r="W67">
        <f t="shared" ref="W67:W77" si="22">IF(O67&lt;&gt;0,1,0)</f>
        <v>0</v>
      </c>
    </row>
    <row r="68" spans="1:23" x14ac:dyDescent="0.25">
      <c r="A68" t="s">
        <v>281</v>
      </c>
      <c r="B68" t="s">
        <v>282</v>
      </c>
      <c r="C68" t="s">
        <v>283</v>
      </c>
      <c r="I68" t="s">
        <v>284</v>
      </c>
      <c r="J68">
        <v>1.6</v>
      </c>
      <c r="K68" s="8" t="str">
        <f t="shared" si="12"/>
        <v>S</v>
      </c>
      <c r="L68" s="8" t="str">
        <f t="shared" si="13"/>
        <v>W</v>
      </c>
      <c r="M68" s="9">
        <f t="shared" si="14"/>
        <v>-67.099999999999994</v>
      </c>
      <c r="N68" s="9">
        <f t="shared" si="15"/>
        <v>-90.8</v>
      </c>
      <c r="O68">
        <f t="shared" si="16"/>
        <v>0</v>
      </c>
      <c r="P68" t="e">
        <f t="shared" si="17"/>
        <v>#DIV/0!</v>
      </c>
      <c r="Q68" t="e">
        <f t="shared" si="18"/>
        <v>#DIV/0!</v>
      </c>
      <c r="R68">
        <f t="shared" si="19"/>
        <v>0</v>
      </c>
      <c r="S68">
        <f t="shared" si="20"/>
        <v>0</v>
      </c>
      <c r="T68">
        <f t="shared" si="21"/>
        <v>0</v>
      </c>
      <c r="W68">
        <f t="shared" si="22"/>
        <v>0</v>
      </c>
    </row>
    <row r="69" spans="1:23" x14ac:dyDescent="0.25">
      <c r="A69" t="s">
        <v>285</v>
      </c>
      <c r="B69" t="s">
        <v>286</v>
      </c>
      <c r="C69" t="s">
        <v>287</v>
      </c>
      <c r="D69">
        <v>35.200000000000003</v>
      </c>
      <c r="E69">
        <v>15.1</v>
      </c>
      <c r="F69">
        <v>4.7</v>
      </c>
      <c r="G69">
        <v>-12.9</v>
      </c>
      <c r="H69">
        <v>-6.4</v>
      </c>
      <c r="I69" t="s">
        <v>288</v>
      </c>
      <c r="J69">
        <v>1.6</v>
      </c>
      <c r="K69" s="8" t="str">
        <f t="shared" si="12"/>
        <v>N</v>
      </c>
      <c r="L69" s="8" t="str">
        <f t="shared" si="13"/>
        <v>E</v>
      </c>
      <c r="M69" s="9" t="str">
        <f t="shared" si="14"/>
        <v>22.0</v>
      </c>
      <c r="N69" s="9" t="str">
        <f t="shared" si="15"/>
        <v>149.0</v>
      </c>
      <c r="O69">
        <f t="shared" si="16"/>
        <v>15.147937153289224</v>
      </c>
      <c r="P69">
        <f t="shared" si="17"/>
        <v>35.754241731791154</v>
      </c>
      <c r="Q69">
        <f t="shared" si="18"/>
        <v>282.63393983785789</v>
      </c>
      <c r="R69">
        <f t="shared" si="19"/>
        <v>-1.9359213158473465</v>
      </c>
      <c r="S69">
        <f t="shared" si="20"/>
        <v>8.6367792261867073</v>
      </c>
      <c r="T69">
        <f t="shared" si="21"/>
        <v>12.293016442556223</v>
      </c>
      <c r="W69">
        <f t="shared" si="22"/>
        <v>1</v>
      </c>
    </row>
    <row r="70" spans="1:23" x14ac:dyDescent="0.25">
      <c r="A70" t="s">
        <v>289</v>
      </c>
      <c r="B70" t="s">
        <v>290</v>
      </c>
      <c r="C70" t="s">
        <v>291</v>
      </c>
      <c r="D70">
        <v>33.299999999999997</v>
      </c>
      <c r="E70">
        <v>13.6</v>
      </c>
      <c r="F70">
        <v>8.6999999999999993</v>
      </c>
      <c r="G70">
        <v>-5.7</v>
      </c>
      <c r="H70">
        <v>8.8000000000000007</v>
      </c>
      <c r="I70" t="s">
        <v>292</v>
      </c>
      <c r="J70">
        <v>1.6</v>
      </c>
      <c r="K70" s="8" t="str">
        <f t="shared" si="12"/>
        <v>S</v>
      </c>
      <c r="L70" s="8" t="str">
        <f t="shared" si="13"/>
        <v>E</v>
      </c>
      <c r="M70" s="9">
        <f t="shared" si="14"/>
        <v>-54.2</v>
      </c>
      <c r="N70" s="9" t="str">
        <f t="shared" si="15"/>
        <v>133.0</v>
      </c>
      <c r="O70">
        <f t="shared" si="16"/>
        <v>13.624243098242193</v>
      </c>
      <c r="P70">
        <f t="shared" si="17"/>
        <v>16.7430146885679</v>
      </c>
      <c r="Q70">
        <f t="shared" si="18"/>
        <v>39.101295551389313</v>
      </c>
      <c r="R70">
        <f t="shared" si="19"/>
        <v>-3.0458217511234338</v>
      </c>
      <c r="S70">
        <f t="shared" si="20"/>
        <v>-2.4753865524007863</v>
      </c>
      <c r="T70">
        <f t="shared" si="21"/>
        <v>13.046663607090387</v>
      </c>
      <c r="W70">
        <f t="shared" si="22"/>
        <v>1</v>
      </c>
    </row>
    <row r="71" spans="1:23" x14ac:dyDescent="0.25">
      <c r="A71" t="s">
        <v>293</v>
      </c>
      <c r="B71" t="s">
        <v>294</v>
      </c>
      <c r="C71" t="s">
        <v>295</v>
      </c>
      <c r="D71">
        <v>31.5</v>
      </c>
      <c r="E71">
        <v>11.5</v>
      </c>
      <c r="F71">
        <v>4.4000000000000004</v>
      </c>
      <c r="G71">
        <v>-8.5</v>
      </c>
      <c r="H71">
        <v>6.4</v>
      </c>
      <c r="I71" t="s">
        <v>276</v>
      </c>
      <c r="J71">
        <v>1.6</v>
      </c>
      <c r="K71" s="8" t="str">
        <f t="shared" si="12"/>
        <v>S</v>
      </c>
      <c r="L71" s="8" t="str">
        <f t="shared" si="13"/>
        <v>E</v>
      </c>
      <c r="M71" s="9">
        <f t="shared" si="14"/>
        <v>-38.799999999999997</v>
      </c>
      <c r="N71" s="9" t="str">
        <f t="shared" si="15"/>
        <v>137.5</v>
      </c>
      <c r="O71">
        <f t="shared" si="16"/>
        <v>11.513904637437292</v>
      </c>
      <c r="P71">
        <f t="shared" si="17"/>
        <v>16.948657829520297</v>
      </c>
      <c r="Q71">
        <f t="shared" si="18"/>
        <v>281.04852756325494</v>
      </c>
      <c r="R71">
        <f t="shared" si="19"/>
        <v>-0.64323538879565145</v>
      </c>
      <c r="S71">
        <f t="shared" si="20"/>
        <v>3.294260448760745</v>
      </c>
      <c r="T71">
        <f t="shared" si="21"/>
        <v>11.013813886675749</v>
      </c>
      <c r="W71">
        <f t="shared" si="22"/>
        <v>1</v>
      </c>
    </row>
    <row r="72" spans="1:23" x14ac:dyDescent="0.25">
      <c r="A72" t="s">
        <v>296</v>
      </c>
      <c r="B72" t="s">
        <v>297</v>
      </c>
      <c r="C72" t="s">
        <v>298</v>
      </c>
      <c r="D72">
        <v>29.6</v>
      </c>
      <c r="E72">
        <v>16.3</v>
      </c>
      <c r="F72">
        <v>8.5</v>
      </c>
      <c r="G72">
        <v>-12.1</v>
      </c>
      <c r="H72">
        <v>-6.8</v>
      </c>
      <c r="I72" t="s">
        <v>299</v>
      </c>
      <c r="J72">
        <v>1.5</v>
      </c>
      <c r="K72" s="8" t="str">
        <f t="shared" si="12"/>
        <v>S</v>
      </c>
      <c r="L72" s="8" t="str">
        <f t="shared" si="13"/>
        <v>E</v>
      </c>
      <c r="M72" s="9">
        <f t="shared" si="14"/>
        <v>-44.3</v>
      </c>
      <c r="N72" s="9" t="str">
        <f t="shared" si="15"/>
        <v>83.3</v>
      </c>
      <c r="O72">
        <f t="shared" si="16"/>
        <v>16.275748830699005</v>
      </c>
      <c r="P72">
        <f t="shared" si="17"/>
        <v>78.870135990531139</v>
      </c>
      <c r="Q72">
        <f t="shared" si="18"/>
        <v>38.099212036598288</v>
      </c>
      <c r="R72">
        <f t="shared" si="19"/>
        <v>-12.56720257494959</v>
      </c>
      <c r="S72">
        <f t="shared" si="20"/>
        <v>-9.8536664404372285</v>
      </c>
      <c r="T72">
        <f t="shared" si="21"/>
        <v>3.1417633775925138</v>
      </c>
      <c r="W72">
        <f t="shared" si="22"/>
        <v>1</v>
      </c>
    </row>
    <row r="73" spans="1:23" x14ac:dyDescent="0.25">
      <c r="A73" t="s">
        <v>300</v>
      </c>
      <c r="B73" t="s">
        <v>301</v>
      </c>
      <c r="C73" t="s">
        <v>302</v>
      </c>
      <c r="D73">
        <v>25</v>
      </c>
      <c r="I73" t="s">
        <v>303</v>
      </c>
      <c r="J73">
        <v>1.5</v>
      </c>
      <c r="K73" s="8" t="str">
        <f t="shared" si="12"/>
        <v>N</v>
      </c>
      <c r="L73" s="8" t="str">
        <f t="shared" si="13"/>
        <v>W</v>
      </c>
      <c r="M73" s="9" t="str">
        <f t="shared" si="14"/>
        <v>13.3</v>
      </c>
      <c r="N73" s="9">
        <f t="shared" si="15"/>
        <v>-110.7</v>
      </c>
      <c r="O73">
        <f t="shared" si="16"/>
        <v>0</v>
      </c>
      <c r="P73" t="e">
        <f t="shared" si="17"/>
        <v>#DIV/0!</v>
      </c>
      <c r="Q73" t="e">
        <f t="shared" si="18"/>
        <v>#DIV/0!</v>
      </c>
      <c r="R73">
        <f t="shared" si="19"/>
        <v>0</v>
      </c>
      <c r="S73">
        <f t="shared" si="20"/>
        <v>0</v>
      </c>
      <c r="T73">
        <f t="shared" si="21"/>
        <v>0</v>
      </c>
      <c r="W73">
        <f t="shared" si="22"/>
        <v>0</v>
      </c>
    </row>
    <row r="74" spans="1:23" x14ac:dyDescent="0.25">
      <c r="A74" t="s">
        <v>304</v>
      </c>
      <c r="B74" t="s">
        <v>305</v>
      </c>
      <c r="C74" t="s">
        <v>306</v>
      </c>
      <c r="I74" t="s">
        <v>307</v>
      </c>
      <c r="J74">
        <v>1.4</v>
      </c>
      <c r="K74" s="8" t="str">
        <f t="shared" si="12"/>
        <v>N</v>
      </c>
      <c r="L74" s="8" t="str">
        <f t="shared" si="13"/>
        <v>E</v>
      </c>
      <c r="M74" s="9" t="str">
        <f t="shared" si="14"/>
        <v>78.7</v>
      </c>
      <c r="N74" s="9" t="str">
        <f t="shared" si="15"/>
        <v>6.3</v>
      </c>
      <c r="O74">
        <f t="shared" si="16"/>
        <v>0</v>
      </c>
      <c r="P74" t="e">
        <f t="shared" si="17"/>
        <v>#DIV/0!</v>
      </c>
      <c r="Q74" t="e">
        <f t="shared" si="18"/>
        <v>#DIV/0!</v>
      </c>
      <c r="R74">
        <f t="shared" si="19"/>
        <v>0</v>
      </c>
      <c r="S74">
        <f t="shared" si="20"/>
        <v>0</v>
      </c>
      <c r="T74">
        <f t="shared" si="21"/>
        <v>0</v>
      </c>
      <c r="W74">
        <f t="shared" si="22"/>
        <v>0</v>
      </c>
    </row>
    <row r="75" spans="1:23" x14ac:dyDescent="0.25">
      <c r="A75" t="s">
        <v>308</v>
      </c>
      <c r="B75" t="s">
        <v>309</v>
      </c>
      <c r="C75" t="s">
        <v>310</v>
      </c>
      <c r="D75">
        <v>33.299999999999997</v>
      </c>
      <c r="I75" t="s">
        <v>311</v>
      </c>
      <c r="J75">
        <v>1.4</v>
      </c>
      <c r="K75" s="8" t="str">
        <f t="shared" si="12"/>
        <v>S</v>
      </c>
      <c r="L75" s="8" t="str">
        <f t="shared" si="13"/>
        <v>E</v>
      </c>
      <c r="M75" s="9">
        <f t="shared" si="14"/>
        <v>-8.6999999999999993</v>
      </c>
      <c r="N75" s="9" t="str">
        <f t="shared" si="15"/>
        <v>50.8</v>
      </c>
      <c r="O75">
        <f t="shared" si="16"/>
        <v>0</v>
      </c>
      <c r="P75" t="e">
        <f t="shared" si="17"/>
        <v>#DIV/0!</v>
      </c>
      <c r="Q75" t="e">
        <f t="shared" si="18"/>
        <v>#DIV/0!</v>
      </c>
      <c r="R75">
        <f t="shared" si="19"/>
        <v>0</v>
      </c>
      <c r="S75">
        <f t="shared" si="20"/>
        <v>0</v>
      </c>
      <c r="T75">
        <f t="shared" si="21"/>
        <v>0</v>
      </c>
      <c r="W75">
        <f t="shared" si="22"/>
        <v>0</v>
      </c>
    </row>
    <row r="76" spans="1:23" x14ac:dyDescent="0.25">
      <c r="A76" t="s">
        <v>312</v>
      </c>
      <c r="B76" t="s">
        <v>313</v>
      </c>
      <c r="C76" t="s">
        <v>314</v>
      </c>
      <c r="D76">
        <v>42.5</v>
      </c>
      <c r="I76" t="s">
        <v>315</v>
      </c>
      <c r="J76">
        <v>1.4</v>
      </c>
      <c r="K76" s="8" t="str">
        <f t="shared" si="12"/>
        <v>S</v>
      </c>
      <c r="L76" s="8" t="str">
        <f t="shared" si="13"/>
        <v>E</v>
      </c>
      <c r="M76" s="9">
        <f t="shared" si="14"/>
        <v>-21.3</v>
      </c>
      <c r="N76" s="9" t="str">
        <f t="shared" si="15"/>
        <v>177.6</v>
      </c>
      <c r="O76">
        <f t="shared" si="16"/>
        <v>0</v>
      </c>
      <c r="P76" t="e">
        <f t="shared" si="17"/>
        <v>#DIV/0!</v>
      </c>
      <c r="Q76" t="e">
        <f t="shared" si="18"/>
        <v>#DIV/0!</v>
      </c>
      <c r="R76">
        <f t="shared" si="19"/>
        <v>0</v>
      </c>
      <c r="S76">
        <f t="shared" si="20"/>
        <v>0</v>
      </c>
      <c r="T76">
        <f t="shared" si="21"/>
        <v>0</v>
      </c>
      <c r="W76">
        <f t="shared" si="22"/>
        <v>0</v>
      </c>
    </row>
    <row r="77" spans="1:23" x14ac:dyDescent="0.25">
      <c r="A77" t="s">
        <v>316</v>
      </c>
      <c r="B77" t="s">
        <v>317</v>
      </c>
      <c r="C77" t="s">
        <v>318</v>
      </c>
      <c r="D77">
        <v>23.7</v>
      </c>
      <c r="E77">
        <v>16.3</v>
      </c>
      <c r="F77">
        <v>-2.4</v>
      </c>
      <c r="G77">
        <v>13.6</v>
      </c>
      <c r="H77">
        <v>8.6999999999999993</v>
      </c>
      <c r="I77" t="s">
        <v>319</v>
      </c>
      <c r="J77">
        <v>1.4</v>
      </c>
      <c r="K77" s="8" t="str">
        <f t="shared" si="12"/>
        <v>N</v>
      </c>
      <c r="L77" s="8" t="str">
        <f t="shared" si="13"/>
        <v>W</v>
      </c>
      <c r="M77" s="9" t="str">
        <f t="shared" si="14"/>
        <v>22.5</v>
      </c>
      <c r="N77" s="9">
        <f t="shared" si="15"/>
        <v>-83.8</v>
      </c>
      <c r="O77">
        <f t="shared" si="16"/>
        <v>16.322070947033652</v>
      </c>
      <c r="P77">
        <f t="shared" si="17"/>
        <v>54.830825313674048</v>
      </c>
      <c r="Q77">
        <f t="shared" si="18"/>
        <v>176.05836381855315</v>
      </c>
      <c r="R77">
        <f t="shared" si="19"/>
        <v>13.310996289955902</v>
      </c>
      <c r="S77">
        <f t="shared" si="20"/>
        <v>-0.91717107535560305</v>
      </c>
      <c r="T77">
        <f t="shared" si="21"/>
        <v>9.4013921834647007</v>
      </c>
      <c r="W77">
        <f t="shared" si="22"/>
        <v>1</v>
      </c>
    </row>
    <row r="78" spans="1:23" x14ac:dyDescent="0.25">
      <c r="A78" t="s">
        <v>320</v>
      </c>
      <c r="I78" t="s">
        <v>321</v>
      </c>
      <c r="J78">
        <v>1.3</v>
      </c>
      <c r="K78" s="8" t="str">
        <f t="shared" si="12"/>
        <v/>
      </c>
      <c r="L78" s="8" t="str">
        <f t="shared" si="13"/>
        <v/>
      </c>
      <c r="M78" s="9" t="str">
        <f t="shared" si="14"/>
        <v/>
      </c>
      <c r="N78" s="9" t="b">
        <f t="shared" si="15"/>
        <v>0</v>
      </c>
      <c r="O78">
        <f t="shared" si="16"/>
        <v>0</v>
      </c>
      <c r="P78" t="e">
        <f t="shared" si="17"/>
        <v>#VALUE!</v>
      </c>
      <c r="Q78" t="e">
        <f t="shared" si="18"/>
        <v>#VALUE!</v>
      </c>
      <c r="R78" t="e">
        <f t="shared" si="19"/>
        <v>#VALUE!</v>
      </c>
      <c r="S78">
        <f t="shared" si="20"/>
        <v>0</v>
      </c>
      <c r="T78" t="e">
        <f t="shared" si="21"/>
        <v>#VALUE!</v>
      </c>
    </row>
    <row r="79" spans="1:23" x14ac:dyDescent="0.25">
      <c r="A79" t="s">
        <v>322</v>
      </c>
      <c r="I79" t="s">
        <v>323</v>
      </c>
      <c r="J79">
        <v>1.3</v>
      </c>
      <c r="K79" s="8" t="str">
        <f t="shared" si="12"/>
        <v/>
      </c>
      <c r="L79" s="8" t="str">
        <f t="shared" si="13"/>
        <v/>
      </c>
      <c r="M79" s="9" t="str">
        <f t="shared" si="14"/>
        <v/>
      </c>
      <c r="N79" s="9" t="b">
        <f t="shared" si="15"/>
        <v>0</v>
      </c>
      <c r="O79">
        <f t="shared" si="16"/>
        <v>0</v>
      </c>
      <c r="P79" t="e">
        <f t="shared" si="17"/>
        <v>#VALUE!</v>
      </c>
      <c r="Q79" t="e">
        <f t="shared" si="18"/>
        <v>#VALUE!</v>
      </c>
      <c r="R79" t="e">
        <f t="shared" si="19"/>
        <v>#VALUE!</v>
      </c>
      <c r="S79">
        <f t="shared" si="20"/>
        <v>0</v>
      </c>
      <c r="T79" t="e">
        <f t="shared" si="21"/>
        <v>#VALUE!</v>
      </c>
      <c r="W79">
        <f t="shared" ref="W79:W85" si="23">IF(O79&lt;&gt;0,1,0)</f>
        <v>0</v>
      </c>
    </row>
    <row r="80" spans="1:23" x14ac:dyDescent="0.25">
      <c r="A80" t="s">
        <v>324</v>
      </c>
      <c r="I80" t="s">
        <v>325</v>
      </c>
      <c r="J80">
        <v>1.3</v>
      </c>
      <c r="K80" s="8" t="str">
        <f t="shared" si="12"/>
        <v/>
      </c>
      <c r="L80" s="8" t="str">
        <f t="shared" si="13"/>
        <v/>
      </c>
      <c r="M80" s="9" t="str">
        <f t="shared" si="14"/>
        <v/>
      </c>
      <c r="N80" s="9" t="b">
        <f t="shared" si="15"/>
        <v>0</v>
      </c>
      <c r="O80">
        <f t="shared" si="16"/>
        <v>0</v>
      </c>
      <c r="P80" t="e">
        <f t="shared" si="17"/>
        <v>#VALUE!</v>
      </c>
      <c r="Q80" t="e">
        <f t="shared" si="18"/>
        <v>#VALUE!</v>
      </c>
      <c r="R80" t="e">
        <f t="shared" si="19"/>
        <v>#VALUE!</v>
      </c>
      <c r="S80">
        <f t="shared" si="20"/>
        <v>0</v>
      </c>
      <c r="T80" t="e">
        <f t="shared" si="21"/>
        <v>#VALUE!</v>
      </c>
      <c r="W80">
        <f t="shared" si="23"/>
        <v>0</v>
      </c>
    </row>
    <row r="81" spans="1:23" x14ac:dyDescent="0.25">
      <c r="A81" t="s">
        <v>326</v>
      </c>
      <c r="B81" t="s">
        <v>327</v>
      </c>
      <c r="C81" t="s">
        <v>328</v>
      </c>
      <c r="D81">
        <v>23</v>
      </c>
      <c r="E81">
        <v>20.100000000000001</v>
      </c>
      <c r="F81">
        <v>14.8</v>
      </c>
      <c r="G81">
        <v>-8.6999999999999993</v>
      </c>
      <c r="H81">
        <v>10.4</v>
      </c>
      <c r="I81" t="s">
        <v>329</v>
      </c>
      <c r="J81">
        <v>1.3</v>
      </c>
      <c r="K81" s="8" t="str">
        <f t="shared" si="12"/>
        <v>S</v>
      </c>
      <c r="L81" s="8" t="str">
        <f t="shared" si="13"/>
        <v>E</v>
      </c>
      <c r="M81" s="9">
        <f t="shared" si="14"/>
        <v>-64.5</v>
      </c>
      <c r="N81" s="9" t="str">
        <f t="shared" si="15"/>
        <v>136.2</v>
      </c>
      <c r="O81">
        <f t="shared" si="16"/>
        <v>20.072119967756272</v>
      </c>
      <c r="P81">
        <f t="shared" si="17"/>
        <v>34.317877873206193</v>
      </c>
      <c r="Q81">
        <f t="shared" si="18"/>
        <v>20.507246995184516</v>
      </c>
      <c r="R81">
        <f t="shared" si="19"/>
        <v>-10.599195688501924</v>
      </c>
      <c r="S81">
        <f t="shared" si="20"/>
        <v>-3.964404989961186</v>
      </c>
      <c r="T81">
        <f t="shared" si="21"/>
        <v>16.578013868748364</v>
      </c>
      <c r="W81">
        <f t="shared" si="23"/>
        <v>1</v>
      </c>
    </row>
    <row r="82" spans="1:23" x14ac:dyDescent="0.25">
      <c r="A82" t="s">
        <v>330</v>
      </c>
      <c r="B82" t="s">
        <v>331</v>
      </c>
      <c r="C82" t="s">
        <v>332</v>
      </c>
      <c r="D82">
        <v>30.5</v>
      </c>
      <c r="I82" t="s">
        <v>333</v>
      </c>
      <c r="J82">
        <v>1.3</v>
      </c>
      <c r="K82" s="8" t="str">
        <f t="shared" si="12"/>
        <v>N</v>
      </c>
      <c r="L82" s="8" t="str">
        <f t="shared" si="13"/>
        <v>W</v>
      </c>
      <c r="M82" s="9" t="str">
        <f t="shared" si="14"/>
        <v>0.0</v>
      </c>
      <c r="N82" s="9">
        <f t="shared" si="15"/>
        <v>-111.8</v>
      </c>
      <c r="O82">
        <f t="shared" si="16"/>
        <v>0</v>
      </c>
      <c r="P82" t="e">
        <f t="shared" si="17"/>
        <v>#DIV/0!</v>
      </c>
      <c r="Q82" t="e">
        <f t="shared" si="18"/>
        <v>#DIV/0!</v>
      </c>
      <c r="R82">
        <f t="shared" si="19"/>
        <v>0</v>
      </c>
      <c r="S82">
        <f t="shared" si="20"/>
        <v>0</v>
      </c>
      <c r="T82">
        <f t="shared" si="21"/>
        <v>0</v>
      </c>
      <c r="W82">
        <f t="shared" si="23"/>
        <v>0</v>
      </c>
    </row>
    <row r="83" spans="1:23" x14ac:dyDescent="0.25">
      <c r="A83" t="s">
        <v>334</v>
      </c>
      <c r="B83" t="s">
        <v>335</v>
      </c>
      <c r="C83" t="s">
        <v>336</v>
      </c>
      <c r="D83">
        <v>41.7</v>
      </c>
      <c r="E83">
        <v>12.2</v>
      </c>
      <c r="F83">
        <v>-6.7</v>
      </c>
      <c r="G83">
        <v>-3.3</v>
      </c>
      <c r="H83">
        <v>-9.6</v>
      </c>
      <c r="I83" t="s">
        <v>337</v>
      </c>
      <c r="J83">
        <v>1.3</v>
      </c>
      <c r="K83" s="8" t="str">
        <f t="shared" si="12"/>
        <v>N</v>
      </c>
      <c r="L83" s="8" t="str">
        <f t="shared" si="13"/>
        <v>E</v>
      </c>
      <c r="M83" s="9" t="str">
        <f t="shared" si="14"/>
        <v>3.2</v>
      </c>
      <c r="N83" s="9" t="str">
        <f t="shared" si="15"/>
        <v>6.6</v>
      </c>
      <c r="O83">
        <f t="shared" si="16"/>
        <v>12.163058825805292</v>
      </c>
      <c r="P83">
        <f t="shared" si="17"/>
        <v>51.571439783394332</v>
      </c>
      <c r="Q83">
        <f t="shared" si="18"/>
        <v>15.261217383641423</v>
      </c>
      <c r="R83">
        <f t="shared" si="19"/>
        <v>-9.1923331818563554</v>
      </c>
      <c r="S83">
        <f t="shared" si="20"/>
        <v>-2.5080512182022634</v>
      </c>
      <c r="T83">
        <f t="shared" si="21"/>
        <v>7.5598075214000495</v>
      </c>
      <c r="W83">
        <f t="shared" si="23"/>
        <v>1</v>
      </c>
    </row>
    <row r="84" spans="1:23" x14ac:dyDescent="0.25">
      <c r="A84" t="s">
        <v>338</v>
      </c>
      <c r="B84" t="s">
        <v>339</v>
      </c>
      <c r="C84" t="s">
        <v>340</v>
      </c>
      <c r="D84">
        <v>31.5</v>
      </c>
      <c r="E84">
        <v>10.9</v>
      </c>
      <c r="F84">
        <v>-5.9</v>
      </c>
      <c r="G84">
        <v>-9.1</v>
      </c>
      <c r="H84">
        <v>1.4</v>
      </c>
      <c r="I84" t="s">
        <v>341</v>
      </c>
      <c r="J84">
        <v>1.3</v>
      </c>
      <c r="K84" s="8" t="str">
        <f t="shared" si="12"/>
        <v>S</v>
      </c>
      <c r="L84" s="8" t="str">
        <f t="shared" si="13"/>
        <v>E</v>
      </c>
      <c r="M84" s="9">
        <f t="shared" si="14"/>
        <v>-22.2</v>
      </c>
      <c r="N84" s="9" t="str">
        <f t="shared" si="15"/>
        <v>72.6</v>
      </c>
      <c r="O84">
        <f t="shared" si="16"/>
        <v>10.935264057168441</v>
      </c>
      <c r="P84">
        <f t="shared" si="17"/>
        <v>21.095447763853223</v>
      </c>
      <c r="Q84">
        <f t="shared" si="18"/>
        <v>312.35037410474769</v>
      </c>
      <c r="R84">
        <f t="shared" si="19"/>
        <v>-2.6514343903088582</v>
      </c>
      <c r="S84">
        <f t="shared" si="20"/>
        <v>2.9087467283372566</v>
      </c>
      <c r="T84">
        <f t="shared" si="21"/>
        <v>10.202405997816143</v>
      </c>
      <c r="W84">
        <f t="shared" si="23"/>
        <v>1</v>
      </c>
    </row>
    <row r="85" spans="1:23" s="11" customFormat="1" x14ac:dyDescent="0.25">
      <c r="A85" s="10" t="s">
        <v>342</v>
      </c>
      <c r="B85" s="10" t="s">
        <v>343</v>
      </c>
      <c r="C85" s="10" t="s">
        <v>344</v>
      </c>
      <c r="D85" s="10">
        <v>38.1</v>
      </c>
      <c r="E85" s="10">
        <v>19.8</v>
      </c>
      <c r="F85" s="10">
        <v>-6.1</v>
      </c>
      <c r="G85" s="10">
        <v>17.7</v>
      </c>
      <c r="H85" s="10">
        <v>6.5</v>
      </c>
      <c r="I85" s="10" t="s">
        <v>345</v>
      </c>
      <c r="J85" s="10">
        <v>1.3</v>
      </c>
      <c r="K85" s="8" t="str">
        <f t="shared" si="12"/>
        <v>S</v>
      </c>
      <c r="L85" s="8" t="str">
        <f t="shared" si="13"/>
        <v>W</v>
      </c>
      <c r="M85" s="9">
        <f t="shared" si="14"/>
        <v>-44.8</v>
      </c>
      <c r="N85" s="9">
        <f t="shared" si="15"/>
        <v>-2.9</v>
      </c>
      <c r="O85" s="11">
        <f t="shared" si="16"/>
        <v>19.817921182606412</v>
      </c>
      <c r="P85" s="11">
        <f t="shared" si="17"/>
        <v>61.229617715993321</v>
      </c>
      <c r="Q85" s="11">
        <f t="shared" si="18"/>
        <v>271.02763102205938</v>
      </c>
      <c r="R85" s="11">
        <f t="shared" si="19"/>
        <v>-0.3115507857374098</v>
      </c>
      <c r="S85" s="11">
        <f t="shared" si="20"/>
        <v>17.368715687702252</v>
      </c>
      <c r="T85" s="11">
        <f t="shared" si="21"/>
        <v>9.5383778216042607</v>
      </c>
      <c r="W85" s="11">
        <f t="shared" si="23"/>
        <v>1</v>
      </c>
    </row>
    <row r="86" spans="1:23" x14ac:dyDescent="0.25">
      <c r="A86" t="s">
        <v>346</v>
      </c>
      <c r="B86" t="s">
        <v>347</v>
      </c>
      <c r="C86" t="s">
        <v>348</v>
      </c>
      <c r="I86" t="s">
        <v>349</v>
      </c>
      <c r="J86">
        <v>1.2</v>
      </c>
      <c r="K86" s="8" t="str">
        <f t="shared" si="12"/>
        <v>N</v>
      </c>
      <c r="L86" s="8" t="str">
        <f t="shared" si="13"/>
        <v>E</v>
      </c>
      <c r="M86" s="9" t="str">
        <f t="shared" si="14"/>
        <v>32.2</v>
      </c>
      <c r="N86" s="9" t="str">
        <f t="shared" si="15"/>
        <v>29.0</v>
      </c>
      <c r="O86">
        <f t="shared" si="16"/>
        <v>0</v>
      </c>
      <c r="P86" t="e">
        <f t="shared" si="17"/>
        <v>#DIV/0!</v>
      </c>
      <c r="Q86" t="e">
        <f t="shared" si="18"/>
        <v>#DIV/0!</v>
      </c>
      <c r="R86">
        <f t="shared" si="19"/>
        <v>0</v>
      </c>
      <c r="S86">
        <f t="shared" si="20"/>
        <v>0</v>
      </c>
      <c r="T86">
        <f t="shared" si="21"/>
        <v>0</v>
      </c>
    </row>
    <row r="87" spans="1:23" x14ac:dyDescent="0.25">
      <c r="A87" t="s">
        <v>350</v>
      </c>
      <c r="B87" t="s">
        <v>351</v>
      </c>
      <c r="C87" t="s">
        <v>352</v>
      </c>
      <c r="I87" t="s">
        <v>353</v>
      </c>
      <c r="J87">
        <v>1.2</v>
      </c>
      <c r="K87" s="8" t="str">
        <f t="shared" si="12"/>
        <v>N</v>
      </c>
      <c r="L87" s="8" t="str">
        <f t="shared" si="13"/>
        <v>W</v>
      </c>
      <c r="M87" s="9" t="str">
        <f t="shared" si="14"/>
        <v>16.0</v>
      </c>
      <c r="N87" s="9">
        <f t="shared" si="15"/>
        <v>-166</v>
      </c>
      <c r="O87">
        <f t="shared" si="16"/>
        <v>0</v>
      </c>
      <c r="P87" t="e">
        <f t="shared" si="17"/>
        <v>#DIV/0!</v>
      </c>
      <c r="Q87" t="e">
        <f t="shared" si="18"/>
        <v>#DIV/0!</v>
      </c>
      <c r="R87">
        <f t="shared" si="19"/>
        <v>0</v>
      </c>
      <c r="S87">
        <f t="shared" si="20"/>
        <v>0</v>
      </c>
      <c r="T87">
        <f t="shared" si="21"/>
        <v>0</v>
      </c>
      <c r="W87">
        <f t="shared" ref="W87:W118" si="24">IF(O87&lt;&gt;0,1,0)</f>
        <v>0</v>
      </c>
    </row>
    <row r="88" spans="1:23" x14ac:dyDescent="0.25">
      <c r="A88" t="s">
        <v>354</v>
      </c>
      <c r="B88" t="s">
        <v>355</v>
      </c>
      <c r="C88" t="s">
        <v>356</v>
      </c>
      <c r="D88">
        <v>31.8</v>
      </c>
      <c r="I88" t="s">
        <v>357</v>
      </c>
      <c r="J88">
        <v>1.2</v>
      </c>
      <c r="K88" s="8" t="str">
        <f t="shared" si="12"/>
        <v>N</v>
      </c>
      <c r="L88" s="8" t="str">
        <f t="shared" si="13"/>
        <v>E</v>
      </c>
      <c r="M88" s="9" t="str">
        <f t="shared" si="14"/>
        <v>32.7</v>
      </c>
      <c r="N88" s="9" t="str">
        <f t="shared" si="15"/>
        <v>12.4</v>
      </c>
      <c r="O88">
        <f t="shared" si="16"/>
        <v>0</v>
      </c>
      <c r="P88" t="e">
        <f t="shared" si="17"/>
        <v>#DIV/0!</v>
      </c>
      <c r="Q88" t="e">
        <f t="shared" si="18"/>
        <v>#DIV/0!</v>
      </c>
      <c r="R88">
        <f t="shared" si="19"/>
        <v>0</v>
      </c>
      <c r="S88">
        <f t="shared" si="20"/>
        <v>0</v>
      </c>
      <c r="T88">
        <f t="shared" si="21"/>
        <v>0</v>
      </c>
      <c r="W88">
        <f t="shared" si="24"/>
        <v>0</v>
      </c>
    </row>
    <row r="89" spans="1:23" x14ac:dyDescent="0.25">
      <c r="A89" t="s">
        <v>358</v>
      </c>
      <c r="B89" t="s">
        <v>359</v>
      </c>
      <c r="C89" t="s">
        <v>360</v>
      </c>
      <c r="D89">
        <v>25</v>
      </c>
      <c r="E89">
        <v>14</v>
      </c>
      <c r="F89">
        <v>-9.1</v>
      </c>
      <c r="G89">
        <v>6</v>
      </c>
      <c r="H89">
        <v>8.8000000000000007</v>
      </c>
      <c r="I89" t="s">
        <v>361</v>
      </c>
      <c r="J89">
        <v>1.2</v>
      </c>
      <c r="K89" s="8" t="str">
        <f t="shared" si="12"/>
        <v>S</v>
      </c>
      <c r="L89" s="8" t="str">
        <f t="shared" si="13"/>
        <v>E</v>
      </c>
      <c r="M89" s="9">
        <f t="shared" si="14"/>
        <v>-8.3000000000000007</v>
      </c>
      <c r="N89" s="9" t="str">
        <f t="shared" si="15"/>
        <v>27.0</v>
      </c>
      <c r="O89">
        <f t="shared" si="16"/>
        <v>14.0089257261219</v>
      </c>
      <c r="P89">
        <f t="shared" si="17"/>
        <v>61.900996546891008</v>
      </c>
      <c r="Q89">
        <f t="shared" si="18"/>
        <v>230.07764461441673</v>
      </c>
      <c r="R89">
        <f t="shared" si="19"/>
        <v>7.9305819230333077</v>
      </c>
      <c r="S89">
        <f t="shared" si="20"/>
        <v>9.477352692687564</v>
      </c>
      <c r="T89">
        <f t="shared" si="21"/>
        <v>6.5981555226036557</v>
      </c>
      <c r="W89">
        <f t="shared" si="24"/>
        <v>1</v>
      </c>
    </row>
    <row r="90" spans="1:23" x14ac:dyDescent="0.25">
      <c r="A90" t="s">
        <v>362</v>
      </c>
      <c r="B90" t="s">
        <v>363</v>
      </c>
      <c r="C90" t="s">
        <v>364</v>
      </c>
      <c r="D90">
        <v>35</v>
      </c>
      <c r="E90">
        <v>15.4</v>
      </c>
      <c r="F90">
        <v>1.4</v>
      </c>
      <c r="G90">
        <v>15.3</v>
      </c>
      <c r="H90">
        <v>1</v>
      </c>
      <c r="I90" t="s">
        <v>365</v>
      </c>
      <c r="J90">
        <v>1.2</v>
      </c>
      <c r="K90" s="8" t="str">
        <f t="shared" si="12"/>
        <v>S</v>
      </c>
      <c r="L90" s="8" t="str">
        <f t="shared" si="13"/>
        <v>W</v>
      </c>
      <c r="M90" s="9">
        <f t="shared" si="14"/>
        <v>-8.1</v>
      </c>
      <c r="N90" s="9">
        <f t="shared" si="15"/>
        <v>-111.9</v>
      </c>
      <c r="O90">
        <f t="shared" si="16"/>
        <v>15.396428157205815</v>
      </c>
      <c r="P90">
        <f t="shared" si="17"/>
        <v>17.146162393091199</v>
      </c>
      <c r="Q90">
        <f t="shared" si="18"/>
        <v>76.186193770426286</v>
      </c>
      <c r="R90">
        <f t="shared" si="19"/>
        <v>-1.083771605070158</v>
      </c>
      <c r="S90">
        <f t="shared" si="20"/>
        <v>-4.4077423171298049</v>
      </c>
      <c r="T90">
        <f t="shared" si="21"/>
        <v>14.712146232750232</v>
      </c>
      <c r="W90">
        <f t="shared" si="24"/>
        <v>1</v>
      </c>
    </row>
    <row r="91" spans="1:23" x14ac:dyDescent="0.25">
      <c r="A91" t="s">
        <v>366</v>
      </c>
      <c r="B91" t="s">
        <v>367</v>
      </c>
      <c r="C91" t="s">
        <v>368</v>
      </c>
      <c r="D91">
        <v>33.299999999999997</v>
      </c>
      <c r="E91">
        <v>29.1</v>
      </c>
      <c r="F91">
        <v>-29.1</v>
      </c>
      <c r="G91">
        <v>1.5</v>
      </c>
      <c r="H91">
        <v>0.7</v>
      </c>
      <c r="I91" t="s">
        <v>369</v>
      </c>
      <c r="J91">
        <v>1.2</v>
      </c>
      <c r="K91" s="8" t="str">
        <f t="shared" si="12"/>
        <v>N</v>
      </c>
      <c r="L91" s="8" t="str">
        <f t="shared" si="13"/>
        <v>W</v>
      </c>
      <c r="M91" s="9" t="str">
        <f t="shared" si="14"/>
        <v>15.8</v>
      </c>
      <c r="N91" s="9">
        <f t="shared" si="15"/>
        <v>-11.9</v>
      </c>
      <c r="O91">
        <f t="shared" si="16"/>
        <v>29.147041016199228</v>
      </c>
      <c r="P91">
        <f t="shared" si="17"/>
        <v>19.319009116232458</v>
      </c>
      <c r="Q91">
        <f t="shared" si="18"/>
        <v>151.96074721103531</v>
      </c>
      <c r="R91">
        <f t="shared" si="19"/>
        <v>8.5108448295444994</v>
      </c>
      <c r="S91">
        <f t="shared" si="20"/>
        <v>-4.5327783172183844</v>
      </c>
      <c r="T91">
        <f t="shared" si="21"/>
        <v>27.505807405243907</v>
      </c>
      <c r="W91">
        <f t="shared" si="24"/>
        <v>1</v>
      </c>
    </row>
    <row r="92" spans="1:23" x14ac:dyDescent="0.25">
      <c r="A92" s="10" t="s">
        <v>370</v>
      </c>
      <c r="B92" s="10" t="s">
        <v>371</v>
      </c>
      <c r="C92" s="10" t="s">
        <v>372</v>
      </c>
      <c r="D92" s="10">
        <v>55.5</v>
      </c>
      <c r="E92" s="10"/>
      <c r="F92" s="10"/>
      <c r="G92" s="10"/>
      <c r="H92" s="10"/>
      <c r="I92" s="10" t="s">
        <v>373</v>
      </c>
      <c r="J92" s="10">
        <v>1.2</v>
      </c>
      <c r="K92" s="8" t="str">
        <f t="shared" si="12"/>
        <v>S</v>
      </c>
      <c r="L92" s="8" t="str">
        <f t="shared" si="13"/>
        <v>E</v>
      </c>
      <c r="M92" s="9">
        <f t="shared" si="14"/>
        <v>-35</v>
      </c>
      <c r="N92" s="9" t="str">
        <f t="shared" si="15"/>
        <v>78.4</v>
      </c>
      <c r="O92">
        <f t="shared" si="16"/>
        <v>0</v>
      </c>
      <c r="P92" t="e">
        <f t="shared" si="17"/>
        <v>#DIV/0!</v>
      </c>
      <c r="Q92" t="e">
        <f t="shared" si="18"/>
        <v>#DIV/0!</v>
      </c>
      <c r="R92">
        <f t="shared" si="19"/>
        <v>0</v>
      </c>
      <c r="S92">
        <f t="shared" si="20"/>
        <v>0</v>
      </c>
      <c r="T92">
        <f t="shared" si="21"/>
        <v>0</v>
      </c>
      <c r="W92">
        <f t="shared" si="24"/>
        <v>0</v>
      </c>
    </row>
    <row r="93" spans="1:23" x14ac:dyDescent="0.25">
      <c r="A93" t="s">
        <v>374</v>
      </c>
      <c r="B93" t="s">
        <v>375</v>
      </c>
      <c r="C93" t="s">
        <v>376</v>
      </c>
      <c r="I93" t="s">
        <v>377</v>
      </c>
      <c r="J93">
        <v>1.1000000000000001</v>
      </c>
      <c r="K93" s="8" t="str">
        <f t="shared" si="12"/>
        <v>S</v>
      </c>
      <c r="L93" s="8" t="str">
        <f t="shared" si="13"/>
        <v>W</v>
      </c>
      <c r="M93" s="9">
        <f t="shared" si="14"/>
        <v>-70.2</v>
      </c>
      <c r="N93" s="9">
        <f t="shared" si="15"/>
        <v>-73.3</v>
      </c>
      <c r="O93">
        <f t="shared" si="16"/>
        <v>0</v>
      </c>
      <c r="P93" t="e">
        <f t="shared" si="17"/>
        <v>#DIV/0!</v>
      </c>
      <c r="Q93" t="e">
        <f t="shared" si="18"/>
        <v>#DIV/0!</v>
      </c>
      <c r="R93">
        <f t="shared" si="19"/>
        <v>0</v>
      </c>
      <c r="S93">
        <f t="shared" si="20"/>
        <v>0</v>
      </c>
      <c r="T93">
        <f t="shared" si="21"/>
        <v>0</v>
      </c>
      <c r="W93">
        <f t="shared" si="24"/>
        <v>0</v>
      </c>
    </row>
    <row r="94" spans="1:23" x14ac:dyDescent="0.25">
      <c r="A94" t="s">
        <v>378</v>
      </c>
      <c r="B94" t="s">
        <v>379</v>
      </c>
      <c r="C94" t="s">
        <v>380</v>
      </c>
      <c r="D94">
        <v>35</v>
      </c>
      <c r="E94">
        <v>25.6</v>
      </c>
      <c r="F94">
        <v>10.5</v>
      </c>
      <c r="G94">
        <v>-23.2</v>
      </c>
      <c r="H94">
        <v>-2.9</v>
      </c>
      <c r="I94" t="s">
        <v>381</v>
      </c>
      <c r="J94">
        <v>1.1000000000000001</v>
      </c>
      <c r="K94" s="8" t="str">
        <f t="shared" si="12"/>
        <v>S</v>
      </c>
      <c r="L94" s="8" t="str">
        <f t="shared" si="13"/>
        <v>E</v>
      </c>
      <c r="M94" s="9">
        <f t="shared" si="14"/>
        <v>-12</v>
      </c>
      <c r="N94" s="9" t="str">
        <f t="shared" si="15"/>
        <v>162.8</v>
      </c>
      <c r="O94">
        <f t="shared" si="16"/>
        <v>25.630060475933334</v>
      </c>
      <c r="P94">
        <f t="shared" si="17"/>
        <v>51.603580095270146</v>
      </c>
      <c r="Q94">
        <f t="shared" si="18"/>
        <v>288.42392274584478</v>
      </c>
      <c r="R94">
        <f t="shared" si="19"/>
        <v>-6.348433134409996</v>
      </c>
      <c r="S94">
        <f t="shared" si="20"/>
        <v>19.057523474404128</v>
      </c>
      <c r="T94">
        <f t="shared" si="21"/>
        <v>15.918800072884292</v>
      </c>
      <c r="W94">
        <f t="shared" si="24"/>
        <v>1</v>
      </c>
    </row>
    <row r="95" spans="1:23" x14ac:dyDescent="0.25">
      <c r="A95" t="s">
        <v>382</v>
      </c>
      <c r="B95" t="s">
        <v>383</v>
      </c>
      <c r="C95" t="s">
        <v>384</v>
      </c>
      <c r="D95">
        <v>27.4</v>
      </c>
      <c r="E95">
        <v>17.399999999999999</v>
      </c>
      <c r="F95">
        <v>-10.1</v>
      </c>
      <c r="G95">
        <v>13.9</v>
      </c>
      <c r="H95">
        <v>3</v>
      </c>
      <c r="I95" t="s">
        <v>385</v>
      </c>
      <c r="J95">
        <v>1.1000000000000001</v>
      </c>
      <c r="K95" s="8" t="str">
        <f t="shared" si="12"/>
        <v>N</v>
      </c>
      <c r="L95" s="8" t="str">
        <f t="shared" si="13"/>
        <v>W</v>
      </c>
      <c r="M95" s="9" t="str">
        <f t="shared" si="14"/>
        <v>25.3</v>
      </c>
      <c r="N95" s="9">
        <f t="shared" si="15"/>
        <v>-6.7</v>
      </c>
      <c r="O95">
        <f t="shared" si="16"/>
        <v>17.441903565838221</v>
      </c>
      <c r="P95">
        <f t="shared" si="17"/>
        <v>57.960594710265973</v>
      </c>
      <c r="Q95">
        <f t="shared" si="18"/>
        <v>238.65037110912414</v>
      </c>
      <c r="R95">
        <f t="shared" si="19"/>
        <v>7.692140626459917</v>
      </c>
      <c r="S95">
        <f t="shared" si="20"/>
        <v>12.626697583920638</v>
      </c>
      <c r="T95">
        <f t="shared" si="21"/>
        <v>9.2529714528348972</v>
      </c>
      <c r="W95">
        <f t="shared" si="24"/>
        <v>1</v>
      </c>
    </row>
    <row r="96" spans="1:23" x14ac:dyDescent="0.25">
      <c r="A96" t="s">
        <v>386</v>
      </c>
      <c r="B96" t="s">
        <v>194</v>
      </c>
      <c r="C96" t="s">
        <v>387</v>
      </c>
      <c r="I96" t="s">
        <v>388</v>
      </c>
      <c r="J96" s="7">
        <v>1</v>
      </c>
      <c r="K96" s="8" t="str">
        <f t="shared" si="12"/>
        <v>N</v>
      </c>
      <c r="L96" s="8" t="str">
        <f t="shared" si="13"/>
        <v>E</v>
      </c>
      <c r="M96" s="9" t="str">
        <f t="shared" si="14"/>
        <v>52.8</v>
      </c>
      <c r="N96" s="9" t="str">
        <f t="shared" si="15"/>
        <v>2.3</v>
      </c>
      <c r="O96">
        <f t="shared" si="16"/>
        <v>0</v>
      </c>
      <c r="P96" t="e">
        <f t="shared" si="17"/>
        <v>#DIV/0!</v>
      </c>
      <c r="Q96" t="e">
        <f t="shared" si="18"/>
        <v>#DIV/0!</v>
      </c>
      <c r="R96">
        <f t="shared" si="19"/>
        <v>0</v>
      </c>
      <c r="S96">
        <f t="shared" si="20"/>
        <v>0</v>
      </c>
      <c r="T96">
        <f t="shared" si="21"/>
        <v>0</v>
      </c>
      <c r="W96">
        <f t="shared" si="24"/>
        <v>0</v>
      </c>
    </row>
    <row r="97" spans="1:23" x14ac:dyDescent="0.25">
      <c r="A97" t="s">
        <v>389</v>
      </c>
      <c r="B97" t="s">
        <v>390</v>
      </c>
      <c r="C97" t="s">
        <v>391</v>
      </c>
      <c r="I97" t="s">
        <v>392</v>
      </c>
      <c r="J97" s="7">
        <v>1</v>
      </c>
      <c r="K97" s="8" t="str">
        <f t="shared" si="12"/>
        <v>N</v>
      </c>
      <c r="L97" s="8" t="str">
        <f t="shared" si="13"/>
        <v>W</v>
      </c>
      <c r="M97" s="9" t="str">
        <f t="shared" si="14"/>
        <v>51.3</v>
      </c>
      <c r="N97" s="9">
        <f t="shared" si="15"/>
        <v>-161</v>
      </c>
      <c r="O97">
        <f t="shared" si="16"/>
        <v>0</v>
      </c>
      <c r="P97" t="e">
        <f t="shared" si="17"/>
        <v>#DIV/0!</v>
      </c>
      <c r="Q97" t="e">
        <f t="shared" si="18"/>
        <v>#DIV/0!</v>
      </c>
      <c r="R97">
        <f t="shared" si="19"/>
        <v>0</v>
      </c>
      <c r="S97">
        <f t="shared" si="20"/>
        <v>0</v>
      </c>
      <c r="T97">
        <f t="shared" si="21"/>
        <v>0</v>
      </c>
      <c r="W97">
        <f t="shared" si="24"/>
        <v>0</v>
      </c>
    </row>
    <row r="98" spans="1:23" x14ac:dyDescent="0.25">
      <c r="A98" t="s">
        <v>393</v>
      </c>
      <c r="B98" t="s">
        <v>202</v>
      </c>
      <c r="C98" t="s">
        <v>394</v>
      </c>
      <c r="I98" t="s">
        <v>395</v>
      </c>
      <c r="J98" s="7">
        <v>1</v>
      </c>
      <c r="K98" s="8" t="str">
        <f t="shared" si="12"/>
        <v>S</v>
      </c>
      <c r="L98" s="8" t="str">
        <f t="shared" si="13"/>
        <v>W</v>
      </c>
      <c r="M98" s="9">
        <f t="shared" si="14"/>
        <v>-28.1</v>
      </c>
      <c r="N98" s="9">
        <f t="shared" si="15"/>
        <v>-47.4</v>
      </c>
      <c r="O98">
        <f t="shared" si="16"/>
        <v>0</v>
      </c>
      <c r="P98" t="e">
        <f t="shared" si="17"/>
        <v>#DIV/0!</v>
      </c>
      <c r="Q98" t="e">
        <f t="shared" si="18"/>
        <v>#DIV/0!</v>
      </c>
      <c r="R98">
        <f t="shared" si="19"/>
        <v>0</v>
      </c>
      <c r="S98">
        <f t="shared" si="20"/>
        <v>0</v>
      </c>
      <c r="T98">
        <f t="shared" si="21"/>
        <v>0</v>
      </c>
      <c r="W98">
        <f t="shared" si="24"/>
        <v>0</v>
      </c>
    </row>
    <row r="99" spans="1:23" x14ac:dyDescent="0.25">
      <c r="A99" t="s">
        <v>396</v>
      </c>
      <c r="B99" t="s">
        <v>397</v>
      </c>
      <c r="C99" t="s">
        <v>398</v>
      </c>
      <c r="D99">
        <v>31.5</v>
      </c>
      <c r="I99" t="s">
        <v>399</v>
      </c>
      <c r="J99" s="7">
        <v>1</v>
      </c>
      <c r="K99" s="8" t="str">
        <f t="shared" si="12"/>
        <v>S</v>
      </c>
      <c r="L99" s="8" t="str">
        <f t="shared" si="13"/>
        <v>E</v>
      </c>
      <c r="M99" s="9">
        <f t="shared" si="14"/>
        <v>-42.4</v>
      </c>
      <c r="N99" s="9" t="str">
        <f t="shared" si="15"/>
        <v>164.0</v>
      </c>
      <c r="O99">
        <f t="shared" si="16"/>
        <v>0</v>
      </c>
      <c r="P99" t="e">
        <f t="shared" si="17"/>
        <v>#DIV/0!</v>
      </c>
      <c r="Q99" t="e">
        <f t="shared" si="18"/>
        <v>#DIV/0!</v>
      </c>
      <c r="R99">
        <f t="shared" si="19"/>
        <v>0</v>
      </c>
      <c r="S99">
        <f t="shared" si="20"/>
        <v>0</v>
      </c>
      <c r="T99">
        <f t="shared" si="21"/>
        <v>0</v>
      </c>
      <c r="W99">
        <f t="shared" si="24"/>
        <v>0</v>
      </c>
    </row>
    <row r="100" spans="1:23" x14ac:dyDescent="0.25">
      <c r="A100" t="s">
        <v>400</v>
      </c>
      <c r="B100" t="s">
        <v>401</v>
      </c>
      <c r="C100" t="s">
        <v>402</v>
      </c>
      <c r="D100">
        <v>38.9</v>
      </c>
      <c r="E100">
        <v>13.3</v>
      </c>
      <c r="F100">
        <v>-9</v>
      </c>
      <c r="G100">
        <v>9</v>
      </c>
      <c r="H100">
        <v>3.8</v>
      </c>
      <c r="I100" t="s">
        <v>403</v>
      </c>
      <c r="J100" s="7">
        <v>1</v>
      </c>
      <c r="K100" s="8" t="str">
        <f t="shared" si="12"/>
        <v>N</v>
      </c>
      <c r="L100" s="8" t="str">
        <f t="shared" si="13"/>
        <v>E</v>
      </c>
      <c r="M100" s="9" t="str">
        <f t="shared" si="14"/>
        <v>20.9</v>
      </c>
      <c r="N100" s="9" t="str">
        <f t="shared" si="15"/>
        <v>31.4</v>
      </c>
      <c r="O100">
        <f t="shared" si="16"/>
        <v>13.283071933856265</v>
      </c>
      <c r="P100">
        <f t="shared" si="17"/>
        <v>83.774897613275542</v>
      </c>
      <c r="Q100">
        <f t="shared" si="18"/>
        <v>249.53127900353178</v>
      </c>
      <c r="R100">
        <f t="shared" si="19"/>
        <v>4.6176476329115097</v>
      </c>
      <c r="S100">
        <f t="shared" si="20"/>
        <v>12.371043861996254</v>
      </c>
      <c r="T100">
        <f t="shared" si="21"/>
        <v>1.4403486046202638</v>
      </c>
      <c r="W100">
        <f t="shared" si="24"/>
        <v>1</v>
      </c>
    </row>
    <row r="101" spans="1:23" x14ac:dyDescent="0.25">
      <c r="A101" t="s">
        <v>404</v>
      </c>
      <c r="B101" t="s">
        <v>405</v>
      </c>
      <c r="C101" t="s">
        <v>406</v>
      </c>
      <c r="D101">
        <v>25.6</v>
      </c>
      <c r="E101">
        <v>18.8</v>
      </c>
      <c r="F101">
        <v>15.9</v>
      </c>
      <c r="G101">
        <v>-8.6</v>
      </c>
      <c r="H101">
        <v>5.0999999999999996</v>
      </c>
      <c r="I101" t="s">
        <v>407</v>
      </c>
      <c r="J101" s="7">
        <v>1</v>
      </c>
      <c r="K101" s="8" t="str">
        <f t="shared" si="12"/>
        <v>S</v>
      </c>
      <c r="L101" s="8" t="str">
        <f t="shared" si="13"/>
        <v>E</v>
      </c>
      <c r="M101" s="9">
        <f t="shared" si="14"/>
        <v>-50.2</v>
      </c>
      <c r="N101" s="9" t="str">
        <f t="shared" si="15"/>
        <v>90.2</v>
      </c>
      <c r="O101">
        <f t="shared" si="16"/>
        <v>18.782438606315207</v>
      </c>
      <c r="P101">
        <f t="shared" si="17"/>
        <v>59.762079941767887</v>
      </c>
      <c r="Q101">
        <f t="shared" si="18"/>
        <v>77.958446288229823</v>
      </c>
      <c r="R101">
        <f t="shared" si="19"/>
        <v>-3.3852793596946422</v>
      </c>
      <c r="S101">
        <f t="shared" si="20"/>
        <v>-15.869883529977406</v>
      </c>
      <c r="T101">
        <f t="shared" si="21"/>
        <v>9.4586828047977853</v>
      </c>
      <c r="W101">
        <f t="shared" si="24"/>
        <v>1</v>
      </c>
    </row>
    <row r="102" spans="1:23" x14ac:dyDescent="0.25">
      <c r="A102" t="s">
        <v>408</v>
      </c>
      <c r="B102" t="s">
        <v>409</v>
      </c>
      <c r="C102" t="s">
        <v>410</v>
      </c>
      <c r="D102">
        <v>61.1</v>
      </c>
      <c r="I102" t="s">
        <v>388</v>
      </c>
      <c r="J102" s="7">
        <v>1</v>
      </c>
      <c r="K102" s="8" t="str">
        <f t="shared" si="12"/>
        <v>S</v>
      </c>
      <c r="L102" s="8" t="str">
        <f t="shared" si="13"/>
        <v>W</v>
      </c>
      <c r="M102" s="9">
        <f t="shared" si="14"/>
        <v>-11.5</v>
      </c>
      <c r="N102" s="9">
        <f t="shared" si="15"/>
        <v>-161.9</v>
      </c>
      <c r="O102">
        <f t="shared" si="16"/>
        <v>0</v>
      </c>
      <c r="P102" t="e">
        <f t="shared" si="17"/>
        <v>#DIV/0!</v>
      </c>
      <c r="Q102" t="e">
        <f t="shared" si="18"/>
        <v>#DIV/0!</v>
      </c>
      <c r="R102">
        <f t="shared" si="19"/>
        <v>0</v>
      </c>
      <c r="S102">
        <f t="shared" si="20"/>
        <v>0</v>
      </c>
      <c r="T102">
        <f t="shared" si="21"/>
        <v>0</v>
      </c>
      <c r="W102">
        <f t="shared" si="24"/>
        <v>0</v>
      </c>
    </row>
    <row r="103" spans="1:23" x14ac:dyDescent="0.25">
      <c r="A103" t="s">
        <v>411</v>
      </c>
      <c r="B103" t="s">
        <v>412</v>
      </c>
      <c r="C103" t="s">
        <v>413</v>
      </c>
      <c r="D103">
        <v>23</v>
      </c>
      <c r="E103">
        <v>36.5</v>
      </c>
      <c r="F103">
        <v>-15.3</v>
      </c>
      <c r="G103">
        <v>25.8</v>
      </c>
      <c r="H103">
        <v>-20.8</v>
      </c>
      <c r="I103" t="s">
        <v>399</v>
      </c>
      <c r="J103" s="7">
        <v>1</v>
      </c>
      <c r="K103" s="8" t="str">
        <f t="shared" si="12"/>
        <v>N</v>
      </c>
      <c r="L103" s="8" t="str">
        <f t="shared" si="13"/>
        <v>W</v>
      </c>
      <c r="M103" s="9" t="str">
        <f t="shared" si="14"/>
        <v>40.5</v>
      </c>
      <c r="N103" s="9">
        <f t="shared" si="15"/>
        <v>-18</v>
      </c>
      <c r="O103">
        <f t="shared" si="16"/>
        <v>36.501643798601727</v>
      </c>
      <c r="P103">
        <f t="shared" si="17"/>
        <v>32.933944273060092</v>
      </c>
      <c r="Q103">
        <f t="shared" si="18"/>
        <v>273.43318711255642</v>
      </c>
      <c r="R103">
        <f t="shared" si="19"/>
        <v>-1.1884040857535094</v>
      </c>
      <c r="S103">
        <f t="shared" si="20"/>
        <v>19.809298106680515</v>
      </c>
      <c r="T103">
        <f t="shared" si="21"/>
        <v>30.635753691555038</v>
      </c>
      <c r="W103">
        <f t="shared" si="24"/>
        <v>1</v>
      </c>
    </row>
    <row r="104" spans="1:23" x14ac:dyDescent="0.25">
      <c r="A104" t="s">
        <v>414</v>
      </c>
      <c r="B104" t="s">
        <v>415</v>
      </c>
      <c r="C104" t="s">
        <v>416</v>
      </c>
      <c r="D104">
        <v>24.3</v>
      </c>
      <c r="E104">
        <v>19.8</v>
      </c>
      <c r="F104">
        <v>-5.2</v>
      </c>
      <c r="G104">
        <v>2.2000000000000002</v>
      </c>
      <c r="H104">
        <v>19</v>
      </c>
      <c r="I104" t="s">
        <v>395</v>
      </c>
      <c r="J104" s="7">
        <v>1</v>
      </c>
      <c r="K104" s="8" t="str">
        <f t="shared" si="12"/>
        <v>S</v>
      </c>
      <c r="L104" s="8" t="str">
        <f t="shared" si="13"/>
        <v>E</v>
      </c>
      <c r="M104" s="9">
        <f t="shared" si="14"/>
        <v>-53.3</v>
      </c>
      <c r="N104" s="9" t="str">
        <f t="shared" si="15"/>
        <v>90.8</v>
      </c>
      <c r="O104">
        <f t="shared" si="16"/>
        <v>19.821200770891757</v>
      </c>
      <c r="P104">
        <f t="shared" si="17"/>
        <v>45.569515058514952</v>
      </c>
      <c r="Q104">
        <f t="shared" si="18"/>
        <v>201.41822438233848</v>
      </c>
      <c r="R104">
        <f t="shared" si="19"/>
        <v>13.176823859436478</v>
      </c>
      <c r="S104">
        <f t="shared" si="20"/>
        <v>5.1687763282051922</v>
      </c>
      <c r="T104">
        <f t="shared" si="21"/>
        <v>13.87570049570007</v>
      </c>
      <c r="W104">
        <f t="shared" si="24"/>
        <v>1</v>
      </c>
    </row>
    <row r="105" spans="1:23" x14ac:dyDescent="0.25">
      <c r="A105" t="s">
        <v>417</v>
      </c>
      <c r="B105" t="s">
        <v>418</v>
      </c>
      <c r="C105" t="s">
        <v>419</v>
      </c>
      <c r="I105" t="s">
        <v>420</v>
      </c>
      <c r="J105" s="12">
        <v>0.99</v>
      </c>
      <c r="K105" s="8" t="str">
        <f t="shared" si="12"/>
        <v>S</v>
      </c>
      <c r="L105" s="8" t="str">
        <f t="shared" si="13"/>
        <v>W</v>
      </c>
      <c r="M105" s="9">
        <f t="shared" si="14"/>
        <v>-6.4</v>
      </c>
      <c r="N105" s="9">
        <f t="shared" si="15"/>
        <v>-142.69999999999999</v>
      </c>
      <c r="O105">
        <f t="shared" si="16"/>
        <v>0</v>
      </c>
      <c r="P105" t="e">
        <f t="shared" si="17"/>
        <v>#DIV/0!</v>
      </c>
      <c r="Q105" t="e">
        <f t="shared" si="18"/>
        <v>#DIV/0!</v>
      </c>
      <c r="R105">
        <f t="shared" si="19"/>
        <v>0</v>
      </c>
      <c r="S105">
        <f t="shared" si="20"/>
        <v>0</v>
      </c>
      <c r="T105">
        <f t="shared" si="21"/>
        <v>0</v>
      </c>
      <c r="W105">
        <f t="shared" si="24"/>
        <v>0</v>
      </c>
    </row>
    <row r="106" spans="1:23" x14ac:dyDescent="0.25">
      <c r="A106" t="s">
        <v>421</v>
      </c>
      <c r="B106" t="s">
        <v>422</v>
      </c>
      <c r="C106" t="s">
        <v>423</v>
      </c>
      <c r="D106">
        <v>28.7</v>
      </c>
      <c r="E106">
        <v>16.899999999999999</v>
      </c>
      <c r="F106">
        <v>0.9</v>
      </c>
      <c r="G106">
        <v>-16.399999999999999</v>
      </c>
      <c r="H106">
        <v>3.9</v>
      </c>
      <c r="I106" t="s">
        <v>424</v>
      </c>
      <c r="J106" s="12">
        <v>0.98</v>
      </c>
      <c r="K106" s="8" t="str">
        <f t="shared" si="12"/>
        <v>S</v>
      </c>
      <c r="L106" s="8" t="str">
        <f t="shared" si="13"/>
        <v>E</v>
      </c>
      <c r="M106" s="9">
        <f t="shared" si="14"/>
        <v>-21.2</v>
      </c>
      <c r="N106" s="9" t="str">
        <f t="shared" si="15"/>
        <v>23.3</v>
      </c>
      <c r="O106">
        <f t="shared" si="16"/>
        <v>16.881350656863923</v>
      </c>
      <c r="P106">
        <f t="shared" si="17"/>
        <v>66.662052447515421</v>
      </c>
      <c r="Q106">
        <f t="shared" si="18"/>
        <v>95.884538737117381</v>
      </c>
      <c r="R106">
        <f t="shared" si="19"/>
        <v>1.5891431789723209</v>
      </c>
      <c r="S106">
        <f t="shared" si="20"/>
        <v>-15.418511606399088</v>
      </c>
      <c r="T106">
        <f t="shared" si="21"/>
        <v>6.6876097224690314</v>
      </c>
      <c r="W106">
        <f t="shared" si="24"/>
        <v>1</v>
      </c>
    </row>
    <row r="107" spans="1:23" x14ac:dyDescent="0.25">
      <c r="A107" t="s">
        <v>425</v>
      </c>
      <c r="B107" t="s">
        <v>426</v>
      </c>
      <c r="C107" t="s">
        <v>427</v>
      </c>
      <c r="D107">
        <v>29</v>
      </c>
      <c r="E107">
        <v>19.600000000000001</v>
      </c>
      <c r="F107">
        <v>-16.600000000000001</v>
      </c>
      <c r="G107">
        <v>-10.4</v>
      </c>
      <c r="H107">
        <v>0.1</v>
      </c>
      <c r="I107" t="s">
        <v>428</v>
      </c>
      <c r="J107" s="12">
        <v>0.98</v>
      </c>
      <c r="K107" s="8" t="str">
        <f t="shared" si="12"/>
        <v>S</v>
      </c>
      <c r="L107" s="8" t="str">
        <f t="shared" si="13"/>
        <v>E</v>
      </c>
      <c r="M107" s="9">
        <f t="shared" si="14"/>
        <v>-7.7</v>
      </c>
      <c r="N107" s="9" t="str">
        <f t="shared" si="15"/>
        <v>74.3</v>
      </c>
      <c r="O107">
        <f t="shared" si="16"/>
        <v>19.589027540947512</v>
      </c>
      <c r="P107">
        <f t="shared" si="17"/>
        <v>42.741739180350244</v>
      </c>
      <c r="Q107">
        <f t="shared" si="18"/>
        <v>277.97358299002559</v>
      </c>
      <c r="R107">
        <f t="shared" si="19"/>
        <v>-1.8442321637251509</v>
      </c>
      <c r="S107">
        <f t="shared" si="20"/>
        <v>13.166438351992984</v>
      </c>
      <c r="T107">
        <f t="shared" si="21"/>
        <v>14.386580860282614</v>
      </c>
      <c r="W107">
        <f t="shared" si="24"/>
        <v>1</v>
      </c>
    </row>
    <row r="108" spans="1:23" x14ac:dyDescent="0.25">
      <c r="A108" t="s">
        <v>429</v>
      </c>
      <c r="B108" t="s">
        <v>430</v>
      </c>
      <c r="C108" t="s">
        <v>431</v>
      </c>
      <c r="D108">
        <v>32</v>
      </c>
      <c r="I108" t="s">
        <v>432</v>
      </c>
      <c r="J108" s="12">
        <v>0.96</v>
      </c>
      <c r="K108" s="8" t="str">
        <f t="shared" si="12"/>
        <v>N</v>
      </c>
      <c r="L108" s="8" t="str">
        <f t="shared" si="13"/>
        <v>W</v>
      </c>
      <c r="M108" s="9" t="str">
        <f t="shared" si="14"/>
        <v>36.5</v>
      </c>
      <c r="N108" s="9">
        <f t="shared" si="15"/>
        <v>-37.200000000000003</v>
      </c>
      <c r="O108">
        <f t="shared" si="16"/>
        <v>0</v>
      </c>
      <c r="P108" t="e">
        <f t="shared" si="17"/>
        <v>#DIV/0!</v>
      </c>
      <c r="Q108" t="e">
        <f t="shared" si="18"/>
        <v>#DIV/0!</v>
      </c>
      <c r="R108">
        <f t="shared" si="19"/>
        <v>0</v>
      </c>
      <c r="S108">
        <f t="shared" si="20"/>
        <v>0</v>
      </c>
      <c r="T108">
        <f t="shared" si="21"/>
        <v>0</v>
      </c>
      <c r="W108">
        <f t="shared" si="24"/>
        <v>0</v>
      </c>
    </row>
    <row r="109" spans="1:23" x14ac:dyDescent="0.25">
      <c r="A109" t="s">
        <v>433</v>
      </c>
      <c r="B109" t="s">
        <v>434</v>
      </c>
      <c r="C109" t="s">
        <v>435</v>
      </c>
      <c r="I109" t="s">
        <v>436</v>
      </c>
      <c r="J109" s="12">
        <v>0.93</v>
      </c>
      <c r="K109" s="8" t="str">
        <f t="shared" si="12"/>
        <v>S</v>
      </c>
      <c r="L109" s="8" t="str">
        <f t="shared" si="13"/>
        <v>W</v>
      </c>
      <c r="M109" s="9">
        <f t="shared" si="14"/>
        <v>-64.7</v>
      </c>
      <c r="N109" s="9">
        <f t="shared" si="15"/>
        <v>-18.8</v>
      </c>
      <c r="O109">
        <f t="shared" si="16"/>
        <v>0</v>
      </c>
      <c r="P109" t="e">
        <f t="shared" si="17"/>
        <v>#DIV/0!</v>
      </c>
      <c r="Q109" t="e">
        <f t="shared" si="18"/>
        <v>#DIV/0!</v>
      </c>
      <c r="R109">
        <f t="shared" si="19"/>
        <v>0</v>
      </c>
      <c r="S109">
        <f t="shared" si="20"/>
        <v>0</v>
      </c>
      <c r="T109">
        <f t="shared" si="21"/>
        <v>0</v>
      </c>
      <c r="W109">
        <f t="shared" si="24"/>
        <v>0</v>
      </c>
    </row>
    <row r="110" spans="1:23" x14ac:dyDescent="0.25">
      <c r="A110" t="s">
        <v>437</v>
      </c>
      <c r="I110" t="s">
        <v>438</v>
      </c>
      <c r="J110" s="12">
        <v>0.92</v>
      </c>
      <c r="K110" s="8" t="str">
        <f t="shared" si="12"/>
        <v/>
      </c>
      <c r="L110" s="8" t="str">
        <f t="shared" si="13"/>
        <v/>
      </c>
      <c r="M110" s="9" t="str">
        <f t="shared" si="14"/>
        <v/>
      </c>
      <c r="N110" s="9" t="b">
        <f t="shared" si="15"/>
        <v>0</v>
      </c>
      <c r="O110">
        <f t="shared" si="16"/>
        <v>0</v>
      </c>
      <c r="P110" t="e">
        <f t="shared" si="17"/>
        <v>#VALUE!</v>
      </c>
      <c r="Q110" t="e">
        <f t="shared" si="18"/>
        <v>#VALUE!</v>
      </c>
      <c r="R110" t="e">
        <f t="shared" si="19"/>
        <v>#VALUE!</v>
      </c>
      <c r="S110">
        <f t="shared" si="20"/>
        <v>0</v>
      </c>
      <c r="T110" t="e">
        <f t="shared" si="21"/>
        <v>#VALUE!</v>
      </c>
      <c r="W110">
        <f t="shared" si="24"/>
        <v>0</v>
      </c>
    </row>
    <row r="111" spans="1:23" x14ac:dyDescent="0.25">
      <c r="A111" t="s">
        <v>439</v>
      </c>
      <c r="B111" t="s">
        <v>440</v>
      </c>
      <c r="C111" t="s">
        <v>441</v>
      </c>
      <c r="D111">
        <v>37</v>
      </c>
      <c r="I111" t="s">
        <v>442</v>
      </c>
      <c r="J111">
        <v>0.9</v>
      </c>
      <c r="K111" s="8" t="str">
        <f t="shared" si="12"/>
        <v>S</v>
      </c>
      <c r="L111" s="8" t="str">
        <f t="shared" si="13"/>
        <v>W</v>
      </c>
      <c r="M111" s="9">
        <f t="shared" si="14"/>
        <v>-4.5</v>
      </c>
      <c r="N111" s="9">
        <f t="shared" si="15"/>
        <v>-73.900000000000006</v>
      </c>
      <c r="O111">
        <f t="shared" si="16"/>
        <v>0</v>
      </c>
      <c r="P111" t="e">
        <f t="shared" si="17"/>
        <v>#DIV/0!</v>
      </c>
      <c r="Q111" t="e">
        <f t="shared" si="18"/>
        <v>#DIV/0!</v>
      </c>
      <c r="R111">
        <f t="shared" si="19"/>
        <v>0</v>
      </c>
      <c r="S111">
        <f t="shared" si="20"/>
        <v>0</v>
      </c>
      <c r="T111">
        <f t="shared" si="21"/>
        <v>0</v>
      </c>
      <c r="W111">
        <f t="shared" si="24"/>
        <v>0</v>
      </c>
    </row>
    <row r="112" spans="1:23" x14ac:dyDescent="0.25">
      <c r="A112" t="s">
        <v>443</v>
      </c>
      <c r="I112" t="s">
        <v>444</v>
      </c>
      <c r="J112" s="12">
        <v>0.89</v>
      </c>
      <c r="K112" s="8" t="str">
        <f t="shared" si="12"/>
        <v/>
      </c>
      <c r="L112" s="8" t="str">
        <f t="shared" si="13"/>
        <v/>
      </c>
      <c r="M112" s="9" t="str">
        <f t="shared" si="14"/>
        <v/>
      </c>
      <c r="N112" s="9" t="b">
        <f t="shared" si="15"/>
        <v>0</v>
      </c>
      <c r="O112">
        <f t="shared" si="16"/>
        <v>0</v>
      </c>
      <c r="P112" t="e">
        <f t="shared" si="17"/>
        <v>#VALUE!</v>
      </c>
      <c r="Q112" t="e">
        <f t="shared" si="18"/>
        <v>#VALUE!</v>
      </c>
      <c r="R112" t="e">
        <f t="shared" si="19"/>
        <v>#VALUE!</v>
      </c>
      <c r="S112">
        <f t="shared" si="20"/>
        <v>0</v>
      </c>
      <c r="T112" t="e">
        <f t="shared" si="21"/>
        <v>#VALUE!</v>
      </c>
      <c r="W112">
        <f t="shared" si="24"/>
        <v>0</v>
      </c>
    </row>
    <row r="113" spans="1:23" x14ac:dyDescent="0.25">
      <c r="A113" t="s">
        <v>445</v>
      </c>
      <c r="B113" t="s">
        <v>446</v>
      </c>
      <c r="C113" t="s">
        <v>431</v>
      </c>
      <c r="D113">
        <v>35.5</v>
      </c>
      <c r="I113" t="s">
        <v>447</v>
      </c>
      <c r="J113" s="12">
        <v>0.89</v>
      </c>
      <c r="K113" s="8" t="str">
        <f t="shared" si="12"/>
        <v>N</v>
      </c>
      <c r="L113" s="8" t="str">
        <f t="shared" si="13"/>
        <v>W</v>
      </c>
      <c r="M113" s="9" t="str">
        <f t="shared" si="14"/>
        <v>24.0</v>
      </c>
      <c r="N113" s="9">
        <f t="shared" si="15"/>
        <v>-37.200000000000003</v>
      </c>
      <c r="O113">
        <f t="shared" si="16"/>
        <v>0</v>
      </c>
      <c r="P113" t="e">
        <f t="shared" si="17"/>
        <v>#DIV/0!</v>
      </c>
      <c r="Q113" t="e">
        <f t="shared" si="18"/>
        <v>#DIV/0!</v>
      </c>
      <c r="R113">
        <f t="shared" si="19"/>
        <v>0</v>
      </c>
      <c r="S113">
        <f t="shared" si="20"/>
        <v>0</v>
      </c>
      <c r="T113">
        <f t="shared" si="21"/>
        <v>0</v>
      </c>
      <c r="W113">
        <f t="shared" si="24"/>
        <v>0</v>
      </c>
    </row>
    <row r="114" spans="1:23" x14ac:dyDescent="0.25">
      <c r="A114" t="s">
        <v>448</v>
      </c>
      <c r="B114" t="s">
        <v>449</v>
      </c>
      <c r="C114" t="s">
        <v>450</v>
      </c>
      <c r="D114">
        <v>28.7</v>
      </c>
      <c r="E114">
        <v>14.5</v>
      </c>
      <c r="F114">
        <v>6</v>
      </c>
      <c r="G114">
        <v>-11.9</v>
      </c>
      <c r="H114">
        <v>5.7</v>
      </c>
      <c r="I114" t="s">
        <v>451</v>
      </c>
      <c r="J114" s="12">
        <v>0.87</v>
      </c>
      <c r="K114" s="8" t="str">
        <f t="shared" si="12"/>
        <v>S</v>
      </c>
      <c r="L114" s="8" t="str">
        <f t="shared" si="13"/>
        <v>E</v>
      </c>
      <c r="M114" s="9">
        <f t="shared" si="14"/>
        <v>-17.399999999999999</v>
      </c>
      <c r="N114" s="9" t="str">
        <f t="shared" si="15"/>
        <v>138.3</v>
      </c>
      <c r="O114">
        <f t="shared" si="16"/>
        <v>14.494826663330612</v>
      </c>
      <c r="P114">
        <f t="shared" si="17"/>
        <v>20.985918111377764</v>
      </c>
      <c r="Q114">
        <f t="shared" si="18"/>
        <v>250.50707267940169</v>
      </c>
      <c r="R114">
        <f t="shared" si="19"/>
        <v>1.7322391849688934</v>
      </c>
      <c r="S114">
        <f t="shared" si="20"/>
        <v>4.8936122404147797</v>
      </c>
      <c r="T114">
        <f t="shared" si="21"/>
        <v>13.533362725003752</v>
      </c>
      <c r="W114">
        <f t="shared" si="24"/>
        <v>1</v>
      </c>
    </row>
    <row r="115" spans="1:23" x14ac:dyDescent="0.25">
      <c r="A115" t="s">
        <v>452</v>
      </c>
      <c r="B115" t="s">
        <v>453</v>
      </c>
      <c r="C115" t="s">
        <v>454</v>
      </c>
      <c r="I115" t="s">
        <v>455</v>
      </c>
      <c r="J115" s="12">
        <v>0.86</v>
      </c>
      <c r="K115" s="8" t="str">
        <f t="shared" si="12"/>
        <v>N</v>
      </c>
      <c r="L115" s="8" t="str">
        <f t="shared" si="13"/>
        <v>E</v>
      </c>
      <c r="M115" s="9" t="str">
        <f t="shared" si="14"/>
        <v>16.7</v>
      </c>
      <c r="N115" s="9" t="str">
        <f t="shared" si="15"/>
        <v>87.5</v>
      </c>
      <c r="O115">
        <f t="shared" si="16"/>
        <v>0</v>
      </c>
      <c r="P115" t="e">
        <f t="shared" si="17"/>
        <v>#DIV/0!</v>
      </c>
      <c r="Q115" t="e">
        <f t="shared" si="18"/>
        <v>#DIV/0!</v>
      </c>
      <c r="R115">
        <f t="shared" si="19"/>
        <v>0</v>
      </c>
      <c r="S115">
        <f t="shared" si="20"/>
        <v>0</v>
      </c>
      <c r="T115">
        <f t="shared" si="21"/>
        <v>0</v>
      </c>
      <c r="W115">
        <f t="shared" si="24"/>
        <v>0</v>
      </c>
    </row>
    <row r="116" spans="1:23" x14ac:dyDescent="0.25">
      <c r="A116" t="s">
        <v>456</v>
      </c>
      <c r="B116" t="s">
        <v>457</v>
      </c>
      <c r="C116" t="s">
        <v>458</v>
      </c>
      <c r="D116" s="7">
        <v>52</v>
      </c>
      <c r="I116" t="s">
        <v>459</v>
      </c>
      <c r="J116" s="12">
        <v>0.86</v>
      </c>
      <c r="K116" s="8" t="str">
        <f t="shared" si="12"/>
        <v>S</v>
      </c>
      <c r="L116" s="8" t="str">
        <f t="shared" si="13"/>
        <v>E</v>
      </c>
      <c r="M116" s="9">
        <f t="shared" si="14"/>
        <v>-37.799999999999997</v>
      </c>
      <c r="N116" s="9" t="str">
        <f t="shared" si="15"/>
        <v>39.6</v>
      </c>
      <c r="O116">
        <f t="shared" si="16"/>
        <v>0</v>
      </c>
      <c r="P116" t="e">
        <f t="shared" si="17"/>
        <v>#DIV/0!</v>
      </c>
      <c r="Q116" t="e">
        <f t="shared" si="18"/>
        <v>#DIV/0!</v>
      </c>
      <c r="R116">
        <f t="shared" si="19"/>
        <v>0</v>
      </c>
      <c r="S116">
        <f t="shared" si="20"/>
        <v>0</v>
      </c>
      <c r="T116">
        <f t="shared" si="21"/>
        <v>0</v>
      </c>
      <c r="W116">
        <f t="shared" si="24"/>
        <v>0</v>
      </c>
    </row>
    <row r="117" spans="1:23" x14ac:dyDescent="0.25">
      <c r="A117" t="s">
        <v>460</v>
      </c>
      <c r="B117" t="s">
        <v>461</v>
      </c>
      <c r="C117" t="s">
        <v>462</v>
      </c>
      <c r="I117" t="s">
        <v>459</v>
      </c>
      <c r="J117" s="12">
        <v>0.86</v>
      </c>
      <c r="K117" s="8" t="str">
        <f t="shared" si="12"/>
        <v>N</v>
      </c>
      <c r="L117" s="8" t="str">
        <f t="shared" si="13"/>
        <v>E</v>
      </c>
      <c r="M117" s="9" t="str">
        <f t="shared" si="14"/>
        <v>0.4</v>
      </c>
      <c r="N117" s="9" t="str">
        <f t="shared" si="15"/>
        <v>84.8</v>
      </c>
      <c r="O117">
        <f t="shared" si="16"/>
        <v>0</v>
      </c>
      <c r="P117" t="e">
        <f t="shared" si="17"/>
        <v>#DIV/0!</v>
      </c>
      <c r="Q117" t="e">
        <f t="shared" si="18"/>
        <v>#DIV/0!</v>
      </c>
      <c r="R117">
        <f t="shared" si="19"/>
        <v>0</v>
      </c>
      <c r="S117">
        <f t="shared" si="20"/>
        <v>0</v>
      </c>
      <c r="T117">
        <f t="shared" si="21"/>
        <v>0</v>
      </c>
      <c r="W117">
        <f t="shared" si="24"/>
        <v>0</v>
      </c>
    </row>
    <row r="118" spans="1:23" x14ac:dyDescent="0.25">
      <c r="A118" t="s">
        <v>463</v>
      </c>
      <c r="I118" t="s">
        <v>464</v>
      </c>
      <c r="J118" s="12">
        <v>0.85</v>
      </c>
      <c r="K118" s="8" t="str">
        <f t="shared" si="12"/>
        <v/>
      </c>
      <c r="L118" s="8" t="str">
        <f t="shared" si="13"/>
        <v/>
      </c>
      <c r="M118" s="9" t="str">
        <f t="shared" si="14"/>
        <v/>
      </c>
      <c r="N118" s="9" t="b">
        <f t="shared" si="15"/>
        <v>0</v>
      </c>
      <c r="O118">
        <f t="shared" si="16"/>
        <v>0</v>
      </c>
      <c r="P118" t="e">
        <f t="shared" si="17"/>
        <v>#VALUE!</v>
      </c>
      <c r="Q118" t="e">
        <f t="shared" si="18"/>
        <v>#VALUE!</v>
      </c>
      <c r="R118" t="e">
        <f t="shared" si="19"/>
        <v>#VALUE!</v>
      </c>
      <c r="S118">
        <f t="shared" si="20"/>
        <v>0</v>
      </c>
      <c r="T118" t="e">
        <f t="shared" si="21"/>
        <v>#VALUE!</v>
      </c>
      <c r="W118">
        <f t="shared" si="24"/>
        <v>0</v>
      </c>
    </row>
    <row r="119" spans="1:23" x14ac:dyDescent="0.25">
      <c r="A119" t="s">
        <v>465</v>
      </c>
      <c r="B119" t="s">
        <v>466</v>
      </c>
      <c r="C119" t="s">
        <v>467</v>
      </c>
      <c r="D119">
        <v>52</v>
      </c>
      <c r="E119">
        <v>24.5</v>
      </c>
      <c r="F119">
        <v>19.100000000000001</v>
      </c>
      <c r="G119">
        <v>11</v>
      </c>
      <c r="H119">
        <v>10.7</v>
      </c>
      <c r="I119" t="s">
        <v>468</v>
      </c>
      <c r="J119" s="12">
        <v>0.85</v>
      </c>
      <c r="K119" s="8" t="str">
        <f t="shared" si="12"/>
        <v>N</v>
      </c>
      <c r="L119" s="8" t="str">
        <f t="shared" si="13"/>
        <v>W</v>
      </c>
      <c r="M119" s="9" t="str">
        <f t="shared" si="14"/>
        <v>32.0</v>
      </c>
      <c r="N119" s="9">
        <f t="shared" si="15"/>
        <v>-92.9</v>
      </c>
      <c r="O119">
        <f t="shared" si="16"/>
        <v>24.501020386914501</v>
      </c>
      <c r="P119">
        <f t="shared" si="17"/>
        <v>79.497668517088826</v>
      </c>
      <c r="Q119">
        <f t="shared" si="18"/>
        <v>230.23951922744084</v>
      </c>
      <c r="R119">
        <f t="shared" si="19"/>
        <v>15.407835840021379</v>
      </c>
      <c r="S119">
        <f t="shared" si="20"/>
        <v>18.519017381928016</v>
      </c>
      <c r="T119">
        <f t="shared" si="21"/>
        <v>4.4659366245839962</v>
      </c>
      <c r="W119">
        <f t="shared" ref="W119:W139" si="25">IF(O119&lt;&gt;0,1,0)</f>
        <v>1</v>
      </c>
    </row>
    <row r="120" spans="1:23" x14ac:dyDescent="0.25">
      <c r="A120" t="s">
        <v>469</v>
      </c>
      <c r="I120" t="s">
        <v>470</v>
      </c>
      <c r="J120" s="12">
        <v>0.83</v>
      </c>
      <c r="K120" s="8" t="str">
        <f t="shared" si="12"/>
        <v/>
      </c>
      <c r="L120" s="8" t="str">
        <f t="shared" si="13"/>
        <v/>
      </c>
      <c r="M120" s="9" t="str">
        <f t="shared" si="14"/>
        <v/>
      </c>
      <c r="N120" s="9" t="b">
        <f t="shared" si="15"/>
        <v>0</v>
      </c>
      <c r="O120">
        <f t="shared" si="16"/>
        <v>0</v>
      </c>
      <c r="P120" t="e">
        <f t="shared" si="17"/>
        <v>#VALUE!</v>
      </c>
      <c r="Q120" t="e">
        <f t="shared" si="18"/>
        <v>#VALUE!</v>
      </c>
      <c r="R120" t="e">
        <f t="shared" si="19"/>
        <v>#VALUE!</v>
      </c>
      <c r="S120">
        <f t="shared" si="20"/>
        <v>0</v>
      </c>
      <c r="T120" t="e">
        <f t="shared" si="21"/>
        <v>#VALUE!</v>
      </c>
      <c r="W120">
        <f t="shared" si="25"/>
        <v>0</v>
      </c>
    </row>
    <row r="121" spans="1:23" x14ac:dyDescent="0.25">
      <c r="A121" t="s">
        <v>471</v>
      </c>
      <c r="B121" t="s">
        <v>472</v>
      </c>
      <c r="C121" t="s">
        <v>473</v>
      </c>
      <c r="D121">
        <v>44</v>
      </c>
      <c r="E121">
        <v>16.5</v>
      </c>
      <c r="F121">
        <v>14.4</v>
      </c>
      <c r="G121">
        <v>4.5999999999999996</v>
      </c>
      <c r="H121">
        <v>6.5</v>
      </c>
      <c r="I121" t="s">
        <v>474</v>
      </c>
      <c r="J121" s="12">
        <v>0.82</v>
      </c>
      <c r="K121" s="8" t="str">
        <f t="shared" si="12"/>
        <v>S</v>
      </c>
      <c r="L121" s="8" t="str">
        <f t="shared" si="13"/>
        <v>W</v>
      </c>
      <c r="M121" s="9">
        <f t="shared" si="14"/>
        <v>-44.2</v>
      </c>
      <c r="N121" s="9">
        <f t="shared" si="15"/>
        <v>-176.2</v>
      </c>
      <c r="O121">
        <f t="shared" si="16"/>
        <v>16.455090397806995</v>
      </c>
      <c r="P121">
        <f t="shared" si="17"/>
        <v>23.841359763572328</v>
      </c>
      <c r="Q121">
        <f t="shared" si="18"/>
        <v>33.133806281469845</v>
      </c>
      <c r="R121">
        <f t="shared" si="19"/>
        <v>-5.5697247939636849</v>
      </c>
      <c r="S121">
        <f t="shared" si="20"/>
        <v>-3.6355425870936871</v>
      </c>
      <c r="T121">
        <f t="shared" si="21"/>
        <v>15.050946675107657</v>
      </c>
      <c r="W121">
        <f t="shared" si="25"/>
        <v>1</v>
      </c>
    </row>
    <row r="122" spans="1:23" x14ac:dyDescent="0.25">
      <c r="A122" t="s">
        <v>475</v>
      </c>
      <c r="B122" t="s">
        <v>476</v>
      </c>
      <c r="C122" t="s">
        <v>477</v>
      </c>
      <c r="I122" t="s">
        <v>478</v>
      </c>
      <c r="J122" s="12">
        <v>0.81</v>
      </c>
      <c r="K122" s="8" t="str">
        <f t="shared" si="12"/>
        <v>N</v>
      </c>
      <c r="L122" s="8" t="str">
        <f t="shared" si="13"/>
        <v>E</v>
      </c>
      <c r="M122" s="9" t="str">
        <f t="shared" si="14"/>
        <v>0.8</v>
      </c>
      <c r="N122" s="9" t="str">
        <f t="shared" si="15"/>
        <v>97.6</v>
      </c>
      <c r="O122">
        <f t="shared" si="16"/>
        <v>0</v>
      </c>
      <c r="P122" t="e">
        <f t="shared" si="17"/>
        <v>#DIV/0!</v>
      </c>
      <c r="Q122" t="e">
        <f t="shared" si="18"/>
        <v>#DIV/0!</v>
      </c>
      <c r="R122">
        <f t="shared" si="19"/>
        <v>0</v>
      </c>
      <c r="S122">
        <f t="shared" si="20"/>
        <v>0</v>
      </c>
      <c r="T122">
        <f t="shared" si="21"/>
        <v>0</v>
      </c>
      <c r="W122">
        <f t="shared" si="25"/>
        <v>0</v>
      </c>
    </row>
    <row r="123" spans="1:23" x14ac:dyDescent="0.25">
      <c r="A123" t="s">
        <v>479</v>
      </c>
      <c r="B123" t="s">
        <v>480</v>
      </c>
      <c r="C123" t="s">
        <v>481</v>
      </c>
      <c r="D123">
        <v>38</v>
      </c>
      <c r="E123">
        <v>24.2</v>
      </c>
      <c r="F123">
        <v>-6.6</v>
      </c>
      <c r="G123">
        <v>-22.7</v>
      </c>
      <c r="H123">
        <v>-5.3</v>
      </c>
      <c r="I123" t="s">
        <v>482</v>
      </c>
      <c r="J123" s="12">
        <v>0.79</v>
      </c>
      <c r="K123" s="8" t="str">
        <f t="shared" si="12"/>
        <v>N</v>
      </c>
      <c r="L123" s="8" t="str">
        <f t="shared" si="13"/>
        <v>E</v>
      </c>
      <c r="M123" s="9" t="str">
        <f t="shared" si="14"/>
        <v>6.2</v>
      </c>
      <c r="N123" s="9" t="str">
        <f t="shared" si="15"/>
        <v>60.4</v>
      </c>
      <c r="O123">
        <f t="shared" si="16"/>
        <v>24.22684461501332</v>
      </c>
      <c r="P123">
        <f t="shared" si="17"/>
        <v>14.685185873911191</v>
      </c>
      <c r="Q123">
        <f t="shared" si="18"/>
        <v>63.031320825274364</v>
      </c>
      <c r="R123">
        <f t="shared" si="19"/>
        <v>-2.785279394651071</v>
      </c>
      <c r="S123">
        <f t="shared" si="20"/>
        <v>-5.4738138374205283</v>
      </c>
      <c r="T123">
        <f t="shared" si="21"/>
        <v>23.435434298663974</v>
      </c>
      <c r="W123">
        <f t="shared" si="25"/>
        <v>1</v>
      </c>
    </row>
    <row r="124" spans="1:23" x14ac:dyDescent="0.25">
      <c r="A124" t="s">
        <v>483</v>
      </c>
      <c r="I124" t="s">
        <v>484</v>
      </c>
      <c r="J124" s="12">
        <v>0.77</v>
      </c>
      <c r="K124" s="8" t="str">
        <f t="shared" si="12"/>
        <v/>
      </c>
      <c r="L124" s="8" t="str">
        <f t="shared" si="13"/>
        <v/>
      </c>
      <c r="M124" s="9" t="str">
        <f t="shared" si="14"/>
        <v/>
      </c>
      <c r="N124" s="9" t="b">
        <f t="shared" si="15"/>
        <v>0</v>
      </c>
      <c r="O124">
        <f t="shared" si="16"/>
        <v>0</v>
      </c>
      <c r="P124" t="e">
        <f t="shared" si="17"/>
        <v>#VALUE!</v>
      </c>
      <c r="Q124" t="e">
        <f t="shared" si="18"/>
        <v>#VALUE!</v>
      </c>
      <c r="R124" t="e">
        <f t="shared" si="19"/>
        <v>#VALUE!</v>
      </c>
      <c r="S124">
        <f t="shared" si="20"/>
        <v>0</v>
      </c>
      <c r="T124" t="e">
        <f t="shared" si="21"/>
        <v>#VALUE!</v>
      </c>
      <c r="W124">
        <f t="shared" si="25"/>
        <v>0</v>
      </c>
    </row>
    <row r="125" spans="1:23" x14ac:dyDescent="0.25">
      <c r="A125" t="s">
        <v>485</v>
      </c>
      <c r="B125" t="s">
        <v>486</v>
      </c>
      <c r="C125" t="s">
        <v>487</v>
      </c>
      <c r="D125">
        <v>34.200000000000003</v>
      </c>
      <c r="I125" t="s">
        <v>488</v>
      </c>
      <c r="J125" s="12">
        <v>0.76</v>
      </c>
      <c r="K125" s="8" t="str">
        <f t="shared" si="12"/>
        <v>N</v>
      </c>
      <c r="L125" s="8" t="str">
        <f t="shared" si="13"/>
        <v>W</v>
      </c>
      <c r="M125" s="9" t="str">
        <f t="shared" si="14"/>
        <v>54.9</v>
      </c>
      <c r="N125" s="9">
        <f t="shared" si="15"/>
        <v>-152.69999999999999</v>
      </c>
      <c r="O125">
        <f t="shared" si="16"/>
        <v>0</v>
      </c>
      <c r="P125" t="e">
        <f t="shared" si="17"/>
        <v>#DIV/0!</v>
      </c>
      <c r="Q125" t="e">
        <f t="shared" si="18"/>
        <v>#DIV/0!</v>
      </c>
      <c r="R125">
        <f t="shared" si="19"/>
        <v>0</v>
      </c>
      <c r="S125">
        <f t="shared" si="20"/>
        <v>0</v>
      </c>
      <c r="T125">
        <f t="shared" si="21"/>
        <v>0</v>
      </c>
      <c r="W125">
        <f t="shared" si="25"/>
        <v>0</v>
      </c>
    </row>
    <row r="126" spans="1:23" x14ac:dyDescent="0.25">
      <c r="A126" t="s">
        <v>489</v>
      </c>
      <c r="B126" t="s">
        <v>67</v>
      </c>
      <c r="C126" t="s">
        <v>490</v>
      </c>
      <c r="D126">
        <v>34</v>
      </c>
      <c r="E126">
        <v>12.2</v>
      </c>
      <c r="F126">
        <v>-6.9</v>
      </c>
      <c r="G126">
        <v>5.3</v>
      </c>
      <c r="H126">
        <v>8.5</v>
      </c>
      <c r="I126" t="s">
        <v>491</v>
      </c>
      <c r="J126" s="12">
        <v>0.75</v>
      </c>
      <c r="K126" s="8" t="str">
        <f t="shared" si="12"/>
        <v>S</v>
      </c>
      <c r="L126" s="8" t="str">
        <f t="shared" si="13"/>
        <v>E</v>
      </c>
      <c r="M126" s="9">
        <f t="shared" si="14"/>
        <v>-67.7</v>
      </c>
      <c r="N126" s="9" t="str">
        <f t="shared" si="15"/>
        <v>18.3</v>
      </c>
      <c r="O126">
        <f t="shared" si="16"/>
        <v>12.163469899662678</v>
      </c>
      <c r="P126">
        <f t="shared" si="17"/>
        <v>36.965086823833566</v>
      </c>
      <c r="Q126">
        <f t="shared" si="18"/>
        <v>280.20610982081467</v>
      </c>
      <c r="R126">
        <f t="shared" si="19"/>
        <v>-1.2960076071051976</v>
      </c>
      <c r="S126">
        <f t="shared" si="20"/>
        <v>7.1985029776325717</v>
      </c>
      <c r="T126">
        <f t="shared" si="21"/>
        <v>9.718637721581171</v>
      </c>
      <c r="W126">
        <f t="shared" si="25"/>
        <v>1</v>
      </c>
    </row>
    <row r="127" spans="1:23" x14ac:dyDescent="0.25">
      <c r="A127" t="s">
        <v>492</v>
      </c>
      <c r="B127" t="s">
        <v>493</v>
      </c>
      <c r="C127" t="s">
        <v>494</v>
      </c>
      <c r="E127">
        <v>17</v>
      </c>
      <c r="F127">
        <v>-2.4</v>
      </c>
      <c r="G127">
        <v>5.5</v>
      </c>
      <c r="H127">
        <v>15.9</v>
      </c>
      <c r="I127" t="s">
        <v>491</v>
      </c>
      <c r="J127" s="12">
        <v>0.75</v>
      </c>
      <c r="K127" s="8" t="str">
        <f t="shared" si="12"/>
        <v>S</v>
      </c>
      <c r="L127" s="8" t="str">
        <f t="shared" si="13"/>
        <v>W</v>
      </c>
      <c r="M127" s="9">
        <f t="shared" si="14"/>
        <v>-41.5</v>
      </c>
      <c r="N127" s="9">
        <f t="shared" si="15"/>
        <v>-21.9</v>
      </c>
      <c r="O127">
        <f t="shared" si="16"/>
        <v>16.994705057752547</v>
      </c>
      <c r="P127">
        <f t="shared" si="17"/>
        <v>36.052358903884183</v>
      </c>
      <c r="Q127">
        <f t="shared" si="18"/>
        <v>204.87987955181248</v>
      </c>
      <c r="R127">
        <f t="shared" si="19"/>
        <v>9.073548489344045</v>
      </c>
      <c r="S127">
        <f t="shared" si="20"/>
        <v>4.2079287183088576</v>
      </c>
      <c r="T127">
        <f t="shared" si="21"/>
        <v>13.739870949654293</v>
      </c>
      <c r="W127">
        <f t="shared" si="25"/>
        <v>1</v>
      </c>
    </row>
    <row r="128" spans="1:23" x14ac:dyDescent="0.25">
      <c r="A128" t="s">
        <v>495</v>
      </c>
      <c r="I128" t="s">
        <v>496</v>
      </c>
      <c r="J128" s="12">
        <v>0.74</v>
      </c>
      <c r="K128" s="8" t="str">
        <f t="shared" si="12"/>
        <v/>
      </c>
      <c r="L128" s="8" t="str">
        <f t="shared" si="13"/>
        <v/>
      </c>
      <c r="M128" s="9" t="str">
        <f t="shared" si="14"/>
        <v/>
      </c>
      <c r="N128" s="9" t="b">
        <f t="shared" si="15"/>
        <v>0</v>
      </c>
      <c r="O128">
        <f t="shared" si="16"/>
        <v>0</v>
      </c>
      <c r="P128" t="e">
        <f t="shared" si="17"/>
        <v>#VALUE!</v>
      </c>
      <c r="Q128" t="e">
        <f t="shared" si="18"/>
        <v>#VALUE!</v>
      </c>
      <c r="R128" t="e">
        <f t="shared" si="19"/>
        <v>#VALUE!</v>
      </c>
      <c r="S128">
        <f t="shared" si="20"/>
        <v>0</v>
      </c>
      <c r="T128" t="e">
        <f t="shared" si="21"/>
        <v>#VALUE!</v>
      </c>
      <c r="W128">
        <f t="shared" si="25"/>
        <v>0</v>
      </c>
    </row>
    <row r="129" spans="1:23" x14ac:dyDescent="0.25">
      <c r="A129" t="s">
        <v>497</v>
      </c>
      <c r="B129" t="s">
        <v>498</v>
      </c>
      <c r="C129" t="s">
        <v>499</v>
      </c>
      <c r="I129" t="s">
        <v>500</v>
      </c>
      <c r="J129" s="12">
        <v>0.73</v>
      </c>
      <c r="K129" s="8" t="str">
        <f t="shared" si="12"/>
        <v>S</v>
      </c>
      <c r="L129" s="8" t="str">
        <f t="shared" si="13"/>
        <v>E</v>
      </c>
      <c r="M129" s="9">
        <f t="shared" si="14"/>
        <v>-15</v>
      </c>
      <c r="N129" s="9" t="str">
        <f t="shared" si="15"/>
        <v>94.2</v>
      </c>
      <c r="O129">
        <f t="shared" si="16"/>
        <v>0</v>
      </c>
      <c r="P129" t="e">
        <f t="shared" si="17"/>
        <v>#DIV/0!</v>
      </c>
      <c r="Q129" t="e">
        <f t="shared" si="18"/>
        <v>#DIV/0!</v>
      </c>
      <c r="R129">
        <f t="shared" si="19"/>
        <v>0</v>
      </c>
      <c r="S129">
        <f t="shared" si="20"/>
        <v>0</v>
      </c>
      <c r="T129">
        <f t="shared" si="21"/>
        <v>0</v>
      </c>
      <c r="W129">
        <f t="shared" si="25"/>
        <v>0</v>
      </c>
    </row>
    <row r="130" spans="1:23" x14ac:dyDescent="0.25">
      <c r="A130" t="s">
        <v>501</v>
      </c>
      <c r="B130" t="s">
        <v>502</v>
      </c>
      <c r="C130" t="s">
        <v>503</v>
      </c>
      <c r="I130" t="s">
        <v>500</v>
      </c>
      <c r="J130" s="12">
        <v>0.73</v>
      </c>
      <c r="K130" s="8" t="str">
        <f t="shared" si="12"/>
        <v>N</v>
      </c>
      <c r="L130" s="8" t="str">
        <f t="shared" si="13"/>
        <v>W</v>
      </c>
      <c r="M130" s="9" t="str">
        <f t="shared" si="14"/>
        <v>62.7</v>
      </c>
      <c r="N130" s="9">
        <f t="shared" si="15"/>
        <v>-49.9</v>
      </c>
      <c r="O130">
        <f t="shared" si="16"/>
        <v>0</v>
      </c>
      <c r="P130" t="e">
        <f t="shared" si="17"/>
        <v>#DIV/0!</v>
      </c>
      <c r="Q130" t="e">
        <f t="shared" si="18"/>
        <v>#DIV/0!</v>
      </c>
      <c r="R130">
        <f t="shared" si="19"/>
        <v>0</v>
      </c>
      <c r="S130">
        <f t="shared" si="20"/>
        <v>0</v>
      </c>
      <c r="T130">
        <f t="shared" si="21"/>
        <v>0</v>
      </c>
      <c r="W130">
        <f t="shared" si="25"/>
        <v>0</v>
      </c>
    </row>
    <row r="131" spans="1:23" x14ac:dyDescent="0.25">
      <c r="A131" t="s">
        <v>504</v>
      </c>
      <c r="B131" t="s">
        <v>505</v>
      </c>
      <c r="C131" t="s">
        <v>506</v>
      </c>
      <c r="D131">
        <v>32.4</v>
      </c>
      <c r="E131">
        <v>19.100000000000001</v>
      </c>
      <c r="F131">
        <v>-18.899999999999999</v>
      </c>
      <c r="G131">
        <v>2.6</v>
      </c>
      <c r="H131">
        <v>0.3</v>
      </c>
      <c r="I131" t="s">
        <v>500</v>
      </c>
      <c r="J131" s="12">
        <v>0.73</v>
      </c>
      <c r="K131" s="8" t="str">
        <f t="shared" ref="K131:K194" si="26">RIGHTB(B131,1)</f>
        <v>S</v>
      </c>
      <c r="L131" s="8" t="str">
        <f t="shared" ref="L131:L194" si="27">RIGHTB(C131,1)</f>
        <v>E</v>
      </c>
      <c r="M131" s="9">
        <f t="shared" ref="M131:M194" si="28">IF(AND(K131="S",LEN(B131)&gt;4),-LEFT(B131,4),IF(AND(K131="S",LEN(B131)=4),-LEFT(B131,3),IF(AND(K131="N",LEN(B131)=4),LEFT(B131,3),LEFT(B131,4))))</f>
        <v>-44.7</v>
      </c>
      <c r="N131" s="9" t="str">
        <f t="shared" ref="N131:N194" si="29">IF(AND(L131="W",LEN(C131)=6),-LEFT(C131,5), IF(AND(L131="W",LEN(C131)=5),-LEFT(C131,4), IF(AND(L131="W",LEN(C131)=4), -LEFT(C131,3), IF(AND(L131="E", LEN(C131)=6),LEFT(C131,5), IF(AND(L131="E",LEN(C131)=5), LEFT(C131,4), IF(AND(L131="E",LEN(C131)=4),LEFT(C131,3) ))))))</f>
        <v>25.7</v>
      </c>
      <c r="O131">
        <f t="shared" ref="O131:O194" si="30">(F131^2+G131^2+H131^2)^0.5</f>
        <v>19.080356390801505</v>
      </c>
      <c r="P131">
        <f t="shared" ref="P131:P194" si="31">ATAN((R131^2+S131^2)^0.5/T131)/$AB$1</f>
        <v>52.879942136365699</v>
      </c>
      <c r="Q131">
        <f t="shared" ref="Q131:Q194" si="32">ATAN2(R131,S131)/$AB$1+180</f>
        <v>316.15519903143985</v>
      </c>
      <c r="R131">
        <f t="shared" ref="R131:R194" si="33">-F131*SIN(M131*$AB$1)*COS(N131*$AB$1)-G131*SIN($AB$1*M131)*SIN($AB$1*N131)+H131*COS($AB$1*M131)</f>
        <v>-10.972735038532681</v>
      </c>
      <c r="S131">
        <f t="shared" ref="S131:S194" si="34">-F131*SIN($AB$1*N131)+G131*COS($AB$1*N131)</f>
        <v>10.538956953938142</v>
      </c>
      <c r="T131">
        <f t="shared" ref="T131:T194" si="35">-F131*COS($AB$1*M131)*COS(N131*$AB$1)-G131*COS($AB$1*M131)*SIN($AB$1*N131)-H131*SIN($AB$1*M131)</f>
        <v>11.514750196908139</v>
      </c>
      <c r="W131">
        <f t="shared" si="25"/>
        <v>1</v>
      </c>
    </row>
    <row r="132" spans="1:23" x14ac:dyDescent="0.25">
      <c r="A132" t="s">
        <v>507</v>
      </c>
      <c r="B132" t="s">
        <v>508</v>
      </c>
      <c r="C132" t="s">
        <v>509</v>
      </c>
      <c r="D132">
        <v>39.4</v>
      </c>
      <c r="E132">
        <v>15.2</v>
      </c>
      <c r="F132">
        <v>14</v>
      </c>
      <c r="G132">
        <v>-5.8</v>
      </c>
      <c r="H132">
        <v>1.7</v>
      </c>
      <c r="I132" t="s">
        <v>510</v>
      </c>
      <c r="J132" s="12">
        <v>0.72</v>
      </c>
      <c r="K132" s="8" t="str">
        <f t="shared" si="26"/>
        <v>N</v>
      </c>
      <c r="L132" s="8" t="str">
        <f t="shared" si="27"/>
        <v>E</v>
      </c>
      <c r="M132" s="9" t="str">
        <f t="shared" si="28"/>
        <v>5.3</v>
      </c>
      <c r="N132" s="9" t="str">
        <f t="shared" si="29"/>
        <v>115.2</v>
      </c>
      <c r="O132">
        <f t="shared" si="30"/>
        <v>15.248934388999121</v>
      </c>
      <c r="P132">
        <f t="shared" si="31"/>
        <v>43.811501095084438</v>
      </c>
      <c r="Q132">
        <f t="shared" si="32"/>
        <v>104.97663764128878</v>
      </c>
      <c r="R132">
        <f t="shared" si="33"/>
        <v>2.7281053097810104</v>
      </c>
      <c r="S132">
        <f t="shared" si="34"/>
        <v>-10.198058844091001</v>
      </c>
      <c r="T132">
        <f t="shared" si="35"/>
        <v>11.003955526591426</v>
      </c>
      <c r="W132">
        <f t="shared" si="25"/>
        <v>1</v>
      </c>
    </row>
    <row r="133" spans="1:23" x14ac:dyDescent="0.25">
      <c r="A133" t="s">
        <v>511</v>
      </c>
      <c r="B133" t="s">
        <v>512</v>
      </c>
      <c r="C133" t="s">
        <v>513</v>
      </c>
      <c r="I133" t="s">
        <v>514</v>
      </c>
      <c r="J133" s="12">
        <v>0.71</v>
      </c>
      <c r="K133" s="8" t="str">
        <f t="shared" si="26"/>
        <v>S</v>
      </c>
      <c r="L133" s="8" t="str">
        <f t="shared" si="27"/>
        <v>E</v>
      </c>
      <c r="M133" s="9">
        <f t="shared" si="28"/>
        <v>-59.8</v>
      </c>
      <c r="N133" s="9" t="str">
        <f t="shared" si="29"/>
        <v>175.8</v>
      </c>
      <c r="O133">
        <f t="shared" si="30"/>
        <v>0</v>
      </c>
      <c r="P133" t="e">
        <f t="shared" si="31"/>
        <v>#DIV/0!</v>
      </c>
      <c r="Q133" t="e">
        <f t="shared" si="32"/>
        <v>#DIV/0!</v>
      </c>
      <c r="R133">
        <f t="shared" si="33"/>
        <v>0</v>
      </c>
      <c r="S133">
        <f t="shared" si="34"/>
        <v>0</v>
      </c>
      <c r="T133">
        <f t="shared" si="35"/>
        <v>0</v>
      </c>
      <c r="W133">
        <f t="shared" si="25"/>
        <v>0</v>
      </c>
    </row>
    <row r="134" spans="1:23" x14ac:dyDescent="0.25">
      <c r="A134" t="s">
        <v>515</v>
      </c>
      <c r="B134" t="s">
        <v>516</v>
      </c>
      <c r="C134" t="s">
        <v>517</v>
      </c>
      <c r="I134" t="s">
        <v>518</v>
      </c>
      <c r="J134" s="12">
        <v>0.71</v>
      </c>
      <c r="K134" s="8" t="str">
        <f t="shared" si="26"/>
        <v>N</v>
      </c>
      <c r="L134" s="8" t="str">
        <f t="shared" si="27"/>
        <v>E</v>
      </c>
      <c r="M134" s="9" t="str">
        <f t="shared" si="28"/>
        <v>41.3</v>
      </c>
      <c r="N134" s="9" t="str">
        <f t="shared" si="29"/>
        <v>95.2</v>
      </c>
      <c r="O134">
        <f t="shared" si="30"/>
        <v>0</v>
      </c>
      <c r="P134" t="e">
        <f t="shared" si="31"/>
        <v>#DIV/0!</v>
      </c>
      <c r="Q134" t="e">
        <f t="shared" si="32"/>
        <v>#DIV/0!</v>
      </c>
      <c r="R134">
        <f t="shared" si="33"/>
        <v>0</v>
      </c>
      <c r="S134">
        <f t="shared" si="34"/>
        <v>0</v>
      </c>
      <c r="T134">
        <f t="shared" si="35"/>
        <v>0</v>
      </c>
      <c r="W134">
        <f t="shared" si="25"/>
        <v>0</v>
      </c>
    </row>
    <row r="135" spans="1:23" x14ac:dyDescent="0.25">
      <c r="A135" t="s">
        <v>519</v>
      </c>
      <c r="B135" t="s">
        <v>520</v>
      </c>
      <c r="C135" t="s">
        <v>72</v>
      </c>
      <c r="I135" t="s">
        <v>521</v>
      </c>
      <c r="J135" s="12">
        <v>0.71</v>
      </c>
      <c r="K135" s="8" t="str">
        <f t="shared" si="26"/>
        <v>S</v>
      </c>
      <c r="L135" s="8" t="str">
        <f t="shared" si="27"/>
        <v>W</v>
      </c>
      <c r="M135" s="9">
        <f t="shared" si="28"/>
        <v>-11.6</v>
      </c>
      <c r="N135" s="9">
        <f t="shared" si="29"/>
        <v>-25.5</v>
      </c>
      <c r="O135">
        <f t="shared" si="30"/>
        <v>0</v>
      </c>
      <c r="P135" t="e">
        <f t="shared" si="31"/>
        <v>#DIV/0!</v>
      </c>
      <c r="Q135" t="e">
        <f t="shared" si="32"/>
        <v>#DIV/0!</v>
      </c>
      <c r="R135">
        <f t="shared" si="33"/>
        <v>0</v>
      </c>
      <c r="S135">
        <f t="shared" si="34"/>
        <v>0</v>
      </c>
      <c r="T135">
        <f t="shared" si="35"/>
        <v>0</v>
      </c>
      <c r="W135">
        <f t="shared" si="25"/>
        <v>0</v>
      </c>
    </row>
    <row r="136" spans="1:23" x14ac:dyDescent="0.25">
      <c r="A136" t="s">
        <v>522</v>
      </c>
      <c r="B136" t="s">
        <v>523</v>
      </c>
      <c r="C136" t="s">
        <v>524</v>
      </c>
      <c r="D136">
        <v>48.2</v>
      </c>
      <c r="I136" t="s">
        <v>525</v>
      </c>
      <c r="J136">
        <v>0.7</v>
      </c>
      <c r="K136" s="8" t="str">
        <f t="shared" si="26"/>
        <v>S</v>
      </c>
      <c r="L136" s="8" t="str">
        <f t="shared" si="27"/>
        <v>E</v>
      </c>
      <c r="M136" s="9">
        <f t="shared" si="28"/>
        <v>-11</v>
      </c>
      <c r="N136" s="9" t="str">
        <f t="shared" si="29"/>
        <v>165.7</v>
      </c>
      <c r="O136">
        <f t="shared" si="30"/>
        <v>0</v>
      </c>
      <c r="P136" t="e">
        <f t="shared" si="31"/>
        <v>#DIV/0!</v>
      </c>
      <c r="Q136" t="e">
        <f t="shared" si="32"/>
        <v>#DIV/0!</v>
      </c>
      <c r="R136">
        <f t="shared" si="33"/>
        <v>0</v>
      </c>
      <c r="S136">
        <f t="shared" si="34"/>
        <v>0</v>
      </c>
      <c r="T136">
        <f t="shared" si="35"/>
        <v>0</v>
      </c>
      <c r="W136">
        <f t="shared" si="25"/>
        <v>0</v>
      </c>
    </row>
    <row r="137" spans="1:23" x14ac:dyDescent="0.25">
      <c r="A137" t="s">
        <v>526</v>
      </c>
      <c r="B137" t="s">
        <v>527</v>
      </c>
      <c r="C137" t="s">
        <v>528</v>
      </c>
      <c r="D137">
        <v>44.4</v>
      </c>
      <c r="E137">
        <v>23.9</v>
      </c>
      <c r="F137">
        <v>4.9000000000000004</v>
      </c>
      <c r="G137">
        <v>23.4</v>
      </c>
      <c r="H137">
        <v>-1</v>
      </c>
      <c r="I137" t="s">
        <v>529</v>
      </c>
      <c r="J137">
        <v>0.7</v>
      </c>
      <c r="K137" s="8" t="str">
        <f t="shared" si="26"/>
        <v>N</v>
      </c>
      <c r="L137" s="8" t="str">
        <f t="shared" si="27"/>
        <v>W</v>
      </c>
      <c r="M137" s="9" t="str">
        <f t="shared" si="28"/>
        <v>49.4</v>
      </c>
      <c r="N137" s="9">
        <f t="shared" si="29"/>
        <v>-175</v>
      </c>
      <c r="O137">
        <f t="shared" si="30"/>
        <v>23.928434967627947</v>
      </c>
      <c r="P137">
        <f t="shared" si="31"/>
        <v>77.293684782602242</v>
      </c>
      <c r="Q137">
        <f t="shared" si="32"/>
        <v>101.37542660576176</v>
      </c>
      <c r="R137">
        <f t="shared" si="33"/>
        <v>4.6039894338077527</v>
      </c>
      <c r="S137">
        <f t="shared" si="34"/>
        <v>-22.883892795279142</v>
      </c>
      <c r="T137">
        <f t="shared" si="35"/>
        <v>5.2631484709779928</v>
      </c>
      <c r="W137">
        <f t="shared" si="25"/>
        <v>1</v>
      </c>
    </row>
    <row r="138" spans="1:23" x14ac:dyDescent="0.25">
      <c r="A138" t="s">
        <v>530</v>
      </c>
      <c r="B138" t="s">
        <v>531</v>
      </c>
      <c r="C138" t="s">
        <v>532</v>
      </c>
      <c r="D138">
        <v>43.5</v>
      </c>
      <c r="I138" t="s">
        <v>533</v>
      </c>
      <c r="J138">
        <v>0.7</v>
      </c>
      <c r="K138" s="8" t="str">
        <f t="shared" si="26"/>
        <v>N</v>
      </c>
      <c r="L138" s="8" t="str">
        <f t="shared" si="27"/>
        <v>E</v>
      </c>
      <c r="M138" s="9" t="str">
        <f t="shared" si="28"/>
        <v>42.9</v>
      </c>
      <c r="N138" s="9" t="str">
        <f t="shared" si="29"/>
        <v>179.7</v>
      </c>
      <c r="O138">
        <f t="shared" si="30"/>
        <v>0</v>
      </c>
      <c r="P138" t="e">
        <f t="shared" si="31"/>
        <v>#DIV/0!</v>
      </c>
      <c r="Q138" t="e">
        <f t="shared" si="32"/>
        <v>#DIV/0!</v>
      </c>
      <c r="R138">
        <f t="shared" si="33"/>
        <v>0</v>
      </c>
      <c r="S138">
        <f t="shared" si="34"/>
        <v>0</v>
      </c>
      <c r="T138">
        <f t="shared" si="35"/>
        <v>0</v>
      </c>
      <c r="W138">
        <f t="shared" si="25"/>
        <v>0</v>
      </c>
    </row>
    <row r="139" spans="1:23" x14ac:dyDescent="0.25">
      <c r="A139" t="s">
        <v>534</v>
      </c>
      <c r="B139" t="s">
        <v>535</v>
      </c>
      <c r="C139" t="s">
        <v>536</v>
      </c>
      <c r="D139">
        <v>30.6</v>
      </c>
      <c r="E139">
        <v>16.100000000000001</v>
      </c>
      <c r="F139">
        <v>1.5</v>
      </c>
      <c r="G139">
        <v>15.1</v>
      </c>
      <c r="H139">
        <v>-5.5</v>
      </c>
      <c r="I139" t="s">
        <v>537</v>
      </c>
      <c r="J139" s="12">
        <v>0.69</v>
      </c>
      <c r="K139" s="8" t="str">
        <f t="shared" si="26"/>
        <v>N</v>
      </c>
      <c r="L139" s="8" t="str">
        <f t="shared" si="27"/>
        <v>W</v>
      </c>
      <c r="M139" s="9" t="str">
        <f t="shared" si="28"/>
        <v>44.6</v>
      </c>
      <c r="N139" s="9">
        <f t="shared" si="29"/>
        <v>-147.6</v>
      </c>
      <c r="O139">
        <f t="shared" si="30"/>
        <v>16.14032217770141</v>
      </c>
      <c r="P139">
        <f t="shared" si="31"/>
        <v>49.302198563931263</v>
      </c>
      <c r="Q139">
        <f t="shared" si="32"/>
        <v>102.52724043860594</v>
      </c>
      <c r="R139">
        <f t="shared" si="33"/>
        <v>2.6542374349272562</v>
      </c>
      <c r="S139">
        <f t="shared" si="34"/>
        <v>-11.945611481922937</v>
      </c>
      <c r="T139">
        <f t="shared" si="35"/>
        <v>10.524608779521529</v>
      </c>
      <c r="W139">
        <f t="shared" si="25"/>
        <v>1</v>
      </c>
    </row>
    <row r="140" spans="1:23" x14ac:dyDescent="0.25">
      <c r="A140" t="s">
        <v>538</v>
      </c>
      <c r="B140" t="s">
        <v>539</v>
      </c>
      <c r="C140" t="s">
        <v>540</v>
      </c>
      <c r="I140" t="s">
        <v>541</v>
      </c>
      <c r="J140" s="12">
        <v>0.68</v>
      </c>
      <c r="K140" s="8" t="str">
        <f t="shared" si="26"/>
        <v>S</v>
      </c>
      <c r="L140" s="8" t="str">
        <f t="shared" si="27"/>
        <v>E</v>
      </c>
      <c r="M140" s="9">
        <f t="shared" si="28"/>
        <v>-49.6</v>
      </c>
      <c r="N140" s="9" t="str">
        <f t="shared" si="29"/>
        <v>145.9</v>
      </c>
      <c r="O140">
        <f t="shared" si="30"/>
        <v>0</v>
      </c>
      <c r="P140" t="e">
        <f t="shared" si="31"/>
        <v>#DIV/0!</v>
      </c>
      <c r="Q140" t="e">
        <f t="shared" si="32"/>
        <v>#DIV/0!</v>
      </c>
      <c r="R140">
        <f t="shared" si="33"/>
        <v>0</v>
      </c>
      <c r="S140">
        <f t="shared" si="34"/>
        <v>0</v>
      </c>
      <c r="T140">
        <f t="shared" si="35"/>
        <v>0</v>
      </c>
    </row>
    <row r="141" spans="1:23" x14ac:dyDescent="0.25">
      <c r="A141" t="s">
        <v>542</v>
      </c>
      <c r="I141" t="s">
        <v>541</v>
      </c>
      <c r="J141" s="12">
        <v>0.68</v>
      </c>
      <c r="K141" s="8" t="str">
        <f t="shared" si="26"/>
        <v/>
      </c>
      <c r="L141" s="8" t="str">
        <f t="shared" si="27"/>
        <v/>
      </c>
      <c r="M141" s="9" t="str">
        <f t="shared" si="28"/>
        <v/>
      </c>
      <c r="N141" s="9" t="b">
        <f t="shared" si="29"/>
        <v>0</v>
      </c>
      <c r="O141">
        <f t="shared" si="30"/>
        <v>0</v>
      </c>
      <c r="P141" t="e">
        <f t="shared" si="31"/>
        <v>#VALUE!</v>
      </c>
      <c r="Q141" t="e">
        <f t="shared" si="32"/>
        <v>#VALUE!</v>
      </c>
      <c r="R141" t="e">
        <f t="shared" si="33"/>
        <v>#VALUE!</v>
      </c>
      <c r="S141">
        <f t="shared" si="34"/>
        <v>0</v>
      </c>
      <c r="T141" t="e">
        <f t="shared" si="35"/>
        <v>#VALUE!</v>
      </c>
      <c r="W141">
        <f t="shared" ref="W141:W204" si="36">IF(O141&lt;&gt;0,1,0)</f>
        <v>0</v>
      </c>
    </row>
    <row r="142" spans="1:23" x14ac:dyDescent="0.25">
      <c r="A142" t="s">
        <v>543</v>
      </c>
      <c r="B142" t="s">
        <v>544</v>
      </c>
      <c r="C142" t="s">
        <v>545</v>
      </c>
      <c r="I142" t="s">
        <v>546</v>
      </c>
      <c r="J142" s="12">
        <v>0.68</v>
      </c>
      <c r="K142" s="8" t="str">
        <f t="shared" si="26"/>
        <v>S</v>
      </c>
      <c r="L142" s="8" t="str">
        <f t="shared" si="27"/>
        <v>E</v>
      </c>
      <c r="M142" s="9">
        <f t="shared" si="28"/>
        <v>-15.3</v>
      </c>
      <c r="N142" s="9" t="str">
        <f t="shared" si="29"/>
        <v>162.4</v>
      </c>
      <c r="O142">
        <f t="shared" si="30"/>
        <v>0</v>
      </c>
      <c r="P142" t="e">
        <f t="shared" si="31"/>
        <v>#DIV/0!</v>
      </c>
      <c r="Q142" t="e">
        <f t="shared" si="32"/>
        <v>#DIV/0!</v>
      </c>
      <c r="R142">
        <f t="shared" si="33"/>
        <v>0</v>
      </c>
      <c r="S142">
        <f t="shared" si="34"/>
        <v>0</v>
      </c>
      <c r="T142">
        <f t="shared" si="35"/>
        <v>0</v>
      </c>
      <c r="W142">
        <f t="shared" si="36"/>
        <v>0</v>
      </c>
    </row>
    <row r="143" spans="1:23" x14ac:dyDescent="0.25">
      <c r="A143" t="s">
        <v>547</v>
      </c>
      <c r="B143" t="s">
        <v>548</v>
      </c>
      <c r="C143" t="s">
        <v>549</v>
      </c>
      <c r="I143" t="s">
        <v>550</v>
      </c>
      <c r="J143" s="12">
        <v>0.68</v>
      </c>
      <c r="K143" s="8" t="str">
        <f t="shared" si="26"/>
        <v>N</v>
      </c>
      <c r="L143" s="8" t="str">
        <f t="shared" si="27"/>
        <v>W</v>
      </c>
      <c r="M143" s="9" t="str">
        <f t="shared" si="28"/>
        <v>6.9</v>
      </c>
      <c r="N143" s="9">
        <f t="shared" si="29"/>
        <v>-147.30000000000001</v>
      </c>
      <c r="O143">
        <f t="shared" si="30"/>
        <v>0</v>
      </c>
      <c r="P143" t="e">
        <f t="shared" si="31"/>
        <v>#DIV/0!</v>
      </c>
      <c r="Q143" t="e">
        <f t="shared" si="32"/>
        <v>#DIV/0!</v>
      </c>
      <c r="R143">
        <f t="shared" si="33"/>
        <v>0</v>
      </c>
      <c r="S143">
        <f t="shared" si="34"/>
        <v>0</v>
      </c>
      <c r="T143">
        <f t="shared" si="35"/>
        <v>0</v>
      </c>
      <c r="W143">
        <f t="shared" si="36"/>
        <v>0</v>
      </c>
    </row>
    <row r="144" spans="1:23" x14ac:dyDescent="0.25">
      <c r="A144" t="s">
        <v>551</v>
      </c>
      <c r="I144" t="s">
        <v>550</v>
      </c>
      <c r="J144" s="12">
        <v>0.68</v>
      </c>
      <c r="K144" s="8" t="str">
        <f t="shared" si="26"/>
        <v/>
      </c>
      <c r="L144" s="8" t="str">
        <f t="shared" si="27"/>
        <v/>
      </c>
      <c r="M144" s="9" t="str">
        <f t="shared" si="28"/>
        <v/>
      </c>
      <c r="N144" s="9" t="b">
        <f t="shared" si="29"/>
        <v>0</v>
      </c>
      <c r="O144">
        <f t="shared" si="30"/>
        <v>0</v>
      </c>
      <c r="P144" t="e">
        <f t="shared" si="31"/>
        <v>#VALUE!</v>
      </c>
      <c r="Q144" t="e">
        <f t="shared" si="32"/>
        <v>#VALUE!</v>
      </c>
      <c r="R144" t="e">
        <f t="shared" si="33"/>
        <v>#VALUE!</v>
      </c>
      <c r="S144">
        <f t="shared" si="34"/>
        <v>0</v>
      </c>
      <c r="T144" t="e">
        <f t="shared" si="35"/>
        <v>#VALUE!</v>
      </c>
      <c r="W144">
        <f t="shared" si="36"/>
        <v>0</v>
      </c>
    </row>
    <row r="145" spans="1:23" x14ac:dyDescent="0.25">
      <c r="A145" t="s">
        <v>552</v>
      </c>
      <c r="B145" t="s">
        <v>553</v>
      </c>
      <c r="C145" t="s">
        <v>554</v>
      </c>
      <c r="D145">
        <v>36</v>
      </c>
      <c r="E145">
        <v>12.7</v>
      </c>
      <c r="F145">
        <v>5</v>
      </c>
      <c r="G145">
        <v>-11.6</v>
      </c>
      <c r="H145">
        <v>-0.7</v>
      </c>
      <c r="I145" t="s">
        <v>550</v>
      </c>
      <c r="J145" s="12">
        <v>0.68</v>
      </c>
      <c r="K145" s="8" t="str">
        <f t="shared" si="26"/>
        <v>N</v>
      </c>
      <c r="L145" s="8" t="str">
        <f t="shared" si="27"/>
        <v>E</v>
      </c>
      <c r="M145" s="9" t="str">
        <f t="shared" si="28"/>
        <v>11.8</v>
      </c>
      <c r="N145" s="9" t="str">
        <f t="shared" si="29"/>
        <v>117.0</v>
      </c>
      <c r="O145">
        <f t="shared" si="30"/>
        <v>12.651086909827155</v>
      </c>
      <c r="P145">
        <f t="shared" si="31"/>
        <v>9.367350276737616</v>
      </c>
      <c r="Q145">
        <f t="shared" si="32"/>
        <v>203.20231049199816</v>
      </c>
      <c r="R145">
        <f t="shared" si="33"/>
        <v>1.8925940214519748</v>
      </c>
      <c r="S145">
        <f t="shared" si="34"/>
        <v>0.81125717530117125</v>
      </c>
      <c r="T145">
        <f t="shared" si="35"/>
        <v>12.482385575902013</v>
      </c>
      <c r="W145">
        <f t="shared" si="36"/>
        <v>1</v>
      </c>
    </row>
    <row r="146" spans="1:23" x14ac:dyDescent="0.25">
      <c r="A146" s="10" t="s">
        <v>555</v>
      </c>
      <c r="B146" s="10" t="s">
        <v>556</v>
      </c>
      <c r="C146" s="10" t="s">
        <v>557</v>
      </c>
      <c r="D146" s="10">
        <v>37.5</v>
      </c>
      <c r="E146" s="10">
        <v>29.9</v>
      </c>
      <c r="F146" s="10">
        <v>-17.100000000000001</v>
      </c>
      <c r="G146" s="10">
        <v>23.5</v>
      </c>
      <c r="H146" s="10">
        <v>-7.2</v>
      </c>
      <c r="I146" s="10" t="s">
        <v>546</v>
      </c>
      <c r="J146" s="13">
        <v>0.68</v>
      </c>
      <c r="K146" s="8" t="str">
        <f t="shared" si="26"/>
        <v>S</v>
      </c>
      <c r="L146" s="8" t="str">
        <f t="shared" si="27"/>
        <v>W</v>
      </c>
      <c r="M146" s="9">
        <f t="shared" si="28"/>
        <v>-6</v>
      </c>
      <c r="N146" s="9">
        <f t="shared" si="29"/>
        <v>-86.9</v>
      </c>
      <c r="O146">
        <f t="shared" si="30"/>
        <v>29.941609843159739</v>
      </c>
      <c r="P146">
        <f t="shared" si="31"/>
        <v>38.279390153038868</v>
      </c>
      <c r="Q146">
        <f t="shared" si="32"/>
        <v>58.433460410783667</v>
      </c>
      <c r="R146">
        <f t="shared" si="33"/>
        <v>-9.7100444389988922</v>
      </c>
      <c r="S146">
        <f t="shared" si="34"/>
        <v>-15.804124956378681</v>
      </c>
      <c r="T146">
        <f t="shared" si="35"/>
        <v>23.504141578790644</v>
      </c>
      <c r="W146">
        <f t="shared" si="36"/>
        <v>1</v>
      </c>
    </row>
    <row r="147" spans="1:23" x14ac:dyDescent="0.25">
      <c r="A147" t="s">
        <v>558</v>
      </c>
      <c r="B147" t="s">
        <v>559</v>
      </c>
      <c r="C147" t="s">
        <v>560</v>
      </c>
      <c r="D147">
        <v>28.1</v>
      </c>
      <c r="E147">
        <v>18.3</v>
      </c>
      <c r="F147">
        <v>-1.9</v>
      </c>
      <c r="G147">
        <v>14.1</v>
      </c>
      <c r="H147">
        <v>-11.5</v>
      </c>
      <c r="I147" t="s">
        <v>561</v>
      </c>
      <c r="J147" s="12">
        <v>0.67</v>
      </c>
      <c r="K147" s="8" t="str">
        <f t="shared" si="26"/>
        <v>N</v>
      </c>
      <c r="L147" s="8" t="str">
        <f t="shared" si="27"/>
        <v>W</v>
      </c>
      <c r="M147" s="9" t="str">
        <f t="shared" si="28"/>
        <v>1.2</v>
      </c>
      <c r="N147" s="9">
        <f t="shared" si="29"/>
        <v>-52.2</v>
      </c>
      <c r="O147">
        <f t="shared" si="30"/>
        <v>18.293988083520773</v>
      </c>
      <c r="P147">
        <f t="shared" si="31"/>
        <v>46.710778009541016</v>
      </c>
      <c r="Q147">
        <f t="shared" si="32"/>
        <v>327.57194610724753</v>
      </c>
      <c r="R147">
        <f t="shared" si="33"/>
        <v>-11.239766533530927</v>
      </c>
      <c r="S147">
        <f t="shared" si="34"/>
        <v>7.1406949333135969</v>
      </c>
      <c r="T147">
        <f t="shared" si="35"/>
        <v>12.543848059549658</v>
      </c>
      <c r="W147">
        <f t="shared" si="36"/>
        <v>1</v>
      </c>
    </row>
    <row r="148" spans="1:23" x14ac:dyDescent="0.25">
      <c r="A148" t="s">
        <v>562</v>
      </c>
      <c r="B148" t="s">
        <v>563</v>
      </c>
      <c r="C148" t="s">
        <v>564</v>
      </c>
      <c r="D148">
        <v>26.3</v>
      </c>
      <c r="E148">
        <v>12.4</v>
      </c>
      <c r="F148">
        <v>12</v>
      </c>
      <c r="G148">
        <v>3.5</v>
      </c>
      <c r="H148">
        <v>-10.5</v>
      </c>
      <c r="I148" t="s">
        <v>565</v>
      </c>
      <c r="J148" s="12">
        <v>0.67</v>
      </c>
      <c r="K148" s="8" t="str">
        <f t="shared" si="26"/>
        <v>N</v>
      </c>
      <c r="L148" s="8" t="str">
        <f t="shared" si="27"/>
        <v>E</v>
      </c>
      <c r="M148" s="9" t="str">
        <f t="shared" si="28"/>
        <v>18.9</v>
      </c>
      <c r="N148" s="9" t="str">
        <f t="shared" si="29"/>
        <v>141.2</v>
      </c>
      <c r="O148">
        <f t="shared" si="30"/>
        <v>16.324827717314509</v>
      </c>
      <c r="P148">
        <f t="shared" si="31"/>
        <v>51.447693738860053</v>
      </c>
      <c r="Q148">
        <f t="shared" si="32"/>
        <v>53.382167422013396</v>
      </c>
      <c r="R148">
        <f t="shared" si="33"/>
        <v>-7.6149901808021463</v>
      </c>
      <c r="S148">
        <f t="shared" si="34"/>
        <v>-10.246928614137946</v>
      </c>
      <c r="T148">
        <f t="shared" si="35"/>
        <v>10.174103327716299</v>
      </c>
      <c r="W148">
        <f t="shared" si="36"/>
        <v>1</v>
      </c>
    </row>
    <row r="149" spans="1:23" x14ac:dyDescent="0.25">
      <c r="A149" t="s">
        <v>566</v>
      </c>
      <c r="B149" t="s">
        <v>567</v>
      </c>
      <c r="C149" t="s">
        <v>568</v>
      </c>
      <c r="I149" t="s">
        <v>569</v>
      </c>
      <c r="J149" s="12">
        <v>0.66</v>
      </c>
      <c r="K149" s="8" t="str">
        <f t="shared" si="26"/>
        <v>S</v>
      </c>
      <c r="L149" s="8" t="str">
        <f t="shared" si="27"/>
        <v>W</v>
      </c>
      <c r="M149" s="9">
        <f t="shared" si="28"/>
        <v>-1.4</v>
      </c>
      <c r="N149" s="9">
        <f t="shared" si="29"/>
        <v>-154</v>
      </c>
      <c r="O149">
        <f t="shared" si="30"/>
        <v>0</v>
      </c>
      <c r="P149" t="e">
        <f t="shared" si="31"/>
        <v>#DIV/0!</v>
      </c>
      <c r="Q149" t="e">
        <f t="shared" si="32"/>
        <v>#DIV/0!</v>
      </c>
      <c r="R149">
        <f t="shared" si="33"/>
        <v>0</v>
      </c>
      <c r="S149">
        <f t="shared" si="34"/>
        <v>0</v>
      </c>
      <c r="T149">
        <f t="shared" si="35"/>
        <v>0</v>
      </c>
      <c r="W149">
        <f t="shared" si="36"/>
        <v>0</v>
      </c>
    </row>
    <row r="150" spans="1:23" x14ac:dyDescent="0.25">
      <c r="A150" t="s">
        <v>570</v>
      </c>
      <c r="B150" t="s">
        <v>571</v>
      </c>
      <c r="C150" t="s">
        <v>572</v>
      </c>
      <c r="D150">
        <v>38.9</v>
      </c>
      <c r="I150" t="s">
        <v>573</v>
      </c>
      <c r="J150" s="12">
        <v>0.65</v>
      </c>
      <c r="K150" s="8" t="str">
        <f t="shared" si="26"/>
        <v>S</v>
      </c>
      <c r="L150" s="8" t="str">
        <f t="shared" si="27"/>
        <v>E</v>
      </c>
      <c r="M150" s="9">
        <f t="shared" si="28"/>
        <v>-52</v>
      </c>
      <c r="N150" s="9" t="str">
        <f t="shared" si="29"/>
        <v>175.3</v>
      </c>
      <c r="O150">
        <f t="shared" si="30"/>
        <v>0</v>
      </c>
      <c r="P150" t="e">
        <f t="shared" si="31"/>
        <v>#DIV/0!</v>
      </c>
      <c r="Q150" t="e">
        <f t="shared" si="32"/>
        <v>#DIV/0!</v>
      </c>
      <c r="R150">
        <f t="shared" si="33"/>
        <v>0</v>
      </c>
      <c r="S150">
        <f t="shared" si="34"/>
        <v>0</v>
      </c>
      <c r="T150">
        <f t="shared" si="35"/>
        <v>0</v>
      </c>
      <c r="W150">
        <f t="shared" si="36"/>
        <v>0</v>
      </c>
    </row>
    <row r="151" spans="1:23" x14ac:dyDescent="0.25">
      <c r="A151" t="s">
        <v>574</v>
      </c>
      <c r="B151" t="s">
        <v>575</v>
      </c>
      <c r="C151" t="s">
        <v>576</v>
      </c>
      <c r="D151">
        <v>30.2</v>
      </c>
      <c r="E151">
        <v>16.899999999999999</v>
      </c>
      <c r="F151">
        <v>-9.1999999999999993</v>
      </c>
      <c r="G151">
        <v>13.6</v>
      </c>
      <c r="H151">
        <v>3.8</v>
      </c>
      <c r="I151" t="s">
        <v>577</v>
      </c>
      <c r="J151" s="12">
        <v>0.65</v>
      </c>
      <c r="K151" s="8" t="str">
        <f t="shared" si="26"/>
        <v>S</v>
      </c>
      <c r="L151" s="8" t="str">
        <f t="shared" si="27"/>
        <v>W</v>
      </c>
      <c r="M151" s="9">
        <f t="shared" si="28"/>
        <v>-49.2</v>
      </c>
      <c r="N151" s="9">
        <f t="shared" si="29"/>
        <v>-85.5</v>
      </c>
      <c r="O151">
        <f t="shared" si="30"/>
        <v>16.853486286225767</v>
      </c>
      <c r="P151">
        <f t="shared" si="31"/>
        <v>43.58747122661039</v>
      </c>
      <c r="Q151">
        <f t="shared" si="32"/>
        <v>44.225176341369973</v>
      </c>
      <c r="R151">
        <f t="shared" si="33"/>
        <v>-8.3268149605403536</v>
      </c>
      <c r="S151">
        <f t="shared" si="34"/>
        <v>-8.1045957678370222</v>
      </c>
      <c r="T151">
        <f t="shared" si="35"/>
        <v>12.207361715492809</v>
      </c>
      <c r="W151">
        <f t="shared" si="36"/>
        <v>1</v>
      </c>
    </row>
    <row r="152" spans="1:23" x14ac:dyDescent="0.25">
      <c r="A152" t="s">
        <v>578</v>
      </c>
      <c r="B152" t="s">
        <v>579</v>
      </c>
      <c r="C152" t="s">
        <v>352</v>
      </c>
      <c r="I152" t="s">
        <v>577</v>
      </c>
      <c r="J152" s="12">
        <v>0.65</v>
      </c>
      <c r="K152" s="8" t="str">
        <f t="shared" si="26"/>
        <v>S</v>
      </c>
      <c r="L152" s="8" t="str">
        <f t="shared" si="27"/>
        <v>W</v>
      </c>
      <c r="M152" s="9">
        <f t="shared" si="28"/>
        <v>-37.299999999999997</v>
      </c>
      <c r="N152" s="9">
        <f t="shared" si="29"/>
        <v>-166</v>
      </c>
      <c r="O152">
        <f t="shared" si="30"/>
        <v>0</v>
      </c>
      <c r="P152" t="e">
        <f t="shared" si="31"/>
        <v>#DIV/0!</v>
      </c>
      <c r="Q152" t="e">
        <f t="shared" si="32"/>
        <v>#DIV/0!</v>
      </c>
      <c r="R152">
        <f t="shared" si="33"/>
        <v>0</v>
      </c>
      <c r="S152">
        <f t="shared" si="34"/>
        <v>0</v>
      </c>
      <c r="T152">
        <f t="shared" si="35"/>
        <v>0</v>
      </c>
      <c r="W152">
        <f t="shared" si="36"/>
        <v>0</v>
      </c>
    </row>
    <row r="153" spans="1:23" x14ac:dyDescent="0.25">
      <c r="A153" t="s">
        <v>580</v>
      </c>
      <c r="B153" t="s">
        <v>581</v>
      </c>
      <c r="C153" t="s">
        <v>582</v>
      </c>
      <c r="I153" t="s">
        <v>583</v>
      </c>
      <c r="J153" s="12">
        <v>0.64</v>
      </c>
      <c r="K153" s="8" t="str">
        <f t="shared" si="26"/>
        <v>S</v>
      </c>
      <c r="L153" s="8" t="str">
        <f t="shared" si="27"/>
        <v>E</v>
      </c>
      <c r="M153" s="9">
        <f t="shared" si="28"/>
        <v>-17.899999999999999</v>
      </c>
      <c r="N153" s="9" t="str">
        <f t="shared" si="29"/>
        <v>22.6</v>
      </c>
      <c r="O153">
        <f t="shared" si="30"/>
        <v>0</v>
      </c>
      <c r="P153" t="e">
        <f t="shared" si="31"/>
        <v>#DIV/0!</v>
      </c>
      <c r="Q153" t="e">
        <f t="shared" si="32"/>
        <v>#DIV/0!</v>
      </c>
      <c r="R153">
        <f t="shared" si="33"/>
        <v>0</v>
      </c>
      <c r="S153">
        <f t="shared" si="34"/>
        <v>0</v>
      </c>
      <c r="T153">
        <f t="shared" si="35"/>
        <v>0</v>
      </c>
      <c r="W153">
        <f t="shared" si="36"/>
        <v>0</v>
      </c>
    </row>
    <row r="154" spans="1:23" s="11" customFormat="1" x14ac:dyDescent="0.25">
      <c r="A154" s="11" t="s">
        <v>584</v>
      </c>
      <c r="B154" s="11" t="s">
        <v>585</v>
      </c>
      <c r="C154" s="11" t="s">
        <v>586</v>
      </c>
      <c r="D154" s="11">
        <v>37</v>
      </c>
      <c r="I154" s="11" t="s">
        <v>587</v>
      </c>
      <c r="J154" s="12">
        <v>0.64</v>
      </c>
      <c r="K154" s="8" t="str">
        <f t="shared" si="26"/>
        <v>S</v>
      </c>
      <c r="L154" s="8" t="str">
        <f t="shared" si="27"/>
        <v>E</v>
      </c>
      <c r="M154" s="9">
        <f t="shared" si="28"/>
        <v>-50.6</v>
      </c>
      <c r="N154" s="9" t="str">
        <f t="shared" si="29"/>
        <v>157.8</v>
      </c>
      <c r="O154" s="11">
        <f t="shared" si="30"/>
        <v>0</v>
      </c>
      <c r="P154" s="11" t="e">
        <f t="shared" si="31"/>
        <v>#DIV/0!</v>
      </c>
      <c r="Q154" s="11" t="e">
        <f t="shared" si="32"/>
        <v>#DIV/0!</v>
      </c>
      <c r="R154" s="11">
        <f t="shared" si="33"/>
        <v>0</v>
      </c>
      <c r="S154" s="11">
        <f t="shared" si="34"/>
        <v>0</v>
      </c>
      <c r="T154" s="11">
        <f t="shared" si="35"/>
        <v>0</v>
      </c>
      <c r="W154" s="11">
        <f t="shared" si="36"/>
        <v>0</v>
      </c>
    </row>
    <row r="155" spans="1:23" x14ac:dyDescent="0.25">
      <c r="A155" t="s">
        <v>588</v>
      </c>
      <c r="B155" t="s">
        <v>405</v>
      </c>
      <c r="C155" t="s">
        <v>589</v>
      </c>
      <c r="D155">
        <v>38.5</v>
      </c>
      <c r="E155">
        <v>16.8</v>
      </c>
      <c r="F155">
        <v>9.3000000000000007</v>
      </c>
      <c r="G155">
        <v>13.8</v>
      </c>
      <c r="H155">
        <v>2.5</v>
      </c>
      <c r="I155" t="s">
        <v>587</v>
      </c>
      <c r="J155" s="12">
        <v>0.64</v>
      </c>
      <c r="K155" s="8" t="str">
        <f t="shared" si="26"/>
        <v>S</v>
      </c>
      <c r="L155" s="8" t="str">
        <f t="shared" si="27"/>
        <v>W</v>
      </c>
      <c r="M155" s="9">
        <f t="shared" si="28"/>
        <v>-50.2</v>
      </c>
      <c r="N155" s="9">
        <f t="shared" si="29"/>
        <v>-146.4</v>
      </c>
      <c r="O155">
        <f t="shared" si="30"/>
        <v>16.82795293551774</v>
      </c>
      <c r="P155">
        <f t="shared" si="31"/>
        <v>45.630510419543135</v>
      </c>
      <c r="Q155">
        <f t="shared" si="32"/>
        <v>31.849441810624796</v>
      </c>
      <c r="R155">
        <f t="shared" si="33"/>
        <v>-10.218208851691351</v>
      </c>
      <c r="S155">
        <f t="shared" si="34"/>
        <v>-6.3477717127128264</v>
      </c>
      <c r="T155">
        <f t="shared" si="35"/>
        <v>11.767497701146981</v>
      </c>
      <c r="W155">
        <f t="shared" si="36"/>
        <v>1</v>
      </c>
    </row>
    <row r="156" spans="1:23" x14ac:dyDescent="0.25">
      <c r="A156" t="s">
        <v>590</v>
      </c>
      <c r="I156" t="s">
        <v>591</v>
      </c>
      <c r="J156" s="12">
        <v>0.63</v>
      </c>
      <c r="K156" s="8" t="str">
        <f t="shared" si="26"/>
        <v/>
      </c>
      <c r="L156" s="8" t="str">
        <f t="shared" si="27"/>
        <v/>
      </c>
      <c r="M156" s="9" t="str">
        <f t="shared" si="28"/>
        <v/>
      </c>
      <c r="N156" s="9" t="b">
        <f t="shared" si="29"/>
        <v>0</v>
      </c>
      <c r="O156">
        <f t="shared" si="30"/>
        <v>0</v>
      </c>
      <c r="P156" t="e">
        <f t="shared" si="31"/>
        <v>#VALUE!</v>
      </c>
      <c r="Q156" t="e">
        <f t="shared" si="32"/>
        <v>#VALUE!</v>
      </c>
      <c r="R156" t="e">
        <f t="shared" si="33"/>
        <v>#VALUE!</v>
      </c>
      <c r="S156">
        <f t="shared" si="34"/>
        <v>0</v>
      </c>
      <c r="T156" t="e">
        <f t="shared" si="35"/>
        <v>#VALUE!</v>
      </c>
      <c r="W156">
        <f t="shared" si="36"/>
        <v>0</v>
      </c>
    </row>
    <row r="157" spans="1:23" x14ac:dyDescent="0.25">
      <c r="A157" t="s">
        <v>592</v>
      </c>
      <c r="B157" t="s">
        <v>103</v>
      </c>
      <c r="C157" t="s">
        <v>593</v>
      </c>
      <c r="I157" t="s">
        <v>591</v>
      </c>
      <c r="J157" s="12">
        <v>0.63</v>
      </c>
      <c r="K157" s="8" t="str">
        <f t="shared" si="26"/>
        <v>S</v>
      </c>
      <c r="L157" s="8" t="str">
        <f t="shared" si="27"/>
        <v>E</v>
      </c>
      <c r="M157" s="9">
        <f t="shared" si="28"/>
        <v>-28.7</v>
      </c>
      <c r="N157" s="9" t="str">
        <f t="shared" si="29"/>
        <v>47.0</v>
      </c>
      <c r="O157">
        <f t="shared" si="30"/>
        <v>0</v>
      </c>
      <c r="P157" t="e">
        <f t="shared" si="31"/>
        <v>#DIV/0!</v>
      </c>
      <c r="Q157" t="e">
        <f t="shared" si="32"/>
        <v>#DIV/0!</v>
      </c>
      <c r="R157">
        <f t="shared" si="33"/>
        <v>0</v>
      </c>
      <c r="S157">
        <f t="shared" si="34"/>
        <v>0</v>
      </c>
      <c r="T157">
        <f t="shared" si="35"/>
        <v>0</v>
      </c>
      <c r="W157">
        <f t="shared" si="36"/>
        <v>0</v>
      </c>
    </row>
    <row r="158" spans="1:23" x14ac:dyDescent="0.25">
      <c r="A158" t="s">
        <v>594</v>
      </c>
      <c r="B158" t="s">
        <v>595</v>
      </c>
      <c r="C158" t="s">
        <v>596</v>
      </c>
      <c r="I158" t="s">
        <v>597</v>
      </c>
      <c r="J158" s="12">
        <v>0.63</v>
      </c>
      <c r="K158" s="8" t="str">
        <f t="shared" si="26"/>
        <v>N</v>
      </c>
      <c r="L158" s="8" t="str">
        <f t="shared" si="27"/>
        <v>W</v>
      </c>
      <c r="M158" s="9" t="str">
        <f t="shared" si="28"/>
        <v>76.7</v>
      </c>
      <c r="N158" s="9">
        <f t="shared" si="29"/>
        <v>-10.6</v>
      </c>
      <c r="O158">
        <f t="shared" si="30"/>
        <v>0</v>
      </c>
      <c r="P158" t="e">
        <f t="shared" si="31"/>
        <v>#DIV/0!</v>
      </c>
      <c r="Q158" t="e">
        <f t="shared" si="32"/>
        <v>#DIV/0!</v>
      </c>
      <c r="R158">
        <f t="shared" si="33"/>
        <v>0</v>
      </c>
      <c r="S158">
        <f t="shared" si="34"/>
        <v>0</v>
      </c>
      <c r="T158">
        <f t="shared" si="35"/>
        <v>0</v>
      </c>
      <c r="W158">
        <f t="shared" si="36"/>
        <v>0</v>
      </c>
    </row>
    <row r="159" spans="1:23" x14ac:dyDescent="0.25">
      <c r="A159" t="s">
        <v>598</v>
      </c>
      <c r="B159" t="s">
        <v>599</v>
      </c>
      <c r="C159" t="s">
        <v>600</v>
      </c>
      <c r="D159">
        <v>43</v>
      </c>
      <c r="I159" t="s">
        <v>601</v>
      </c>
      <c r="J159" s="12">
        <v>0.62</v>
      </c>
      <c r="K159" s="8" t="str">
        <f t="shared" si="26"/>
        <v>S</v>
      </c>
      <c r="L159" s="8" t="str">
        <f t="shared" si="27"/>
        <v>W</v>
      </c>
      <c r="M159" s="9">
        <f t="shared" si="28"/>
        <v>-1.9</v>
      </c>
      <c r="N159" s="9">
        <f t="shared" si="29"/>
        <v>-2.7</v>
      </c>
      <c r="O159">
        <f t="shared" si="30"/>
        <v>0</v>
      </c>
      <c r="P159" t="e">
        <f t="shared" si="31"/>
        <v>#DIV/0!</v>
      </c>
      <c r="Q159" t="e">
        <f t="shared" si="32"/>
        <v>#DIV/0!</v>
      </c>
      <c r="R159">
        <f t="shared" si="33"/>
        <v>0</v>
      </c>
      <c r="S159">
        <f t="shared" si="34"/>
        <v>0</v>
      </c>
      <c r="T159">
        <f t="shared" si="35"/>
        <v>0</v>
      </c>
      <c r="W159">
        <f t="shared" si="36"/>
        <v>0</v>
      </c>
    </row>
    <row r="160" spans="1:23" x14ac:dyDescent="0.25">
      <c r="A160" t="s">
        <v>602</v>
      </c>
      <c r="B160" t="s">
        <v>603</v>
      </c>
      <c r="C160" t="s">
        <v>604</v>
      </c>
      <c r="D160">
        <v>31.5</v>
      </c>
      <c r="E160">
        <v>17.100000000000001</v>
      </c>
      <c r="F160">
        <v>-3.5</v>
      </c>
      <c r="G160">
        <v>2.2000000000000002</v>
      </c>
      <c r="H160">
        <v>-16.600000000000001</v>
      </c>
      <c r="I160" t="s">
        <v>605</v>
      </c>
      <c r="J160" s="12">
        <v>0.62</v>
      </c>
      <c r="K160" s="8" t="str">
        <f t="shared" si="26"/>
        <v>N</v>
      </c>
      <c r="L160" s="8" t="str">
        <f t="shared" si="27"/>
        <v>W</v>
      </c>
      <c r="M160" s="9" t="str">
        <f t="shared" si="28"/>
        <v>20.7</v>
      </c>
      <c r="N160" s="9">
        <f t="shared" si="29"/>
        <v>-14.5</v>
      </c>
      <c r="O160">
        <f t="shared" si="30"/>
        <v>17.10701610451104</v>
      </c>
      <c r="P160">
        <f t="shared" si="31"/>
        <v>56.054100038953905</v>
      </c>
      <c r="Q160">
        <f t="shared" si="32"/>
        <v>354.93217690342459</v>
      </c>
      <c r="R160">
        <f t="shared" si="33"/>
        <v>-14.135908813894064</v>
      </c>
      <c r="S160">
        <f t="shared" si="34"/>
        <v>1.2535947946697874</v>
      </c>
      <c r="T160">
        <f t="shared" si="35"/>
        <v>9.5527264221293891</v>
      </c>
      <c r="W160">
        <f t="shared" si="36"/>
        <v>1</v>
      </c>
    </row>
    <row r="161" spans="1:23" x14ac:dyDescent="0.25">
      <c r="A161" t="s">
        <v>606</v>
      </c>
      <c r="I161" t="s">
        <v>607</v>
      </c>
      <c r="J161" s="12">
        <v>0.61</v>
      </c>
      <c r="K161" s="8" t="str">
        <f t="shared" si="26"/>
        <v/>
      </c>
      <c r="L161" s="8" t="str">
        <f t="shared" si="27"/>
        <v/>
      </c>
      <c r="M161" s="9" t="str">
        <f t="shared" si="28"/>
        <v/>
      </c>
      <c r="N161" s="9" t="b">
        <f t="shared" si="29"/>
        <v>0</v>
      </c>
      <c r="O161">
        <f t="shared" si="30"/>
        <v>0</v>
      </c>
      <c r="P161" t="e">
        <f t="shared" si="31"/>
        <v>#VALUE!</v>
      </c>
      <c r="Q161" t="e">
        <f t="shared" si="32"/>
        <v>#VALUE!</v>
      </c>
      <c r="R161" t="e">
        <f t="shared" si="33"/>
        <v>#VALUE!</v>
      </c>
      <c r="S161">
        <f t="shared" si="34"/>
        <v>0</v>
      </c>
      <c r="T161" t="e">
        <f t="shared" si="35"/>
        <v>#VALUE!</v>
      </c>
      <c r="W161">
        <f t="shared" si="36"/>
        <v>0</v>
      </c>
    </row>
    <row r="162" spans="1:23" x14ac:dyDescent="0.25">
      <c r="A162" t="s">
        <v>608</v>
      </c>
      <c r="B162" t="s">
        <v>609</v>
      </c>
      <c r="C162" t="s">
        <v>610</v>
      </c>
      <c r="D162">
        <v>59.2</v>
      </c>
      <c r="I162" t="s">
        <v>611</v>
      </c>
      <c r="J162" s="12">
        <v>0.61</v>
      </c>
      <c r="K162" s="8" t="str">
        <f t="shared" si="26"/>
        <v>S</v>
      </c>
      <c r="L162" s="8" t="str">
        <f t="shared" si="27"/>
        <v>E</v>
      </c>
      <c r="M162" s="9">
        <f t="shared" si="28"/>
        <v>-1</v>
      </c>
      <c r="N162" s="9" t="str">
        <f t="shared" si="29"/>
        <v>112.4</v>
      </c>
      <c r="O162">
        <f t="shared" si="30"/>
        <v>0</v>
      </c>
      <c r="P162" t="e">
        <f t="shared" si="31"/>
        <v>#DIV/0!</v>
      </c>
      <c r="Q162" t="e">
        <f t="shared" si="32"/>
        <v>#DIV/0!</v>
      </c>
      <c r="R162">
        <f t="shared" si="33"/>
        <v>0</v>
      </c>
      <c r="S162">
        <f t="shared" si="34"/>
        <v>0</v>
      </c>
      <c r="T162">
        <f t="shared" si="35"/>
        <v>0</v>
      </c>
      <c r="W162">
        <f t="shared" si="36"/>
        <v>0</v>
      </c>
    </row>
    <row r="163" spans="1:23" x14ac:dyDescent="0.25">
      <c r="A163" t="s">
        <v>612</v>
      </c>
      <c r="B163" t="s">
        <v>151</v>
      </c>
      <c r="C163" t="s">
        <v>613</v>
      </c>
      <c r="D163">
        <v>29.6</v>
      </c>
      <c r="I163" t="s">
        <v>614</v>
      </c>
      <c r="J163" s="12">
        <v>0.61</v>
      </c>
      <c r="K163" s="8" t="str">
        <f t="shared" si="26"/>
        <v>N</v>
      </c>
      <c r="L163" s="8" t="str">
        <f t="shared" si="27"/>
        <v>E</v>
      </c>
      <c r="M163" s="9" t="str">
        <f t="shared" si="28"/>
        <v>14.5</v>
      </c>
      <c r="N163" s="9" t="str">
        <f t="shared" si="29"/>
        <v>112.7</v>
      </c>
      <c r="O163">
        <f t="shared" si="30"/>
        <v>0</v>
      </c>
      <c r="P163" t="e">
        <f t="shared" si="31"/>
        <v>#DIV/0!</v>
      </c>
      <c r="Q163" t="e">
        <f t="shared" si="32"/>
        <v>#DIV/0!</v>
      </c>
      <c r="R163">
        <f t="shared" si="33"/>
        <v>0</v>
      </c>
      <c r="S163">
        <f t="shared" si="34"/>
        <v>0</v>
      </c>
      <c r="T163">
        <f t="shared" si="35"/>
        <v>0</v>
      </c>
      <c r="W163">
        <f t="shared" si="36"/>
        <v>0</v>
      </c>
    </row>
    <row r="164" spans="1:23" x14ac:dyDescent="0.25">
      <c r="A164" t="s">
        <v>615</v>
      </c>
      <c r="B164" t="s">
        <v>616</v>
      </c>
      <c r="C164" t="s">
        <v>617</v>
      </c>
      <c r="D164">
        <v>28.7</v>
      </c>
      <c r="I164" t="s">
        <v>607</v>
      </c>
      <c r="J164" s="12">
        <v>0.61</v>
      </c>
      <c r="K164" s="8" t="str">
        <f t="shared" si="26"/>
        <v>N</v>
      </c>
      <c r="L164" s="8" t="str">
        <f t="shared" si="27"/>
        <v>W</v>
      </c>
      <c r="M164" s="9" t="str">
        <f t="shared" si="28"/>
        <v>1.4</v>
      </c>
      <c r="N164" s="9">
        <f t="shared" si="29"/>
        <v>-126.6</v>
      </c>
      <c r="O164">
        <f t="shared" si="30"/>
        <v>0</v>
      </c>
      <c r="P164" t="e">
        <f t="shared" si="31"/>
        <v>#DIV/0!</v>
      </c>
      <c r="Q164" t="e">
        <f t="shared" si="32"/>
        <v>#DIV/0!</v>
      </c>
      <c r="R164">
        <f t="shared" si="33"/>
        <v>0</v>
      </c>
      <c r="S164">
        <f t="shared" si="34"/>
        <v>0</v>
      </c>
      <c r="T164">
        <f t="shared" si="35"/>
        <v>0</v>
      </c>
      <c r="W164">
        <f t="shared" si="36"/>
        <v>0</v>
      </c>
    </row>
    <row r="165" spans="1:23" x14ac:dyDescent="0.25">
      <c r="A165" t="s">
        <v>618</v>
      </c>
      <c r="B165" t="s">
        <v>619</v>
      </c>
      <c r="C165" t="s">
        <v>620</v>
      </c>
      <c r="D165">
        <v>32.5</v>
      </c>
      <c r="E165">
        <v>19.100000000000001</v>
      </c>
      <c r="F165">
        <v>7.6</v>
      </c>
      <c r="G165">
        <v>17.3</v>
      </c>
      <c r="H165">
        <v>-2.7</v>
      </c>
      <c r="I165" t="s">
        <v>607</v>
      </c>
      <c r="J165" s="12">
        <v>0.61</v>
      </c>
      <c r="K165" s="8" t="str">
        <f t="shared" si="26"/>
        <v>N</v>
      </c>
      <c r="L165" s="8" t="str">
        <f t="shared" si="27"/>
        <v>W</v>
      </c>
      <c r="M165" s="9" t="str">
        <f t="shared" si="28"/>
        <v>47.3</v>
      </c>
      <c r="N165" s="9">
        <f t="shared" si="29"/>
        <v>-172.9</v>
      </c>
      <c r="O165">
        <f t="shared" si="30"/>
        <v>19.087692369692046</v>
      </c>
      <c r="P165">
        <f t="shared" si="31"/>
        <v>63.392659717572322</v>
      </c>
      <c r="Q165">
        <f t="shared" si="32"/>
        <v>108.03248960845218</v>
      </c>
      <c r="R165">
        <f t="shared" si="33"/>
        <v>5.2829629533419586</v>
      </c>
      <c r="S165">
        <f t="shared" si="34"/>
        <v>-16.227971301356295</v>
      </c>
      <c r="T165">
        <f t="shared" si="35"/>
        <v>8.5488741876327143</v>
      </c>
      <c r="W165">
        <f t="shared" si="36"/>
        <v>1</v>
      </c>
    </row>
    <row r="166" spans="1:23" x14ac:dyDescent="0.25">
      <c r="A166" t="s">
        <v>621</v>
      </c>
      <c r="B166" t="s">
        <v>622</v>
      </c>
      <c r="C166" t="s">
        <v>623</v>
      </c>
      <c r="D166">
        <v>50</v>
      </c>
      <c r="I166" t="s">
        <v>624</v>
      </c>
      <c r="J166">
        <v>0.6</v>
      </c>
      <c r="K166" s="8" t="str">
        <f t="shared" si="26"/>
        <v>S</v>
      </c>
      <c r="L166" s="8" t="str">
        <f t="shared" si="27"/>
        <v>W</v>
      </c>
      <c r="M166" s="9">
        <f t="shared" si="28"/>
        <v>-7</v>
      </c>
      <c r="N166" s="9">
        <f t="shared" si="29"/>
        <v>-9.6999999999999993</v>
      </c>
      <c r="O166">
        <f t="shared" si="30"/>
        <v>0</v>
      </c>
      <c r="P166" t="e">
        <f t="shared" si="31"/>
        <v>#DIV/0!</v>
      </c>
      <c r="Q166" t="e">
        <f t="shared" si="32"/>
        <v>#DIV/0!</v>
      </c>
      <c r="R166">
        <f t="shared" si="33"/>
        <v>0</v>
      </c>
      <c r="S166">
        <f t="shared" si="34"/>
        <v>0</v>
      </c>
      <c r="T166">
        <f t="shared" si="35"/>
        <v>0</v>
      </c>
      <c r="W166">
        <f t="shared" si="36"/>
        <v>0</v>
      </c>
    </row>
    <row r="167" spans="1:23" x14ac:dyDescent="0.25">
      <c r="A167" t="s">
        <v>625</v>
      </c>
      <c r="I167" t="s">
        <v>626</v>
      </c>
      <c r="J167" s="12">
        <v>0.59</v>
      </c>
      <c r="K167" s="8" t="str">
        <f t="shared" si="26"/>
        <v/>
      </c>
      <c r="L167" s="8" t="str">
        <f t="shared" si="27"/>
        <v/>
      </c>
      <c r="M167" s="9" t="str">
        <f t="shared" si="28"/>
        <v/>
      </c>
      <c r="N167" s="9" t="b">
        <f t="shared" si="29"/>
        <v>0</v>
      </c>
      <c r="O167">
        <f t="shared" si="30"/>
        <v>0</v>
      </c>
      <c r="P167" t="e">
        <f t="shared" si="31"/>
        <v>#VALUE!</v>
      </c>
      <c r="Q167" t="e">
        <f t="shared" si="32"/>
        <v>#VALUE!</v>
      </c>
      <c r="R167" t="e">
        <f t="shared" si="33"/>
        <v>#VALUE!</v>
      </c>
      <c r="S167">
        <f t="shared" si="34"/>
        <v>0</v>
      </c>
      <c r="T167" t="e">
        <f t="shared" si="35"/>
        <v>#VALUE!</v>
      </c>
      <c r="W167">
        <f t="shared" si="36"/>
        <v>0</v>
      </c>
    </row>
    <row r="168" spans="1:23" x14ac:dyDescent="0.25">
      <c r="A168" t="s">
        <v>627</v>
      </c>
      <c r="B168" t="s">
        <v>628</v>
      </c>
      <c r="C168" t="s">
        <v>629</v>
      </c>
      <c r="I168" t="s">
        <v>626</v>
      </c>
      <c r="J168" s="12">
        <v>0.59</v>
      </c>
      <c r="K168" s="8" t="str">
        <f t="shared" si="26"/>
        <v>N</v>
      </c>
      <c r="L168" s="8" t="str">
        <f t="shared" si="27"/>
        <v>W</v>
      </c>
      <c r="M168" s="9" t="str">
        <f t="shared" si="28"/>
        <v>82.5</v>
      </c>
      <c r="N168" s="9">
        <f t="shared" si="29"/>
        <v>-136.69999999999999</v>
      </c>
      <c r="O168">
        <f t="shared" si="30"/>
        <v>0</v>
      </c>
      <c r="P168" t="e">
        <f t="shared" si="31"/>
        <v>#DIV/0!</v>
      </c>
      <c r="Q168" t="e">
        <f t="shared" si="32"/>
        <v>#DIV/0!</v>
      </c>
      <c r="R168">
        <f t="shared" si="33"/>
        <v>0</v>
      </c>
      <c r="S168">
        <f t="shared" si="34"/>
        <v>0</v>
      </c>
      <c r="T168">
        <f t="shared" si="35"/>
        <v>0</v>
      </c>
      <c r="W168">
        <f t="shared" si="36"/>
        <v>0</v>
      </c>
    </row>
    <row r="169" spans="1:23" x14ac:dyDescent="0.25">
      <c r="A169" t="s">
        <v>630</v>
      </c>
      <c r="B169" t="s">
        <v>631</v>
      </c>
      <c r="C169" t="s">
        <v>632</v>
      </c>
      <c r="D169">
        <v>27.8</v>
      </c>
      <c r="E169">
        <v>13.5</v>
      </c>
      <c r="F169">
        <v>3.4</v>
      </c>
      <c r="G169">
        <v>12</v>
      </c>
      <c r="H169">
        <v>5.0999999999999996</v>
      </c>
      <c r="I169" t="s">
        <v>633</v>
      </c>
      <c r="J169" s="12">
        <v>0.57999999999999996</v>
      </c>
      <c r="K169" s="8" t="str">
        <f t="shared" si="26"/>
        <v>N</v>
      </c>
      <c r="L169" s="8" t="str">
        <f t="shared" si="27"/>
        <v>W</v>
      </c>
      <c r="M169" s="9" t="str">
        <f t="shared" si="28"/>
        <v>51.2</v>
      </c>
      <c r="N169" s="9">
        <f t="shared" si="29"/>
        <v>-84.6</v>
      </c>
      <c r="O169">
        <f t="shared" si="30"/>
        <v>13.474791278531924</v>
      </c>
      <c r="P169">
        <f t="shared" si="31"/>
        <v>75.776786417743622</v>
      </c>
      <c r="Q169">
        <f t="shared" si="32"/>
        <v>200.21877856356792</v>
      </c>
      <c r="R169">
        <f t="shared" si="33"/>
        <v>12.256866846500783</v>
      </c>
      <c r="S169">
        <f t="shared" si="34"/>
        <v>4.5142104399633274</v>
      </c>
      <c r="T169">
        <f t="shared" si="35"/>
        <v>3.3107581021385517</v>
      </c>
      <c r="W169">
        <f t="shared" si="36"/>
        <v>1</v>
      </c>
    </row>
    <row r="170" spans="1:23" x14ac:dyDescent="0.25">
      <c r="A170" t="s">
        <v>634</v>
      </c>
      <c r="B170" t="s">
        <v>635</v>
      </c>
      <c r="C170" t="s">
        <v>636</v>
      </c>
      <c r="D170">
        <v>27.2</v>
      </c>
      <c r="I170" t="s">
        <v>637</v>
      </c>
      <c r="J170" s="12">
        <v>0.56999999999999995</v>
      </c>
      <c r="K170" s="8" t="str">
        <f t="shared" si="26"/>
        <v>N</v>
      </c>
      <c r="L170" s="8" t="str">
        <f t="shared" si="27"/>
        <v>E</v>
      </c>
      <c r="M170" s="9" t="str">
        <f t="shared" si="28"/>
        <v>14.1</v>
      </c>
      <c r="N170" s="9" t="str">
        <f t="shared" si="29"/>
        <v>169.7</v>
      </c>
      <c r="O170">
        <f t="shared" si="30"/>
        <v>0</v>
      </c>
      <c r="P170" t="e">
        <f t="shared" si="31"/>
        <v>#DIV/0!</v>
      </c>
      <c r="Q170" t="e">
        <f t="shared" si="32"/>
        <v>#DIV/0!</v>
      </c>
      <c r="R170">
        <f t="shared" si="33"/>
        <v>0</v>
      </c>
      <c r="S170">
        <f t="shared" si="34"/>
        <v>0</v>
      </c>
      <c r="T170">
        <f t="shared" si="35"/>
        <v>0</v>
      </c>
      <c r="W170">
        <f t="shared" si="36"/>
        <v>0</v>
      </c>
    </row>
    <row r="171" spans="1:23" x14ac:dyDescent="0.25">
      <c r="A171" t="s">
        <v>638</v>
      </c>
      <c r="B171" t="s">
        <v>260</v>
      </c>
      <c r="C171" t="s">
        <v>639</v>
      </c>
      <c r="D171">
        <v>47.3</v>
      </c>
      <c r="E171">
        <v>14.1</v>
      </c>
      <c r="F171">
        <v>1.5</v>
      </c>
      <c r="G171">
        <v>-12.9</v>
      </c>
      <c r="H171">
        <v>-5.4</v>
      </c>
      <c r="I171" t="s">
        <v>640</v>
      </c>
      <c r="J171" s="12">
        <v>0.56999999999999995</v>
      </c>
      <c r="K171" s="8" t="str">
        <f t="shared" si="26"/>
        <v>N</v>
      </c>
      <c r="L171" s="8" t="str">
        <f t="shared" si="27"/>
        <v>E</v>
      </c>
      <c r="M171" s="9" t="str">
        <f t="shared" si="28"/>
        <v>44.3</v>
      </c>
      <c r="N171" s="9" t="str">
        <f t="shared" si="29"/>
        <v>122.9</v>
      </c>
      <c r="O171">
        <f t="shared" si="30"/>
        <v>14.06484980367725</v>
      </c>
      <c r="P171">
        <f t="shared" si="31"/>
        <v>30.599270882187735</v>
      </c>
      <c r="Q171">
        <f t="shared" si="32"/>
        <v>233.3973085023635</v>
      </c>
      <c r="R171">
        <f t="shared" si="33"/>
        <v>4.2689044264463281</v>
      </c>
      <c r="S171">
        <f t="shared" si="34"/>
        <v>5.74752060684804</v>
      </c>
      <c r="T171">
        <f t="shared" si="35"/>
        <v>12.106298438074457</v>
      </c>
      <c r="W171">
        <f t="shared" si="36"/>
        <v>1</v>
      </c>
    </row>
    <row r="172" spans="1:23" x14ac:dyDescent="0.25">
      <c r="A172" t="s">
        <v>641</v>
      </c>
      <c r="B172" t="s">
        <v>642</v>
      </c>
      <c r="C172" t="s">
        <v>643</v>
      </c>
      <c r="I172" t="s">
        <v>644</v>
      </c>
      <c r="J172" s="12">
        <v>0.56000000000000005</v>
      </c>
      <c r="K172" s="8" t="str">
        <f t="shared" si="26"/>
        <v>N</v>
      </c>
      <c r="L172" s="8" t="str">
        <f t="shared" si="27"/>
        <v>W</v>
      </c>
      <c r="M172" s="9" t="str">
        <f t="shared" si="28"/>
        <v>11.6</v>
      </c>
      <c r="N172" s="9">
        <f t="shared" si="29"/>
        <v>-104.3</v>
      </c>
      <c r="O172">
        <f t="shared" si="30"/>
        <v>0</v>
      </c>
      <c r="P172" t="e">
        <f t="shared" si="31"/>
        <v>#DIV/0!</v>
      </c>
      <c r="Q172" t="e">
        <f t="shared" si="32"/>
        <v>#DIV/0!</v>
      </c>
      <c r="R172">
        <f t="shared" si="33"/>
        <v>0</v>
      </c>
      <c r="S172">
        <f t="shared" si="34"/>
        <v>0</v>
      </c>
      <c r="T172">
        <f t="shared" si="35"/>
        <v>0</v>
      </c>
      <c r="W172">
        <f t="shared" si="36"/>
        <v>0</v>
      </c>
    </row>
    <row r="173" spans="1:23" x14ac:dyDescent="0.25">
      <c r="A173" t="s">
        <v>645</v>
      </c>
      <c r="B173" t="s">
        <v>646</v>
      </c>
      <c r="C173" t="s">
        <v>647</v>
      </c>
      <c r="D173">
        <v>39.4</v>
      </c>
      <c r="E173">
        <v>15.5</v>
      </c>
      <c r="F173">
        <v>-14.9</v>
      </c>
      <c r="G173">
        <v>-0.5</v>
      </c>
      <c r="H173">
        <v>4.0999999999999996</v>
      </c>
      <c r="I173" t="s">
        <v>648</v>
      </c>
      <c r="J173" s="12">
        <v>0.56000000000000005</v>
      </c>
      <c r="K173" s="8" t="str">
        <f t="shared" si="26"/>
        <v>N</v>
      </c>
      <c r="L173" s="8" t="str">
        <f t="shared" si="27"/>
        <v>W</v>
      </c>
      <c r="M173" s="9" t="str">
        <f t="shared" si="28"/>
        <v>0.7</v>
      </c>
      <c r="N173" s="9">
        <f t="shared" si="29"/>
        <v>-11.6</v>
      </c>
      <c r="O173">
        <f t="shared" si="30"/>
        <v>15.461888629789053</v>
      </c>
      <c r="P173">
        <f t="shared" si="31"/>
        <v>20.906281049223594</v>
      </c>
      <c r="Q173">
        <f t="shared" si="32"/>
        <v>140.81777569102798</v>
      </c>
      <c r="R173">
        <f t="shared" si="33"/>
        <v>4.2767810585116468</v>
      </c>
      <c r="S173">
        <f t="shared" si="34"/>
        <v>-3.4858486497906673</v>
      </c>
      <c r="T173">
        <f t="shared" si="35"/>
        <v>14.443960778412155</v>
      </c>
      <c r="W173">
        <f t="shared" si="36"/>
        <v>1</v>
      </c>
    </row>
    <row r="174" spans="1:23" x14ac:dyDescent="0.25">
      <c r="A174" t="s">
        <v>649</v>
      </c>
      <c r="B174" t="s">
        <v>571</v>
      </c>
      <c r="C174" t="s">
        <v>650</v>
      </c>
      <c r="D174">
        <v>43.6</v>
      </c>
      <c r="E174">
        <v>23.7</v>
      </c>
      <c r="F174">
        <v>18.600000000000001</v>
      </c>
      <c r="G174">
        <v>-12.1</v>
      </c>
      <c r="H174">
        <v>8.4</v>
      </c>
      <c r="I174" t="s">
        <v>651</v>
      </c>
      <c r="J174" s="12">
        <v>0.56000000000000005</v>
      </c>
      <c r="K174" s="8" t="str">
        <f t="shared" si="26"/>
        <v>S</v>
      </c>
      <c r="L174" s="8" t="str">
        <f t="shared" si="27"/>
        <v>E</v>
      </c>
      <c r="M174" s="9">
        <f t="shared" si="28"/>
        <v>-52</v>
      </c>
      <c r="N174" s="9" t="str">
        <f t="shared" si="29"/>
        <v>57.2</v>
      </c>
      <c r="O174">
        <f t="shared" si="30"/>
        <v>23.72614591542419</v>
      </c>
      <c r="P174">
        <f t="shared" si="31"/>
        <v>73.652969886432757</v>
      </c>
      <c r="Q174">
        <f t="shared" si="32"/>
        <v>102.93587098826515</v>
      </c>
      <c r="R174">
        <f t="shared" si="33"/>
        <v>5.0966298163818555</v>
      </c>
      <c r="S174">
        <f t="shared" si="34"/>
        <v>-22.189208169443596</v>
      </c>
      <c r="T174">
        <f t="shared" si="35"/>
        <v>6.6778293874480799</v>
      </c>
      <c r="W174">
        <f t="shared" si="36"/>
        <v>1</v>
      </c>
    </row>
    <row r="175" spans="1:23" x14ac:dyDescent="0.25">
      <c r="A175" t="s">
        <v>652</v>
      </c>
      <c r="B175" t="s">
        <v>653</v>
      </c>
      <c r="C175" t="s">
        <v>654</v>
      </c>
      <c r="I175" t="s">
        <v>655</v>
      </c>
      <c r="J175" s="12">
        <v>0.55000000000000004</v>
      </c>
      <c r="K175" s="8" t="str">
        <f t="shared" si="26"/>
        <v>S</v>
      </c>
      <c r="L175" s="8" t="str">
        <f t="shared" si="27"/>
        <v>W</v>
      </c>
      <c r="M175" s="9">
        <f t="shared" si="28"/>
        <v>-62.9</v>
      </c>
      <c r="N175" s="9">
        <f t="shared" si="29"/>
        <v>-113.9</v>
      </c>
      <c r="O175">
        <f t="shared" si="30"/>
        <v>0</v>
      </c>
      <c r="P175" t="e">
        <f t="shared" si="31"/>
        <v>#DIV/0!</v>
      </c>
      <c r="Q175" t="e">
        <f t="shared" si="32"/>
        <v>#DIV/0!</v>
      </c>
      <c r="R175">
        <f t="shared" si="33"/>
        <v>0</v>
      </c>
      <c r="S175">
        <f t="shared" si="34"/>
        <v>0</v>
      </c>
      <c r="T175">
        <f t="shared" si="35"/>
        <v>0</v>
      </c>
      <c r="W175">
        <f t="shared" si="36"/>
        <v>0</v>
      </c>
    </row>
    <row r="176" spans="1:23" x14ac:dyDescent="0.25">
      <c r="A176" t="s">
        <v>656</v>
      </c>
      <c r="I176" t="s">
        <v>655</v>
      </c>
      <c r="J176" s="12">
        <v>0.55000000000000004</v>
      </c>
      <c r="K176" s="8" t="str">
        <f t="shared" si="26"/>
        <v/>
      </c>
      <c r="L176" s="8" t="str">
        <f t="shared" si="27"/>
        <v/>
      </c>
      <c r="M176" s="9" t="str">
        <f t="shared" si="28"/>
        <v/>
      </c>
      <c r="N176" s="9" t="b">
        <f t="shared" si="29"/>
        <v>0</v>
      </c>
      <c r="O176">
        <f t="shared" si="30"/>
        <v>0</v>
      </c>
      <c r="P176" t="e">
        <f t="shared" si="31"/>
        <v>#VALUE!</v>
      </c>
      <c r="Q176" t="e">
        <f t="shared" si="32"/>
        <v>#VALUE!</v>
      </c>
      <c r="R176" t="e">
        <f t="shared" si="33"/>
        <v>#VALUE!</v>
      </c>
      <c r="S176">
        <f t="shared" si="34"/>
        <v>0</v>
      </c>
      <c r="T176" t="e">
        <f t="shared" si="35"/>
        <v>#VALUE!</v>
      </c>
      <c r="W176">
        <f t="shared" si="36"/>
        <v>0</v>
      </c>
    </row>
    <row r="177" spans="1:23" x14ac:dyDescent="0.25">
      <c r="A177" t="s">
        <v>657</v>
      </c>
      <c r="B177" t="s">
        <v>658</v>
      </c>
      <c r="C177" t="s">
        <v>659</v>
      </c>
      <c r="I177" t="s">
        <v>660</v>
      </c>
      <c r="J177" s="12">
        <v>0.55000000000000004</v>
      </c>
      <c r="K177" s="8" t="str">
        <f t="shared" si="26"/>
        <v>N</v>
      </c>
      <c r="L177" s="8" t="str">
        <f t="shared" si="27"/>
        <v>W</v>
      </c>
      <c r="M177" s="9" t="str">
        <f t="shared" si="28"/>
        <v>17.3</v>
      </c>
      <c r="N177" s="9">
        <f t="shared" si="29"/>
        <v>-83.6</v>
      </c>
      <c r="O177">
        <f t="shared" si="30"/>
        <v>0</v>
      </c>
      <c r="P177" t="e">
        <f t="shared" si="31"/>
        <v>#DIV/0!</v>
      </c>
      <c r="Q177" t="e">
        <f t="shared" si="32"/>
        <v>#DIV/0!</v>
      </c>
      <c r="R177">
        <f t="shared" si="33"/>
        <v>0</v>
      </c>
      <c r="S177">
        <f t="shared" si="34"/>
        <v>0</v>
      </c>
      <c r="T177">
        <f t="shared" si="35"/>
        <v>0</v>
      </c>
      <c r="W177">
        <f t="shared" si="36"/>
        <v>0</v>
      </c>
    </row>
    <row r="178" spans="1:23" x14ac:dyDescent="0.25">
      <c r="A178" t="s">
        <v>661</v>
      </c>
      <c r="B178" t="s">
        <v>662</v>
      </c>
      <c r="C178" t="s">
        <v>663</v>
      </c>
      <c r="D178">
        <v>38</v>
      </c>
      <c r="I178" t="s">
        <v>655</v>
      </c>
      <c r="J178" s="12">
        <v>0.55000000000000004</v>
      </c>
      <c r="K178" s="8" t="str">
        <f t="shared" si="26"/>
        <v>S</v>
      </c>
      <c r="L178" s="8" t="str">
        <f t="shared" si="27"/>
        <v>E</v>
      </c>
      <c r="M178" s="9">
        <f t="shared" si="28"/>
        <v>-69.900000000000006</v>
      </c>
      <c r="N178" s="9" t="str">
        <f t="shared" si="29"/>
        <v>150.5</v>
      </c>
      <c r="O178">
        <f t="shared" si="30"/>
        <v>0</v>
      </c>
      <c r="P178" t="e">
        <f t="shared" si="31"/>
        <v>#DIV/0!</v>
      </c>
      <c r="Q178" t="e">
        <f t="shared" si="32"/>
        <v>#DIV/0!</v>
      </c>
      <c r="R178">
        <f t="shared" si="33"/>
        <v>0</v>
      </c>
      <c r="S178">
        <f t="shared" si="34"/>
        <v>0</v>
      </c>
      <c r="T178">
        <f t="shared" si="35"/>
        <v>0</v>
      </c>
      <c r="W178">
        <f t="shared" si="36"/>
        <v>0</v>
      </c>
    </row>
    <row r="179" spans="1:23" x14ac:dyDescent="0.25">
      <c r="A179" t="s">
        <v>664</v>
      </c>
      <c r="B179" t="s">
        <v>665</v>
      </c>
      <c r="C179" t="s">
        <v>666</v>
      </c>
      <c r="D179">
        <v>31.5</v>
      </c>
      <c r="I179" t="s">
        <v>667</v>
      </c>
      <c r="J179" s="12">
        <v>0.55000000000000004</v>
      </c>
      <c r="K179" s="8" t="str">
        <f t="shared" si="26"/>
        <v>S</v>
      </c>
      <c r="L179" s="8" t="str">
        <f t="shared" si="27"/>
        <v>W</v>
      </c>
      <c r="M179" s="9">
        <f t="shared" si="28"/>
        <v>-23.7</v>
      </c>
      <c r="N179" s="9">
        <f t="shared" si="29"/>
        <v>-125.2</v>
      </c>
      <c r="O179">
        <f t="shared" si="30"/>
        <v>0</v>
      </c>
      <c r="P179" t="e">
        <f t="shared" si="31"/>
        <v>#DIV/0!</v>
      </c>
      <c r="Q179" t="e">
        <f t="shared" si="32"/>
        <v>#DIV/0!</v>
      </c>
      <c r="R179">
        <f t="shared" si="33"/>
        <v>0</v>
      </c>
      <c r="S179">
        <f t="shared" si="34"/>
        <v>0</v>
      </c>
      <c r="T179">
        <f t="shared" si="35"/>
        <v>0</v>
      </c>
      <c r="W179">
        <f t="shared" si="36"/>
        <v>0</v>
      </c>
    </row>
    <row r="180" spans="1:23" x14ac:dyDescent="0.25">
      <c r="A180" t="s">
        <v>668</v>
      </c>
      <c r="I180" t="s">
        <v>669</v>
      </c>
      <c r="J180" s="12">
        <v>0.54</v>
      </c>
      <c r="K180" s="8" t="str">
        <f t="shared" si="26"/>
        <v/>
      </c>
      <c r="L180" s="8" t="str">
        <f t="shared" si="27"/>
        <v/>
      </c>
      <c r="M180" s="9" t="str">
        <f t="shared" si="28"/>
        <v/>
      </c>
      <c r="N180" s="9" t="b">
        <f t="shared" si="29"/>
        <v>0</v>
      </c>
      <c r="O180">
        <f t="shared" si="30"/>
        <v>0</v>
      </c>
      <c r="P180" t="e">
        <f t="shared" si="31"/>
        <v>#VALUE!</v>
      </c>
      <c r="Q180" t="e">
        <f t="shared" si="32"/>
        <v>#VALUE!</v>
      </c>
      <c r="R180" t="e">
        <f t="shared" si="33"/>
        <v>#VALUE!</v>
      </c>
      <c r="S180">
        <f t="shared" si="34"/>
        <v>0</v>
      </c>
      <c r="T180" t="e">
        <f t="shared" si="35"/>
        <v>#VALUE!</v>
      </c>
      <c r="W180">
        <f t="shared" si="36"/>
        <v>0</v>
      </c>
    </row>
    <row r="181" spans="1:23" x14ac:dyDescent="0.25">
      <c r="A181" t="s">
        <v>670</v>
      </c>
      <c r="B181" t="s">
        <v>671</v>
      </c>
      <c r="C181" t="s">
        <v>672</v>
      </c>
      <c r="I181" t="s">
        <v>673</v>
      </c>
      <c r="J181" s="12">
        <v>0.54</v>
      </c>
      <c r="K181" s="8" t="str">
        <f t="shared" si="26"/>
        <v>S</v>
      </c>
      <c r="L181" s="8" t="str">
        <f t="shared" si="27"/>
        <v>E</v>
      </c>
      <c r="M181" s="9">
        <f t="shared" si="28"/>
        <v>-24.9</v>
      </c>
      <c r="N181" s="9" t="str">
        <f t="shared" si="29"/>
        <v>111.4</v>
      </c>
      <c r="O181">
        <f t="shared" si="30"/>
        <v>0</v>
      </c>
      <c r="P181" t="e">
        <f t="shared" si="31"/>
        <v>#DIV/0!</v>
      </c>
      <c r="Q181" t="e">
        <f t="shared" si="32"/>
        <v>#DIV/0!</v>
      </c>
      <c r="R181">
        <f t="shared" si="33"/>
        <v>0</v>
      </c>
      <c r="S181">
        <f t="shared" si="34"/>
        <v>0</v>
      </c>
      <c r="T181">
        <f t="shared" si="35"/>
        <v>0</v>
      </c>
      <c r="W181">
        <f t="shared" si="36"/>
        <v>0</v>
      </c>
    </row>
    <row r="182" spans="1:23" x14ac:dyDescent="0.25">
      <c r="A182" t="s">
        <v>674</v>
      </c>
      <c r="B182" t="s">
        <v>675</v>
      </c>
      <c r="C182" t="s">
        <v>676</v>
      </c>
      <c r="D182">
        <v>37</v>
      </c>
      <c r="E182">
        <v>14.6</v>
      </c>
      <c r="F182">
        <v>-8.5</v>
      </c>
      <c r="G182">
        <v>-9</v>
      </c>
      <c r="H182">
        <v>7.8</v>
      </c>
      <c r="I182" t="s">
        <v>669</v>
      </c>
      <c r="J182" s="12">
        <v>0.54</v>
      </c>
      <c r="K182" s="8" t="str">
        <f t="shared" si="26"/>
        <v>N</v>
      </c>
      <c r="L182" s="8" t="str">
        <f t="shared" si="27"/>
        <v>E</v>
      </c>
      <c r="M182" s="9" t="str">
        <f t="shared" si="28"/>
        <v>28.1</v>
      </c>
      <c r="N182" s="9" t="str">
        <f t="shared" si="29"/>
        <v>99.4</v>
      </c>
      <c r="O182">
        <f t="shared" si="30"/>
        <v>14.631814651641813</v>
      </c>
      <c r="P182">
        <f t="shared" si="31"/>
        <v>78.432466184593707</v>
      </c>
      <c r="Q182">
        <f t="shared" si="32"/>
        <v>223.43661008888532</v>
      </c>
      <c r="R182">
        <f t="shared" si="33"/>
        <v>10.408882459118781</v>
      </c>
      <c r="S182">
        <f t="shared" si="34"/>
        <v>9.8557970334623999</v>
      </c>
      <c r="T182">
        <f t="shared" si="35"/>
        <v>2.9340127449353615</v>
      </c>
      <c r="W182">
        <f t="shared" si="36"/>
        <v>1</v>
      </c>
    </row>
    <row r="183" spans="1:23" x14ac:dyDescent="0.25">
      <c r="A183" t="s">
        <v>677</v>
      </c>
      <c r="B183" t="s">
        <v>678</v>
      </c>
      <c r="C183" t="s">
        <v>679</v>
      </c>
      <c r="D183" s="7">
        <v>34</v>
      </c>
      <c r="I183" t="s">
        <v>680</v>
      </c>
      <c r="J183" s="12">
        <v>0.54</v>
      </c>
      <c r="K183" s="8" t="str">
        <f t="shared" si="26"/>
        <v>S</v>
      </c>
      <c r="L183" s="8" t="str">
        <f t="shared" si="27"/>
        <v>E</v>
      </c>
      <c r="M183" s="9">
        <f t="shared" si="28"/>
        <v>-6.5</v>
      </c>
      <c r="N183" s="9" t="str">
        <f t="shared" si="29"/>
        <v>173.7</v>
      </c>
      <c r="O183">
        <f t="shared" si="30"/>
        <v>0</v>
      </c>
      <c r="P183" t="e">
        <f t="shared" si="31"/>
        <v>#DIV/0!</v>
      </c>
      <c r="Q183" t="e">
        <f t="shared" si="32"/>
        <v>#DIV/0!</v>
      </c>
      <c r="R183">
        <f t="shared" si="33"/>
        <v>0</v>
      </c>
      <c r="S183">
        <f t="shared" si="34"/>
        <v>0</v>
      </c>
      <c r="T183">
        <f t="shared" si="35"/>
        <v>0</v>
      </c>
      <c r="W183">
        <f t="shared" si="36"/>
        <v>0</v>
      </c>
    </row>
    <row r="184" spans="1:23" x14ac:dyDescent="0.25">
      <c r="A184" t="s">
        <v>681</v>
      </c>
      <c r="B184" t="s">
        <v>682</v>
      </c>
      <c r="C184" t="s">
        <v>249</v>
      </c>
      <c r="I184" t="s">
        <v>683</v>
      </c>
      <c r="J184" s="12">
        <v>0.53</v>
      </c>
      <c r="K184" s="8" t="str">
        <f t="shared" si="26"/>
        <v>S</v>
      </c>
      <c r="L184" s="8" t="str">
        <f t="shared" si="27"/>
        <v>E</v>
      </c>
      <c r="M184" s="9">
        <f t="shared" si="28"/>
        <v>-31.1</v>
      </c>
      <c r="N184" s="9" t="str">
        <f t="shared" si="29"/>
        <v>56.4</v>
      </c>
      <c r="O184">
        <f t="shared" si="30"/>
        <v>0</v>
      </c>
      <c r="P184" t="e">
        <f t="shared" si="31"/>
        <v>#DIV/0!</v>
      </c>
      <c r="Q184" t="e">
        <f t="shared" si="32"/>
        <v>#DIV/0!</v>
      </c>
      <c r="R184">
        <f t="shared" si="33"/>
        <v>0</v>
      </c>
      <c r="S184">
        <f t="shared" si="34"/>
        <v>0</v>
      </c>
      <c r="T184">
        <f t="shared" si="35"/>
        <v>0</v>
      </c>
      <c r="W184">
        <f t="shared" si="36"/>
        <v>0</v>
      </c>
    </row>
    <row r="185" spans="1:23" x14ac:dyDescent="0.25">
      <c r="A185" t="s">
        <v>684</v>
      </c>
      <c r="B185" t="s">
        <v>685</v>
      </c>
      <c r="C185" t="s">
        <v>686</v>
      </c>
      <c r="D185">
        <v>37</v>
      </c>
      <c r="I185" t="s">
        <v>683</v>
      </c>
      <c r="J185" s="12">
        <v>0.53</v>
      </c>
      <c r="K185" s="8" t="str">
        <f t="shared" si="26"/>
        <v>N</v>
      </c>
      <c r="L185" s="8" t="str">
        <f t="shared" si="27"/>
        <v>W</v>
      </c>
      <c r="M185" s="9" t="str">
        <f t="shared" si="28"/>
        <v>31.8</v>
      </c>
      <c r="N185" s="9">
        <f t="shared" si="29"/>
        <v>-106</v>
      </c>
      <c r="O185">
        <f t="shared" si="30"/>
        <v>0</v>
      </c>
      <c r="P185" t="e">
        <f t="shared" si="31"/>
        <v>#DIV/0!</v>
      </c>
      <c r="Q185" t="e">
        <f t="shared" si="32"/>
        <v>#DIV/0!</v>
      </c>
      <c r="R185">
        <f t="shared" si="33"/>
        <v>0</v>
      </c>
      <c r="S185">
        <f t="shared" si="34"/>
        <v>0</v>
      </c>
      <c r="T185">
        <f t="shared" si="35"/>
        <v>0</v>
      </c>
      <c r="W185">
        <f t="shared" si="36"/>
        <v>0</v>
      </c>
    </row>
    <row r="186" spans="1:23" x14ac:dyDescent="0.25">
      <c r="A186" t="s">
        <v>687</v>
      </c>
      <c r="I186" t="s">
        <v>683</v>
      </c>
      <c r="J186" s="12">
        <v>0.53</v>
      </c>
      <c r="K186" s="8" t="str">
        <f t="shared" si="26"/>
        <v/>
      </c>
      <c r="L186" s="8" t="str">
        <f t="shared" si="27"/>
        <v/>
      </c>
      <c r="M186" s="9" t="str">
        <f t="shared" si="28"/>
        <v/>
      </c>
      <c r="N186" s="9" t="b">
        <f t="shared" si="29"/>
        <v>0</v>
      </c>
      <c r="O186">
        <f t="shared" si="30"/>
        <v>0</v>
      </c>
      <c r="P186" t="e">
        <f t="shared" si="31"/>
        <v>#VALUE!</v>
      </c>
      <c r="Q186" t="e">
        <f t="shared" si="32"/>
        <v>#VALUE!</v>
      </c>
      <c r="R186" t="e">
        <f t="shared" si="33"/>
        <v>#VALUE!</v>
      </c>
      <c r="S186">
        <f t="shared" si="34"/>
        <v>0</v>
      </c>
      <c r="T186" t="e">
        <f t="shared" si="35"/>
        <v>#VALUE!</v>
      </c>
      <c r="W186">
        <f t="shared" si="36"/>
        <v>0</v>
      </c>
    </row>
    <row r="187" spans="1:23" x14ac:dyDescent="0.25">
      <c r="A187" t="s">
        <v>688</v>
      </c>
      <c r="B187" t="s">
        <v>689</v>
      </c>
      <c r="C187" t="s">
        <v>690</v>
      </c>
      <c r="D187">
        <v>42.2</v>
      </c>
      <c r="E187">
        <v>20.7</v>
      </c>
      <c r="F187">
        <v>18.600000000000001</v>
      </c>
      <c r="G187">
        <v>8.5</v>
      </c>
      <c r="H187">
        <v>3.2</v>
      </c>
      <c r="I187" t="s">
        <v>683</v>
      </c>
      <c r="J187" s="12">
        <v>0.53</v>
      </c>
      <c r="K187" s="8" t="str">
        <f t="shared" si="26"/>
        <v>S</v>
      </c>
      <c r="L187" s="8" t="str">
        <f t="shared" si="27"/>
        <v>W</v>
      </c>
      <c r="M187" s="9">
        <f t="shared" si="28"/>
        <v>-3</v>
      </c>
      <c r="N187" s="9">
        <f t="shared" si="29"/>
        <v>-154.9</v>
      </c>
      <c r="O187">
        <f t="shared" si="30"/>
        <v>20.6990337938755</v>
      </c>
      <c r="P187">
        <f t="shared" si="31"/>
        <v>5.9178114564748592</v>
      </c>
      <c r="Q187">
        <f t="shared" si="32"/>
        <v>185.18260864335969</v>
      </c>
      <c r="R187">
        <f t="shared" si="33"/>
        <v>2.1253821624715945</v>
      </c>
      <c r="S187">
        <f t="shared" si="34"/>
        <v>0.1927744730497265</v>
      </c>
      <c r="T187">
        <f t="shared" si="35"/>
        <v>20.588724794556555</v>
      </c>
      <c r="W187">
        <f t="shared" si="36"/>
        <v>1</v>
      </c>
    </row>
    <row r="188" spans="1:23" x14ac:dyDescent="0.25">
      <c r="A188" t="s">
        <v>691</v>
      </c>
      <c r="B188" t="s">
        <v>692</v>
      </c>
      <c r="C188" t="s">
        <v>693</v>
      </c>
      <c r="D188">
        <v>33.700000000000003</v>
      </c>
      <c r="E188">
        <v>21.1</v>
      </c>
      <c r="F188">
        <v>5.6</v>
      </c>
      <c r="G188">
        <v>-2.2999999999999998</v>
      </c>
      <c r="H188">
        <v>-20.2</v>
      </c>
      <c r="I188" t="s">
        <v>694</v>
      </c>
      <c r="J188" s="12">
        <v>0.53</v>
      </c>
      <c r="K188" s="8" t="str">
        <f t="shared" si="26"/>
        <v>N</v>
      </c>
      <c r="L188" s="8" t="str">
        <f t="shared" si="27"/>
        <v>W</v>
      </c>
      <c r="M188" s="9" t="str">
        <f t="shared" si="28"/>
        <v>68.0</v>
      </c>
      <c r="N188" s="9">
        <f t="shared" si="29"/>
        <v>-149</v>
      </c>
      <c r="O188">
        <f t="shared" si="30"/>
        <v>21.087674124947966</v>
      </c>
      <c r="P188">
        <f t="shared" si="31"/>
        <v>17.752582481165561</v>
      </c>
      <c r="Q188">
        <f t="shared" si="32"/>
        <v>310.95817156921089</v>
      </c>
      <c r="R188">
        <f t="shared" si="33"/>
        <v>-4.2147742408758617</v>
      </c>
      <c r="S188">
        <f t="shared" si="34"/>
        <v>4.8556980113799009</v>
      </c>
      <c r="T188">
        <f t="shared" si="35"/>
        <v>20.083522472931151</v>
      </c>
      <c r="W188">
        <f t="shared" si="36"/>
        <v>1</v>
      </c>
    </row>
    <row r="189" spans="1:23" x14ac:dyDescent="0.25">
      <c r="A189" t="s">
        <v>695</v>
      </c>
      <c r="B189" t="s">
        <v>696</v>
      </c>
      <c r="C189" t="s">
        <v>697</v>
      </c>
      <c r="D189">
        <v>37</v>
      </c>
      <c r="E189">
        <v>16.5</v>
      </c>
      <c r="F189">
        <v>8.1</v>
      </c>
      <c r="G189">
        <v>-8.4</v>
      </c>
      <c r="H189">
        <v>-11.7</v>
      </c>
      <c r="I189" t="s">
        <v>683</v>
      </c>
      <c r="J189" s="12">
        <v>0.53</v>
      </c>
      <c r="K189" s="8" t="str">
        <f t="shared" si="26"/>
        <v>S</v>
      </c>
      <c r="L189" s="8" t="str">
        <f t="shared" si="27"/>
        <v>E</v>
      </c>
      <c r="M189" s="9">
        <f t="shared" si="28"/>
        <v>-19.399999999999999</v>
      </c>
      <c r="N189" s="9" t="str">
        <f t="shared" si="29"/>
        <v>104.3</v>
      </c>
      <c r="O189">
        <f t="shared" si="30"/>
        <v>16.524527224704492</v>
      </c>
      <c r="P189">
        <f t="shared" si="31"/>
        <v>69.90155590610938</v>
      </c>
      <c r="Q189">
        <f t="shared" si="32"/>
        <v>21.844780794067418</v>
      </c>
      <c r="R189">
        <f t="shared" si="33"/>
        <v>-14.403959860237999</v>
      </c>
      <c r="S189">
        <f t="shared" si="34"/>
        <v>-5.7742357180522106</v>
      </c>
      <c r="T189">
        <f t="shared" si="35"/>
        <v>5.6783925733452607</v>
      </c>
      <c r="W189">
        <f t="shared" si="36"/>
        <v>1</v>
      </c>
    </row>
    <row r="190" spans="1:23" x14ac:dyDescent="0.25">
      <c r="A190" t="s">
        <v>698</v>
      </c>
      <c r="I190" t="s">
        <v>699</v>
      </c>
      <c r="J190" s="12">
        <v>0.52</v>
      </c>
      <c r="K190" s="8" t="str">
        <f t="shared" si="26"/>
        <v/>
      </c>
      <c r="L190" s="8" t="str">
        <f t="shared" si="27"/>
        <v/>
      </c>
      <c r="M190" s="9" t="str">
        <f t="shared" si="28"/>
        <v/>
      </c>
      <c r="N190" s="9" t="b">
        <f t="shared" si="29"/>
        <v>0</v>
      </c>
      <c r="O190">
        <f t="shared" si="30"/>
        <v>0</v>
      </c>
      <c r="P190" t="e">
        <f t="shared" si="31"/>
        <v>#VALUE!</v>
      </c>
      <c r="Q190" t="e">
        <f t="shared" si="32"/>
        <v>#VALUE!</v>
      </c>
      <c r="R190" t="e">
        <f t="shared" si="33"/>
        <v>#VALUE!</v>
      </c>
      <c r="S190">
        <f t="shared" si="34"/>
        <v>0</v>
      </c>
      <c r="T190" t="e">
        <f t="shared" si="35"/>
        <v>#VALUE!</v>
      </c>
      <c r="W190">
        <f t="shared" si="36"/>
        <v>0</v>
      </c>
    </row>
    <row r="191" spans="1:23" x14ac:dyDescent="0.25">
      <c r="A191" t="s">
        <v>700</v>
      </c>
      <c r="B191" t="s">
        <v>701</v>
      </c>
      <c r="C191" t="s">
        <v>702</v>
      </c>
      <c r="D191">
        <v>34.299999999999997</v>
      </c>
      <c r="E191">
        <v>14.9</v>
      </c>
      <c r="F191">
        <v>-0.7</v>
      </c>
      <c r="G191">
        <v>-11.4</v>
      </c>
      <c r="H191">
        <v>9.6</v>
      </c>
      <c r="I191" t="s">
        <v>703</v>
      </c>
      <c r="J191" s="12">
        <v>0.52</v>
      </c>
      <c r="K191" s="8" t="str">
        <f t="shared" si="26"/>
        <v>S</v>
      </c>
      <c r="L191" s="8" t="str">
        <f t="shared" si="27"/>
        <v>E</v>
      </c>
      <c r="M191" s="9">
        <f t="shared" si="28"/>
        <v>-43.7</v>
      </c>
      <c r="N191" s="9" t="str">
        <f t="shared" si="29"/>
        <v>53.8</v>
      </c>
      <c r="O191">
        <f t="shared" si="30"/>
        <v>14.920120642943877</v>
      </c>
      <c r="P191">
        <f t="shared" si="31"/>
        <v>24.449415900616025</v>
      </c>
      <c r="Q191">
        <f t="shared" si="32"/>
        <v>92.777042642513265</v>
      </c>
      <c r="R191">
        <f t="shared" si="33"/>
        <v>0.29918983228508989</v>
      </c>
      <c r="S191">
        <f t="shared" si="34"/>
        <v>-6.1680323926244771</v>
      </c>
      <c r="T191">
        <f t="shared" si="35"/>
        <v>13.58218914048072</v>
      </c>
      <c r="W191">
        <f t="shared" si="36"/>
        <v>1</v>
      </c>
    </row>
    <row r="192" spans="1:23" x14ac:dyDescent="0.25">
      <c r="A192" t="s">
        <v>704</v>
      </c>
      <c r="B192" t="s">
        <v>705</v>
      </c>
      <c r="C192" t="s">
        <v>706</v>
      </c>
      <c r="D192">
        <v>35.1</v>
      </c>
      <c r="E192">
        <v>24.3</v>
      </c>
      <c r="F192">
        <v>17.7</v>
      </c>
      <c r="G192">
        <v>13.1</v>
      </c>
      <c r="H192">
        <v>-10.3</v>
      </c>
      <c r="I192" t="s">
        <v>703</v>
      </c>
      <c r="J192" s="12">
        <v>0.52</v>
      </c>
      <c r="K192" s="8" t="str">
        <f t="shared" si="26"/>
        <v>N</v>
      </c>
      <c r="L192" s="8" t="str">
        <f t="shared" si="27"/>
        <v>E</v>
      </c>
      <c r="M192" s="9" t="str">
        <f t="shared" si="28"/>
        <v>57.0</v>
      </c>
      <c r="N192" s="9" t="str">
        <f t="shared" si="29"/>
        <v>143.7</v>
      </c>
      <c r="O192">
        <f t="shared" si="30"/>
        <v>24.310285888898964</v>
      </c>
      <c r="P192">
        <f t="shared" si="31"/>
        <v>59.922344669251075</v>
      </c>
      <c r="Q192">
        <f t="shared" si="32"/>
        <v>89.590347885271683</v>
      </c>
      <c r="R192">
        <f t="shared" si="33"/>
        <v>-0.15040739630614475</v>
      </c>
      <c r="S192">
        <f t="shared" si="34"/>
        <v>-21.036293762668379</v>
      </c>
      <c r="T192">
        <f t="shared" si="35"/>
        <v>12.183666211196684</v>
      </c>
      <c r="W192">
        <f t="shared" si="36"/>
        <v>1</v>
      </c>
    </row>
    <row r="193" spans="1:23" x14ac:dyDescent="0.25">
      <c r="A193" t="s">
        <v>707</v>
      </c>
      <c r="B193" t="s">
        <v>405</v>
      </c>
      <c r="C193" t="s">
        <v>708</v>
      </c>
      <c r="I193" t="s">
        <v>709</v>
      </c>
      <c r="J193" s="12">
        <v>0.51</v>
      </c>
      <c r="K193" s="8" t="str">
        <f t="shared" si="26"/>
        <v>S</v>
      </c>
      <c r="L193" s="8" t="str">
        <f t="shared" si="27"/>
        <v>W</v>
      </c>
      <c r="M193" s="9">
        <f t="shared" si="28"/>
        <v>-50.2</v>
      </c>
      <c r="N193" s="9">
        <f t="shared" si="29"/>
        <v>-101.9</v>
      </c>
      <c r="O193">
        <f t="shared" si="30"/>
        <v>0</v>
      </c>
      <c r="P193" t="e">
        <f t="shared" si="31"/>
        <v>#DIV/0!</v>
      </c>
      <c r="Q193" t="e">
        <f t="shared" si="32"/>
        <v>#DIV/0!</v>
      </c>
      <c r="R193">
        <f t="shared" si="33"/>
        <v>0</v>
      </c>
      <c r="S193">
        <f t="shared" si="34"/>
        <v>0</v>
      </c>
      <c r="T193">
        <f t="shared" si="35"/>
        <v>0</v>
      </c>
      <c r="W193">
        <f t="shared" si="36"/>
        <v>0</v>
      </c>
    </row>
    <row r="194" spans="1:23" x14ac:dyDescent="0.25">
      <c r="A194" t="s">
        <v>710</v>
      </c>
      <c r="B194" t="s">
        <v>711</v>
      </c>
      <c r="C194" t="s">
        <v>712</v>
      </c>
      <c r="I194" t="s">
        <v>709</v>
      </c>
      <c r="J194" s="12">
        <v>0.51</v>
      </c>
      <c r="K194" s="8" t="str">
        <f t="shared" si="26"/>
        <v>S</v>
      </c>
      <c r="L194" s="8" t="str">
        <f t="shared" si="27"/>
        <v>E</v>
      </c>
      <c r="M194" s="9">
        <f t="shared" si="28"/>
        <v>-5.3</v>
      </c>
      <c r="N194" s="9" t="str">
        <f t="shared" si="29"/>
        <v>27.1</v>
      </c>
      <c r="O194">
        <f t="shared" si="30"/>
        <v>0</v>
      </c>
      <c r="P194" t="e">
        <f t="shared" si="31"/>
        <v>#DIV/0!</v>
      </c>
      <c r="Q194" t="e">
        <f t="shared" si="32"/>
        <v>#DIV/0!</v>
      </c>
      <c r="R194">
        <f t="shared" si="33"/>
        <v>0</v>
      </c>
      <c r="S194">
        <f t="shared" si="34"/>
        <v>0</v>
      </c>
      <c r="T194">
        <f t="shared" si="35"/>
        <v>0</v>
      </c>
      <c r="W194">
        <f t="shared" si="36"/>
        <v>0</v>
      </c>
    </row>
    <row r="195" spans="1:23" x14ac:dyDescent="0.25">
      <c r="A195" t="s">
        <v>713</v>
      </c>
      <c r="B195" t="s">
        <v>714</v>
      </c>
      <c r="C195" t="s">
        <v>715</v>
      </c>
      <c r="I195" t="s">
        <v>716</v>
      </c>
      <c r="J195" s="12">
        <v>0.51</v>
      </c>
      <c r="K195" s="8" t="str">
        <f t="shared" ref="K195:K258" si="37">RIGHTB(B195,1)</f>
        <v>N</v>
      </c>
      <c r="L195" s="8" t="str">
        <f t="shared" ref="L195:L258" si="38">RIGHTB(C195,1)</f>
        <v>W</v>
      </c>
      <c r="M195" s="9" t="str">
        <f t="shared" ref="M195:M258" si="39">IF(AND(K195="S",LEN(B195)&gt;4),-LEFT(B195,4),IF(AND(K195="S",LEN(B195)=4),-LEFT(B195,3),IF(AND(K195="N",LEN(B195)=4),LEFT(B195,3),LEFT(B195,4))))</f>
        <v>61.0</v>
      </c>
      <c r="N195" s="9">
        <f t="shared" ref="N195:N258" si="40">IF(AND(L195="W",LEN(C195)=6),-LEFT(C195,5), IF(AND(L195="W",LEN(C195)=5),-LEFT(C195,4), IF(AND(L195="W",LEN(C195)=4), -LEFT(C195,3), IF(AND(L195="E", LEN(C195)=6),LEFT(C195,5), IF(AND(L195="E",LEN(C195)=5), LEFT(C195,4), IF(AND(L195="E",LEN(C195)=4),LEFT(C195,3) ))))))</f>
        <v>-171</v>
      </c>
      <c r="O195">
        <f t="shared" ref="O195:O258" si="41">(F195^2+G195^2+H195^2)^0.5</f>
        <v>0</v>
      </c>
      <c r="P195" t="e">
        <f t="shared" ref="P195:P258" si="42">ATAN((R195^2+S195^2)^0.5/T195)/$AB$1</f>
        <v>#DIV/0!</v>
      </c>
      <c r="Q195" t="e">
        <f t="shared" ref="Q195:Q258" si="43">ATAN2(R195,S195)/$AB$1+180</f>
        <v>#DIV/0!</v>
      </c>
      <c r="R195">
        <f t="shared" ref="R195:R258" si="44">-F195*SIN(M195*$AB$1)*COS(N195*$AB$1)-G195*SIN($AB$1*M195)*SIN($AB$1*N195)+H195*COS($AB$1*M195)</f>
        <v>0</v>
      </c>
      <c r="S195">
        <f t="shared" ref="S195:S258" si="45">-F195*SIN($AB$1*N195)+G195*COS($AB$1*N195)</f>
        <v>0</v>
      </c>
      <c r="T195">
        <f t="shared" ref="T195:T258" si="46">-F195*COS($AB$1*M195)*COS(N195*$AB$1)-G195*COS($AB$1*M195)*SIN($AB$1*N195)-H195*SIN($AB$1*M195)</f>
        <v>0</v>
      </c>
      <c r="W195">
        <f t="shared" si="36"/>
        <v>0</v>
      </c>
    </row>
    <row r="196" spans="1:23" x14ac:dyDescent="0.25">
      <c r="A196" t="s">
        <v>717</v>
      </c>
      <c r="B196" t="s">
        <v>718</v>
      </c>
      <c r="C196" t="s">
        <v>719</v>
      </c>
      <c r="D196">
        <v>66</v>
      </c>
      <c r="I196" t="s">
        <v>716</v>
      </c>
      <c r="J196" s="12">
        <v>0.51</v>
      </c>
      <c r="K196" s="8" t="str">
        <f t="shared" si="37"/>
        <v>S</v>
      </c>
      <c r="L196" s="8" t="str">
        <f t="shared" si="38"/>
        <v>E</v>
      </c>
      <c r="M196" s="9">
        <f t="shared" si="39"/>
        <v>-54</v>
      </c>
      <c r="N196" s="9" t="str">
        <f t="shared" si="40"/>
        <v>17.3</v>
      </c>
      <c r="O196">
        <f t="shared" si="41"/>
        <v>0</v>
      </c>
      <c r="P196" t="e">
        <f t="shared" si="42"/>
        <v>#DIV/0!</v>
      </c>
      <c r="Q196" t="e">
        <f t="shared" si="43"/>
        <v>#DIV/0!</v>
      </c>
      <c r="R196">
        <f t="shared" si="44"/>
        <v>0</v>
      </c>
      <c r="S196">
        <f t="shared" si="45"/>
        <v>0</v>
      </c>
      <c r="T196">
        <f t="shared" si="46"/>
        <v>0</v>
      </c>
      <c r="W196">
        <f t="shared" si="36"/>
        <v>0</v>
      </c>
    </row>
    <row r="197" spans="1:23" x14ac:dyDescent="0.25">
      <c r="A197" t="s">
        <v>720</v>
      </c>
      <c r="B197" t="s">
        <v>240</v>
      </c>
      <c r="C197" t="s">
        <v>721</v>
      </c>
      <c r="D197">
        <v>21.4</v>
      </c>
      <c r="I197" t="s">
        <v>722</v>
      </c>
      <c r="J197" s="12">
        <v>0.51</v>
      </c>
      <c r="K197" s="8" t="str">
        <f t="shared" si="37"/>
        <v>S</v>
      </c>
      <c r="L197" s="8" t="str">
        <f t="shared" si="38"/>
        <v>E</v>
      </c>
      <c r="M197" s="9">
        <f t="shared" si="39"/>
        <v>-57.3</v>
      </c>
      <c r="N197" s="9" t="str">
        <f t="shared" si="40"/>
        <v>17.0</v>
      </c>
      <c r="O197">
        <f t="shared" si="41"/>
        <v>0</v>
      </c>
      <c r="P197" t="e">
        <f t="shared" si="42"/>
        <v>#DIV/0!</v>
      </c>
      <c r="Q197" t="e">
        <f t="shared" si="43"/>
        <v>#DIV/0!</v>
      </c>
      <c r="R197">
        <f t="shared" si="44"/>
        <v>0</v>
      </c>
      <c r="S197">
        <f t="shared" si="45"/>
        <v>0</v>
      </c>
      <c r="T197">
        <f t="shared" si="46"/>
        <v>0</v>
      </c>
      <c r="W197">
        <f t="shared" si="36"/>
        <v>0</v>
      </c>
    </row>
    <row r="198" spans="1:23" x14ac:dyDescent="0.25">
      <c r="A198" t="s">
        <v>723</v>
      </c>
      <c r="B198" t="s">
        <v>724</v>
      </c>
      <c r="C198" t="s">
        <v>725</v>
      </c>
      <c r="I198" t="s">
        <v>722</v>
      </c>
      <c r="J198" s="12">
        <v>0.51</v>
      </c>
      <c r="K198" s="8" t="str">
        <f t="shared" si="37"/>
        <v>S</v>
      </c>
      <c r="L198" s="8" t="str">
        <f t="shared" si="38"/>
        <v>W</v>
      </c>
      <c r="M198" s="9">
        <f t="shared" si="39"/>
        <v>-85</v>
      </c>
      <c r="N198" s="9">
        <f t="shared" si="40"/>
        <v>-161.69999999999999</v>
      </c>
      <c r="O198">
        <f t="shared" si="41"/>
        <v>0</v>
      </c>
      <c r="P198" t="e">
        <f t="shared" si="42"/>
        <v>#DIV/0!</v>
      </c>
      <c r="Q198" t="e">
        <f t="shared" si="43"/>
        <v>#DIV/0!</v>
      </c>
      <c r="R198">
        <f t="shared" si="44"/>
        <v>0</v>
      </c>
      <c r="S198">
        <f t="shared" si="45"/>
        <v>0</v>
      </c>
      <c r="T198">
        <f t="shared" si="46"/>
        <v>0</v>
      </c>
      <c r="W198">
        <f t="shared" si="36"/>
        <v>0</v>
      </c>
    </row>
    <row r="199" spans="1:23" x14ac:dyDescent="0.25">
      <c r="A199" t="s">
        <v>726</v>
      </c>
      <c r="B199" t="s">
        <v>727</v>
      </c>
      <c r="C199" t="s">
        <v>728</v>
      </c>
      <c r="D199">
        <v>17</v>
      </c>
      <c r="I199" t="s">
        <v>729</v>
      </c>
      <c r="J199">
        <v>0.5</v>
      </c>
      <c r="K199" s="8" t="str">
        <f t="shared" si="37"/>
        <v>N</v>
      </c>
      <c r="L199" s="8" t="str">
        <f t="shared" si="38"/>
        <v>E</v>
      </c>
      <c r="M199" s="9" t="str">
        <f t="shared" si="39"/>
        <v>14.8</v>
      </c>
      <c r="N199" s="9" t="str">
        <f t="shared" si="40"/>
        <v>64.5</v>
      </c>
      <c r="O199">
        <f t="shared" si="41"/>
        <v>0</v>
      </c>
      <c r="P199" t="e">
        <f t="shared" si="42"/>
        <v>#DIV/0!</v>
      </c>
      <c r="Q199" t="e">
        <f t="shared" si="43"/>
        <v>#DIV/0!</v>
      </c>
      <c r="R199">
        <f t="shared" si="44"/>
        <v>0</v>
      </c>
      <c r="S199">
        <f t="shared" si="45"/>
        <v>0</v>
      </c>
      <c r="T199">
        <f t="shared" si="46"/>
        <v>0</v>
      </c>
      <c r="W199">
        <f t="shared" si="36"/>
        <v>0</v>
      </c>
    </row>
    <row r="200" spans="1:23" x14ac:dyDescent="0.25">
      <c r="A200" t="s">
        <v>730</v>
      </c>
      <c r="B200" t="s">
        <v>731</v>
      </c>
      <c r="C200" t="s">
        <v>732</v>
      </c>
      <c r="D200">
        <v>48</v>
      </c>
      <c r="I200" t="s">
        <v>729</v>
      </c>
      <c r="J200">
        <v>0.5</v>
      </c>
      <c r="K200" s="8" t="str">
        <f t="shared" si="37"/>
        <v>N</v>
      </c>
      <c r="L200" s="8" t="str">
        <f t="shared" si="38"/>
        <v>E</v>
      </c>
      <c r="M200" s="9" t="str">
        <f t="shared" si="39"/>
        <v>22.9</v>
      </c>
      <c r="N200" s="9" t="str">
        <f t="shared" si="40"/>
        <v>109.4</v>
      </c>
      <c r="O200">
        <f t="shared" si="41"/>
        <v>0</v>
      </c>
      <c r="P200" t="e">
        <f t="shared" si="42"/>
        <v>#DIV/0!</v>
      </c>
      <c r="Q200" t="e">
        <f t="shared" si="43"/>
        <v>#DIV/0!</v>
      </c>
      <c r="R200">
        <f t="shared" si="44"/>
        <v>0</v>
      </c>
      <c r="S200">
        <f t="shared" si="45"/>
        <v>0</v>
      </c>
      <c r="T200">
        <f t="shared" si="46"/>
        <v>0</v>
      </c>
      <c r="W200">
        <f t="shared" si="36"/>
        <v>0</v>
      </c>
    </row>
    <row r="201" spans="1:23" x14ac:dyDescent="0.25">
      <c r="A201" t="s">
        <v>733</v>
      </c>
      <c r="B201" t="s">
        <v>734</v>
      </c>
      <c r="C201" t="s">
        <v>735</v>
      </c>
      <c r="I201" t="s">
        <v>729</v>
      </c>
      <c r="J201">
        <v>0.5</v>
      </c>
      <c r="K201" s="8" t="str">
        <f t="shared" si="37"/>
        <v>S</v>
      </c>
      <c r="L201" s="8" t="str">
        <f t="shared" si="38"/>
        <v>W</v>
      </c>
      <c r="M201" s="9">
        <f t="shared" si="39"/>
        <v>-32.4</v>
      </c>
      <c r="N201" s="9">
        <f t="shared" si="40"/>
        <v>-51.8</v>
      </c>
      <c r="O201">
        <f t="shared" si="41"/>
        <v>0</v>
      </c>
      <c r="P201" t="e">
        <f t="shared" si="42"/>
        <v>#DIV/0!</v>
      </c>
      <c r="Q201" t="e">
        <f t="shared" si="43"/>
        <v>#DIV/0!</v>
      </c>
      <c r="R201">
        <f t="shared" si="44"/>
        <v>0</v>
      </c>
      <c r="S201">
        <f t="shared" si="45"/>
        <v>0</v>
      </c>
      <c r="T201">
        <f t="shared" si="46"/>
        <v>0</v>
      </c>
      <c r="W201">
        <f t="shared" si="36"/>
        <v>0</v>
      </c>
    </row>
    <row r="202" spans="1:23" x14ac:dyDescent="0.25">
      <c r="A202" t="s">
        <v>736</v>
      </c>
      <c r="B202" t="s">
        <v>737</v>
      </c>
      <c r="C202" t="s">
        <v>738</v>
      </c>
      <c r="D202">
        <v>43.5</v>
      </c>
      <c r="I202" t="s">
        <v>739</v>
      </c>
      <c r="J202">
        <v>0.5</v>
      </c>
      <c r="K202" s="8" t="str">
        <f t="shared" si="37"/>
        <v>S</v>
      </c>
      <c r="L202" s="8" t="str">
        <f t="shared" si="38"/>
        <v>W</v>
      </c>
      <c r="M202" s="9">
        <f t="shared" si="39"/>
        <v>-1.3</v>
      </c>
      <c r="N202" s="9">
        <f t="shared" si="40"/>
        <v>-32.1</v>
      </c>
      <c r="O202">
        <f t="shared" si="41"/>
        <v>0</v>
      </c>
      <c r="P202" t="e">
        <f t="shared" si="42"/>
        <v>#DIV/0!</v>
      </c>
      <c r="Q202" t="e">
        <f t="shared" si="43"/>
        <v>#DIV/0!</v>
      </c>
      <c r="R202">
        <f t="shared" si="44"/>
        <v>0</v>
      </c>
      <c r="S202">
        <f t="shared" si="45"/>
        <v>0</v>
      </c>
      <c r="T202">
        <f t="shared" si="46"/>
        <v>0</v>
      </c>
      <c r="W202">
        <f t="shared" si="36"/>
        <v>0</v>
      </c>
    </row>
    <row r="203" spans="1:23" x14ac:dyDescent="0.25">
      <c r="A203" t="s">
        <v>740</v>
      </c>
      <c r="B203" t="s">
        <v>741</v>
      </c>
      <c r="C203" t="s">
        <v>742</v>
      </c>
      <c r="D203">
        <v>33.700000000000003</v>
      </c>
      <c r="E203">
        <v>23.1</v>
      </c>
      <c r="F203">
        <v>-17.899999999999999</v>
      </c>
      <c r="G203">
        <v>13</v>
      </c>
      <c r="H203">
        <v>6.6</v>
      </c>
      <c r="I203" t="s">
        <v>743</v>
      </c>
      <c r="J203" s="12">
        <v>0.49</v>
      </c>
      <c r="K203" s="8" t="str">
        <f t="shared" si="37"/>
        <v>S</v>
      </c>
      <c r="L203" s="8" t="str">
        <f t="shared" si="38"/>
        <v>W</v>
      </c>
      <c r="M203" s="9">
        <f t="shared" si="39"/>
        <v>-26.9</v>
      </c>
      <c r="N203" s="9">
        <f t="shared" si="40"/>
        <v>-17.7</v>
      </c>
      <c r="O203">
        <f t="shared" si="41"/>
        <v>23.086143029964965</v>
      </c>
      <c r="P203">
        <f t="shared" si="42"/>
        <v>19.821742317878613</v>
      </c>
      <c r="Q203">
        <f t="shared" si="43"/>
        <v>297.5231803856334</v>
      </c>
      <c r="R203">
        <f t="shared" si="44"/>
        <v>-3.6175591824679811</v>
      </c>
      <c r="S203">
        <f t="shared" si="45"/>
        <v>6.9424074659158146</v>
      </c>
      <c r="T203">
        <f t="shared" si="46"/>
        <v>21.718338889945933</v>
      </c>
      <c r="W203">
        <f t="shared" si="36"/>
        <v>1</v>
      </c>
    </row>
    <row r="204" spans="1:23" x14ac:dyDescent="0.25">
      <c r="A204" t="s">
        <v>744</v>
      </c>
      <c r="B204" t="s">
        <v>745</v>
      </c>
      <c r="C204" t="s">
        <v>746</v>
      </c>
      <c r="D204">
        <v>36.299999999999997</v>
      </c>
      <c r="E204">
        <v>19.2</v>
      </c>
      <c r="F204">
        <v>8</v>
      </c>
      <c r="G204">
        <v>-15.6</v>
      </c>
      <c r="H204">
        <v>-7.9</v>
      </c>
      <c r="I204" t="s">
        <v>747</v>
      </c>
      <c r="J204" s="12">
        <v>0.49</v>
      </c>
      <c r="K204" s="8" t="str">
        <f t="shared" si="37"/>
        <v>S</v>
      </c>
      <c r="L204" s="8" t="str">
        <f t="shared" si="38"/>
        <v>E</v>
      </c>
      <c r="M204" s="9">
        <f t="shared" si="39"/>
        <v>-25.5</v>
      </c>
      <c r="N204" s="9" t="str">
        <f t="shared" si="40"/>
        <v>51.5</v>
      </c>
      <c r="O204">
        <f t="shared" si="41"/>
        <v>19.229404566964625</v>
      </c>
      <c r="P204">
        <f t="shared" si="42"/>
        <v>80.652237410007359</v>
      </c>
      <c r="Q204">
        <f t="shared" si="43"/>
        <v>57.32921869615555</v>
      </c>
      <c r="R204">
        <f t="shared" si="44"/>
        <v>-10.242403411414237</v>
      </c>
      <c r="S204">
        <f t="shared" si="45"/>
        <v>-15.972093586551884</v>
      </c>
      <c r="T204">
        <f t="shared" si="46"/>
        <v>3.1233633826819052</v>
      </c>
      <c r="W204">
        <f t="shared" si="36"/>
        <v>1</v>
      </c>
    </row>
    <row r="205" spans="1:23" s="11" customFormat="1" x14ac:dyDescent="0.25">
      <c r="A205" s="11" t="s">
        <v>748</v>
      </c>
      <c r="B205" s="11" t="s">
        <v>749</v>
      </c>
      <c r="C205" s="11" t="s">
        <v>750</v>
      </c>
      <c r="I205" s="11" t="s">
        <v>743</v>
      </c>
      <c r="J205" s="12">
        <v>0.49</v>
      </c>
      <c r="K205" s="8" t="str">
        <f t="shared" si="37"/>
        <v>N</v>
      </c>
      <c r="L205" s="8" t="str">
        <f t="shared" si="38"/>
        <v>W</v>
      </c>
      <c r="M205" s="9" t="str">
        <f t="shared" si="39"/>
        <v>33.8</v>
      </c>
      <c r="N205" s="9">
        <f t="shared" si="40"/>
        <v>-110.9</v>
      </c>
      <c r="O205" s="11">
        <f t="shared" si="41"/>
        <v>0</v>
      </c>
      <c r="P205" s="11" t="e">
        <f t="shared" si="42"/>
        <v>#DIV/0!</v>
      </c>
      <c r="Q205" s="11" t="e">
        <f t="shared" si="43"/>
        <v>#DIV/0!</v>
      </c>
      <c r="R205" s="11">
        <f t="shared" si="44"/>
        <v>0</v>
      </c>
      <c r="S205" s="11">
        <f t="shared" si="45"/>
        <v>0</v>
      </c>
      <c r="T205" s="11">
        <f t="shared" si="46"/>
        <v>0</v>
      </c>
      <c r="W205" s="11">
        <f t="shared" ref="W205:W268" si="47">IF(O205&lt;&gt;0,1,0)</f>
        <v>0</v>
      </c>
    </row>
    <row r="206" spans="1:23" x14ac:dyDescent="0.25">
      <c r="A206" t="s">
        <v>751</v>
      </c>
      <c r="I206" t="s">
        <v>752</v>
      </c>
      <c r="J206" s="12">
        <v>0.48</v>
      </c>
      <c r="K206" s="8" t="str">
        <f t="shared" si="37"/>
        <v/>
      </c>
      <c r="L206" s="8" t="str">
        <f t="shared" si="38"/>
        <v/>
      </c>
      <c r="M206" s="9" t="str">
        <f t="shared" si="39"/>
        <v/>
      </c>
      <c r="N206" s="9" t="b">
        <f t="shared" si="40"/>
        <v>0</v>
      </c>
      <c r="O206">
        <f t="shared" si="41"/>
        <v>0</v>
      </c>
      <c r="P206" t="e">
        <f t="shared" si="42"/>
        <v>#VALUE!</v>
      </c>
      <c r="Q206" t="e">
        <f t="shared" si="43"/>
        <v>#VALUE!</v>
      </c>
      <c r="R206" t="e">
        <f t="shared" si="44"/>
        <v>#VALUE!</v>
      </c>
      <c r="S206">
        <f t="shared" si="45"/>
        <v>0</v>
      </c>
      <c r="T206" t="e">
        <f t="shared" si="46"/>
        <v>#VALUE!</v>
      </c>
      <c r="W206">
        <f t="shared" si="47"/>
        <v>0</v>
      </c>
    </row>
    <row r="207" spans="1:23" x14ac:dyDescent="0.25">
      <c r="A207" t="s">
        <v>753</v>
      </c>
      <c r="B207" t="s">
        <v>754</v>
      </c>
      <c r="C207" t="s">
        <v>755</v>
      </c>
      <c r="D207" s="7">
        <v>42</v>
      </c>
      <c r="E207">
        <v>18.5</v>
      </c>
      <c r="F207">
        <v>-18.100000000000001</v>
      </c>
      <c r="G207">
        <v>-0.4</v>
      </c>
      <c r="H207">
        <v>3.7</v>
      </c>
      <c r="I207" t="s">
        <v>756</v>
      </c>
      <c r="J207" s="12">
        <v>0.48</v>
      </c>
      <c r="K207" s="8" t="str">
        <f t="shared" si="37"/>
        <v>N</v>
      </c>
      <c r="L207" s="8" t="str">
        <f t="shared" si="38"/>
        <v>E</v>
      </c>
      <c r="M207" s="9" t="str">
        <f t="shared" si="39"/>
        <v>54.5</v>
      </c>
      <c r="N207" s="9" t="str">
        <f t="shared" si="40"/>
        <v>9.2</v>
      </c>
      <c r="O207">
        <f t="shared" si="41"/>
        <v>18.478636313321395</v>
      </c>
      <c r="P207">
        <f t="shared" si="42"/>
        <v>66.391465687072682</v>
      </c>
      <c r="Q207">
        <f t="shared" si="43"/>
        <v>188.48727716027261</v>
      </c>
      <c r="R207">
        <f t="shared" si="44"/>
        <v>16.746603071856597</v>
      </c>
      <c r="S207">
        <f t="shared" si="45"/>
        <v>2.4989949911107225</v>
      </c>
      <c r="T207">
        <f t="shared" si="46"/>
        <v>7.400426311239551</v>
      </c>
      <c r="W207">
        <f t="shared" si="47"/>
        <v>1</v>
      </c>
    </row>
    <row r="208" spans="1:23" x14ac:dyDescent="0.25">
      <c r="A208" t="s">
        <v>757</v>
      </c>
      <c r="I208" t="s">
        <v>758</v>
      </c>
      <c r="J208" s="12">
        <v>0.47</v>
      </c>
      <c r="K208" s="8" t="str">
        <f t="shared" si="37"/>
        <v/>
      </c>
      <c r="L208" s="8" t="str">
        <f t="shared" si="38"/>
        <v/>
      </c>
      <c r="M208" s="9" t="str">
        <f t="shared" si="39"/>
        <v/>
      </c>
      <c r="N208" s="9" t="b">
        <f t="shared" si="40"/>
        <v>0</v>
      </c>
      <c r="O208">
        <f t="shared" si="41"/>
        <v>0</v>
      </c>
      <c r="P208" t="e">
        <f t="shared" si="42"/>
        <v>#VALUE!</v>
      </c>
      <c r="Q208" t="e">
        <f t="shared" si="43"/>
        <v>#VALUE!</v>
      </c>
      <c r="R208" t="e">
        <f t="shared" si="44"/>
        <v>#VALUE!</v>
      </c>
      <c r="S208">
        <f t="shared" si="45"/>
        <v>0</v>
      </c>
      <c r="T208" t="e">
        <f t="shared" si="46"/>
        <v>#VALUE!</v>
      </c>
      <c r="W208">
        <f t="shared" si="47"/>
        <v>0</v>
      </c>
    </row>
    <row r="209" spans="1:23" x14ac:dyDescent="0.25">
      <c r="A209" t="s">
        <v>759</v>
      </c>
      <c r="B209" t="s">
        <v>760</v>
      </c>
      <c r="C209" t="s">
        <v>761</v>
      </c>
      <c r="D209">
        <v>38.9</v>
      </c>
      <c r="E209">
        <v>30.2</v>
      </c>
      <c r="F209">
        <v>9.1999999999999993</v>
      </c>
      <c r="G209">
        <v>-1.2</v>
      </c>
      <c r="H209">
        <v>-28.7</v>
      </c>
      <c r="I209" t="s">
        <v>762</v>
      </c>
      <c r="J209" s="12">
        <v>0.47</v>
      </c>
      <c r="K209" s="8" t="str">
        <f t="shared" si="37"/>
        <v>N</v>
      </c>
      <c r="L209" s="8" t="str">
        <f t="shared" si="38"/>
        <v>E</v>
      </c>
      <c r="M209" s="9" t="str">
        <f t="shared" si="39"/>
        <v>31.1</v>
      </c>
      <c r="N209" s="9" t="str">
        <f t="shared" si="40"/>
        <v>45.6</v>
      </c>
      <c r="O209">
        <f t="shared" si="41"/>
        <v>30.162393804205927</v>
      </c>
      <c r="P209">
        <f t="shared" si="42"/>
        <v>70.543279959576296</v>
      </c>
      <c r="Q209">
        <f t="shared" si="43"/>
        <v>15.10838223916943</v>
      </c>
      <c r="R209">
        <f t="shared" si="44"/>
        <v>-27.45688138248256</v>
      </c>
      <c r="S209">
        <f t="shared" si="45"/>
        <v>-7.4127446611109082</v>
      </c>
      <c r="T209">
        <f t="shared" si="46"/>
        <v>10.046933927196603</v>
      </c>
      <c r="W209">
        <f t="shared" si="47"/>
        <v>1</v>
      </c>
    </row>
    <row r="210" spans="1:23" x14ac:dyDescent="0.25">
      <c r="A210" t="s">
        <v>763</v>
      </c>
      <c r="B210" t="s">
        <v>764</v>
      </c>
      <c r="C210" t="s">
        <v>765</v>
      </c>
      <c r="I210" t="s">
        <v>762</v>
      </c>
      <c r="J210" s="12">
        <v>0.47</v>
      </c>
      <c r="K210" s="8" t="str">
        <f t="shared" si="37"/>
        <v>S</v>
      </c>
      <c r="L210" s="8" t="str">
        <f t="shared" si="38"/>
        <v>W</v>
      </c>
      <c r="M210" s="9">
        <f t="shared" si="39"/>
        <v>-22.5</v>
      </c>
      <c r="N210" s="9">
        <f t="shared" si="40"/>
        <v>-120.9</v>
      </c>
      <c r="O210">
        <f t="shared" si="41"/>
        <v>0</v>
      </c>
      <c r="P210" t="e">
        <f t="shared" si="42"/>
        <v>#DIV/0!</v>
      </c>
      <c r="Q210" t="e">
        <f t="shared" si="43"/>
        <v>#DIV/0!</v>
      </c>
      <c r="R210">
        <f t="shared" si="44"/>
        <v>0</v>
      </c>
      <c r="S210">
        <f t="shared" si="45"/>
        <v>0</v>
      </c>
      <c r="T210">
        <f t="shared" si="46"/>
        <v>0</v>
      </c>
      <c r="W210">
        <f t="shared" si="47"/>
        <v>0</v>
      </c>
    </row>
    <row r="211" spans="1:23" x14ac:dyDescent="0.25">
      <c r="A211" t="s">
        <v>766</v>
      </c>
      <c r="I211" t="s">
        <v>767</v>
      </c>
      <c r="J211" s="12">
        <v>0.46</v>
      </c>
      <c r="K211" s="8" t="str">
        <f t="shared" si="37"/>
        <v/>
      </c>
      <c r="L211" s="8" t="str">
        <f t="shared" si="38"/>
        <v/>
      </c>
      <c r="M211" s="9" t="str">
        <f t="shared" si="39"/>
        <v/>
      </c>
      <c r="N211" s="9" t="b">
        <f t="shared" si="40"/>
        <v>0</v>
      </c>
      <c r="O211">
        <f t="shared" si="41"/>
        <v>0</v>
      </c>
      <c r="P211" t="e">
        <f t="shared" si="42"/>
        <v>#VALUE!</v>
      </c>
      <c r="Q211" t="e">
        <f t="shared" si="43"/>
        <v>#VALUE!</v>
      </c>
      <c r="R211" t="e">
        <f t="shared" si="44"/>
        <v>#VALUE!</v>
      </c>
      <c r="S211">
        <f t="shared" si="45"/>
        <v>0</v>
      </c>
      <c r="T211" t="e">
        <f t="shared" si="46"/>
        <v>#VALUE!</v>
      </c>
      <c r="W211">
        <f t="shared" si="47"/>
        <v>0</v>
      </c>
    </row>
    <row r="212" spans="1:23" x14ac:dyDescent="0.25">
      <c r="A212" t="s">
        <v>768</v>
      </c>
      <c r="I212" t="s">
        <v>769</v>
      </c>
      <c r="J212" s="12">
        <v>0.46</v>
      </c>
      <c r="K212" s="8" t="str">
        <f t="shared" si="37"/>
        <v/>
      </c>
      <c r="L212" s="8" t="str">
        <f t="shared" si="38"/>
        <v/>
      </c>
      <c r="M212" s="9" t="str">
        <f t="shared" si="39"/>
        <v/>
      </c>
      <c r="N212" s="9" t="b">
        <f t="shared" si="40"/>
        <v>0</v>
      </c>
      <c r="O212">
        <f t="shared" si="41"/>
        <v>0</v>
      </c>
      <c r="P212" t="e">
        <f t="shared" si="42"/>
        <v>#VALUE!</v>
      </c>
      <c r="Q212" t="e">
        <f t="shared" si="43"/>
        <v>#VALUE!</v>
      </c>
      <c r="R212" t="e">
        <f t="shared" si="44"/>
        <v>#VALUE!</v>
      </c>
      <c r="S212">
        <f t="shared" si="45"/>
        <v>0</v>
      </c>
      <c r="T212" t="e">
        <f t="shared" si="46"/>
        <v>#VALUE!</v>
      </c>
      <c r="W212">
        <f t="shared" si="47"/>
        <v>0</v>
      </c>
    </row>
    <row r="213" spans="1:23" x14ac:dyDescent="0.25">
      <c r="A213" t="s">
        <v>770</v>
      </c>
      <c r="B213" t="s">
        <v>771</v>
      </c>
      <c r="C213" t="s">
        <v>772</v>
      </c>
      <c r="D213">
        <v>40.700000000000003</v>
      </c>
      <c r="I213" t="s">
        <v>767</v>
      </c>
      <c r="J213" s="12">
        <v>0.46</v>
      </c>
      <c r="K213" s="8" t="str">
        <f t="shared" si="37"/>
        <v>S</v>
      </c>
      <c r="L213" s="8" t="str">
        <f t="shared" si="38"/>
        <v>W</v>
      </c>
      <c r="M213" s="9">
        <f t="shared" si="39"/>
        <v>-10.3</v>
      </c>
      <c r="N213" s="9">
        <f t="shared" si="40"/>
        <v>-164.7</v>
      </c>
      <c r="O213">
        <f t="shared" si="41"/>
        <v>0</v>
      </c>
      <c r="P213" t="e">
        <f t="shared" si="42"/>
        <v>#DIV/0!</v>
      </c>
      <c r="Q213" t="e">
        <f t="shared" si="43"/>
        <v>#DIV/0!</v>
      </c>
      <c r="R213">
        <f t="shared" si="44"/>
        <v>0</v>
      </c>
      <c r="S213">
        <f t="shared" si="45"/>
        <v>0</v>
      </c>
      <c r="T213">
        <f t="shared" si="46"/>
        <v>0</v>
      </c>
      <c r="W213">
        <f t="shared" si="47"/>
        <v>0</v>
      </c>
    </row>
    <row r="214" spans="1:23" x14ac:dyDescent="0.25">
      <c r="A214" t="s">
        <v>773</v>
      </c>
      <c r="B214" t="s">
        <v>774</v>
      </c>
      <c r="C214" t="s">
        <v>775</v>
      </c>
      <c r="D214" s="7">
        <v>25</v>
      </c>
      <c r="I214" t="s">
        <v>776</v>
      </c>
      <c r="J214" s="12">
        <v>0.46</v>
      </c>
      <c r="K214" s="8" t="str">
        <f t="shared" si="37"/>
        <v>S</v>
      </c>
      <c r="L214" s="8" t="str">
        <f t="shared" si="38"/>
        <v>E</v>
      </c>
      <c r="M214" s="9">
        <f t="shared" si="39"/>
        <v>-38.700000000000003</v>
      </c>
      <c r="N214" s="9" t="str">
        <f t="shared" si="40"/>
        <v>77.2</v>
      </c>
      <c r="O214">
        <f t="shared" si="41"/>
        <v>0</v>
      </c>
      <c r="P214" t="e">
        <f t="shared" si="42"/>
        <v>#DIV/0!</v>
      </c>
      <c r="Q214" t="e">
        <f t="shared" si="43"/>
        <v>#DIV/0!</v>
      </c>
      <c r="R214">
        <f t="shared" si="44"/>
        <v>0</v>
      </c>
      <c r="S214">
        <f t="shared" si="45"/>
        <v>0</v>
      </c>
      <c r="T214">
        <f t="shared" si="46"/>
        <v>0</v>
      </c>
      <c r="W214">
        <f t="shared" si="47"/>
        <v>0</v>
      </c>
    </row>
    <row r="215" spans="1:23" x14ac:dyDescent="0.25">
      <c r="A215" t="s">
        <v>777</v>
      </c>
      <c r="I215" t="s">
        <v>778</v>
      </c>
      <c r="J215" s="12">
        <v>0.45</v>
      </c>
      <c r="K215" s="8" t="str">
        <f t="shared" si="37"/>
        <v/>
      </c>
      <c r="L215" s="8" t="str">
        <f t="shared" si="38"/>
        <v/>
      </c>
      <c r="M215" s="9" t="str">
        <f t="shared" si="39"/>
        <v/>
      </c>
      <c r="N215" s="9" t="b">
        <f t="shared" si="40"/>
        <v>0</v>
      </c>
      <c r="O215">
        <f t="shared" si="41"/>
        <v>0</v>
      </c>
      <c r="P215" t="e">
        <f t="shared" si="42"/>
        <v>#VALUE!</v>
      </c>
      <c r="Q215" t="e">
        <f t="shared" si="43"/>
        <v>#VALUE!</v>
      </c>
      <c r="R215" t="e">
        <f t="shared" si="44"/>
        <v>#VALUE!</v>
      </c>
      <c r="S215">
        <f t="shared" si="45"/>
        <v>0</v>
      </c>
      <c r="T215" t="e">
        <f t="shared" si="46"/>
        <v>#VALUE!</v>
      </c>
      <c r="W215">
        <f t="shared" si="47"/>
        <v>0</v>
      </c>
    </row>
    <row r="216" spans="1:23" x14ac:dyDescent="0.25">
      <c r="A216" t="s">
        <v>779</v>
      </c>
      <c r="B216" t="s">
        <v>780</v>
      </c>
      <c r="C216" t="s">
        <v>781</v>
      </c>
      <c r="D216">
        <v>22.2</v>
      </c>
      <c r="E216">
        <v>16</v>
      </c>
      <c r="F216">
        <v>-7.2</v>
      </c>
      <c r="G216">
        <v>-12.1</v>
      </c>
      <c r="H216">
        <v>-7.7</v>
      </c>
      <c r="I216" t="s">
        <v>782</v>
      </c>
      <c r="J216" s="12">
        <v>0.45</v>
      </c>
      <c r="K216" s="8" t="str">
        <f t="shared" si="37"/>
        <v>N</v>
      </c>
      <c r="L216" s="8" t="str">
        <f t="shared" si="38"/>
        <v>E</v>
      </c>
      <c r="M216" s="9" t="str">
        <f t="shared" si="39"/>
        <v>43.1</v>
      </c>
      <c r="N216" s="9" t="str">
        <f t="shared" si="40"/>
        <v>115.8</v>
      </c>
      <c r="O216">
        <f t="shared" si="41"/>
        <v>16.048052841388579</v>
      </c>
      <c r="P216">
        <f t="shared" si="42"/>
        <v>47.08457772753772</v>
      </c>
      <c r="Q216">
        <f t="shared" si="43"/>
        <v>271.55977318340422</v>
      </c>
      <c r="R216">
        <f t="shared" si="44"/>
        <v>-0.31991302486408202</v>
      </c>
      <c r="S216">
        <f t="shared" si="45"/>
        <v>11.748591456052672</v>
      </c>
      <c r="T216">
        <f t="shared" si="46"/>
        <v>10.927408405257328</v>
      </c>
      <c r="W216">
        <f t="shared" si="47"/>
        <v>1</v>
      </c>
    </row>
    <row r="217" spans="1:23" x14ac:dyDescent="0.25">
      <c r="A217" t="s">
        <v>783</v>
      </c>
      <c r="B217" t="s">
        <v>784</v>
      </c>
      <c r="C217" t="s">
        <v>108</v>
      </c>
      <c r="I217" t="s">
        <v>785</v>
      </c>
      <c r="J217" s="12">
        <v>0.44</v>
      </c>
      <c r="K217" s="8" t="str">
        <f t="shared" si="37"/>
        <v>S</v>
      </c>
      <c r="L217" s="8" t="str">
        <f t="shared" si="38"/>
        <v>W</v>
      </c>
      <c r="M217" s="9">
        <f t="shared" si="39"/>
        <v>-54.9</v>
      </c>
      <c r="N217" s="9">
        <f t="shared" si="40"/>
        <v>-64.599999999999994</v>
      </c>
      <c r="O217">
        <f t="shared" si="41"/>
        <v>0</v>
      </c>
      <c r="P217" t="e">
        <f t="shared" si="42"/>
        <v>#DIV/0!</v>
      </c>
      <c r="Q217" t="e">
        <f t="shared" si="43"/>
        <v>#DIV/0!</v>
      </c>
      <c r="R217">
        <f t="shared" si="44"/>
        <v>0</v>
      </c>
      <c r="S217">
        <f t="shared" si="45"/>
        <v>0</v>
      </c>
      <c r="T217">
        <f t="shared" si="46"/>
        <v>0</v>
      </c>
      <c r="W217">
        <f t="shared" si="47"/>
        <v>0</v>
      </c>
    </row>
    <row r="218" spans="1:23" x14ac:dyDescent="0.25">
      <c r="A218" t="s">
        <v>786</v>
      </c>
      <c r="B218" t="s">
        <v>787</v>
      </c>
      <c r="C218" t="s">
        <v>788</v>
      </c>
      <c r="I218" t="s">
        <v>789</v>
      </c>
      <c r="J218" s="12">
        <v>0.44</v>
      </c>
      <c r="K218" s="8" t="str">
        <f t="shared" si="37"/>
        <v>S</v>
      </c>
      <c r="L218" s="8" t="str">
        <f t="shared" si="38"/>
        <v>E</v>
      </c>
      <c r="M218" s="9">
        <f t="shared" si="39"/>
        <v>-64</v>
      </c>
      <c r="N218" s="9" t="str">
        <f t="shared" si="40"/>
        <v>97.3</v>
      </c>
      <c r="O218">
        <f t="shared" si="41"/>
        <v>0</v>
      </c>
      <c r="P218" t="e">
        <f t="shared" si="42"/>
        <v>#DIV/0!</v>
      </c>
      <c r="Q218" t="e">
        <f t="shared" si="43"/>
        <v>#DIV/0!</v>
      </c>
      <c r="R218">
        <f t="shared" si="44"/>
        <v>0</v>
      </c>
      <c r="S218">
        <f t="shared" si="45"/>
        <v>0</v>
      </c>
      <c r="T218">
        <f t="shared" si="46"/>
        <v>0</v>
      </c>
      <c r="W218">
        <f t="shared" si="47"/>
        <v>0</v>
      </c>
    </row>
    <row r="219" spans="1:23" x14ac:dyDescent="0.25">
      <c r="A219" t="s">
        <v>790</v>
      </c>
      <c r="I219" t="s">
        <v>789</v>
      </c>
      <c r="J219" s="12">
        <v>0.44</v>
      </c>
      <c r="K219" s="8" t="str">
        <f t="shared" si="37"/>
        <v/>
      </c>
      <c r="L219" s="8" t="str">
        <f t="shared" si="38"/>
        <v/>
      </c>
      <c r="M219" s="9" t="str">
        <f t="shared" si="39"/>
        <v/>
      </c>
      <c r="N219" s="9" t="b">
        <f t="shared" si="40"/>
        <v>0</v>
      </c>
      <c r="O219">
        <f t="shared" si="41"/>
        <v>0</v>
      </c>
      <c r="P219" t="e">
        <f t="shared" si="42"/>
        <v>#VALUE!</v>
      </c>
      <c r="Q219" t="e">
        <f t="shared" si="43"/>
        <v>#VALUE!</v>
      </c>
      <c r="R219" t="e">
        <f t="shared" si="44"/>
        <v>#VALUE!</v>
      </c>
      <c r="S219">
        <f t="shared" si="45"/>
        <v>0</v>
      </c>
      <c r="T219" t="e">
        <f t="shared" si="46"/>
        <v>#VALUE!</v>
      </c>
      <c r="W219">
        <f t="shared" si="47"/>
        <v>0</v>
      </c>
    </row>
    <row r="220" spans="1:23" x14ac:dyDescent="0.25">
      <c r="A220" t="s">
        <v>791</v>
      </c>
      <c r="B220" t="s">
        <v>792</v>
      </c>
      <c r="C220" t="s">
        <v>92</v>
      </c>
      <c r="D220">
        <v>37</v>
      </c>
      <c r="E220">
        <v>15.1</v>
      </c>
      <c r="F220">
        <v>-11.7</v>
      </c>
      <c r="G220">
        <v>2.7</v>
      </c>
      <c r="H220">
        <v>-9.1</v>
      </c>
      <c r="I220" t="s">
        <v>793</v>
      </c>
      <c r="J220" s="12">
        <v>0.44</v>
      </c>
      <c r="K220" s="8" t="str">
        <f t="shared" si="37"/>
        <v>N</v>
      </c>
      <c r="L220" s="8" t="str">
        <f t="shared" si="38"/>
        <v>E</v>
      </c>
      <c r="M220" s="9" t="str">
        <f t="shared" si="39"/>
        <v>48.7</v>
      </c>
      <c r="N220" s="9" t="str">
        <f t="shared" si="40"/>
        <v>21.0</v>
      </c>
      <c r="O220">
        <f t="shared" si="41"/>
        <v>15.066187308008617</v>
      </c>
      <c r="P220">
        <f t="shared" si="42"/>
        <v>27.142513404190378</v>
      </c>
      <c r="Q220">
        <f t="shared" si="43"/>
        <v>257.62468343182366</v>
      </c>
      <c r="R220">
        <f t="shared" si="44"/>
        <v>1.4730427911066633</v>
      </c>
      <c r="S220">
        <f t="shared" si="45"/>
        <v>6.7135721611181669</v>
      </c>
      <c r="T220">
        <f t="shared" si="46"/>
        <v>13.40701658733321</v>
      </c>
      <c r="W220">
        <f t="shared" si="47"/>
        <v>1</v>
      </c>
    </row>
    <row r="221" spans="1:23" x14ac:dyDescent="0.25">
      <c r="A221" t="s">
        <v>794</v>
      </c>
      <c r="B221" t="s">
        <v>795</v>
      </c>
      <c r="C221" t="s">
        <v>796</v>
      </c>
      <c r="D221">
        <v>45.6</v>
      </c>
      <c r="I221" t="s">
        <v>785</v>
      </c>
      <c r="J221" s="12">
        <v>0.44</v>
      </c>
      <c r="K221" s="8" t="str">
        <f t="shared" si="37"/>
        <v>S</v>
      </c>
      <c r="L221" s="8" t="str">
        <f t="shared" si="38"/>
        <v>W</v>
      </c>
      <c r="M221" s="9">
        <f t="shared" si="39"/>
        <v>-3.2</v>
      </c>
      <c r="N221" s="9">
        <f t="shared" si="40"/>
        <v>-39.9</v>
      </c>
      <c r="O221">
        <f t="shared" si="41"/>
        <v>0</v>
      </c>
      <c r="P221" t="e">
        <f t="shared" si="42"/>
        <v>#DIV/0!</v>
      </c>
      <c r="Q221" t="e">
        <f t="shared" si="43"/>
        <v>#DIV/0!</v>
      </c>
      <c r="R221">
        <f t="shared" si="44"/>
        <v>0</v>
      </c>
      <c r="S221">
        <f t="shared" si="45"/>
        <v>0</v>
      </c>
      <c r="T221">
        <f t="shared" si="46"/>
        <v>0</v>
      </c>
      <c r="W221">
        <f t="shared" si="47"/>
        <v>0</v>
      </c>
    </row>
    <row r="222" spans="1:23" x14ac:dyDescent="0.25">
      <c r="A222" t="s">
        <v>797</v>
      </c>
      <c r="B222" t="s">
        <v>798</v>
      </c>
      <c r="C222" t="s">
        <v>799</v>
      </c>
      <c r="D222">
        <v>38.200000000000003</v>
      </c>
      <c r="E222">
        <v>25.1</v>
      </c>
      <c r="F222">
        <v>-10.3</v>
      </c>
      <c r="G222">
        <v>-2</v>
      </c>
      <c r="H222">
        <v>-22.8</v>
      </c>
      <c r="I222" t="s">
        <v>793</v>
      </c>
      <c r="J222" s="12">
        <v>0.44</v>
      </c>
      <c r="K222" s="8" t="str">
        <f t="shared" si="37"/>
        <v>N</v>
      </c>
      <c r="L222" s="8" t="str">
        <f t="shared" si="38"/>
        <v>E</v>
      </c>
      <c r="M222" s="9" t="str">
        <f t="shared" si="39"/>
        <v>1.0</v>
      </c>
      <c r="N222" s="9" t="str">
        <f t="shared" si="40"/>
        <v>48.6</v>
      </c>
      <c r="O222">
        <f t="shared" si="41"/>
        <v>25.0984063239083</v>
      </c>
      <c r="P222">
        <f t="shared" si="42"/>
        <v>69.697927780335974</v>
      </c>
      <c r="Q222">
        <f t="shared" si="43"/>
        <v>344.21451861246578</v>
      </c>
      <c r="R222">
        <f t="shared" si="44"/>
        <v>-22.65146768345587</v>
      </c>
      <c r="S222">
        <f t="shared" si="45"/>
        <v>6.4035202863449197</v>
      </c>
      <c r="T222">
        <f t="shared" si="46"/>
        <v>8.708383301607908</v>
      </c>
      <c r="W222">
        <f t="shared" si="47"/>
        <v>1</v>
      </c>
    </row>
    <row r="223" spans="1:23" x14ac:dyDescent="0.25">
      <c r="A223" t="s">
        <v>800</v>
      </c>
      <c r="B223" t="s">
        <v>801</v>
      </c>
      <c r="C223" t="s">
        <v>802</v>
      </c>
      <c r="D223">
        <v>36</v>
      </c>
      <c r="E223">
        <v>22.8</v>
      </c>
      <c r="F223">
        <v>17.600000000000001</v>
      </c>
      <c r="G223">
        <v>9.6999999999999993</v>
      </c>
      <c r="H223">
        <v>-10.8</v>
      </c>
      <c r="I223" t="s">
        <v>803</v>
      </c>
      <c r="J223" s="12">
        <v>0.44</v>
      </c>
      <c r="K223" s="8" t="str">
        <f t="shared" si="37"/>
        <v>S</v>
      </c>
      <c r="L223" s="8" t="str">
        <f t="shared" si="38"/>
        <v>E</v>
      </c>
      <c r="M223" s="9">
        <f t="shared" si="39"/>
        <v>-13.3</v>
      </c>
      <c r="N223" s="9" t="str">
        <f t="shared" si="40"/>
        <v>142.2</v>
      </c>
      <c r="O223">
        <f t="shared" si="41"/>
        <v>22.814249932881861</v>
      </c>
      <c r="P223">
        <f t="shared" si="42"/>
        <v>76.661176056449946</v>
      </c>
      <c r="Q223">
        <f t="shared" si="43"/>
        <v>56.222381559203413</v>
      </c>
      <c r="R223">
        <f t="shared" si="44"/>
        <v>-12.341879663158654</v>
      </c>
      <c r="S223">
        <f t="shared" si="45"/>
        <v>-18.451667764901352</v>
      </c>
      <c r="T223">
        <f t="shared" si="46"/>
        <v>5.2634554309703532</v>
      </c>
      <c r="W223">
        <f t="shared" si="47"/>
        <v>1</v>
      </c>
    </row>
    <row r="224" spans="1:23" x14ac:dyDescent="0.25">
      <c r="A224" t="s">
        <v>804</v>
      </c>
      <c r="I224" t="s">
        <v>805</v>
      </c>
      <c r="J224" s="12">
        <v>0.43</v>
      </c>
      <c r="K224" s="8" t="str">
        <f t="shared" si="37"/>
        <v/>
      </c>
      <c r="L224" s="8" t="str">
        <f t="shared" si="38"/>
        <v/>
      </c>
      <c r="M224" s="9" t="str">
        <f t="shared" si="39"/>
        <v/>
      </c>
      <c r="N224" s="9" t="b">
        <f t="shared" si="40"/>
        <v>0</v>
      </c>
      <c r="O224">
        <f t="shared" si="41"/>
        <v>0</v>
      </c>
      <c r="P224" t="e">
        <f t="shared" si="42"/>
        <v>#VALUE!</v>
      </c>
      <c r="Q224" t="e">
        <f t="shared" si="43"/>
        <v>#VALUE!</v>
      </c>
      <c r="R224" t="e">
        <f t="shared" si="44"/>
        <v>#VALUE!</v>
      </c>
      <c r="S224">
        <f t="shared" si="45"/>
        <v>0</v>
      </c>
      <c r="T224" t="e">
        <f t="shared" si="46"/>
        <v>#VALUE!</v>
      </c>
      <c r="W224">
        <f t="shared" si="47"/>
        <v>0</v>
      </c>
    </row>
    <row r="225" spans="1:23" x14ac:dyDescent="0.25">
      <c r="A225" t="s">
        <v>806</v>
      </c>
      <c r="B225" t="s">
        <v>75</v>
      </c>
      <c r="C225" t="s">
        <v>807</v>
      </c>
      <c r="I225" t="s">
        <v>805</v>
      </c>
      <c r="J225" s="12">
        <v>0.43</v>
      </c>
      <c r="K225" s="8" t="str">
        <f t="shared" si="37"/>
        <v>N</v>
      </c>
      <c r="L225" s="8" t="str">
        <f t="shared" si="38"/>
        <v>E</v>
      </c>
      <c r="M225" s="9" t="str">
        <f t="shared" si="39"/>
        <v>35.5</v>
      </c>
      <c r="N225" s="9" t="str">
        <f t="shared" si="40"/>
        <v>115.6</v>
      </c>
      <c r="O225">
        <f t="shared" si="41"/>
        <v>0</v>
      </c>
      <c r="P225" t="e">
        <f t="shared" si="42"/>
        <v>#DIV/0!</v>
      </c>
      <c r="Q225" t="e">
        <f t="shared" si="43"/>
        <v>#DIV/0!</v>
      </c>
      <c r="R225">
        <f t="shared" si="44"/>
        <v>0</v>
      </c>
      <c r="S225">
        <f t="shared" si="45"/>
        <v>0</v>
      </c>
      <c r="T225">
        <f t="shared" si="46"/>
        <v>0</v>
      </c>
      <c r="W225">
        <f t="shared" si="47"/>
        <v>0</v>
      </c>
    </row>
    <row r="226" spans="1:23" x14ac:dyDescent="0.25">
      <c r="A226" t="s">
        <v>808</v>
      </c>
      <c r="B226" t="s">
        <v>809</v>
      </c>
      <c r="C226" t="s">
        <v>810</v>
      </c>
      <c r="I226" t="s">
        <v>811</v>
      </c>
      <c r="J226" s="12">
        <v>0.43</v>
      </c>
      <c r="K226" s="8" t="str">
        <f t="shared" si="37"/>
        <v>N</v>
      </c>
      <c r="L226" s="8" t="str">
        <f t="shared" si="38"/>
        <v>E</v>
      </c>
      <c r="M226" s="9" t="str">
        <f t="shared" si="39"/>
        <v>3.7</v>
      </c>
      <c r="N226" s="9" t="str">
        <f t="shared" si="40"/>
        <v>99.7</v>
      </c>
      <c r="O226">
        <f t="shared" si="41"/>
        <v>0</v>
      </c>
      <c r="P226" t="e">
        <f t="shared" si="42"/>
        <v>#DIV/0!</v>
      </c>
      <c r="Q226" t="e">
        <f t="shared" si="43"/>
        <v>#DIV/0!</v>
      </c>
      <c r="R226">
        <f t="shared" si="44"/>
        <v>0</v>
      </c>
      <c r="S226">
        <f t="shared" si="45"/>
        <v>0</v>
      </c>
      <c r="T226">
        <f t="shared" si="46"/>
        <v>0</v>
      </c>
      <c r="W226">
        <f t="shared" si="47"/>
        <v>0</v>
      </c>
    </row>
    <row r="227" spans="1:23" x14ac:dyDescent="0.25">
      <c r="A227" t="s">
        <v>812</v>
      </c>
      <c r="B227" t="s">
        <v>476</v>
      </c>
      <c r="C227" t="s">
        <v>813</v>
      </c>
      <c r="D227">
        <v>37</v>
      </c>
      <c r="E227">
        <v>14.2</v>
      </c>
      <c r="F227">
        <v>7.9</v>
      </c>
      <c r="G227">
        <v>3.1</v>
      </c>
      <c r="H227">
        <v>11.4</v>
      </c>
      <c r="I227" t="s">
        <v>805</v>
      </c>
      <c r="J227" s="12">
        <v>0.43</v>
      </c>
      <c r="K227" s="8" t="str">
        <f t="shared" si="37"/>
        <v>N</v>
      </c>
      <c r="L227" s="8" t="str">
        <f t="shared" si="38"/>
        <v>E</v>
      </c>
      <c r="M227" s="9" t="str">
        <f t="shared" si="39"/>
        <v>0.8</v>
      </c>
      <c r="N227" s="9" t="str">
        <f t="shared" si="40"/>
        <v>162.0</v>
      </c>
      <c r="O227">
        <f t="shared" si="41"/>
        <v>14.211966788590523</v>
      </c>
      <c r="P227">
        <f t="shared" si="42"/>
        <v>63.255409136791279</v>
      </c>
      <c r="Q227">
        <f t="shared" si="43"/>
        <v>154.87136194234242</v>
      </c>
      <c r="R227">
        <f t="shared" si="44"/>
        <v>11.490416364073665</v>
      </c>
      <c r="S227">
        <f t="shared" si="45"/>
        <v>-5.3895094566068265</v>
      </c>
      <c r="T227">
        <f t="shared" si="46"/>
        <v>6.3955859463675191</v>
      </c>
      <c r="W227">
        <f t="shared" si="47"/>
        <v>1</v>
      </c>
    </row>
    <row r="228" spans="1:23" x14ac:dyDescent="0.25">
      <c r="A228" t="s">
        <v>814</v>
      </c>
      <c r="B228" t="s">
        <v>815</v>
      </c>
      <c r="C228" t="s">
        <v>816</v>
      </c>
      <c r="D228">
        <v>22.2</v>
      </c>
      <c r="E228">
        <v>12.7</v>
      </c>
      <c r="F228">
        <v>3.3</v>
      </c>
      <c r="G228">
        <v>11.8</v>
      </c>
      <c r="H228">
        <v>-3.5</v>
      </c>
      <c r="I228" t="s">
        <v>817</v>
      </c>
      <c r="J228" s="12">
        <v>0.43</v>
      </c>
      <c r="K228" s="8" t="str">
        <f t="shared" si="37"/>
        <v>N</v>
      </c>
      <c r="L228" s="8" t="str">
        <f t="shared" si="38"/>
        <v>W</v>
      </c>
      <c r="M228" s="9" t="str">
        <f t="shared" si="39"/>
        <v>71.1</v>
      </c>
      <c r="N228" s="9">
        <f t="shared" si="40"/>
        <v>-43.5</v>
      </c>
      <c r="O228">
        <f t="shared" si="41"/>
        <v>12.742841127472319</v>
      </c>
      <c r="P228">
        <f t="shared" si="42"/>
        <v>66.078763666024145</v>
      </c>
      <c r="Q228">
        <f t="shared" si="43"/>
        <v>248.40925014238709</v>
      </c>
      <c r="R228">
        <f t="shared" si="44"/>
        <v>4.2862687898259511</v>
      </c>
      <c r="S228">
        <f t="shared" si="45"/>
        <v>10.830987677858698</v>
      </c>
      <c r="T228">
        <f t="shared" si="46"/>
        <v>5.1669725936409829</v>
      </c>
      <c r="W228">
        <f t="shared" si="47"/>
        <v>1</v>
      </c>
    </row>
    <row r="229" spans="1:23" x14ac:dyDescent="0.25">
      <c r="A229" t="s">
        <v>818</v>
      </c>
      <c r="B229" t="s">
        <v>819</v>
      </c>
      <c r="C229" t="s">
        <v>820</v>
      </c>
      <c r="D229">
        <v>34.200000000000003</v>
      </c>
      <c r="E229">
        <v>12.2</v>
      </c>
      <c r="F229">
        <v>-3.9</v>
      </c>
      <c r="G229">
        <v>10.9</v>
      </c>
      <c r="H229">
        <v>4</v>
      </c>
      <c r="I229" t="s">
        <v>805</v>
      </c>
      <c r="J229" s="12">
        <v>0.43</v>
      </c>
      <c r="K229" s="8" t="str">
        <f t="shared" si="37"/>
        <v>N</v>
      </c>
      <c r="L229" s="8" t="str">
        <f t="shared" si="38"/>
        <v>E</v>
      </c>
      <c r="M229" s="9" t="str">
        <f t="shared" si="39"/>
        <v>32.4</v>
      </c>
      <c r="N229" s="9" t="str">
        <f t="shared" si="40"/>
        <v>0.1</v>
      </c>
      <c r="O229">
        <f t="shared" si="41"/>
        <v>12.248265183282081</v>
      </c>
      <c r="P229">
        <f t="shared" si="42"/>
        <v>84.690018165440776</v>
      </c>
      <c r="Q229">
        <f t="shared" si="43"/>
        <v>243.42047563930583</v>
      </c>
      <c r="R229">
        <f t="shared" si="44"/>
        <v>5.4568394081976104</v>
      </c>
      <c r="S229">
        <f t="shared" si="45"/>
        <v>10.906790178981646</v>
      </c>
      <c r="T229">
        <f t="shared" si="46"/>
        <v>1.1335041529747811</v>
      </c>
      <c r="W229">
        <f t="shared" si="47"/>
        <v>1</v>
      </c>
    </row>
    <row r="230" spans="1:23" x14ac:dyDescent="0.25">
      <c r="A230" t="s">
        <v>821</v>
      </c>
      <c r="B230" t="s">
        <v>822</v>
      </c>
      <c r="C230" t="s">
        <v>823</v>
      </c>
      <c r="D230">
        <v>34.299999999999997</v>
      </c>
      <c r="E230">
        <v>15.1</v>
      </c>
      <c r="F230">
        <v>-1.1000000000000001</v>
      </c>
      <c r="G230">
        <v>11.4</v>
      </c>
      <c r="H230">
        <v>-9.9</v>
      </c>
      <c r="I230" t="s">
        <v>811</v>
      </c>
      <c r="J230" s="12">
        <v>0.43</v>
      </c>
      <c r="K230" s="8" t="str">
        <f t="shared" si="37"/>
        <v>N</v>
      </c>
      <c r="L230" s="8" t="str">
        <f t="shared" si="38"/>
        <v>E</v>
      </c>
      <c r="M230" s="9" t="str">
        <f t="shared" si="39"/>
        <v>39.5</v>
      </c>
      <c r="N230" s="9" t="str">
        <f t="shared" si="40"/>
        <v>2.0</v>
      </c>
      <c r="O230">
        <f t="shared" si="41"/>
        <v>15.138692149588088</v>
      </c>
      <c r="P230">
        <f t="shared" si="42"/>
        <v>63.145908056133898</v>
      </c>
      <c r="Q230">
        <f t="shared" si="43"/>
        <v>302.17891023388341</v>
      </c>
      <c r="R230">
        <f t="shared" si="44"/>
        <v>-7.1928899943551983</v>
      </c>
      <c r="S230">
        <f t="shared" si="45"/>
        <v>11.431444874389744</v>
      </c>
      <c r="T230">
        <f t="shared" si="46"/>
        <v>6.8384502347310647</v>
      </c>
      <c r="W230">
        <f t="shared" si="47"/>
        <v>1</v>
      </c>
    </row>
    <row r="231" spans="1:23" x14ac:dyDescent="0.25">
      <c r="A231" t="s">
        <v>824</v>
      </c>
      <c r="B231" t="s">
        <v>825</v>
      </c>
      <c r="C231" t="s">
        <v>826</v>
      </c>
      <c r="D231">
        <v>32.4</v>
      </c>
      <c r="E231">
        <v>21.5</v>
      </c>
      <c r="F231">
        <v>-13.4</v>
      </c>
      <c r="G231">
        <v>-14.2</v>
      </c>
      <c r="H231">
        <v>8.9</v>
      </c>
      <c r="I231" t="s">
        <v>805</v>
      </c>
      <c r="J231" s="12">
        <v>0.43</v>
      </c>
      <c r="K231" s="8" t="str">
        <f t="shared" si="37"/>
        <v>S</v>
      </c>
      <c r="L231" s="8" t="str">
        <f t="shared" si="38"/>
        <v>E</v>
      </c>
      <c r="M231" s="9">
        <f t="shared" si="39"/>
        <v>-25.7</v>
      </c>
      <c r="N231" s="9" t="str">
        <f t="shared" si="40"/>
        <v>56.2</v>
      </c>
      <c r="O231">
        <f t="shared" si="41"/>
        <v>21.457166634949733</v>
      </c>
      <c r="P231">
        <f t="shared" si="42"/>
        <v>8.7188372500995079</v>
      </c>
      <c r="Q231">
        <f t="shared" si="43"/>
        <v>275.82723929676354</v>
      </c>
      <c r="R231">
        <f t="shared" si="44"/>
        <v>-0.33023427724302756</v>
      </c>
      <c r="S231">
        <f t="shared" si="45"/>
        <v>3.2357941476318706</v>
      </c>
      <c r="T231">
        <f t="shared" si="46"/>
        <v>21.209209828663706</v>
      </c>
      <c r="W231">
        <f t="shared" si="47"/>
        <v>1</v>
      </c>
    </row>
    <row r="232" spans="1:23" x14ac:dyDescent="0.25">
      <c r="A232" t="s">
        <v>827</v>
      </c>
      <c r="B232" t="s">
        <v>828</v>
      </c>
      <c r="C232" t="s">
        <v>829</v>
      </c>
      <c r="I232" t="s">
        <v>805</v>
      </c>
      <c r="J232" s="12">
        <v>0.43</v>
      </c>
      <c r="K232" s="8" t="str">
        <f t="shared" si="37"/>
        <v>S</v>
      </c>
      <c r="L232" s="8" t="str">
        <f t="shared" si="38"/>
        <v>W</v>
      </c>
      <c r="M232" s="9">
        <f t="shared" si="39"/>
        <v>-6.8</v>
      </c>
      <c r="N232" s="9">
        <f t="shared" si="40"/>
        <v>-27.8</v>
      </c>
      <c r="O232">
        <f t="shared" si="41"/>
        <v>0</v>
      </c>
      <c r="P232" t="e">
        <f t="shared" si="42"/>
        <v>#DIV/0!</v>
      </c>
      <c r="Q232" t="e">
        <f t="shared" si="43"/>
        <v>#DIV/0!</v>
      </c>
      <c r="R232">
        <f t="shared" si="44"/>
        <v>0</v>
      </c>
      <c r="S232">
        <f t="shared" si="45"/>
        <v>0</v>
      </c>
      <c r="T232">
        <f t="shared" si="46"/>
        <v>0</v>
      </c>
      <c r="W232">
        <f t="shared" si="47"/>
        <v>0</v>
      </c>
    </row>
    <row r="233" spans="1:23" x14ac:dyDescent="0.25">
      <c r="A233" t="s">
        <v>830</v>
      </c>
      <c r="B233" t="s">
        <v>675</v>
      </c>
      <c r="C233" t="s">
        <v>831</v>
      </c>
      <c r="D233" s="7">
        <v>48</v>
      </c>
      <c r="I233" t="s">
        <v>832</v>
      </c>
      <c r="J233" s="12">
        <v>0.42</v>
      </c>
      <c r="K233" s="8" t="str">
        <f t="shared" si="37"/>
        <v>N</v>
      </c>
      <c r="L233" s="8" t="str">
        <f t="shared" si="38"/>
        <v>E</v>
      </c>
      <c r="M233" s="9" t="str">
        <f t="shared" si="39"/>
        <v>28.1</v>
      </c>
      <c r="N233" s="9" t="str">
        <f t="shared" si="40"/>
        <v>107.3</v>
      </c>
      <c r="O233">
        <f t="shared" si="41"/>
        <v>0</v>
      </c>
      <c r="P233" t="e">
        <f t="shared" si="42"/>
        <v>#DIV/0!</v>
      </c>
      <c r="Q233" t="e">
        <f t="shared" si="43"/>
        <v>#DIV/0!</v>
      </c>
      <c r="R233">
        <f t="shared" si="44"/>
        <v>0</v>
      </c>
      <c r="S233">
        <f t="shared" si="45"/>
        <v>0</v>
      </c>
      <c r="T233">
        <f t="shared" si="46"/>
        <v>0</v>
      </c>
      <c r="W233">
        <f t="shared" si="47"/>
        <v>0</v>
      </c>
    </row>
    <row r="234" spans="1:23" x14ac:dyDescent="0.25">
      <c r="A234" t="s">
        <v>833</v>
      </c>
      <c r="B234" t="s">
        <v>834</v>
      </c>
      <c r="C234" t="s">
        <v>108</v>
      </c>
      <c r="D234">
        <v>35.200000000000003</v>
      </c>
      <c r="I234" t="s">
        <v>835</v>
      </c>
      <c r="J234" s="12">
        <v>0.42</v>
      </c>
      <c r="K234" s="8" t="str">
        <f t="shared" si="37"/>
        <v>N</v>
      </c>
      <c r="L234" s="8" t="str">
        <f t="shared" si="38"/>
        <v>W</v>
      </c>
      <c r="M234" s="9" t="str">
        <f t="shared" si="39"/>
        <v>7.0</v>
      </c>
      <c r="N234" s="9">
        <f t="shared" si="40"/>
        <v>-64.599999999999994</v>
      </c>
      <c r="O234">
        <f t="shared" si="41"/>
        <v>0</v>
      </c>
      <c r="P234" t="e">
        <f t="shared" si="42"/>
        <v>#DIV/0!</v>
      </c>
      <c r="Q234" t="e">
        <f t="shared" si="43"/>
        <v>#DIV/0!</v>
      </c>
      <c r="R234">
        <f t="shared" si="44"/>
        <v>0</v>
      </c>
      <c r="S234">
        <f t="shared" si="45"/>
        <v>0</v>
      </c>
      <c r="T234">
        <f t="shared" si="46"/>
        <v>0</v>
      </c>
      <c r="W234">
        <f t="shared" si="47"/>
        <v>0</v>
      </c>
    </row>
    <row r="235" spans="1:23" x14ac:dyDescent="0.25">
      <c r="A235" t="s">
        <v>836</v>
      </c>
      <c r="B235" t="s">
        <v>837</v>
      </c>
      <c r="C235" t="s">
        <v>838</v>
      </c>
      <c r="D235">
        <v>34.799999999999997</v>
      </c>
      <c r="E235">
        <v>23.7</v>
      </c>
      <c r="F235">
        <v>21.5</v>
      </c>
      <c r="G235">
        <v>10</v>
      </c>
      <c r="H235">
        <v>0.4</v>
      </c>
      <c r="I235" t="s">
        <v>839</v>
      </c>
      <c r="J235" s="12">
        <v>0.42</v>
      </c>
      <c r="K235" s="8" t="str">
        <f t="shared" si="37"/>
        <v>S</v>
      </c>
      <c r="L235" s="8" t="str">
        <f t="shared" si="38"/>
        <v>E</v>
      </c>
      <c r="M235" s="9">
        <f t="shared" si="39"/>
        <v>-57.9</v>
      </c>
      <c r="N235" s="9" t="str">
        <f t="shared" si="40"/>
        <v>146.1</v>
      </c>
      <c r="O235">
        <f t="shared" si="41"/>
        <v>23.715185008766007</v>
      </c>
      <c r="P235">
        <f t="shared" si="42"/>
        <v>73.19115507237872</v>
      </c>
      <c r="Q235">
        <f t="shared" si="43"/>
        <v>63.358304977225842</v>
      </c>
      <c r="R235">
        <f t="shared" si="44"/>
        <v>-10.179773920134693</v>
      </c>
      <c r="S235">
        <f t="shared" si="45"/>
        <v>-20.291642694911118</v>
      </c>
      <c r="T235">
        <f t="shared" si="46"/>
        <v>6.857947191179421</v>
      </c>
      <c r="W235">
        <f t="shared" si="47"/>
        <v>1</v>
      </c>
    </row>
    <row r="236" spans="1:23" x14ac:dyDescent="0.25">
      <c r="A236" t="s">
        <v>840</v>
      </c>
      <c r="B236" t="s">
        <v>841</v>
      </c>
      <c r="C236" t="s">
        <v>842</v>
      </c>
      <c r="I236" t="s">
        <v>843</v>
      </c>
      <c r="J236" s="12">
        <v>0.42</v>
      </c>
      <c r="K236" s="8" t="str">
        <f t="shared" si="37"/>
        <v>N</v>
      </c>
      <c r="L236" s="8" t="str">
        <f t="shared" si="38"/>
        <v>W</v>
      </c>
      <c r="M236" s="9" t="str">
        <f t="shared" si="39"/>
        <v>19.7</v>
      </c>
      <c r="N236" s="9">
        <f t="shared" si="40"/>
        <v>-121</v>
      </c>
      <c r="O236">
        <f t="shared" si="41"/>
        <v>0</v>
      </c>
      <c r="P236" t="e">
        <f t="shared" si="42"/>
        <v>#DIV/0!</v>
      </c>
      <c r="Q236" t="e">
        <f t="shared" si="43"/>
        <v>#DIV/0!</v>
      </c>
      <c r="R236">
        <f t="shared" si="44"/>
        <v>0</v>
      </c>
      <c r="S236">
        <f t="shared" si="45"/>
        <v>0</v>
      </c>
      <c r="T236">
        <f t="shared" si="46"/>
        <v>0</v>
      </c>
      <c r="W236">
        <f t="shared" si="47"/>
        <v>0</v>
      </c>
    </row>
    <row r="237" spans="1:23" x14ac:dyDescent="0.25">
      <c r="A237" t="s">
        <v>844</v>
      </c>
      <c r="B237" t="s">
        <v>845</v>
      </c>
      <c r="C237" t="s">
        <v>846</v>
      </c>
      <c r="I237" t="s">
        <v>835</v>
      </c>
      <c r="J237" s="12">
        <v>0.42</v>
      </c>
      <c r="K237" s="8" t="str">
        <f t="shared" si="37"/>
        <v>N</v>
      </c>
      <c r="L237" s="8" t="str">
        <f t="shared" si="38"/>
        <v>W</v>
      </c>
      <c r="M237" s="9" t="str">
        <f t="shared" si="39"/>
        <v>7.7</v>
      </c>
      <c r="N237" s="9">
        <f t="shared" si="40"/>
        <v>-29.5</v>
      </c>
      <c r="O237">
        <f t="shared" si="41"/>
        <v>0</v>
      </c>
      <c r="P237" t="e">
        <f t="shared" si="42"/>
        <v>#DIV/0!</v>
      </c>
      <c r="Q237" t="e">
        <f t="shared" si="43"/>
        <v>#DIV/0!</v>
      </c>
      <c r="R237">
        <f t="shared" si="44"/>
        <v>0</v>
      </c>
      <c r="S237">
        <f t="shared" si="45"/>
        <v>0</v>
      </c>
      <c r="T237">
        <f t="shared" si="46"/>
        <v>0</v>
      </c>
      <c r="W237">
        <f t="shared" si="47"/>
        <v>0</v>
      </c>
    </row>
    <row r="238" spans="1:23" x14ac:dyDescent="0.25">
      <c r="A238" t="s">
        <v>847</v>
      </c>
      <c r="B238" t="s">
        <v>848</v>
      </c>
      <c r="C238" t="s">
        <v>849</v>
      </c>
      <c r="D238">
        <v>35.200000000000003</v>
      </c>
      <c r="I238" t="s">
        <v>832</v>
      </c>
      <c r="J238" s="12">
        <v>0.42</v>
      </c>
      <c r="K238" s="8" t="str">
        <f t="shared" si="37"/>
        <v>S</v>
      </c>
      <c r="L238" s="8" t="str">
        <f t="shared" si="38"/>
        <v>E</v>
      </c>
      <c r="M238" s="9">
        <f t="shared" si="39"/>
        <v>-14.1</v>
      </c>
      <c r="N238" s="9" t="str">
        <f t="shared" si="40"/>
        <v>67.7</v>
      </c>
      <c r="O238">
        <f t="shared" si="41"/>
        <v>0</v>
      </c>
      <c r="P238" t="e">
        <f t="shared" si="42"/>
        <v>#DIV/0!</v>
      </c>
      <c r="Q238" t="e">
        <f t="shared" si="43"/>
        <v>#DIV/0!</v>
      </c>
      <c r="R238">
        <f t="shared" si="44"/>
        <v>0</v>
      </c>
      <c r="S238">
        <f t="shared" si="45"/>
        <v>0</v>
      </c>
      <c r="T238">
        <f t="shared" si="46"/>
        <v>0</v>
      </c>
      <c r="W238">
        <f t="shared" si="47"/>
        <v>0</v>
      </c>
    </row>
    <row r="239" spans="1:23" x14ac:dyDescent="0.25">
      <c r="A239" t="s">
        <v>850</v>
      </c>
      <c r="B239" t="s">
        <v>851</v>
      </c>
      <c r="C239" t="s">
        <v>852</v>
      </c>
      <c r="I239" t="s">
        <v>843</v>
      </c>
      <c r="J239" s="12">
        <v>0.42</v>
      </c>
      <c r="K239" s="8" t="str">
        <f t="shared" si="37"/>
        <v>S</v>
      </c>
      <c r="L239" s="8" t="str">
        <f t="shared" si="38"/>
        <v>W</v>
      </c>
      <c r="M239" s="9">
        <f t="shared" si="39"/>
        <v>-15.8</v>
      </c>
      <c r="N239" s="9">
        <f t="shared" si="40"/>
        <v>-174.8</v>
      </c>
      <c r="O239">
        <f t="shared" si="41"/>
        <v>0</v>
      </c>
      <c r="P239" t="e">
        <f t="shared" si="42"/>
        <v>#DIV/0!</v>
      </c>
      <c r="Q239" t="e">
        <f t="shared" si="43"/>
        <v>#DIV/0!</v>
      </c>
      <c r="R239">
        <f t="shared" si="44"/>
        <v>0</v>
      </c>
      <c r="S239">
        <f t="shared" si="45"/>
        <v>0</v>
      </c>
      <c r="T239">
        <f t="shared" si="46"/>
        <v>0</v>
      </c>
      <c r="W239">
        <f t="shared" si="47"/>
        <v>0</v>
      </c>
    </row>
    <row r="240" spans="1:23" x14ac:dyDescent="0.25">
      <c r="A240" t="s">
        <v>853</v>
      </c>
      <c r="B240" t="s">
        <v>854</v>
      </c>
      <c r="C240" t="s">
        <v>855</v>
      </c>
      <c r="D240">
        <v>29.6</v>
      </c>
      <c r="E240">
        <v>12.2</v>
      </c>
      <c r="F240">
        <v>11.2</v>
      </c>
      <c r="G240">
        <v>0.9</v>
      </c>
      <c r="H240">
        <v>4.7</v>
      </c>
      <c r="I240" t="s">
        <v>843</v>
      </c>
      <c r="J240" s="12">
        <v>0.42</v>
      </c>
      <c r="K240" s="8" t="str">
        <f t="shared" si="37"/>
        <v>S</v>
      </c>
      <c r="L240" s="8" t="str">
        <f t="shared" si="38"/>
        <v>W</v>
      </c>
      <c r="M240" s="9">
        <f t="shared" si="39"/>
        <v>-46.3</v>
      </c>
      <c r="N240" s="9">
        <f t="shared" si="40"/>
        <v>-179.3</v>
      </c>
      <c r="O240">
        <f t="shared" si="41"/>
        <v>12.179490958164056</v>
      </c>
      <c r="P240">
        <f t="shared" si="42"/>
        <v>23.810436249983297</v>
      </c>
      <c r="Q240">
        <f t="shared" si="43"/>
        <v>8.9281963149527712</v>
      </c>
      <c r="R240">
        <f t="shared" si="44"/>
        <v>-4.8574296439446893</v>
      </c>
      <c r="S240">
        <f t="shared" si="45"/>
        <v>-0.76310242233695913</v>
      </c>
      <c r="T240">
        <f t="shared" si="46"/>
        <v>11.142847569053021</v>
      </c>
      <c r="W240">
        <f t="shared" si="47"/>
        <v>1</v>
      </c>
    </row>
    <row r="241" spans="1:23" x14ac:dyDescent="0.25">
      <c r="A241" t="s">
        <v>856</v>
      </c>
      <c r="B241" t="s">
        <v>857</v>
      </c>
      <c r="C241" t="s">
        <v>858</v>
      </c>
      <c r="D241">
        <v>50</v>
      </c>
      <c r="I241" t="s">
        <v>839</v>
      </c>
      <c r="J241" s="12">
        <v>0.42</v>
      </c>
      <c r="K241" s="14" t="str">
        <f t="shared" si="37"/>
        <v>N</v>
      </c>
      <c r="L241" s="14" t="str">
        <f t="shared" si="38"/>
        <v>W</v>
      </c>
      <c r="M241" s="15" t="str">
        <f t="shared" si="39"/>
        <v>9.8</v>
      </c>
      <c r="N241" s="15">
        <f t="shared" si="40"/>
        <v>-42.8</v>
      </c>
      <c r="O241" s="11">
        <f t="shared" si="41"/>
        <v>0</v>
      </c>
      <c r="P241" s="11" t="e">
        <f t="shared" si="42"/>
        <v>#DIV/0!</v>
      </c>
      <c r="Q241" s="11" t="e">
        <f t="shared" si="43"/>
        <v>#DIV/0!</v>
      </c>
      <c r="R241" s="11">
        <f t="shared" si="44"/>
        <v>0</v>
      </c>
      <c r="S241" s="11">
        <f t="shared" si="45"/>
        <v>0</v>
      </c>
      <c r="T241" s="11">
        <f t="shared" si="46"/>
        <v>0</v>
      </c>
      <c r="U241" s="11" t="s">
        <v>859</v>
      </c>
      <c r="W241">
        <f t="shared" si="47"/>
        <v>0</v>
      </c>
    </row>
    <row r="242" spans="1:23" x14ac:dyDescent="0.25">
      <c r="A242" t="s">
        <v>860</v>
      </c>
      <c r="B242" t="s">
        <v>861</v>
      </c>
      <c r="C242" t="s">
        <v>862</v>
      </c>
      <c r="D242">
        <v>63</v>
      </c>
      <c r="I242" t="s">
        <v>839</v>
      </c>
      <c r="J242" s="12">
        <v>0.42</v>
      </c>
      <c r="K242" s="8" t="str">
        <f t="shared" si="37"/>
        <v>S</v>
      </c>
      <c r="L242" s="8" t="str">
        <f t="shared" si="38"/>
        <v>E</v>
      </c>
      <c r="M242" s="9">
        <f t="shared" si="39"/>
        <v>-7.8</v>
      </c>
      <c r="N242" s="9" t="str">
        <f t="shared" si="40"/>
        <v>90.1</v>
      </c>
      <c r="O242">
        <f t="shared" si="41"/>
        <v>0</v>
      </c>
      <c r="P242" t="e">
        <f t="shared" si="42"/>
        <v>#DIV/0!</v>
      </c>
      <c r="Q242" t="e">
        <f t="shared" si="43"/>
        <v>#DIV/0!</v>
      </c>
      <c r="R242">
        <f t="shared" si="44"/>
        <v>0</v>
      </c>
      <c r="S242">
        <f t="shared" si="45"/>
        <v>0</v>
      </c>
      <c r="T242">
        <f t="shared" si="46"/>
        <v>0</v>
      </c>
      <c r="W242">
        <f t="shared" si="47"/>
        <v>0</v>
      </c>
    </row>
    <row r="243" spans="1:23" x14ac:dyDescent="0.25">
      <c r="A243" t="s">
        <v>863</v>
      </c>
      <c r="B243" t="s">
        <v>864</v>
      </c>
      <c r="C243" t="s">
        <v>865</v>
      </c>
      <c r="D243">
        <v>35.5</v>
      </c>
      <c r="I243" t="s">
        <v>832</v>
      </c>
      <c r="J243" s="12">
        <v>0.42</v>
      </c>
      <c r="K243" s="8" t="str">
        <f t="shared" si="37"/>
        <v>N</v>
      </c>
      <c r="L243" s="8" t="str">
        <f t="shared" si="38"/>
        <v>W</v>
      </c>
      <c r="M243" s="9" t="str">
        <f t="shared" si="39"/>
        <v>66.1</v>
      </c>
      <c r="N243" s="9">
        <f t="shared" si="40"/>
        <v>-152.6</v>
      </c>
      <c r="O243">
        <f t="shared" si="41"/>
        <v>0</v>
      </c>
      <c r="P243" t="e">
        <f t="shared" si="42"/>
        <v>#DIV/0!</v>
      </c>
      <c r="Q243" t="e">
        <f t="shared" si="43"/>
        <v>#DIV/0!</v>
      </c>
      <c r="R243">
        <f t="shared" si="44"/>
        <v>0</v>
      </c>
      <c r="S243">
        <f t="shared" si="45"/>
        <v>0</v>
      </c>
      <c r="T243">
        <f t="shared" si="46"/>
        <v>0</v>
      </c>
      <c r="W243">
        <f t="shared" si="47"/>
        <v>0</v>
      </c>
    </row>
    <row r="244" spans="1:23" x14ac:dyDescent="0.25">
      <c r="A244" t="s">
        <v>866</v>
      </c>
      <c r="B244" t="s">
        <v>867</v>
      </c>
      <c r="C244" t="s">
        <v>868</v>
      </c>
      <c r="I244" t="s">
        <v>869</v>
      </c>
      <c r="J244" s="12">
        <v>0.41</v>
      </c>
      <c r="K244" s="8" t="str">
        <f t="shared" si="37"/>
        <v>N</v>
      </c>
      <c r="L244" s="8" t="str">
        <f t="shared" si="38"/>
        <v>W</v>
      </c>
      <c r="M244" s="9" t="str">
        <f t="shared" si="39"/>
        <v>40.2</v>
      </c>
      <c r="N244" s="9">
        <f t="shared" si="40"/>
        <v>-76.099999999999994</v>
      </c>
      <c r="O244">
        <f t="shared" si="41"/>
        <v>0</v>
      </c>
      <c r="P244" t="e">
        <f t="shared" si="42"/>
        <v>#DIV/0!</v>
      </c>
      <c r="Q244" t="e">
        <f t="shared" si="43"/>
        <v>#DIV/0!</v>
      </c>
      <c r="R244">
        <f t="shared" si="44"/>
        <v>0</v>
      </c>
      <c r="S244">
        <f t="shared" si="45"/>
        <v>0</v>
      </c>
      <c r="T244">
        <f t="shared" si="46"/>
        <v>0</v>
      </c>
      <c r="W244">
        <f t="shared" si="47"/>
        <v>0</v>
      </c>
    </row>
    <row r="245" spans="1:23" x14ac:dyDescent="0.25">
      <c r="A245" t="s">
        <v>870</v>
      </c>
      <c r="B245" t="s">
        <v>871</v>
      </c>
      <c r="C245" t="s">
        <v>872</v>
      </c>
      <c r="I245" t="s">
        <v>869</v>
      </c>
      <c r="J245" s="12">
        <v>0.41</v>
      </c>
      <c r="K245" s="8" t="str">
        <f t="shared" si="37"/>
        <v>S</v>
      </c>
      <c r="L245" s="8" t="str">
        <f t="shared" si="38"/>
        <v>W</v>
      </c>
      <c r="M245" s="9">
        <f t="shared" si="39"/>
        <v>-16.3</v>
      </c>
      <c r="N245" s="9">
        <f t="shared" si="40"/>
        <v>-87.7</v>
      </c>
      <c r="O245">
        <f t="shared" si="41"/>
        <v>0</v>
      </c>
      <c r="P245" t="e">
        <f t="shared" si="42"/>
        <v>#DIV/0!</v>
      </c>
      <c r="Q245" t="e">
        <f t="shared" si="43"/>
        <v>#DIV/0!</v>
      </c>
      <c r="R245">
        <f t="shared" si="44"/>
        <v>0</v>
      </c>
      <c r="S245">
        <f t="shared" si="45"/>
        <v>0</v>
      </c>
      <c r="T245">
        <f t="shared" si="46"/>
        <v>0</v>
      </c>
      <c r="W245">
        <f t="shared" si="47"/>
        <v>0</v>
      </c>
    </row>
    <row r="246" spans="1:23" x14ac:dyDescent="0.25">
      <c r="A246" t="s">
        <v>873</v>
      </c>
      <c r="B246" t="s">
        <v>616</v>
      </c>
      <c r="C246" t="s">
        <v>874</v>
      </c>
      <c r="I246" t="s">
        <v>869</v>
      </c>
      <c r="J246" s="12">
        <v>0.41</v>
      </c>
      <c r="K246" s="8" t="str">
        <f t="shared" si="37"/>
        <v>N</v>
      </c>
      <c r="L246" s="8" t="str">
        <f t="shared" si="38"/>
        <v>E</v>
      </c>
      <c r="M246" s="9" t="str">
        <f t="shared" si="39"/>
        <v>1.4</v>
      </c>
      <c r="N246" s="9" t="str">
        <f t="shared" si="40"/>
        <v>26.6</v>
      </c>
      <c r="O246">
        <f t="shared" si="41"/>
        <v>0</v>
      </c>
      <c r="P246" t="e">
        <f t="shared" si="42"/>
        <v>#DIV/0!</v>
      </c>
      <c r="Q246" t="e">
        <f t="shared" si="43"/>
        <v>#DIV/0!</v>
      </c>
      <c r="R246">
        <f t="shared" si="44"/>
        <v>0</v>
      </c>
      <c r="S246">
        <f t="shared" si="45"/>
        <v>0</v>
      </c>
      <c r="T246">
        <f t="shared" si="46"/>
        <v>0</v>
      </c>
      <c r="W246">
        <f t="shared" si="47"/>
        <v>0</v>
      </c>
    </row>
    <row r="247" spans="1:23" x14ac:dyDescent="0.25">
      <c r="A247" t="s">
        <v>875</v>
      </c>
      <c r="B247" t="s">
        <v>876</v>
      </c>
      <c r="C247" t="s">
        <v>877</v>
      </c>
      <c r="I247" t="s">
        <v>869</v>
      </c>
      <c r="J247" s="12">
        <v>0.41</v>
      </c>
      <c r="K247" s="8" t="str">
        <f t="shared" si="37"/>
        <v>S</v>
      </c>
      <c r="L247" s="8" t="str">
        <f t="shared" si="38"/>
        <v>E</v>
      </c>
      <c r="M247" s="9">
        <f t="shared" si="39"/>
        <v>-39.5</v>
      </c>
      <c r="N247" s="9" t="str">
        <f t="shared" si="40"/>
        <v>174.4</v>
      </c>
      <c r="O247">
        <f t="shared" si="41"/>
        <v>0</v>
      </c>
      <c r="P247" t="e">
        <f t="shared" si="42"/>
        <v>#DIV/0!</v>
      </c>
      <c r="Q247" t="e">
        <f t="shared" si="43"/>
        <v>#DIV/0!</v>
      </c>
      <c r="R247">
        <f t="shared" si="44"/>
        <v>0</v>
      </c>
      <c r="S247">
        <f t="shared" si="45"/>
        <v>0</v>
      </c>
      <c r="T247">
        <f t="shared" si="46"/>
        <v>0</v>
      </c>
      <c r="W247">
        <f t="shared" si="47"/>
        <v>0</v>
      </c>
    </row>
    <row r="248" spans="1:23" x14ac:dyDescent="0.25">
      <c r="A248" t="s">
        <v>878</v>
      </c>
      <c r="B248" t="s">
        <v>879</v>
      </c>
      <c r="C248" t="s">
        <v>872</v>
      </c>
      <c r="D248">
        <v>45</v>
      </c>
      <c r="I248" t="s">
        <v>880</v>
      </c>
      <c r="J248" s="12">
        <v>0.41</v>
      </c>
      <c r="K248" s="8" t="str">
        <f t="shared" si="37"/>
        <v>N</v>
      </c>
      <c r="L248" s="8" t="str">
        <f t="shared" si="38"/>
        <v>W</v>
      </c>
      <c r="M248" s="9" t="str">
        <f t="shared" si="39"/>
        <v>41.4</v>
      </c>
      <c r="N248" s="9">
        <f t="shared" si="40"/>
        <v>-87.7</v>
      </c>
      <c r="O248">
        <f t="shared" si="41"/>
        <v>0</v>
      </c>
      <c r="P248" t="e">
        <f t="shared" si="42"/>
        <v>#DIV/0!</v>
      </c>
      <c r="Q248" t="e">
        <f t="shared" si="43"/>
        <v>#DIV/0!</v>
      </c>
      <c r="R248">
        <f t="shared" si="44"/>
        <v>0</v>
      </c>
      <c r="S248">
        <f t="shared" si="45"/>
        <v>0</v>
      </c>
      <c r="T248">
        <f t="shared" si="46"/>
        <v>0</v>
      </c>
      <c r="W248">
        <f t="shared" si="47"/>
        <v>0</v>
      </c>
    </row>
    <row r="249" spans="1:23" x14ac:dyDescent="0.25">
      <c r="A249" t="s">
        <v>881</v>
      </c>
      <c r="B249" t="s">
        <v>882</v>
      </c>
      <c r="C249" t="s">
        <v>883</v>
      </c>
      <c r="I249" t="s">
        <v>884</v>
      </c>
      <c r="J249" s="12">
        <v>0.41</v>
      </c>
      <c r="K249" s="8" t="str">
        <f t="shared" si="37"/>
        <v>S</v>
      </c>
      <c r="L249" s="8" t="str">
        <f t="shared" si="38"/>
        <v>E</v>
      </c>
      <c r="M249" s="9">
        <f t="shared" si="39"/>
        <v>-15.2</v>
      </c>
      <c r="N249" s="9" t="str">
        <f t="shared" si="40"/>
        <v>55.1</v>
      </c>
      <c r="O249">
        <f t="shared" si="41"/>
        <v>0</v>
      </c>
      <c r="P249" t="e">
        <f t="shared" si="42"/>
        <v>#DIV/0!</v>
      </c>
      <c r="Q249" t="e">
        <f t="shared" si="43"/>
        <v>#DIV/0!</v>
      </c>
      <c r="R249">
        <f t="shared" si="44"/>
        <v>0</v>
      </c>
      <c r="S249">
        <f t="shared" si="45"/>
        <v>0</v>
      </c>
      <c r="T249">
        <f t="shared" si="46"/>
        <v>0</v>
      </c>
      <c r="W249">
        <f t="shared" si="47"/>
        <v>0</v>
      </c>
    </row>
    <row r="250" spans="1:23" x14ac:dyDescent="0.25">
      <c r="A250" t="s">
        <v>885</v>
      </c>
      <c r="B250" t="s">
        <v>886</v>
      </c>
      <c r="C250" t="s">
        <v>887</v>
      </c>
      <c r="D250">
        <v>40.700000000000003</v>
      </c>
      <c r="I250" t="s">
        <v>888</v>
      </c>
      <c r="J250" s="12">
        <v>0.41</v>
      </c>
      <c r="K250" s="8" t="str">
        <f t="shared" si="37"/>
        <v>S</v>
      </c>
      <c r="L250" s="8" t="str">
        <f t="shared" si="38"/>
        <v>W</v>
      </c>
      <c r="M250" s="9">
        <f t="shared" si="39"/>
        <v>-27.5</v>
      </c>
      <c r="N250" s="9">
        <f t="shared" si="40"/>
        <v>-164.9</v>
      </c>
      <c r="O250">
        <f t="shared" si="41"/>
        <v>0</v>
      </c>
      <c r="P250" t="e">
        <f t="shared" si="42"/>
        <v>#DIV/0!</v>
      </c>
      <c r="Q250" t="e">
        <f t="shared" si="43"/>
        <v>#DIV/0!</v>
      </c>
      <c r="R250">
        <f t="shared" si="44"/>
        <v>0</v>
      </c>
      <c r="S250">
        <f t="shared" si="45"/>
        <v>0</v>
      </c>
      <c r="T250">
        <f t="shared" si="46"/>
        <v>0</v>
      </c>
      <c r="W250">
        <f t="shared" si="47"/>
        <v>0</v>
      </c>
    </row>
    <row r="251" spans="1:23" x14ac:dyDescent="0.25">
      <c r="A251" t="s">
        <v>889</v>
      </c>
      <c r="B251" t="s">
        <v>890</v>
      </c>
      <c r="C251" t="s">
        <v>891</v>
      </c>
      <c r="D251">
        <v>28.2</v>
      </c>
      <c r="E251">
        <v>12.9</v>
      </c>
      <c r="F251">
        <v>3.9</v>
      </c>
      <c r="G251">
        <v>-4.0999999999999996</v>
      </c>
      <c r="H251">
        <v>-11.6</v>
      </c>
      <c r="I251" t="s">
        <v>880</v>
      </c>
      <c r="J251" s="12">
        <v>0.41</v>
      </c>
      <c r="K251" s="8" t="str">
        <f t="shared" si="37"/>
        <v>N</v>
      </c>
      <c r="L251" s="8" t="str">
        <f t="shared" si="38"/>
        <v>W</v>
      </c>
      <c r="M251" s="9" t="str">
        <f t="shared" si="39"/>
        <v>53.1</v>
      </c>
      <c r="N251" s="9">
        <f t="shared" si="40"/>
        <v>-109.9</v>
      </c>
      <c r="O251">
        <f t="shared" si="41"/>
        <v>12.90658746532173</v>
      </c>
      <c r="P251">
        <f t="shared" si="42"/>
        <v>53.048449938781495</v>
      </c>
      <c r="Q251">
        <f t="shared" si="43"/>
        <v>330.60389711369533</v>
      </c>
      <c r="R251">
        <f t="shared" si="44"/>
        <v>-8.9862383850560406</v>
      </c>
      <c r="S251">
        <f t="shared" si="45"/>
        <v>5.0626798510755613</v>
      </c>
      <c r="T251">
        <f t="shared" si="46"/>
        <v>7.7586591890905279</v>
      </c>
      <c r="W251">
        <f t="shared" si="47"/>
        <v>1</v>
      </c>
    </row>
    <row r="252" spans="1:23" x14ac:dyDescent="0.25">
      <c r="A252" t="s">
        <v>892</v>
      </c>
      <c r="B252" t="s">
        <v>893</v>
      </c>
      <c r="C252" t="s">
        <v>894</v>
      </c>
      <c r="D252">
        <v>40.700000000000003</v>
      </c>
      <c r="I252" t="s">
        <v>869</v>
      </c>
      <c r="J252" s="12">
        <v>0.41</v>
      </c>
      <c r="K252" s="8" t="str">
        <f t="shared" si="37"/>
        <v>N</v>
      </c>
      <c r="L252" s="8" t="str">
        <f t="shared" si="38"/>
        <v>W</v>
      </c>
      <c r="M252" s="9" t="str">
        <f t="shared" si="39"/>
        <v>36.4</v>
      </c>
      <c r="N252" s="9">
        <f t="shared" si="40"/>
        <v>-160.4</v>
      </c>
      <c r="O252">
        <f t="shared" si="41"/>
        <v>0</v>
      </c>
      <c r="P252" t="e">
        <f t="shared" si="42"/>
        <v>#DIV/0!</v>
      </c>
      <c r="Q252" t="e">
        <f t="shared" si="43"/>
        <v>#DIV/0!</v>
      </c>
      <c r="R252">
        <f t="shared" si="44"/>
        <v>0</v>
      </c>
      <c r="S252">
        <f t="shared" si="45"/>
        <v>0</v>
      </c>
      <c r="T252">
        <f t="shared" si="46"/>
        <v>0</v>
      </c>
      <c r="W252">
        <f t="shared" si="47"/>
        <v>0</v>
      </c>
    </row>
    <row r="253" spans="1:23" x14ac:dyDescent="0.25">
      <c r="A253" t="s">
        <v>895</v>
      </c>
      <c r="B253" t="s">
        <v>896</v>
      </c>
      <c r="C253" t="s">
        <v>897</v>
      </c>
      <c r="D253">
        <v>61</v>
      </c>
      <c r="I253" t="s">
        <v>869</v>
      </c>
      <c r="J253" s="12">
        <v>0.41</v>
      </c>
      <c r="K253" s="8" t="str">
        <f t="shared" si="37"/>
        <v>S</v>
      </c>
      <c r="L253" s="8" t="str">
        <f t="shared" si="38"/>
        <v>E</v>
      </c>
      <c r="M253" s="9">
        <f t="shared" si="39"/>
        <v>-31.7</v>
      </c>
      <c r="N253" s="9" t="str">
        <f t="shared" si="40"/>
        <v>54.9</v>
      </c>
      <c r="O253">
        <f t="shared" si="41"/>
        <v>0</v>
      </c>
      <c r="P253" t="e">
        <f t="shared" si="42"/>
        <v>#DIV/0!</v>
      </c>
      <c r="Q253" t="e">
        <f t="shared" si="43"/>
        <v>#DIV/0!</v>
      </c>
      <c r="R253">
        <f t="shared" si="44"/>
        <v>0</v>
      </c>
      <c r="S253">
        <f t="shared" si="45"/>
        <v>0</v>
      </c>
      <c r="T253">
        <f t="shared" si="46"/>
        <v>0</v>
      </c>
      <c r="W253">
        <f t="shared" si="47"/>
        <v>0</v>
      </c>
    </row>
    <row r="254" spans="1:23" x14ac:dyDescent="0.25">
      <c r="A254" t="s">
        <v>898</v>
      </c>
      <c r="B254" t="s">
        <v>899</v>
      </c>
      <c r="C254" t="s">
        <v>900</v>
      </c>
      <c r="D254">
        <v>29.6</v>
      </c>
      <c r="I254" t="s">
        <v>869</v>
      </c>
      <c r="J254" s="12">
        <v>0.41</v>
      </c>
      <c r="K254" s="8" t="str">
        <f t="shared" si="37"/>
        <v>S</v>
      </c>
      <c r="L254" s="8" t="str">
        <f t="shared" si="38"/>
        <v>E</v>
      </c>
      <c r="M254" s="9">
        <f t="shared" si="39"/>
        <v>-18.5</v>
      </c>
      <c r="N254" s="9" t="str">
        <f t="shared" si="40"/>
        <v>141.8</v>
      </c>
      <c r="O254">
        <f t="shared" si="41"/>
        <v>0</v>
      </c>
      <c r="P254" t="e">
        <f t="shared" si="42"/>
        <v>#DIV/0!</v>
      </c>
      <c r="Q254" t="e">
        <f t="shared" si="43"/>
        <v>#DIV/0!</v>
      </c>
      <c r="R254">
        <f t="shared" si="44"/>
        <v>0</v>
      </c>
      <c r="S254">
        <f t="shared" si="45"/>
        <v>0</v>
      </c>
      <c r="T254">
        <f t="shared" si="46"/>
        <v>0</v>
      </c>
      <c r="W254">
        <f t="shared" si="47"/>
        <v>0</v>
      </c>
    </row>
    <row r="255" spans="1:23" x14ac:dyDescent="0.25">
      <c r="A255" t="s">
        <v>901</v>
      </c>
      <c r="B255" t="s">
        <v>902</v>
      </c>
      <c r="C255" t="s">
        <v>903</v>
      </c>
      <c r="D255">
        <v>36</v>
      </c>
      <c r="E255">
        <v>17.5</v>
      </c>
      <c r="F255">
        <v>-10.7</v>
      </c>
      <c r="G255">
        <v>-7.6</v>
      </c>
      <c r="H255">
        <v>11.6</v>
      </c>
      <c r="I255" t="s">
        <v>884</v>
      </c>
      <c r="J255" s="12">
        <v>0.41</v>
      </c>
      <c r="K255" s="8" t="str">
        <f t="shared" si="37"/>
        <v>N</v>
      </c>
      <c r="L255" s="8" t="str">
        <f t="shared" si="38"/>
        <v>E</v>
      </c>
      <c r="M255" s="9" t="str">
        <f t="shared" si="39"/>
        <v>2.0</v>
      </c>
      <c r="N255" s="9" t="str">
        <f t="shared" si="40"/>
        <v>28.8</v>
      </c>
      <c r="O255">
        <f t="shared" si="41"/>
        <v>17.515992692393997</v>
      </c>
      <c r="P255">
        <f t="shared" si="42"/>
        <v>43.881764462325251</v>
      </c>
      <c r="Q255">
        <f t="shared" si="43"/>
        <v>172.87885547345115</v>
      </c>
      <c r="R255">
        <f t="shared" si="44"/>
        <v>12.047946579558813</v>
      </c>
      <c r="S255">
        <f t="shared" si="45"/>
        <v>-1.505166455632323</v>
      </c>
      <c r="T255">
        <f t="shared" si="46"/>
        <v>12.625032956667331</v>
      </c>
      <c r="W255">
        <f t="shared" si="47"/>
        <v>1</v>
      </c>
    </row>
    <row r="256" spans="1:23" x14ac:dyDescent="0.25">
      <c r="A256" t="s">
        <v>904</v>
      </c>
      <c r="B256" t="s">
        <v>905</v>
      </c>
      <c r="C256" t="s">
        <v>906</v>
      </c>
      <c r="D256">
        <v>42</v>
      </c>
      <c r="I256" t="s">
        <v>880</v>
      </c>
      <c r="J256" s="12">
        <v>0.41</v>
      </c>
      <c r="K256" s="8" t="str">
        <f t="shared" si="37"/>
        <v>S</v>
      </c>
      <c r="L256" s="8" t="str">
        <f t="shared" si="38"/>
        <v>E</v>
      </c>
      <c r="M256" s="9">
        <f t="shared" si="39"/>
        <v>-56.9</v>
      </c>
      <c r="N256" s="9" t="str">
        <f t="shared" si="40"/>
        <v>162.2</v>
      </c>
      <c r="O256">
        <f t="shared" si="41"/>
        <v>0</v>
      </c>
      <c r="P256" t="e">
        <f t="shared" si="42"/>
        <v>#DIV/0!</v>
      </c>
      <c r="Q256" t="e">
        <f t="shared" si="43"/>
        <v>#DIV/0!</v>
      </c>
      <c r="R256">
        <f t="shared" si="44"/>
        <v>0</v>
      </c>
      <c r="S256">
        <f t="shared" si="45"/>
        <v>0</v>
      </c>
      <c r="T256">
        <f t="shared" si="46"/>
        <v>0</v>
      </c>
      <c r="W256">
        <f t="shared" si="47"/>
        <v>0</v>
      </c>
    </row>
    <row r="257" spans="1:23" x14ac:dyDescent="0.25">
      <c r="A257" t="s">
        <v>907</v>
      </c>
      <c r="B257" t="s">
        <v>908</v>
      </c>
      <c r="C257" t="s">
        <v>909</v>
      </c>
      <c r="D257">
        <v>31.1</v>
      </c>
      <c r="E257">
        <v>18.100000000000001</v>
      </c>
      <c r="F257">
        <v>12.7</v>
      </c>
      <c r="G257">
        <v>-4.7</v>
      </c>
      <c r="H257">
        <v>12</v>
      </c>
      <c r="I257" t="s">
        <v>888</v>
      </c>
      <c r="J257" s="12">
        <v>0.41</v>
      </c>
      <c r="K257" s="8" t="str">
        <f t="shared" si="37"/>
        <v>S</v>
      </c>
      <c r="L257" s="8" t="str">
        <f t="shared" si="38"/>
        <v>E</v>
      </c>
      <c r="M257" s="9">
        <f t="shared" si="39"/>
        <v>-48.6</v>
      </c>
      <c r="N257" s="9" t="str">
        <f t="shared" si="40"/>
        <v>90.4</v>
      </c>
      <c r="O257">
        <f t="shared" si="41"/>
        <v>18.093645293306707</v>
      </c>
      <c r="P257">
        <f t="shared" si="42"/>
        <v>47.739348800957586</v>
      </c>
      <c r="Q257">
        <f t="shared" si="43"/>
        <v>108.92816613538547</v>
      </c>
      <c r="R257">
        <f t="shared" si="44"/>
        <v>4.3437999198347654</v>
      </c>
      <c r="S257">
        <f t="shared" si="45"/>
        <v>-12.666878586774038</v>
      </c>
      <c r="T257">
        <f t="shared" si="46"/>
        <v>12.168056094724777</v>
      </c>
      <c r="W257">
        <f t="shared" si="47"/>
        <v>1</v>
      </c>
    </row>
    <row r="258" spans="1:23" x14ac:dyDescent="0.25">
      <c r="A258" t="s">
        <v>910</v>
      </c>
      <c r="B258" t="s">
        <v>911</v>
      </c>
      <c r="C258" t="s">
        <v>912</v>
      </c>
      <c r="I258" t="s">
        <v>913</v>
      </c>
      <c r="J258">
        <v>0.4</v>
      </c>
      <c r="K258" s="8" t="str">
        <f t="shared" si="37"/>
        <v>S</v>
      </c>
      <c r="L258" s="8" t="str">
        <f t="shared" si="38"/>
        <v>E</v>
      </c>
      <c r="M258" s="9">
        <f t="shared" si="39"/>
        <v>-59.9</v>
      </c>
      <c r="N258" s="9" t="str">
        <f t="shared" si="40"/>
        <v>41.0</v>
      </c>
      <c r="O258">
        <f t="shared" si="41"/>
        <v>0</v>
      </c>
      <c r="P258" t="e">
        <f t="shared" si="42"/>
        <v>#DIV/0!</v>
      </c>
      <c r="Q258" t="e">
        <f t="shared" si="43"/>
        <v>#DIV/0!</v>
      </c>
      <c r="R258">
        <f t="shared" si="44"/>
        <v>0</v>
      </c>
      <c r="S258">
        <f t="shared" si="45"/>
        <v>0</v>
      </c>
      <c r="T258">
        <f t="shared" si="46"/>
        <v>0</v>
      </c>
      <c r="W258">
        <f t="shared" si="47"/>
        <v>0</v>
      </c>
    </row>
    <row r="259" spans="1:23" x14ac:dyDescent="0.25">
      <c r="A259" t="s">
        <v>914</v>
      </c>
      <c r="B259" t="s">
        <v>915</v>
      </c>
      <c r="C259" t="s">
        <v>916</v>
      </c>
      <c r="D259">
        <v>16.7</v>
      </c>
      <c r="I259" t="s">
        <v>917</v>
      </c>
      <c r="J259">
        <v>0.4</v>
      </c>
      <c r="K259" s="8" t="str">
        <f t="shared" ref="K259:K322" si="48">RIGHTB(B259,1)</f>
        <v>S</v>
      </c>
      <c r="L259" s="8" t="str">
        <f t="shared" ref="L259:L322" si="49">RIGHTB(C259,1)</f>
        <v>W</v>
      </c>
      <c r="M259" s="9">
        <f t="shared" ref="M259:M322" si="50">IF(AND(K259="S",LEN(B259)&gt;4),-LEFT(B259,4),IF(AND(K259="S",LEN(B259)=4),-LEFT(B259,3),IF(AND(K259="N",LEN(B259)=4),LEFT(B259,3),LEFT(B259,4))))</f>
        <v>-36.299999999999997</v>
      </c>
      <c r="N259" s="9">
        <f t="shared" ref="N259:N322" si="51">IF(AND(L259="W",LEN(C259)=6),-LEFT(C259,5), IF(AND(L259="W",LEN(C259)=5),-LEFT(C259,4), IF(AND(L259="W",LEN(C259)=4), -LEFT(C259,3), IF(AND(L259="E", LEN(C259)=6),LEFT(C259,5), IF(AND(L259="E",LEN(C259)=5), LEFT(C259,4), IF(AND(L259="E",LEN(C259)=4),LEFT(C259,3) ))))))</f>
        <v>-80.5</v>
      </c>
      <c r="O259">
        <f t="shared" ref="O259:O322" si="52">(F259^2+G259^2+H259^2)^0.5</f>
        <v>0</v>
      </c>
      <c r="P259" t="e">
        <f t="shared" ref="P259:P322" si="53">ATAN((R259^2+S259^2)^0.5/T259)/$AB$1</f>
        <v>#DIV/0!</v>
      </c>
      <c r="Q259" t="e">
        <f t="shared" ref="Q259:Q322" si="54">ATAN2(R259,S259)/$AB$1+180</f>
        <v>#DIV/0!</v>
      </c>
      <c r="R259">
        <f t="shared" ref="R259:R322" si="55">-F259*SIN(M259*$AB$1)*COS(N259*$AB$1)-G259*SIN($AB$1*M259)*SIN($AB$1*N259)+H259*COS($AB$1*M259)</f>
        <v>0</v>
      </c>
      <c r="S259">
        <f t="shared" ref="S259:S322" si="56">-F259*SIN($AB$1*N259)+G259*COS($AB$1*N259)</f>
        <v>0</v>
      </c>
      <c r="T259">
        <f t="shared" ref="T259:T322" si="57">-F259*COS($AB$1*M259)*COS(N259*$AB$1)-G259*COS($AB$1*M259)*SIN($AB$1*N259)-H259*SIN($AB$1*M259)</f>
        <v>0</v>
      </c>
      <c r="W259">
        <f t="shared" si="47"/>
        <v>0</v>
      </c>
    </row>
    <row r="260" spans="1:23" x14ac:dyDescent="0.25">
      <c r="A260" t="s">
        <v>918</v>
      </c>
      <c r="B260" t="s">
        <v>919</v>
      </c>
      <c r="C260" t="s">
        <v>920</v>
      </c>
      <c r="I260" t="s">
        <v>921</v>
      </c>
      <c r="J260">
        <v>0.4</v>
      </c>
      <c r="K260" s="8" t="str">
        <f t="shared" si="48"/>
        <v>S</v>
      </c>
      <c r="L260" s="8" t="str">
        <f t="shared" si="49"/>
        <v>W</v>
      </c>
      <c r="M260" s="9">
        <f t="shared" si="50"/>
        <v>-61.6</v>
      </c>
      <c r="N260" s="9">
        <f t="shared" si="51"/>
        <v>-158.9</v>
      </c>
      <c r="O260">
        <f t="shared" si="52"/>
        <v>0</v>
      </c>
      <c r="P260" t="e">
        <f t="shared" si="53"/>
        <v>#DIV/0!</v>
      </c>
      <c r="Q260" t="e">
        <f t="shared" si="54"/>
        <v>#DIV/0!</v>
      </c>
      <c r="R260">
        <f t="shared" si="55"/>
        <v>0</v>
      </c>
      <c r="S260">
        <f t="shared" si="56"/>
        <v>0</v>
      </c>
      <c r="T260">
        <f t="shared" si="57"/>
        <v>0</v>
      </c>
      <c r="W260">
        <f t="shared" si="47"/>
        <v>0</v>
      </c>
    </row>
    <row r="261" spans="1:23" x14ac:dyDescent="0.25">
      <c r="A261" t="s">
        <v>922</v>
      </c>
      <c r="B261" t="s">
        <v>923</v>
      </c>
      <c r="C261" t="s">
        <v>924</v>
      </c>
      <c r="D261">
        <v>36.1</v>
      </c>
      <c r="I261" t="s">
        <v>913</v>
      </c>
      <c r="J261">
        <v>0.4</v>
      </c>
      <c r="K261" s="8" t="str">
        <f t="shared" si="48"/>
        <v>S</v>
      </c>
      <c r="L261" s="8" t="str">
        <f t="shared" si="49"/>
        <v>E</v>
      </c>
      <c r="M261" s="9">
        <f t="shared" si="50"/>
        <v>-30.2</v>
      </c>
      <c r="N261" s="9" t="str">
        <f t="shared" si="51"/>
        <v>52.6</v>
      </c>
      <c r="O261">
        <f t="shared" si="52"/>
        <v>0</v>
      </c>
      <c r="P261" t="e">
        <f t="shared" si="53"/>
        <v>#DIV/0!</v>
      </c>
      <c r="Q261" t="e">
        <f t="shared" si="54"/>
        <v>#DIV/0!</v>
      </c>
      <c r="R261">
        <f t="shared" si="55"/>
        <v>0</v>
      </c>
      <c r="S261">
        <f t="shared" si="56"/>
        <v>0</v>
      </c>
      <c r="T261">
        <f t="shared" si="57"/>
        <v>0</v>
      </c>
      <c r="W261">
        <f t="shared" si="47"/>
        <v>0</v>
      </c>
    </row>
    <row r="262" spans="1:23" x14ac:dyDescent="0.25">
      <c r="A262" t="s">
        <v>925</v>
      </c>
      <c r="B262" t="s">
        <v>926</v>
      </c>
      <c r="C262" t="s">
        <v>927</v>
      </c>
      <c r="D262">
        <v>30.8</v>
      </c>
      <c r="E262">
        <v>18</v>
      </c>
      <c r="F262">
        <v>2.9</v>
      </c>
      <c r="G262">
        <v>13.4</v>
      </c>
      <c r="H262">
        <v>-12.5</v>
      </c>
      <c r="I262" t="s">
        <v>921</v>
      </c>
      <c r="J262">
        <v>0.4</v>
      </c>
      <c r="K262" s="8" t="str">
        <f t="shared" si="48"/>
        <v>S</v>
      </c>
      <c r="L262" s="8" t="str">
        <f t="shared" si="49"/>
        <v>W</v>
      </c>
      <c r="M262" s="9">
        <f t="shared" si="50"/>
        <v>-39.4</v>
      </c>
      <c r="N262" s="9">
        <f t="shared" si="51"/>
        <v>-95.9</v>
      </c>
      <c r="O262">
        <f t="shared" si="52"/>
        <v>18.553166845581917</v>
      </c>
      <c r="P262">
        <f t="shared" si="53"/>
        <v>81.956659458031552</v>
      </c>
      <c r="Q262">
        <f t="shared" si="54"/>
        <v>355.29388358956601</v>
      </c>
      <c r="R262">
        <f t="shared" si="55"/>
        <v>-18.308716068082099</v>
      </c>
      <c r="S262">
        <f t="shared" si="56"/>
        <v>1.5072181773426159</v>
      </c>
      <c r="T262">
        <f t="shared" si="57"/>
        <v>2.5959987103695479</v>
      </c>
      <c r="W262">
        <f t="shared" si="47"/>
        <v>1</v>
      </c>
    </row>
    <row r="263" spans="1:23" x14ac:dyDescent="0.25">
      <c r="A263" t="s">
        <v>928</v>
      </c>
      <c r="B263" t="s">
        <v>929</v>
      </c>
      <c r="C263" t="s">
        <v>930</v>
      </c>
      <c r="D263">
        <v>45.5</v>
      </c>
      <c r="E263">
        <v>35.700000000000003</v>
      </c>
      <c r="F263">
        <v>-35.4</v>
      </c>
      <c r="G263">
        <v>1.8</v>
      </c>
      <c r="H263">
        <v>-4.4000000000000004</v>
      </c>
      <c r="I263" t="s">
        <v>921</v>
      </c>
      <c r="J263">
        <v>0.4</v>
      </c>
      <c r="K263" s="8" t="str">
        <f t="shared" si="48"/>
        <v>N</v>
      </c>
      <c r="L263" s="8" t="str">
        <f t="shared" si="49"/>
        <v>E</v>
      </c>
      <c r="M263" s="9" t="str">
        <f t="shared" si="50"/>
        <v>45.7</v>
      </c>
      <c r="N263" s="9" t="str">
        <f t="shared" si="51"/>
        <v>26.9</v>
      </c>
      <c r="O263">
        <f t="shared" si="52"/>
        <v>35.717782685939504</v>
      </c>
      <c r="P263">
        <f t="shared" si="53"/>
        <v>46.405972130264843</v>
      </c>
      <c r="Q263">
        <f t="shared" si="54"/>
        <v>222.93713408068274</v>
      </c>
      <c r="R263">
        <f t="shared" si="55"/>
        <v>18.93828174295583</v>
      </c>
      <c r="S263">
        <f t="shared" si="56"/>
        <v>17.621424262513784</v>
      </c>
      <c r="T263">
        <f t="shared" si="57"/>
        <v>24.628984785916703</v>
      </c>
      <c r="W263">
        <f t="shared" si="47"/>
        <v>1</v>
      </c>
    </row>
    <row r="264" spans="1:23" x14ac:dyDescent="0.25">
      <c r="A264" t="s">
        <v>931</v>
      </c>
      <c r="B264" t="s">
        <v>882</v>
      </c>
      <c r="C264" t="s">
        <v>932</v>
      </c>
      <c r="D264">
        <v>30.6</v>
      </c>
      <c r="E264">
        <v>17.399999999999999</v>
      </c>
      <c r="F264">
        <v>9.1</v>
      </c>
      <c r="G264">
        <v>-11.2</v>
      </c>
      <c r="H264">
        <v>9.6999999999999993</v>
      </c>
      <c r="I264" t="s">
        <v>917</v>
      </c>
      <c r="J264">
        <v>0.4</v>
      </c>
      <c r="K264" s="8" t="str">
        <f t="shared" si="48"/>
        <v>S</v>
      </c>
      <c r="L264" s="8" t="str">
        <f t="shared" si="49"/>
        <v>E</v>
      </c>
      <c r="M264" s="9">
        <f t="shared" si="50"/>
        <v>-15.2</v>
      </c>
      <c r="N264" s="9" t="str">
        <f t="shared" si="51"/>
        <v>80.3</v>
      </c>
      <c r="O264">
        <f t="shared" si="52"/>
        <v>17.387926845946872</v>
      </c>
      <c r="P264">
        <f t="shared" si="53"/>
        <v>47.633168441946331</v>
      </c>
      <c r="Q264">
        <f t="shared" si="54"/>
        <v>122.31743947609868</v>
      </c>
      <c r="R264">
        <f t="shared" si="55"/>
        <v>6.8681256651575886</v>
      </c>
      <c r="S264">
        <f t="shared" si="56"/>
        <v>-10.85698262021741</v>
      </c>
      <c r="T264">
        <f t="shared" si="57"/>
        <v>11.717285446377957</v>
      </c>
      <c r="W264">
        <f t="shared" si="47"/>
        <v>1</v>
      </c>
    </row>
    <row r="265" spans="1:23" x14ac:dyDescent="0.25">
      <c r="A265" t="s">
        <v>933</v>
      </c>
      <c r="B265" t="s">
        <v>934</v>
      </c>
      <c r="C265" t="s">
        <v>935</v>
      </c>
      <c r="D265">
        <v>40</v>
      </c>
      <c r="E265">
        <v>14.1</v>
      </c>
      <c r="F265">
        <v>-8.9</v>
      </c>
      <c r="G265">
        <v>6.3</v>
      </c>
      <c r="H265">
        <v>-9</v>
      </c>
      <c r="I265" t="s">
        <v>936</v>
      </c>
      <c r="J265">
        <v>0.4</v>
      </c>
      <c r="K265" s="8" t="str">
        <f t="shared" si="48"/>
        <v>N</v>
      </c>
      <c r="L265" s="8" t="str">
        <f t="shared" si="49"/>
        <v>E</v>
      </c>
      <c r="M265" s="9" t="str">
        <f t="shared" si="50"/>
        <v>71.2</v>
      </c>
      <c r="N265" s="9" t="str">
        <f t="shared" si="51"/>
        <v>106.7</v>
      </c>
      <c r="O265">
        <f t="shared" si="52"/>
        <v>14.138599647772759</v>
      </c>
      <c r="P265">
        <f t="shared" si="53"/>
        <v>65.998591609882197</v>
      </c>
      <c r="Q265">
        <f t="shared" si="54"/>
        <v>328.67880646654214</v>
      </c>
      <c r="R265">
        <f t="shared" si="55"/>
        <v>-11.033803229335227</v>
      </c>
      <c r="S265">
        <f t="shared" si="56"/>
        <v>6.7142489295274368</v>
      </c>
      <c r="T265">
        <f t="shared" si="57"/>
        <v>5.7510040522200283</v>
      </c>
      <c r="W265">
        <f t="shared" si="47"/>
        <v>1</v>
      </c>
    </row>
    <row r="266" spans="1:23" x14ac:dyDescent="0.25">
      <c r="A266" t="s">
        <v>937</v>
      </c>
      <c r="B266" t="s">
        <v>938</v>
      </c>
      <c r="C266" t="s">
        <v>939</v>
      </c>
      <c r="D266">
        <v>28</v>
      </c>
      <c r="E266">
        <v>21.2</v>
      </c>
      <c r="F266">
        <v>-3.5</v>
      </c>
      <c r="G266">
        <v>-9</v>
      </c>
      <c r="H266">
        <v>-18.899999999999999</v>
      </c>
      <c r="I266" t="s">
        <v>936</v>
      </c>
      <c r="J266">
        <v>0.4</v>
      </c>
      <c r="K266" s="8" t="str">
        <f t="shared" si="48"/>
        <v>N</v>
      </c>
      <c r="L266" s="8" t="str">
        <f t="shared" si="49"/>
        <v>W</v>
      </c>
      <c r="M266" s="9" t="str">
        <f t="shared" si="50"/>
        <v>53.9</v>
      </c>
      <c r="N266" s="9">
        <f t="shared" si="51"/>
        <v>-148</v>
      </c>
      <c r="O266">
        <f t="shared" si="52"/>
        <v>21.224042970178889</v>
      </c>
      <c r="P266">
        <f t="shared" si="53"/>
        <v>59.687428767246551</v>
      </c>
      <c r="Q266">
        <f t="shared" si="54"/>
        <v>341.61888489486512</v>
      </c>
      <c r="R266">
        <f t="shared" si="55"/>
        <v>-17.387585787295727</v>
      </c>
      <c r="S266">
        <f t="shared" si="56"/>
        <v>5.7777154400203621</v>
      </c>
      <c r="T266">
        <f t="shared" si="57"/>
        <v>10.712136331450507</v>
      </c>
      <c r="W266">
        <f t="shared" si="47"/>
        <v>1</v>
      </c>
    </row>
    <row r="267" spans="1:23" x14ac:dyDescent="0.25">
      <c r="A267" t="s">
        <v>940</v>
      </c>
      <c r="I267" t="s">
        <v>941</v>
      </c>
      <c r="J267" s="12">
        <v>0.39</v>
      </c>
      <c r="K267" s="8" t="str">
        <f t="shared" si="48"/>
        <v/>
      </c>
      <c r="L267" s="8" t="str">
        <f t="shared" si="49"/>
        <v/>
      </c>
      <c r="M267" s="9" t="str">
        <f t="shared" si="50"/>
        <v/>
      </c>
      <c r="N267" s="9" t="b">
        <f t="shared" si="51"/>
        <v>0</v>
      </c>
      <c r="O267">
        <f t="shared" si="52"/>
        <v>0</v>
      </c>
      <c r="P267" t="e">
        <f t="shared" si="53"/>
        <v>#VALUE!</v>
      </c>
      <c r="Q267" t="e">
        <f t="shared" si="54"/>
        <v>#VALUE!</v>
      </c>
      <c r="R267" t="e">
        <f t="shared" si="55"/>
        <v>#VALUE!</v>
      </c>
      <c r="S267">
        <f t="shared" si="56"/>
        <v>0</v>
      </c>
      <c r="T267" t="e">
        <f t="shared" si="57"/>
        <v>#VALUE!</v>
      </c>
      <c r="W267">
        <f t="shared" si="47"/>
        <v>0</v>
      </c>
    </row>
    <row r="268" spans="1:23" x14ac:dyDescent="0.25">
      <c r="A268" t="s">
        <v>942</v>
      </c>
      <c r="B268" t="s">
        <v>943</v>
      </c>
      <c r="C268" t="s">
        <v>944</v>
      </c>
      <c r="D268">
        <v>63</v>
      </c>
      <c r="I268" t="s">
        <v>945</v>
      </c>
      <c r="J268" s="12">
        <v>0.39</v>
      </c>
      <c r="K268" s="8" t="str">
        <f t="shared" si="48"/>
        <v>S</v>
      </c>
      <c r="L268" s="8" t="str">
        <f t="shared" si="49"/>
        <v>E</v>
      </c>
      <c r="M268" s="9">
        <f t="shared" si="50"/>
        <v>-28.2</v>
      </c>
      <c r="N268" s="9" t="str">
        <f t="shared" si="51"/>
        <v>3.2</v>
      </c>
      <c r="O268">
        <f t="shared" si="52"/>
        <v>0</v>
      </c>
      <c r="P268" t="e">
        <f t="shared" si="53"/>
        <v>#DIV/0!</v>
      </c>
      <c r="Q268" t="e">
        <f t="shared" si="54"/>
        <v>#DIV/0!</v>
      </c>
      <c r="R268">
        <f t="shared" si="55"/>
        <v>0</v>
      </c>
      <c r="S268">
        <f t="shared" si="56"/>
        <v>0</v>
      </c>
      <c r="T268">
        <f t="shared" si="57"/>
        <v>0</v>
      </c>
      <c r="W268">
        <f t="shared" si="47"/>
        <v>0</v>
      </c>
    </row>
    <row r="269" spans="1:23" x14ac:dyDescent="0.25">
      <c r="A269" t="s">
        <v>946</v>
      </c>
      <c r="B269" t="s">
        <v>947</v>
      </c>
      <c r="C269" t="s">
        <v>948</v>
      </c>
      <c r="D269">
        <v>33.299999999999997</v>
      </c>
      <c r="I269" t="s">
        <v>941</v>
      </c>
      <c r="J269" s="12">
        <v>0.39</v>
      </c>
      <c r="K269" s="8" t="str">
        <f t="shared" si="48"/>
        <v>S</v>
      </c>
      <c r="L269" s="8" t="str">
        <f t="shared" si="49"/>
        <v>E</v>
      </c>
      <c r="M269" s="9">
        <f t="shared" si="50"/>
        <v>-72.5</v>
      </c>
      <c r="N269" s="9" t="str">
        <f t="shared" si="51"/>
        <v>144.9</v>
      </c>
      <c r="O269">
        <f t="shared" si="52"/>
        <v>0</v>
      </c>
      <c r="P269" t="e">
        <f t="shared" si="53"/>
        <v>#DIV/0!</v>
      </c>
      <c r="Q269" t="e">
        <f t="shared" si="54"/>
        <v>#DIV/0!</v>
      </c>
      <c r="R269">
        <f t="shared" si="55"/>
        <v>0</v>
      </c>
      <c r="S269">
        <f t="shared" si="56"/>
        <v>0</v>
      </c>
      <c r="T269">
        <f t="shared" si="57"/>
        <v>0</v>
      </c>
      <c r="W269">
        <f t="shared" ref="W269:W332" si="58">IF(O269&lt;&gt;0,1,0)</f>
        <v>0</v>
      </c>
    </row>
    <row r="270" spans="1:23" x14ac:dyDescent="0.25">
      <c r="A270" t="s">
        <v>949</v>
      </c>
      <c r="B270" t="s">
        <v>950</v>
      </c>
      <c r="C270" t="s">
        <v>951</v>
      </c>
      <c r="D270">
        <v>33.299999999999997</v>
      </c>
      <c r="E270">
        <v>17.100000000000001</v>
      </c>
      <c r="F270">
        <v>-0.8</v>
      </c>
      <c r="G270">
        <v>1.1000000000000001</v>
      </c>
      <c r="H270">
        <v>17</v>
      </c>
      <c r="I270" t="s">
        <v>952</v>
      </c>
      <c r="J270" s="12">
        <v>0.39</v>
      </c>
      <c r="K270" s="8" t="str">
        <f t="shared" si="48"/>
        <v>S</v>
      </c>
      <c r="L270" s="8" t="str">
        <f t="shared" si="49"/>
        <v>W</v>
      </c>
      <c r="M270" s="9">
        <f t="shared" si="50"/>
        <v>-61.8</v>
      </c>
      <c r="N270" s="9">
        <f t="shared" si="51"/>
        <v>-135.5</v>
      </c>
      <c r="O270">
        <f t="shared" si="52"/>
        <v>17.054324964653397</v>
      </c>
      <c r="P270">
        <f t="shared" si="53"/>
        <v>27.865291117702295</v>
      </c>
      <c r="Q270">
        <f t="shared" si="54"/>
        <v>170.2835337289138</v>
      </c>
      <c r="R270">
        <f t="shared" si="55"/>
        <v>7.8567499399467975</v>
      </c>
      <c r="S270">
        <f t="shared" si="56"/>
        <v>-1.3453029054959347</v>
      </c>
      <c r="T270">
        <f t="shared" si="57"/>
        <v>15.076857778516391</v>
      </c>
      <c r="W270">
        <f t="shared" si="58"/>
        <v>1</v>
      </c>
    </row>
    <row r="271" spans="1:23" x14ac:dyDescent="0.25">
      <c r="A271" t="s">
        <v>953</v>
      </c>
      <c r="B271" t="s">
        <v>893</v>
      </c>
      <c r="C271" t="s">
        <v>954</v>
      </c>
      <c r="D271">
        <v>26.8</v>
      </c>
      <c r="E271">
        <v>18.5</v>
      </c>
      <c r="F271">
        <v>0.8</v>
      </c>
      <c r="G271">
        <v>2</v>
      </c>
      <c r="H271">
        <v>-18.399999999999999</v>
      </c>
      <c r="I271" t="s">
        <v>941</v>
      </c>
      <c r="J271" s="12">
        <v>0.39</v>
      </c>
      <c r="K271" s="8" t="str">
        <f t="shared" si="48"/>
        <v>N</v>
      </c>
      <c r="L271" s="8" t="str">
        <f t="shared" si="49"/>
        <v>E</v>
      </c>
      <c r="M271" s="9" t="str">
        <f t="shared" si="50"/>
        <v>36.4</v>
      </c>
      <c r="N271" s="9" t="str">
        <f t="shared" si="51"/>
        <v>41.5</v>
      </c>
      <c r="O271">
        <f t="shared" si="52"/>
        <v>18.525657883055057</v>
      </c>
      <c r="P271">
        <f t="shared" si="53"/>
        <v>59.616644693358523</v>
      </c>
      <c r="Q271">
        <f t="shared" si="54"/>
        <v>356.52809884464011</v>
      </c>
      <c r="R271">
        <f t="shared" si="55"/>
        <v>-15.952023949970883</v>
      </c>
      <c r="S271">
        <f t="shared" si="56"/>
        <v>0.96781540304525382</v>
      </c>
      <c r="T271">
        <f t="shared" si="57"/>
        <v>9.3699661282836875</v>
      </c>
      <c r="W271">
        <f t="shared" si="58"/>
        <v>1</v>
      </c>
    </row>
    <row r="272" spans="1:23" x14ac:dyDescent="0.25">
      <c r="A272" t="s">
        <v>955</v>
      </c>
      <c r="B272" t="s">
        <v>252</v>
      </c>
      <c r="C272" t="s">
        <v>956</v>
      </c>
      <c r="D272" s="7">
        <v>25</v>
      </c>
      <c r="I272" t="s">
        <v>941</v>
      </c>
      <c r="J272" s="12">
        <v>0.39</v>
      </c>
      <c r="K272" s="8" t="str">
        <f t="shared" si="48"/>
        <v>S</v>
      </c>
      <c r="L272" s="8" t="str">
        <f t="shared" si="49"/>
        <v>W</v>
      </c>
      <c r="M272" s="9">
        <f t="shared" si="50"/>
        <v>-24.4</v>
      </c>
      <c r="N272" s="9">
        <f t="shared" si="51"/>
        <v>-67.900000000000006</v>
      </c>
      <c r="O272">
        <f t="shared" si="52"/>
        <v>0</v>
      </c>
      <c r="P272" t="e">
        <f t="shared" si="53"/>
        <v>#DIV/0!</v>
      </c>
      <c r="Q272" t="e">
        <f t="shared" si="54"/>
        <v>#DIV/0!</v>
      </c>
      <c r="R272">
        <f t="shared" si="55"/>
        <v>0</v>
      </c>
      <c r="S272">
        <f t="shared" si="56"/>
        <v>0</v>
      </c>
      <c r="T272">
        <f t="shared" si="57"/>
        <v>0</v>
      </c>
      <c r="W272">
        <f t="shared" si="58"/>
        <v>0</v>
      </c>
    </row>
    <row r="273" spans="1:23" x14ac:dyDescent="0.25">
      <c r="A273" t="s">
        <v>957</v>
      </c>
      <c r="B273" t="s">
        <v>958</v>
      </c>
      <c r="C273" t="s">
        <v>959</v>
      </c>
      <c r="I273" t="s">
        <v>960</v>
      </c>
      <c r="J273" s="12">
        <v>0.38</v>
      </c>
      <c r="K273" s="8" t="str">
        <f t="shared" si="48"/>
        <v>S</v>
      </c>
      <c r="L273" s="8" t="str">
        <f t="shared" si="49"/>
        <v>E</v>
      </c>
      <c r="M273" s="9">
        <f t="shared" si="50"/>
        <v>-28.5</v>
      </c>
      <c r="N273" s="9" t="str">
        <f t="shared" si="51"/>
        <v>93.3</v>
      </c>
      <c r="O273">
        <f t="shared" si="52"/>
        <v>0</v>
      </c>
      <c r="P273" t="e">
        <f t="shared" si="53"/>
        <v>#DIV/0!</v>
      </c>
      <c r="Q273" t="e">
        <f t="shared" si="54"/>
        <v>#DIV/0!</v>
      </c>
      <c r="R273">
        <f t="shared" si="55"/>
        <v>0</v>
      </c>
      <c r="S273">
        <f t="shared" si="56"/>
        <v>0</v>
      </c>
      <c r="T273">
        <f t="shared" si="57"/>
        <v>0</v>
      </c>
      <c r="W273">
        <f t="shared" si="58"/>
        <v>0</v>
      </c>
    </row>
    <row r="274" spans="1:23" x14ac:dyDescent="0.25">
      <c r="A274" t="s">
        <v>961</v>
      </c>
      <c r="B274" t="s">
        <v>962</v>
      </c>
      <c r="C274" t="s">
        <v>963</v>
      </c>
      <c r="I274" t="s">
        <v>964</v>
      </c>
      <c r="J274" s="12">
        <v>0.38</v>
      </c>
      <c r="K274" s="8" t="str">
        <f t="shared" si="48"/>
        <v>N</v>
      </c>
      <c r="L274" s="8" t="str">
        <f t="shared" si="49"/>
        <v>W</v>
      </c>
      <c r="M274" s="9" t="str">
        <f t="shared" si="50"/>
        <v>21.5</v>
      </c>
      <c r="N274" s="9">
        <f t="shared" si="51"/>
        <v>-158.1</v>
      </c>
      <c r="O274">
        <f t="shared" si="52"/>
        <v>0</v>
      </c>
      <c r="P274" t="e">
        <f t="shared" si="53"/>
        <v>#DIV/0!</v>
      </c>
      <c r="Q274" t="e">
        <f t="shared" si="54"/>
        <v>#DIV/0!</v>
      </c>
      <c r="R274">
        <f t="shared" si="55"/>
        <v>0</v>
      </c>
      <c r="S274">
        <f t="shared" si="56"/>
        <v>0</v>
      </c>
      <c r="T274">
        <f t="shared" si="57"/>
        <v>0</v>
      </c>
      <c r="W274">
        <f t="shared" si="58"/>
        <v>0</v>
      </c>
    </row>
    <row r="275" spans="1:23" x14ac:dyDescent="0.25">
      <c r="A275" t="s">
        <v>965</v>
      </c>
      <c r="I275" t="s">
        <v>960</v>
      </c>
      <c r="J275" s="12">
        <v>0.38</v>
      </c>
      <c r="K275" s="8" t="str">
        <f t="shared" si="48"/>
        <v/>
      </c>
      <c r="L275" s="8" t="str">
        <f t="shared" si="49"/>
        <v/>
      </c>
      <c r="M275" s="9" t="str">
        <f t="shared" si="50"/>
        <v/>
      </c>
      <c r="N275" s="9" t="b">
        <f t="shared" si="51"/>
        <v>0</v>
      </c>
      <c r="O275">
        <f t="shared" si="52"/>
        <v>0</v>
      </c>
      <c r="P275" t="e">
        <f t="shared" si="53"/>
        <v>#VALUE!</v>
      </c>
      <c r="Q275" t="e">
        <f t="shared" si="54"/>
        <v>#VALUE!</v>
      </c>
      <c r="R275" t="e">
        <f t="shared" si="55"/>
        <v>#VALUE!</v>
      </c>
      <c r="S275">
        <f t="shared" si="56"/>
        <v>0</v>
      </c>
      <c r="T275" t="e">
        <f t="shared" si="57"/>
        <v>#VALUE!</v>
      </c>
      <c r="W275">
        <f t="shared" si="58"/>
        <v>0</v>
      </c>
    </row>
    <row r="276" spans="1:23" x14ac:dyDescent="0.25">
      <c r="A276" t="s">
        <v>966</v>
      </c>
      <c r="B276" t="s">
        <v>967</v>
      </c>
      <c r="C276" t="s">
        <v>968</v>
      </c>
      <c r="I276" t="s">
        <v>960</v>
      </c>
      <c r="J276" s="12">
        <v>0.38</v>
      </c>
      <c r="K276" s="8" t="str">
        <f t="shared" si="48"/>
        <v>N</v>
      </c>
      <c r="L276" s="8" t="str">
        <f t="shared" si="49"/>
        <v>W</v>
      </c>
      <c r="M276" s="9" t="str">
        <f t="shared" si="50"/>
        <v>29.7</v>
      </c>
      <c r="N276" s="9">
        <f t="shared" si="51"/>
        <v>-34.700000000000003</v>
      </c>
      <c r="O276">
        <f t="shared" si="52"/>
        <v>0</v>
      </c>
      <c r="P276" t="e">
        <f t="shared" si="53"/>
        <v>#DIV/0!</v>
      </c>
      <c r="Q276" t="e">
        <f t="shared" si="54"/>
        <v>#DIV/0!</v>
      </c>
      <c r="R276">
        <f t="shared" si="55"/>
        <v>0</v>
      </c>
      <c r="S276">
        <f t="shared" si="56"/>
        <v>0</v>
      </c>
      <c r="T276">
        <f t="shared" si="57"/>
        <v>0</v>
      </c>
      <c r="W276">
        <f t="shared" si="58"/>
        <v>0</v>
      </c>
    </row>
    <row r="277" spans="1:23" x14ac:dyDescent="0.25">
      <c r="A277" t="s">
        <v>969</v>
      </c>
      <c r="I277" t="s">
        <v>964</v>
      </c>
      <c r="J277" s="12">
        <v>0.38</v>
      </c>
      <c r="K277" s="8" t="str">
        <f t="shared" si="48"/>
        <v/>
      </c>
      <c r="L277" s="8" t="str">
        <f t="shared" si="49"/>
        <v/>
      </c>
      <c r="M277" s="9" t="str">
        <f t="shared" si="50"/>
        <v/>
      </c>
      <c r="N277" s="9" t="b">
        <f t="shared" si="51"/>
        <v>0</v>
      </c>
      <c r="O277">
        <f t="shared" si="52"/>
        <v>0</v>
      </c>
      <c r="P277" t="e">
        <f t="shared" si="53"/>
        <v>#VALUE!</v>
      </c>
      <c r="Q277" t="e">
        <f t="shared" si="54"/>
        <v>#VALUE!</v>
      </c>
      <c r="R277" t="e">
        <f t="shared" si="55"/>
        <v>#VALUE!</v>
      </c>
      <c r="S277">
        <f t="shared" si="56"/>
        <v>0</v>
      </c>
      <c r="T277" t="e">
        <f t="shared" si="57"/>
        <v>#VALUE!</v>
      </c>
      <c r="W277">
        <f t="shared" si="58"/>
        <v>0</v>
      </c>
    </row>
    <row r="278" spans="1:23" x14ac:dyDescent="0.25">
      <c r="A278" t="s">
        <v>970</v>
      </c>
      <c r="I278" t="s">
        <v>960</v>
      </c>
      <c r="J278" s="12">
        <v>0.38</v>
      </c>
      <c r="K278" s="8" t="str">
        <f t="shared" si="48"/>
        <v/>
      </c>
      <c r="L278" s="8" t="str">
        <f t="shared" si="49"/>
        <v/>
      </c>
      <c r="M278" s="9" t="str">
        <f t="shared" si="50"/>
        <v/>
      </c>
      <c r="N278" s="9" t="b">
        <f t="shared" si="51"/>
        <v>0</v>
      </c>
      <c r="O278">
        <f t="shared" si="52"/>
        <v>0</v>
      </c>
      <c r="P278" t="e">
        <f t="shared" si="53"/>
        <v>#VALUE!</v>
      </c>
      <c r="Q278" t="e">
        <f t="shared" si="54"/>
        <v>#VALUE!</v>
      </c>
      <c r="R278" t="e">
        <f t="shared" si="55"/>
        <v>#VALUE!</v>
      </c>
      <c r="S278">
        <f t="shared" si="56"/>
        <v>0</v>
      </c>
      <c r="T278" t="e">
        <f t="shared" si="57"/>
        <v>#VALUE!</v>
      </c>
      <c r="W278">
        <f t="shared" si="58"/>
        <v>0</v>
      </c>
    </row>
    <row r="279" spans="1:23" x14ac:dyDescent="0.25">
      <c r="A279" t="s">
        <v>971</v>
      </c>
      <c r="I279" t="s">
        <v>960</v>
      </c>
      <c r="J279" s="12">
        <v>0.38</v>
      </c>
      <c r="K279" s="8" t="str">
        <f t="shared" si="48"/>
        <v/>
      </c>
      <c r="L279" s="8" t="str">
        <f t="shared" si="49"/>
        <v/>
      </c>
      <c r="M279" s="9" t="str">
        <f t="shared" si="50"/>
        <v/>
      </c>
      <c r="N279" s="9" t="b">
        <f t="shared" si="51"/>
        <v>0</v>
      </c>
      <c r="O279">
        <f t="shared" si="52"/>
        <v>0</v>
      </c>
      <c r="P279" t="e">
        <f t="shared" si="53"/>
        <v>#VALUE!</v>
      </c>
      <c r="Q279" t="e">
        <f t="shared" si="54"/>
        <v>#VALUE!</v>
      </c>
      <c r="R279" t="e">
        <f t="shared" si="55"/>
        <v>#VALUE!</v>
      </c>
      <c r="S279">
        <f t="shared" si="56"/>
        <v>0</v>
      </c>
      <c r="T279" t="e">
        <f t="shared" si="57"/>
        <v>#VALUE!</v>
      </c>
      <c r="W279">
        <f t="shared" si="58"/>
        <v>0</v>
      </c>
    </row>
    <row r="280" spans="1:23" x14ac:dyDescent="0.25">
      <c r="A280" t="s">
        <v>972</v>
      </c>
      <c r="I280" t="s">
        <v>973</v>
      </c>
      <c r="J280" s="12">
        <v>0.38</v>
      </c>
      <c r="K280" s="8" t="str">
        <f t="shared" si="48"/>
        <v/>
      </c>
      <c r="L280" s="8" t="str">
        <f t="shared" si="49"/>
        <v/>
      </c>
      <c r="M280" s="9" t="str">
        <f t="shared" si="50"/>
        <v/>
      </c>
      <c r="N280" s="9" t="b">
        <f t="shared" si="51"/>
        <v>0</v>
      </c>
      <c r="O280">
        <f t="shared" si="52"/>
        <v>0</v>
      </c>
      <c r="P280" t="e">
        <f t="shared" si="53"/>
        <v>#VALUE!</v>
      </c>
      <c r="Q280" t="e">
        <f t="shared" si="54"/>
        <v>#VALUE!</v>
      </c>
      <c r="R280" t="e">
        <f t="shared" si="55"/>
        <v>#VALUE!</v>
      </c>
      <c r="S280">
        <f t="shared" si="56"/>
        <v>0</v>
      </c>
      <c r="T280" t="e">
        <f t="shared" si="57"/>
        <v>#VALUE!</v>
      </c>
      <c r="W280">
        <f t="shared" si="58"/>
        <v>0</v>
      </c>
    </row>
    <row r="281" spans="1:23" x14ac:dyDescent="0.25">
      <c r="A281" t="s">
        <v>974</v>
      </c>
      <c r="B281" t="s">
        <v>975</v>
      </c>
      <c r="C281" t="s">
        <v>976</v>
      </c>
      <c r="D281">
        <v>35.200000000000003</v>
      </c>
      <c r="I281" t="s">
        <v>964</v>
      </c>
      <c r="J281" s="12">
        <v>0.38</v>
      </c>
      <c r="K281" s="8" t="str">
        <f t="shared" si="48"/>
        <v>S</v>
      </c>
      <c r="L281" s="8" t="str">
        <f t="shared" si="49"/>
        <v>W</v>
      </c>
      <c r="M281" s="9">
        <f t="shared" si="50"/>
        <v>-60.2</v>
      </c>
      <c r="N281" s="9">
        <f t="shared" si="51"/>
        <v>-152.30000000000001</v>
      </c>
      <c r="O281">
        <f t="shared" si="52"/>
        <v>0</v>
      </c>
      <c r="P281" t="e">
        <f t="shared" si="53"/>
        <v>#DIV/0!</v>
      </c>
      <c r="Q281" t="e">
        <f t="shared" si="54"/>
        <v>#DIV/0!</v>
      </c>
      <c r="R281">
        <f t="shared" si="55"/>
        <v>0</v>
      </c>
      <c r="S281">
        <f t="shared" si="56"/>
        <v>0</v>
      </c>
      <c r="T281">
        <f t="shared" si="57"/>
        <v>0</v>
      </c>
      <c r="W281">
        <f t="shared" si="58"/>
        <v>0</v>
      </c>
    </row>
    <row r="282" spans="1:23" x14ac:dyDescent="0.25">
      <c r="A282" t="s">
        <v>977</v>
      </c>
      <c r="B282" t="s">
        <v>978</v>
      </c>
      <c r="C282" t="s">
        <v>979</v>
      </c>
      <c r="I282" t="s">
        <v>980</v>
      </c>
      <c r="J282" s="12">
        <v>0.38</v>
      </c>
      <c r="K282" s="8" t="str">
        <f t="shared" si="48"/>
        <v>N</v>
      </c>
      <c r="L282" s="8" t="str">
        <f t="shared" si="49"/>
        <v>E</v>
      </c>
      <c r="M282" s="9" t="str">
        <f t="shared" si="50"/>
        <v>11.3</v>
      </c>
      <c r="N282" s="9" t="str">
        <f t="shared" si="51"/>
        <v>97.2</v>
      </c>
      <c r="O282">
        <f t="shared" si="52"/>
        <v>0</v>
      </c>
      <c r="P282" t="e">
        <f t="shared" si="53"/>
        <v>#DIV/0!</v>
      </c>
      <c r="Q282" t="e">
        <f t="shared" si="54"/>
        <v>#DIV/0!</v>
      </c>
      <c r="R282">
        <f t="shared" si="55"/>
        <v>0</v>
      </c>
      <c r="S282">
        <f t="shared" si="56"/>
        <v>0</v>
      </c>
      <c r="T282">
        <f t="shared" si="57"/>
        <v>0</v>
      </c>
      <c r="W282">
        <f t="shared" si="58"/>
        <v>0</v>
      </c>
    </row>
    <row r="283" spans="1:23" x14ac:dyDescent="0.25">
      <c r="A283" t="s">
        <v>981</v>
      </c>
      <c r="B283" t="s">
        <v>982</v>
      </c>
      <c r="C283" t="s">
        <v>983</v>
      </c>
      <c r="D283">
        <v>69</v>
      </c>
      <c r="I283" t="s">
        <v>984</v>
      </c>
      <c r="J283" s="12">
        <v>0.37</v>
      </c>
      <c r="K283" s="8" t="str">
        <f t="shared" si="48"/>
        <v>N</v>
      </c>
      <c r="L283" s="8" t="str">
        <f t="shared" si="49"/>
        <v>E</v>
      </c>
      <c r="M283" s="9" t="str">
        <f t="shared" si="50"/>
        <v>50.0</v>
      </c>
      <c r="N283" s="9" t="str">
        <f t="shared" si="51"/>
        <v>121.0</v>
      </c>
      <c r="O283">
        <f t="shared" si="52"/>
        <v>0</v>
      </c>
      <c r="P283" t="e">
        <f t="shared" si="53"/>
        <v>#DIV/0!</v>
      </c>
      <c r="Q283" t="e">
        <f t="shared" si="54"/>
        <v>#DIV/0!</v>
      </c>
      <c r="R283">
        <f t="shared" si="55"/>
        <v>0</v>
      </c>
      <c r="S283">
        <f t="shared" si="56"/>
        <v>0</v>
      </c>
      <c r="T283">
        <f t="shared" si="57"/>
        <v>0</v>
      </c>
      <c r="W283">
        <f t="shared" si="58"/>
        <v>0</v>
      </c>
    </row>
    <row r="284" spans="1:23" x14ac:dyDescent="0.25">
      <c r="A284" t="s">
        <v>985</v>
      </c>
      <c r="B284" t="s">
        <v>658</v>
      </c>
      <c r="C284" t="s">
        <v>257</v>
      </c>
      <c r="D284">
        <v>33.299999999999997</v>
      </c>
      <c r="I284" t="s">
        <v>986</v>
      </c>
      <c r="J284" s="12">
        <v>0.37</v>
      </c>
      <c r="K284" s="8" t="str">
        <f t="shared" si="48"/>
        <v>N</v>
      </c>
      <c r="L284" s="8" t="str">
        <f t="shared" si="49"/>
        <v>W</v>
      </c>
      <c r="M284" s="9" t="str">
        <f t="shared" si="50"/>
        <v>17.3</v>
      </c>
      <c r="N284" s="9">
        <f t="shared" si="51"/>
        <v>-113.2</v>
      </c>
      <c r="O284">
        <f t="shared" si="52"/>
        <v>0</v>
      </c>
      <c r="P284" t="e">
        <f t="shared" si="53"/>
        <v>#DIV/0!</v>
      </c>
      <c r="Q284" t="e">
        <f t="shared" si="54"/>
        <v>#DIV/0!</v>
      </c>
      <c r="R284">
        <f t="shared" si="55"/>
        <v>0</v>
      </c>
      <c r="S284">
        <f t="shared" si="56"/>
        <v>0</v>
      </c>
      <c r="T284">
        <f t="shared" si="57"/>
        <v>0</v>
      </c>
      <c r="W284">
        <f t="shared" si="58"/>
        <v>0</v>
      </c>
    </row>
    <row r="285" spans="1:23" x14ac:dyDescent="0.25">
      <c r="A285" t="s">
        <v>987</v>
      </c>
      <c r="B285" t="s">
        <v>988</v>
      </c>
      <c r="C285" t="s">
        <v>989</v>
      </c>
      <c r="D285">
        <v>33.299999999999997</v>
      </c>
      <c r="E285">
        <v>11.4</v>
      </c>
      <c r="F285">
        <v>3.4</v>
      </c>
      <c r="G285">
        <v>-4.2</v>
      </c>
      <c r="H285">
        <v>10</v>
      </c>
      <c r="I285" t="s">
        <v>984</v>
      </c>
      <c r="J285" s="12">
        <v>0.37</v>
      </c>
      <c r="K285" s="8" t="str">
        <f t="shared" si="48"/>
        <v>S</v>
      </c>
      <c r="L285" s="8" t="str">
        <f t="shared" si="49"/>
        <v>E</v>
      </c>
      <c r="M285" s="9">
        <f t="shared" si="50"/>
        <v>-48.8</v>
      </c>
      <c r="N285" s="9" t="str">
        <f t="shared" si="51"/>
        <v>67.8</v>
      </c>
      <c r="O285">
        <f t="shared" si="52"/>
        <v>11.366617790706258</v>
      </c>
      <c r="P285">
        <f t="shared" si="53"/>
        <v>35.624503306558246</v>
      </c>
      <c r="Q285">
        <f t="shared" si="54"/>
        <v>134.34348516404935</v>
      </c>
      <c r="R285">
        <f t="shared" si="55"/>
        <v>4.6276078483620005</v>
      </c>
      <c r="S285">
        <f t="shared" si="56"/>
        <v>-4.7348912930796168</v>
      </c>
      <c r="T285">
        <f t="shared" si="57"/>
        <v>9.2393749812688757</v>
      </c>
      <c r="W285">
        <f t="shared" si="58"/>
        <v>1</v>
      </c>
    </row>
    <row r="286" spans="1:23" x14ac:dyDescent="0.25">
      <c r="A286" t="s">
        <v>990</v>
      </c>
      <c r="B286" t="s">
        <v>991</v>
      </c>
      <c r="C286" t="s">
        <v>992</v>
      </c>
      <c r="D286">
        <v>26.5</v>
      </c>
      <c r="E286">
        <v>20.7</v>
      </c>
      <c r="F286">
        <v>-10</v>
      </c>
      <c r="G286">
        <v>3.2</v>
      </c>
      <c r="H286">
        <v>17.8</v>
      </c>
      <c r="I286" t="s">
        <v>984</v>
      </c>
      <c r="J286" s="12">
        <v>0.37</v>
      </c>
      <c r="K286" s="8" t="str">
        <f t="shared" si="48"/>
        <v>S</v>
      </c>
      <c r="L286" s="8" t="str">
        <f t="shared" si="49"/>
        <v>E</v>
      </c>
      <c r="M286" s="9">
        <f t="shared" si="50"/>
        <v>-38.299999999999997</v>
      </c>
      <c r="N286" s="9" t="str">
        <f t="shared" si="51"/>
        <v>23.5</v>
      </c>
      <c r="O286">
        <f t="shared" si="52"/>
        <v>20.665913964787524</v>
      </c>
      <c r="P286">
        <f t="shared" si="53"/>
        <v>33.527353558031606</v>
      </c>
      <c r="Q286">
        <f t="shared" si="54"/>
        <v>217.33170502245159</v>
      </c>
      <c r="R286">
        <f t="shared" si="55"/>
        <v>9.0761095437404684</v>
      </c>
      <c r="S286">
        <f t="shared" si="56"/>
        <v>6.9220829271923101</v>
      </c>
      <c r="T286">
        <f t="shared" si="57"/>
        <v>17.227565222604614</v>
      </c>
      <c r="W286">
        <f t="shared" si="58"/>
        <v>1</v>
      </c>
    </row>
    <row r="287" spans="1:23" x14ac:dyDescent="0.25">
      <c r="A287" t="s">
        <v>993</v>
      </c>
      <c r="B287" t="s">
        <v>994</v>
      </c>
      <c r="C287" t="s">
        <v>995</v>
      </c>
      <c r="D287">
        <v>39.799999999999997</v>
      </c>
      <c r="I287" t="s">
        <v>996</v>
      </c>
      <c r="J287" s="12">
        <v>0.37</v>
      </c>
      <c r="K287" s="8" t="str">
        <f t="shared" si="48"/>
        <v>N</v>
      </c>
      <c r="L287" s="8" t="str">
        <f t="shared" si="49"/>
        <v>W</v>
      </c>
      <c r="M287" s="9" t="str">
        <f t="shared" si="50"/>
        <v>16.3</v>
      </c>
      <c r="N287" s="9">
        <f t="shared" si="51"/>
        <v>-30.4</v>
      </c>
      <c r="O287">
        <f t="shared" si="52"/>
        <v>0</v>
      </c>
      <c r="P287" t="e">
        <f t="shared" si="53"/>
        <v>#DIV/0!</v>
      </c>
      <c r="Q287" t="e">
        <f t="shared" si="54"/>
        <v>#DIV/0!</v>
      </c>
      <c r="R287">
        <f t="shared" si="55"/>
        <v>0</v>
      </c>
      <c r="S287">
        <f t="shared" si="56"/>
        <v>0</v>
      </c>
      <c r="T287">
        <f t="shared" si="57"/>
        <v>0</v>
      </c>
      <c r="W287">
        <f t="shared" si="58"/>
        <v>0</v>
      </c>
    </row>
    <row r="288" spans="1:23" x14ac:dyDescent="0.25">
      <c r="A288" t="s">
        <v>997</v>
      </c>
      <c r="I288" t="s">
        <v>998</v>
      </c>
      <c r="J288" s="12">
        <v>0.36</v>
      </c>
      <c r="K288" s="8" t="str">
        <f t="shared" si="48"/>
        <v/>
      </c>
      <c r="L288" s="8" t="str">
        <f t="shared" si="49"/>
        <v/>
      </c>
      <c r="M288" s="9" t="str">
        <f t="shared" si="50"/>
        <v/>
      </c>
      <c r="N288" s="9" t="b">
        <f t="shared" si="51"/>
        <v>0</v>
      </c>
      <c r="O288">
        <f t="shared" si="52"/>
        <v>0</v>
      </c>
      <c r="P288" t="e">
        <f t="shared" si="53"/>
        <v>#VALUE!</v>
      </c>
      <c r="Q288" t="e">
        <f t="shared" si="54"/>
        <v>#VALUE!</v>
      </c>
      <c r="R288" t="e">
        <f t="shared" si="55"/>
        <v>#VALUE!</v>
      </c>
      <c r="S288">
        <f t="shared" si="56"/>
        <v>0</v>
      </c>
      <c r="T288" t="e">
        <f t="shared" si="57"/>
        <v>#VALUE!</v>
      </c>
      <c r="W288">
        <f t="shared" si="58"/>
        <v>0</v>
      </c>
    </row>
    <row r="289" spans="1:23" x14ac:dyDescent="0.25">
      <c r="A289" t="s">
        <v>999</v>
      </c>
      <c r="B289" t="s">
        <v>1000</v>
      </c>
      <c r="C289" t="s">
        <v>1001</v>
      </c>
      <c r="I289" t="s">
        <v>998</v>
      </c>
      <c r="J289" s="12">
        <v>0.36</v>
      </c>
      <c r="K289" s="8" t="str">
        <f t="shared" si="48"/>
        <v>S</v>
      </c>
      <c r="L289" s="8" t="str">
        <f t="shared" si="49"/>
        <v>W</v>
      </c>
      <c r="M289" s="9">
        <f t="shared" si="50"/>
        <v>-2.9</v>
      </c>
      <c r="N289" s="9">
        <f t="shared" si="51"/>
        <v>-79</v>
      </c>
      <c r="O289">
        <f t="shared" si="52"/>
        <v>0</v>
      </c>
      <c r="P289" t="e">
        <f t="shared" si="53"/>
        <v>#DIV/0!</v>
      </c>
      <c r="Q289" t="e">
        <f t="shared" si="54"/>
        <v>#DIV/0!</v>
      </c>
      <c r="R289">
        <f t="shared" si="55"/>
        <v>0</v>
      </c>
      <c r="S289">
        <f t="shared" si="56"/>
        <v>0</v>
      </c>
      <c r="T289">
        <f t="shared" si="57"/>
        <v>0</v>
      </c>
      <c r="W289">
        <f t="shared" si="58"/>
        <v>0</v>
      </c>
    </row>
    <row r="290" spans="1:23" x14ac:dyDescent="0.25">
      <c r="A290" t="s">
        <v>1002</v>
      </c>
      <c r="I290" t="s">
        <v>998</v>
      </c>
      <c r="J290" s="12">
        <v>0.36</v>
      </c>
      <c r="K290" s="8" t="str">
        <f t="shared" si="48"/>
        <v/>
      </c>
      <c r="L290" s="8" t="str">
        <f t="shared" si="49"/>
        <v/>
      </c>
      <c r="M290" s="9" t="str">
        <f t="shared" si="50"/>
        <v/>
      </c>
      <c r="N290" s="9" t="b">
        <f t="shared" si="51"/>
        <v>0</v>
      </c>
      <c r="O290">
        <f t="shared" si="52"/>
        <v>0</v>
      </c>
      <c r="P290" t="e">
        <f t="shared" si="53"/>
        <v>#VALUE!</v>
      </c>
      <c r="Q290" t="e">
        <f t="shared" si="54"/>
        <v>#VALUE!</v>
      </c>
      <c r="R290" t="e">
        <f t="shared" si="55"/>
        <v>#VALUE!</v>
      </c>
      <c r="S290">
        <f t="shared" si="56"/>
        <v>0</v>
      </c>
      <c r="T290" t="e">
        <f t="shared" si="57"/>
        <v>#VALUE!</v>
      </c>
      <c r="W290">
        <f t="shared" si="58"/>
        <v>0</v>
      </c>
    </row>
    <row r="291" spans="1:23" x14ac:dyDescent="0.25">
      <c r="A291" t="s">
        <v>1003</v>
      </c>
      <c r="B291" t="s">
        <v>682</v>
      </c>
      <c r="C291" t="s">
        <v>1004</v>
      </c>
      <c r="I291" t="s">
        <v>998</v>
      </c>
      <c r="J291" s="12">
        <v>0.36</v>
      </c>
      <c r="K291" s="8" t="str">
        <f t="shared" si="48"/>
        <v>S</v>
      </c>
      <c r="L291" s="8" t="str">
        <f t="shared" si="49"/>
        <v>W</v>
      </c>
      <c r="M291" s="9">
        <f t="shared" si="50"/>
        <v>-31.1</v>
      </c>
      <c r="N291" s="9">
        <f t="shared" si="51"/>
        <v>-84.3</v>
      </c>
      <c r="O291">
        <f t="shared" si="52"/>
        <v>0</v>
      </c>
      <c r="P291" t="e">
        <f t="shared" si="53"/>
        <v>#DIV/0!</v>
      </c>
      <c r="Q291" t="e">
        <f t="shared" si="54"/>
        <v>#DIV/0!</v>
      </c>
      <c r="R291">
        <f t="shared" si="55"/>
        <v>0</v>
      </c>
      <c r="S291">
        <f t="shared" si="56"/>
        <v>0</v>
      </c>
      <c r="T291">
        <f t="shared" si="57"/>
        <v>0</v>
      </c>
      <c r="W291">
        <f t="shared" si="58"/>
        <v>0</v>
      </c>
    </row>
    <row r="292" spans="1:23" x14ac:dyDescent="0.25">
      <c r="A292" t="s">
        <v>1005</v>
      </c>
      <c r="I292" t="s">
        <v>1006</v>
      </c>
      <c r="J292" s="12">
        <v>0.36</v>
      </c>
      <c r="K292" s="8" t="str">
        <f t="shared" si="48"/>
        <v/>
      </c>
      <c r="L292" s="8" t="str">
        <f t="shared" si="49"/>
        <v/>
      </c>
      <c r="M292" s="9" t="str">
        <f t="shared" si="50"/>
        <v/>
      </c>
      <c r="N292" s="9" t="b">
        <f t="shared" si="51"/>
        <v>0</v>
      </c>
      <c r="O292">
        <f t="shared" si="52"/>
        <v>0</v>
      </c>
      <c r="P292" t="e">
        <f t="shared" si="53"/>
        <v>#VALUE!</v>
      </c>
      <c r="Q292" t="e">
        <f t="shared" si="54"/>
        <v>#VALUE!</v>
      </c>
      <c r="R292" t="e">
        <f t="shared" si="55"/>
        <v>#VALUE!</v>
      </c>
      <c r="S292">
        <f t="shared" si="56"/>
        <v>0</v>
      </c>
      <c r="T292" t="e">
        <f t="shared" si="57"/>
        <v>#VALUE!</v>
      </c>
      <c r="W292">
        <f t="shared" si="58"/>
        <v>0</v>
      </c>
    </row>
    <row r="293" spans="1:23" x14ac:dyDescent="0.25">
      <c r="A293" t="s">
        <v>1007</v>
      </c>
      <c r="I293" t="s">
        <v>1008</v>
      </c>
      <c r="J293" s="12">
        <v>0.36</v>
      </c>
      <c r="K293" s="8" t="str">
        <f t="shared" si="48"/>
        <v/>
      </c>
      <c r="L293" s="8" t="str">
        <f t="shared" si="49"/>
        <v/>
      </c>
      <c r="M293" s="9" t="str">
        <f t="shared" si="50"/>
        <v/>
      </c>
      <c r="N293" s="9" t="b">
        <f t="shared" si="51"/>
        <v>0</v>
      </c>
      <c r="O293">
        <f t="shared" si="52"/>
        <v>0</v>
      </c>
      <c r="P293" t="e">
        <f t="shared" si="53"/>
        <v>#VALUE!</v>
      </c>
      <c r="Q293" t="e">
        <f t="shared" si="54"/>
        <v>#VALUE!</v>
      </c>
      <c r="R293" t="e">
        <f t="shared" si="55"/>
        <v>#VALUE!</v>
      </c>
      <c r="S293">
        <f t="shared" si="56"/>
        <v>0</v>
      </c>
      <c r="T293" t="e">
        <f t="shared" si="57"/>
        <v>#VALUE!</v>
      </c>
      <c r="W293">
        <f t="shared" si="58"/>
        <v>0</v>
      </c>
    </row>
    <row r="294" spans="1:23" x14ac:dyDescent="0.25">
      <c r="A294" t="s">
        <v>1009</v>
      </c>
      <c r="B294" t="s">
        <v>1010</v>
      </c>
      <c r="C294" t="s">
        <v>1011</v>
      </c>
      <c r="I294" t="s">
        <v>998</v>
      </c>
      <c r="J294" s="12">
        <v>0.36</v>
      </c>
      <c r="K294" s="8" t="str">
        <f t="shared" si="48"/>
        <v>S</v>
      </c>
      <c r="L294" s="8" t="str">
        <f t="shared" si="49"/>
        <v>E</v>
      </c>
      <c r="M294" s="9">
        <f t="shared" si="50"/>
        <v>-31.5</v>
      </c>
      <c r="N294" s="9" t="str">
        <f t="shared" si="51"/>
        <v>107.5</v>
      </c>
      <c r="O294">
        <f t="shared" si="52"/>
        <v>0</v>
      </c>
      <c r="P294" t="e">
        <f t="shared" si="53"/>
        <v>#DIV/0!</v>
      </c>
      <c r="Q294" t="e">
        <f t="shared" si="54"/>
        <v>#DIV/0!</v>
      </c>
      <c r="R294">
        <f t="shared" si="55"/>
        <v>0</v>
      </c>
      <c r="S294">
        <f t="shared" si="56"/>
        <v>0</v>
      </c>
      <c r="T294">
        <f t="shared" si="57"/>
        <v>0</v>
      </c>
      <c r="W294">
        <f t="shared" si="58"/>
        <v>0</v>
      </c>
    </row>
    <row r="295" spans="1:23" x14ac:dyDescent="0.25">
      <c r="A295" t="s">
        <v>1012</v>
      </c>
      <c r="B295" t="s">
        <v>1013</v>
      </c>
      <c r="C295" t="s">
        <v>1014</v>
      </c>
      <c r="I295" t="s">
        <v>1006</v>
      </c>
      <c r="J295" s="12">
        <v>0.36</v>
      </c>
      <c r="K295" s="8" t="str">
        <f t="shared" si="48"/>
        <v>S</v>
      </c>
      <c r="L295" s="8" t="str">
        <f t="shared" si="49"/>
        <v>W</v>
      </c>
      <c r="M295" s="9">
        <f t="shared" si="50"/>
        <v>-29</v>
      </c>
      <c r="N295" s="9">
        <f t="shared" si="51"/>
        <v>-108</v>
      </c>
      <c r="O295">
        <f t="shared" si="52"/>
        <v>0</v>
      </c>
      <c r="P295" t="e">
        <f t="shared" si="53"/>
        <v>#DIV/0!</v>
      </c>
      <c r="Q295" t="e">
        <f t="shared" si="54"/>
        <v>#DIV/0!</v>
      </c>
      <c r="R295">
        <f t="shared" si="55"/>
        <v>0</v>
      </c>
      <c r="S295">
        <f t="shared" si="56"/>
        <v>0</v>
      </c>
      <c r="T295">
        <f t="shared" si="57"/>
        <v>0</v>
      </c>
      <c r="W295">
        <f t="shared" si="58"/>
        <v>0</v>
      </c>
    </row>
    <row r="296" spans="1:23" x14ac:dyDescent="0.25">
      <c r="A296" t="s">
        <v>1015</v>
      </c>
      <c r="B296" t="s">
        <v>390</v>
      </c>
      <c r="C296" t="s">
        <v>1016</v>
      </c>
      <c r="I296" t="s">
        <v>1017</v>
      </c>
      <c r="J296" s="12">
        <v>0.36</v>
      </c>
      <c r="K296" s="8" t="str">
        <f t="shared" si="48"/>
        <v>N</v>
      </c>
      <c r="L296" s="8" t="str">
        <f t="shared" si="49"/>
        <v>E</v>
      </c>
      <c r="M296" s="9" t="str">
        <f t="shared" si="50"/>
        <v>51.3</v>
      </c>
      <c r="N296" s="9" t="str">
        <f t="shared" si="51"/>
        <v>115.4</v>
      </c>
      <c r="O296">
        <f t="shared" si="52"/>
        <v>0</v>
      </c>
      <c r="P296" t="e">
        <f t="shared" si="53"/>
        <v>#DIV/0!</v>
      </c>
      <c r="Q296" t="e">
        <f t="shared" si="54"/>
        <v>#DIV/0!</v>
      </c>
      <c r="R296">
        <f t="shared" si="55"/>
        <v>0</v>
      </c>
      <c r="S296">
        <f t="shared" si="56"/>
        <v>0</v>
      </c>
      <c r="T296">
        <f t="shared" si="57"/>
        <v>0</v>
      </c>
      <c r="W296">
        <f t="shared" si="58"/>
        <v>0</v>
      </c>
    </row>
    <row r="297" spans="1:23" x14ac:dyDescent="0.25">
      <c r="A297" t="s">
        <v>1018</v>
      </c>
      <c r="B297" t="s">
        <v>1019</v>
      </c>
      <c r="C297" t="s">
        <v>1020</v>
      </c>
      <c r="D297">
        <v>31.5</v>
      </c>
      <c r="E297">
        <v>14.5</v>
      </c>
      <c r="F297">
        <v>-7.7</v>
      </c>
      <c r="G297">
        <v>-8.1999999999999993</v>
      </c>
      <c r="H297">
        <v>-9.1</v>
      </c>
      <c r="I297" t="s">
        <v>1006</v>
      </c>
      <c r="J297" s="12">
        <v>0.36</v>
      </c>
      <c r="K297" s="8" t="str">
        <f t="shared" si="48"/>
        <v>N</v>
      </c>
      <c r="L297" s="8" t="str">
        <f t="shared" si="49"/>
        <v>E</v>
      </c>
      <c r="M297" s="9" t="str">
        <f t="shared" si="50"/>
        <v>38.6</v>
      </c>
      <c r="N297" s="9" t="str">
        <f t="shared" si="51"/>
        <v>68.0</v>
      </c>
      <c r="O297">
        <f t="shared" si="52"/>
        <v>14.468586662144993</v>
      </c>
      <c r="P297">
        <f t="shared" si="53"/>
        <v>16.491090817178236</v>
      </c>
      <c r="Q297">
        <f t="shared" si="54"/>
        <v>277.96296624215398</v>
      </c>
      <c r="R297">
        <f t="shared" si="55"/>
        <v>-0.5689749069666723</v>
      </c>
      <c r="S297">
        <f t="shared" si="56"/>
        <v>4.0675416137980331</v>
      </c>
      <c r="T297">
        <f t="shared" si="57"/>
        <v>13.873405233584995</v>
      </c>
      <c r="W297">
        <f t="shared" si="58"/>
        <v>1</v>
      </c>
    </row>
    <row r="298" spans="1:23" x14ac:dyDescent="0.25">
      <c r="A298" t="s">
        <v>1021</v>
      </c>
      <c r="B298" t="s">
        <v>1022</v>
      </c>
      <c r="C298" t="s">
        <v>1023</v>
      </c>
      <c r="I298" t="s">
        <v>998</v>
      </c>
      <c r="J298" s="12">
        <v>0.36</v>
      </c>
      <c r="K298" s="8" t="str">
        <f t="shared" si="48"/>
        <v>S</v>
      </c>
      <c r="L298" s="8" t="str">
        <f t="shared" si="49"/>
        <v>W</v>
      </c>
      <c r="M298" s="9">
        <f t="shared" si="50"/>
        <v>-8</v>
      </c>
      <c r="N298" s="9">
        <f t="shared" si="51"/>
        <v>-86</v>
      </c>
      <c r="O298">
        <f t="shared" si="52"/>
        <v>0</v>
      </c>
      <c r="P298" t="e">
        <f t="shared" si="53"/>
        <v>#DIV/0!</v>
      </c>
      <c r="Q298" t="e">
        <f t="shared" si="54"/>
        <v>#DIV/0!</v>
      </c>
      <c r="R298">
        <f t="shared" si="55"/>
        <v>0</v>
      </c>
      <c r="S298">
        <f t="shared" si="56"/>
        <v>0</v>
      </c>
      <c r="T298">
        <f t="shared" si="57"/>
        <v>0</v>
      </c>
      <c r="W298">
        <f t="shared" si="58"/>
        <v>0</v>
      </c>
    </row>
    <row r="299" spans="1:23" x14ac:dyDescent="0.25">
      <c r="A299" t="s">
        <v>1024</v>
      </c>
      <c r="B299" t="s">
        <v>1025</v>
      </c>
      <c r="C299" t="s">
        <v>1026</v>
      </c>
      <c r="D299">
        <v>26.5</v>
      </c>
      <c r="E299">
        <v>22.1</v>
      </c>
      <c r="F299">
        <v>16</v>
      </c>
      <c r="G299">
        <v>14.9</v>
      </c>
      <c r="H299">
        <v>-3.3</v>
      </c>
      <c r="I299" t="s">
        <v>998</v>
      </c>
      <c r="J299" s="12">
        <v>0.36</v>
      </c>
      <c r="K299" s="8" t="str">
        <f t="shared" si="48"/>
        <v>N</v>
      </c>
      <c r="L299" s="8" t="str">
        <f t="shared" si="49"/>
        <v>E</v>
      </c>
      <c r="M299" s="9" t="str">
        <f t="shared" si="50"/>
        <v>0.3</v>
      </c>
      <c r="N299" s="9" t="str">
        <f t="shared" si="51"/>
        <v>156.2</v>
      </c>
      <c r="O299">
        <f t="shared" si="52"/>
        <v>22.111083193728884</v>
      </c>
      <c r="P299">
        <f t="shared" si="53"/>
        <v>66.988171447636333</v>
      </c>
      <c r="Q299">
        <f t="shared" si="54"/>
        <v>80.797283394840491</v>
      </c>
      <c r="R299">
        <f t="shared" si="55"/>
        <v>-3.2547865665598934</v>
      </c>
      <c r="S299">
        <f t="shared" si="56"/>
        <v>-20.089623793272814</v>
      </c>
      <c r="T299">
        <f t="shared" si="57"/>
        <v>8.643690198688752</v>
      </c>
      <c r="W299">
        <f t="shared" si="58"/>
        <v>1</v>
      </c>
    </row>
    <row r="300" spans="1:23" x14ac:dyDescent="0.25">
      <c r="A300" t="s">
        <v>1027</v>
      </c>
      <c r="B300" t="s">
        <v>1028</v>
      </c>
      <c r="C300" t="s">
        <v>1029</v>
      </c>
      <c r="D300">
        <v>50</v>
      </c>
      <c r="I300" t="s">
        <v>1006</v>
      </c>
      <c r="J300" s="12">
        <v>0.36</v>
      </c>
      <c r="K300" s="8" t="str">
        <f t="shared" si="48"/>
        <v>S</v>
      </c>
      <c r="L300" s="8" t="str">
        <f t="shared" si="49"/>
        <v>E</v>
      </c>
      <c r="M300" s="9">
        <f t="shared" si="50"/>
        <v>-5.4</v>
      </c>
      <c r="N300" s="9" t="str">
        <f t="shared" si="51"/>
        <v>159.3</v>
      </c>
      <c r="O300">
        <f t="shared" si="52"/>
        <v>0</v>
      </c>
      <c r="P300" t="e">
        <f t="shared" si="53"/>
        <v>#DIV/0!</v>
      </c>
      <c r="Q300" t="e">
        <f t="shared" si="54"/>
        <v>#DIV/0!</v>
      </c>
      <c r="R300">
        <f t="shared" si="55"/>
        <v>0</v>
      </c>
      <c r="S300">
        <f t="shared" si="56"/>
        <v>0</v>
      </c>
      <c r="T300">
        <f t="shared" si="57"/>
        <v>0</v>
      </c>
      <c r="W300">
        <f t="shared" si="58"/>
        <v>0</v>
      </c>
    </row>
    <row r="301" spans="1:23" x14ac:dyDescent="0.25">
      <c r="A301" t="s">
        <v>1030</v>
      </c>
      <c r="B301" t="s">
        <v>1031</v>
      </c>
      <c r="C301" t="s">
        <v>1032</v>
      </c>
      <c r="D301">
        <v>32.4</v>
      </c>
      <c r="I301" t="s">
        <v>1006</v>
      </c>
      <c r="J301" s="12">
        <v>0.36</v>
      </c>
      <c r="K301" s="8" t="str">
        <f t="shared" si="48"/>
        <v>N</v>
      </c>
      <c r="L301" s="8" t="str">
        <f t="shared" si="49"/>
        <v>E</v>
      </c>
      <c r="M301" s="9" t="str">
        <f t="shared" si="50"/>
        <v>46.4</v>
      </c>
      <c r="N301" s="9" t="str">
        <f t="shared" si="51"/>
        <v>171.6</v>
      </c>
      <c r="O301">
        <f t="shared" si="52"/>
        <v>0</v>
      </c>
      <c r="P301" t="e">
        <f t="shared" si="53"/>
        <v>#DIV/0!</v>
      </c>
      <c r="Q301" t="e">
        <f t="shared" si="54"/>
        <v>#DIV/0!</v>
      </c>
      <c r="R301">
        <f t="shared" si="55"/>
        <v>0</v>
      </c>
      <c r="S301">
        <f t="shared" si="56"/>
        <v>0</v>
      </c>
      <c r="T301">
        <f t="shared" si="57"/>
        <v>0</v>
      </c>
      <c r="W301">
        <f t="shared" si="58"/>
        <v>0</v>
      </c>
    </row>
    <row r="302" spans="1:23" x14ac:dyDescent="0.25">
      <c r="A302" t="s">
        <v>1033</v>
      </c>
      <c r="I302" t="s">
        <v>1034</v>
      </c>
      <c r="J302" s="12">
        <v>0.35</v>
      </c>
      <c r="K302" s="8" t="str">
        <f t="shared" si="48"/>
        <v/>
      </c>
      <c r="L302" s="8" t="str">
        <f t="shared" si="49"/>
        <v/>
      </c>
      <c r="M302" s="9" t="str">
        <f t="shared" si="50"/>
        <v/>
      </c>
      <c r="N302" s="9" t="b">
        <f t="shared" si="51"/>
        <v>0</v>
      </c>
      <c r="O302">
        <f t="shared" si="52"/>
        <v>0</v>
      </c>
      <c r="P302" t="e">
        <f t="shared" si="53"/>
        <v>#VALUE!</v>
      </c>
      <c r="Q302" t="e">
        <f t="shared" si="54"/>
        <v>#VALUE!</v>
      </c>
      <c r="R302" t="e">
        <f t="shared" si="55"/>
        <v>#VALUE!</v>
      </c>
      <c r="S302">
        <f t="shared" si="56"/>
        <v>0</v>
      </c>
      <c r="T302" t="e">
        <f t="shared" si="57"/>
        <v>#VALUE!</v>
      </c>
      <c r="W302">
        <f t="shared" si="58"/>
        <v>0</v>
      </c>
    </row>
    <row r="303" spans="1:23" x14ac:dyDescent="0.25">
      <c r="A303" t="s">
        <v>1035</v>
      </c>
      <c r="I303" t="s">
        <v>1036</v>
      </c>
      <c r="J303" s="12">
        <v>0.35</v>
      </c>
      <c r="K303" s="8" t="str">
        <f t="shared" si="48"/>
        <v/>
      </c>
      <c r="L303" s="8" t="str">
        <f t="shared" si="49"/>
        <v/>
      </c>
      <c r="M303" s="9" t="str">
        <f t="shared" si="50"/>
        <v/>
      </c>
      <c r="N303" s="9" t="b">
        <f t="shared" si="51"/>
        <v>0</v>
      </c>
      <c r="O303">
        <f t="shared" si="52"/>
        <v>0</v>
      </c>
      <c r="P303" t="e">
        <f t="shared" si="53"/>
        <v>#VALUE!</v>
      </c>
      <c r="Q303" t="e">
        <f t="shared" si="54"/>
        <v>#VALUE!</v>
      </c>
      <c r="R303" t="e">
        <f t="shared" si="55"/>
        <v>#VALUE!</v>
      </c>
      <c r="S303">
        <f t="shared" si="56"/>
        <v>0</v>
      </c>
      <c r="T303" t="e">
        <f t="shared" si="57"/>
        <v>#VALUE!</v>
      </c>
      <c r="W303">
        <f t="shared" si="58"/>
        <v>0</v>
      </c>
    </row>
    <row r="304" spans="1:23" x14ac:dyDescent="0.25">
      <c r="A304" t="s">
        <v>1037</v>
      </c>
      <c r="B304" t="s">
        <v>313</v>
      </c>
      <c r="C304" t="s">
        <v>1038</v>
      </c>
      <c r="D304">
        <v>35.200000000000003</v>
      </c>
      <c r="E304">
        <v>21.5</v>
      </c>
      <c r="F304">
        <v>20.2</v>
      </c>
      <c r="G304">
        <v>-3.3</v>
      </c>
      <c r="H304">
        <v>6.6</v>
      </c>
      <c r="I304" t="s">
        <v>1034</v>
      </c>
      <c r="J304" s="12">
        <v>0.35</v>
      </c>
      <c r="K304" s="8" t="str">
        <f t="shared" si="48"/>
        <v>S</v>
      </c>
      <c r="L304" s="8" t="str">
        <f t="shared" si="49"/>
        <v>E</v>
      </c>
      <c r="M304" s="9">
        <f t="shared" si="50"/>
        <v>-21.3</v>
      </c>
      <c r="N304" s="9" t="str">
        <f t="shared" si="51"/>
        <v>154.7</v>
      </c>
      <c r="O304">
        <f t="shared" si="52"/>
        <v>21.505580671072334</v>
      </c>
      <c r="P304">
        <f t="shared" si="53"/>
        <v>15.470534513631469</v>
      </c>
      <c r="Q304">
        <f t="shared" si="54"/>
        <v>79.991252771822261</v>
      </c>
      <c r="R304">
        <f t="shared" si="55"/>
        <v>-0.99698797964938723</v>
      </c>
      <c r="S304">
        <f t="shared" si="56"/>
        <v>-5.6491564280589168</v>
      </c>
      <c r="T304">
        <f t="shared" si="57"/>
        <v>20.726385276254877</v>
      </c>
      <c r="W304">
        <f t="shared" si="58"/>
        <v>1</v>
      </c>
    </row>
    <row r="305" spans="1:23" x14ac:dyDescent="0.25">
      <c r="A305" t="s">
        <v>1039</v>
      </c>
      <c r="B305" t="s">
        <v>1040</v>
      </c>
      <c r="C305" t="s">
        <v>1041</v>
      </c>
      <c r="D305">
        <v>42</v>
      </c>
      <c r="I305" t="s">
        <v>1034</v>
      </c>
      <c r="J305" s="12">
        <v>0.35</v>
      </c>
      <c r="K305" s="8" t="str">
        <f t="shared" si="48"/>
        <v>S</v>
      </c>
      <c r="L305" s="8" t="str">
        <f t="shared" si="49"/>
        <v>E</v>
      </c>
      <c r="M305" s="9">
        <f t="shared" si="50"/>
        <v>-26.1</v>
      </c>
      <c r="N305" s="9" t="str">
        <f t="shared" si="51"/>
        <v>100.0</v>
      </c>
      <c r="O305">
        <f t="shared" si="52"/>
        <v>0</v>
      </c>
      <c r="P305" t="e">
        <f t="shared" si="53"/>
        <v>#DIV/0!</v>
      </c>
      <c r="Q305" t="e">
        <f t="shared" si="54"/>
        <v>#DIV/0!</v>
      </c>
      <c r="R305">
        <f t="shared" si="55"/>
        <v>0</v>
      </c>
      <c r="S305">
        <f t="shared" si="56"/>
        <v>0</v>
      </c>
      <c r="T305">
        <f t="shared" si="57"/>
        <v>0</v>
      </c>
      <c r="W305">
        <f t="shared" si="58"/>
        <v>0</v>
      </c>
    </row>
    <row r="306" spans="1:23" x14ac:dyDescent="0.25">
      <c r="A306" t="s">
        <v>1042</v>
      </c>
      <c r="B306" t="s">
        <v>1043</v>
      </c>
      <c r="C306" t="s">
        <v>1044</v>
      </c>
      <c r="D306">
        <v>23.3</v>
      </c>
      <c r="E306">
        <v>25.3</v>
      </c>
      <c r="F306">
        <v>21.3</v>
      </c>
      <c r="G306">
        <v>2.2000000000000002</v>
      </c>
      <c r="H306">
        <v>13.4</v>
      </c>
      <c r="I306" t="s">
        <v>1045</v>
      </c>
      <c r="J306" s="12">
        <v>0.35</v>
      </c>
      <c r="K306" s="8" t="str">
        <f t="shared" si="48"/>
        <v>S</v>
      </c>
      <c r="L306" s="8" t="str">
        <f t="shared" si="49"/>
        <v>W</v>
      </c>
      <c r="M306" s="9">
        <f t="shared" si="50"/>
        <v>-69.5</v>
      </c>
      <c r="N306" s="9">
        <f t="shared" si="51"/>
        <v>-179.7</v>
      </c>
      <c r="O306">
        <f t="shared" si="52"/>
        <v>25.260443384865596</v>
      </c>
      <c r="P306">
        <f t="shared" si="53"/>
        <v>37.595655147051886</v>
      </c>
      <c r="Q306">
        <f t="shared" si="54"/>
        <v>7.7884739925602275</v>
      </c>
      <c r="R306">
        <f t="shared" si="55"/>
        <v>-15.268854876361967</v>
      </c>
      <c r="S306">
        <f t="shared" si="56"/>
        <v>-2.0884438114246859</v>
      </c>
      <c r="T306">
        <f t="shared" si="57"/>
        <v>20.014756386504416</v>
      </c>
      <c r="W306">
        <f t="shared" si="58"/>
        <v>1</v>
      </c>
    </row>
    <row r="307" spans="1:23" x14ac:dyDescent="0.25">
      <c r="A307" t="s">
        <v>1046</v>
      </c>
      <c r="B307" t="s">
        <v>1047</v>
      </c>
      <c r="C307" t="s">
        <v>617</v>
      </c>
      <c r="I307" t="s">
        <v>1036</v>
      </c>
      <c r="J307" s="12">
        <v>0.35</v>
      </c>
      <c r="K307" s="8" t="str">
        <f t="shared" si="48"/>
        <v>S</v>
      </c>
      <c r="L307" s="8" t="str">
        <f t="shared" si="49"/>
        <v>W</v>
      </c>
      <c r="M307" s="9">
        <f t="shared" si="50"/>
        <v>-34.5</v>
      </c>
      <c r="N307" s="9">
        <f t="shared" si="51"/>
        <v>-126.6</v>
      </c>
      <c r="O307">
        <f t="shared" si="52"/>
        <v>0</v>
      </c>
      <c r="P307" t="e">
        <f t="shared" si="53"/>
        <v>#DIV/0!</v>
      </c>
      <c r="Q307" t="e">
        <f t="shared" si="54"/>
        <v>#DIV/0!</v>
      </c>
      <c r="R307">
        <f t="shared" si="55"/>
        <v>0</v>
      </c>
      <c r="S307">
        <f t="shared" si="56"/>
        <v>0</v>
      </c>
      <c r="T307">
        <f t="shared" si="57"/>
        <v>0</v>
      </c>
      <c r="W307">
        <f t="shared" si="58"/>
        <v>0</v>
      </c>
    </row>
    <row r="308" spans="1:23" x14ac:dyDescent="0.25">
      <c r="A308" t="s">
        <v>1048</v>
      </c>
      <c r="B308" t="s">
        <v>1049</v>
      </c>
      <c r="C308" t="s">
        <v>1050</v>
      </c>
      <c r="D308">
        <v>50</v>
      </c>
      <c r="I308" t="s">
        <v>1051</v>
      </c>
      <c r="J308" s="12">
        <v>0.34</v>
      </c>
      <c r="K308" s="8" t="str">
        <f t="shared" si="48"/>
        <v>S</v>
      </c>
      <c r="L308" s="8" t="str">
        <f t="shared" si="49"/>
        <v>E</v>
      </c>
      <c r="M308" s="9">
        <f t="shared" si="50"/>
        <v>-0.5</v>
      </c>
      <c r="N308" s="9" t="str">
        <f t="shared" si="51"/>
        <v>133.2</v>
      </c>
      <c r="O308">
        <f t="shared" si="52"/>
        <v>0</v>
      </c>
      <c r="P308" t="e">
        <f t="shared" si="53"/>
        <v>#DIV/0!</v>
      </c>
      <c r="Q308" t="e">
        <f t="shared" si="54"/>
        <v>#DIV/0!</v>
      </c>
      <c r="R308">
        <f t="shared" si="55"/>
        <v>0</v>
      </c>
      <c r="S308">
        <f t="shared" si="56"/>
        <v>0</v>
      </c>
      <c r="T308">
        <f t="shared" si="57"/>
        <v>0</v>
      </c>
      <c r="W308">
        <f t="shared" si="58"/>
        <v>0</v>
      </c>
    </row>
    <row r="309" spans="1:23" x14ac:dyDescent="0.25">
      <c r="A309" t="s">
        <v>1052</v>
      </c>
      <c r="I309" t="s">
        <v>1053</v>
      </c>
      <c r="J309" s="12">
        <v>0.34</v>
      </c>
      <c r="K309" s="8" t="str">
        <f t="shared" si="48"/>
        <v/>
      </c>
      <c r="L309" s="8" t="str">
        <f t="shared" si="49"/>
        <v/>
      </c>
      <c r="M309" s="9" t="str">
        <f t="shared" si="50"/>
        <v/>
      </c>
      <c r="N309" s="9" t="b">
        <f t="shared" si="51"/>
        <v>0</v>
      </c>
      <c r="O309">
        <f t="shared" si="52"/>
        <v>0</v>
      </c>
      <c r="P309" t="e">
        <f t="shared" si="53"/>
        <v>#VALUE!</v>
      </c>
      <c r="Q309" t="e">
        <f t="shared" si="54"/>
        <v>#VALUE!</v>
      </c>
      <c r="R309" t="e">
        <f t="shared" si="55"/>
        <v>#VALUE!</v>
      </c>
      <c r="S309">
        <f t="shared" si="56"/>
        <v>0</v>
      </c>
      <c r="T309" t="e">
        <f t="shared" si="57"/>
        <v>#VALUE!</v>
      </c>
      <c r="W309">
        <f t="shared" si="58"/>
        <v>0</v>
      </c>
    </row>
    <row r="310" spans="1:23" x14ac:dyDescent="0.25">
      <c r="A310" t="s">
        <v>1054</v>
      </c>
      <c r="B310" t="s">
        <v>929</v>
      </c>
      <c r="C310" t="s">
        <v>1055</v>
      </c>
      <c r="D310">
        <v>34.5</v>
      </c>
      <c r="E310">
        <v>21.5</v>
      </c>
      <c r="F310">
        <v>-18.2</v>
      </c>
      <c r="G310">
        <v>-11.3</v>
      </c>
      <c r="H310">
        <v>-2.1</v>
      </c>
      <c r="I310" t="s">
        <v>1056</v>
      </c>
      <c r="J310" s="12">
        <v>0.34</v>
      </c>
      <c r="K310" s="8" t="str">
        <f t="shared" si="48"/>
        <v>N</v>
      </c>
      <c r="L310" s="8" t="str">
        <f t="shared" si="49"/>
        <v>E</v>
      </c>
      <c r="M310" s="9" t="str">
        <f t="shared" si="50"/>
        <v>45.7</v>
      </c>
      <c r="N310" s="9" t="str">
        <f t="shared" si="51"/>
        <v>15.1</v>
      </c>
      <c r="O310">
        <f t="shared" si="52"/>
        <v>21.525333911463488</v>
      </c>
      <c r="P310">
        <f t="shared" si="53"/>
        <v>42.653374788095014</v>
      </c>
      <c r="Q310">
        <f t="shared" si="54"/>
        <v>154.97883162363965</v>
      </c>
      <c r="R310">
        <f t="shared" si="55"/>
        <v>13.21598106512281</v>
      </c>
      <c r="S310">
        <f t="shared" si="56"/>
        <v>-6.1686586717935787</v>
      </c>
      <c r="T310">
        <f t="shared" si="57"/>
        <v>15.831155822529865</v>
      </c>
      <c r="W310">
        <f t="shared" si="58"/>
        <v>1</v>
      </c>
    </row>
    <row r="311" spans="1:23" x14ac:dyDescent="0.25">
      <c r="A311" t="s">
        <v>1057</v>
      </c>
      <c r="B311" t="s">
        <v>1058</v>
      </c>
      <c r="C311" t="s">
        <v>1059</v>
      </c>
      <c r="D311">
        <v>28.5</v>
      </c>
      <c r="E311">
        <v>17.600000000000001</v>
      </c>
      <c r="F311">
        <v>10.9</v>
      </c>
      <c r="G311">
        <v>-13.8</v>
      </c>
      <c r="H311">
        <v>-0.1</v>
      </c>
      <c r="I311" t="s">
        <v>1053</v>
      </c>
      <c r="J311" s="12">
        <v>0.34</v>
      </c>
      <c r="K311" s="8" t="str">
        <f t="shared" si="48"/>
        <v>S</v>
      </c>
      <c r="L311" s="8" t="str">
        <f t="shared" si="49"/>
        <v>E</v>
      </c>
      <c r="M311" s="9">
        <f t="shared" si="50"/>
        <v>-5.9</v>
      </c>
      <c r="N311" s="9" t="str">
        <f t="shared" si="51"/>
        <v>160.4</v>
      </c>
      <c r="O311">
        <f t="shared" si="52"/>
        <v>17.585789717837525</v>
      </c>
      <c r="P311">
        <f t="shared" si="53"/>
        <v>32.640661260317302</v>
      </c>
      <c r="Q311">
        <f t="shared" si="54"/>
        <v>279.90032356851452</v>
      </c>
      <c r="R311">
        <f t="shared" si="55"/>
        <v>-1.6308383292622946</v>
      </c>
      <c r="S311">
        <f t="shared" si="56"/>
        <v>9.3439707369948692</v>
      </c>
      <c r="T311">
        <f t="shared" si="57"/>
        <v>14.808463026593698</v>
      </c>
      <c r="W311">
        <f t="shared" si="58"/>
        <v>1</v>
      </c>
    </row>
    <row r="312" spans="1:23" x14ac:dyDescent="0.25">
      <c r="A312" t="s">
        <v>1060</v>
      </c>
      <c r="B312" t="s">
        <v>1061</v>
      </c>
      <c r="C312" t="s">
        <v>1062</v>
      </c>
      <c r="D312">
        <v>38</v>
      </c>
      <c r="E312">
        <v>24.4</v>
      </c>
      <c r="F312">
        <v>-5.3</v>
      </c>
      <c r="G312">
        <v>-2.5</v>
      </c>
      <c r="H312">
        <v>23.7</v>
      </c>
      <c r="I312" t="s">
        <v>1063</v>
      </c>
      <c r="J312" s="12">
        <v>0.33</v>
      </c>
      <c r="K312" s="8" t="str">
        <f t="shared" si="48"/>
        <v>S</v>
      </c>
      <c r="L312" s="8" t="str">
        <f t="shared" si="49"/>
        <v>W</v>
      </c>
      <c r="M312" s="9">
        <f t="shared" si="50"/>
        <v>-83.7</v>
      </c>
      <c r="N312" s="9">
        <f t="shared" si="51"/>
        <v>-171.2</v>
      </c>
      <c r="O312">
        <f t="shared" si="52"/>
        <v>24.413725647676145</v>
      </c>
      <c r="P312">
        <f t="shared" si="53"/>
        <v>20.008494890932944</v>
      </c>
      <c r="Q312">
        <f t="shared" si="54"/>
        <v>191.460444814672</v>
      </c>
      <c r="R312">
        <f t="shared" si="55"/>
        <v>8.1868383029883542</v>
      </c>
      <c r="S312">
        <f t="shared" si="56"/>
        <v>1.6597460208310058</v>
      </c>
      <c r="T312">
        <f t="shared" si="57"/>
        <v>22.940159584167201</v>
      </c>
      <c r="W312">
        <f t="shared" si="58"/>
        <v>1</v>
      </c>
    </row>
    <row r="313" spans="1:23" x14ac:dyDescent="0.25">
      <c r="A313" t="s">
        <v>1064</v>
      </c>
      <c r="B313" t="s">
        <v>1065</v>
      </c>
      <c r="C313" t="s">
        <v>1066</v>
      </c>
      <c r="D313">
        <v>40.4</v>
      </c>
      <c r="E313">
        <v>13.9</v>
      </c>
      <c r="F313">
        <v>-5.8</v>
      </c>
      <c r="G313">
        <v>-10.7</v>
      </c>
      <c r="H313">
        <v>-6.7</v>
      </c>
      <c r="I313" t="s">
        <v>1067</v>
      </c>
      <c r="J313" s="12">
        <v>0.33</v>
      </c>
      <c r="K313" s="8" t="str">
        <f t="shared" si="48"/>
        <v>N</v>
      </c>
      <c r="L313" s="8" t="str">
        <f t="shared" si="49"/>
        <v>W</v>
      </c>
      <c r="M313" s="9" t="str">
        <f t="shared" si="50"/>
        <v>74.9</v>
      </c>
      <c r="N313" s="9">
        <f t="shared" si="51"/>
        <v>-73.400000000000006</v>
      </c>
      <c r="O313">
        <f t="shared" si="52"/>
        <v>13.893163786553442</v>
      </c>
      <c r="P313">
        <f t="shared" si="53"/>
        <v>72.277865220014988</v>
      </c>
      <c r="Q313">
        <f t="shared" si="54"/>
        <v>40.616473428418914</v>
      </c>
      <c r="R313">
        <f t="shared" si="55"/>
        <v>-10.045605393594698</v>
      </c>
      <c r="S313">
        <f t="shared" si="56"/>
        <v>-8.6151364634457757</v>
      </c>
      <c r="T313">
        <f t="shared" si="57"/>
        <v>4.2290939919074981</v>
      </c>
      <c r="W313">
        <f t="shared" si="58"/>
        <v>1</v>
      </c>
    </row>
    <row r="314" spans="1:23" x14ac:dyDescent="0.25">
      <c r="A314" t="s">
        <v>1068</v>
      </c>
      <c r="B314" t="s">
        <v>1069</v>
      </c>
      <c r="C314" t="s">
        <v>1070</v>
      </c>
      <c r="D314">
        <v>38</v>
      </c>
      <c r="I314" t="s">
        <v>1067</v>
      </c>
      <c r="J314" s="12">
        <v>0.33</v>
      </c>
      <c r="K314" s="8" t="str">
        <f t="shared" si="48"/>
        <v>N</v>
      </c>
      <c r="L314" s="8" t="str">
        <f t="shared" si="49"/>
        <v>W</v>
      </c>
      <c r="M314" s="9" t="str">
        <f t="shared" si="50"/>
        <v>14.6</v>
      </c>
      <c r="N314" s="9">
        <f t="shared" si="51"/>
        <v>-49.5</v>
      </c>
      <c r="O314">
        <f t="shared" si="52"/>
        <v>0</v>
      </c>
      <c r="P314" t="e">
        <f t="shared" si="53"/>
        <v>#DIV/0!</v>
      </c>
      <c r="Q314" t="e">
        <f t="shared" si="54"/>
        <v>#DIV/0!</v>
      </c>
      <c r="R314">
        <f t="shared" si="55"/>
        <v>0</v>
      </c>
      <c r="S314">
        <f t="shared" si="56"/>
        <v>0</v>
      </c>
      <c r="T314">
        <f t="shared" si="57"/>
        <v>0</v>
      </c>
      <c r="W314">
        <f t="shared" si="58"/>
        <v>0</v>
      </c>
    </row>
    <row r="315" spans="1:23" x14ac:dyDescent="0.25">
      <c r="A315" t="s">
        <v>1071</v>
      </c>
      <c r="B315" t="s">
        <v>1072</v>
      </c>
      <c r="C315" t="s">
        <v>1073</v>
      </c>
      <c r="D315" s="7">
        <v>38</v>
      </c>
      <c r="E315">
        <v>15.9</v>
      </c>
      <c r="F315">
        <v>-12.9</v>
      </c>
      <c r="G315">
        <v>8.1</v>
      </c>
      <c r="H315">
        <v>4.5999999999999996</v>
      </c>
      <c r="I315" t="s">
        <v>1074</v>
      </c>
      <c r="J315" s="12">
        <v>0.33</v>
      </c>
      <c r="K315" s="8" t="str">
        <f t="shared" si="48"/>
        <v>S</v>
      </c>
      <c r="L315" s="8" t="str">
        <f t="shared" si="49"/>
        <v>W</v>
      </c>
      <c r="M315" s="9">
        <f t="shared" si="50"/>
        <v>-38.6</v>
      </c>
      <c r="N315" s="9">
        <f t="shared" si="51"/>
        <v>-33.5</v>
      </c>
      <c r="O315">
        <f t="shared" si="52"/>
        <v>15.911630966057501</v>
      </c>
      <c r="P315">
        <f t="shared" si="53"/>
        <v>21.82933370023045</v>
      </c>
      <c r="Q315">
        <f t="shared" si="54"/>
        <v>3.5418190231689266</v>
      </c>
      <c r="R315">
        <f t="shared" si="55"/>
        <v>-5.9053299592281467</v>
      </c>
      <c r="S315">
        <f t="shared" si="56"/>
        <v>-0.36551195152700977</v>
      </c>
      <c r="T315">
        <f t="shared" si="57"/>
        <v>14.770696635092516</v>
      </c>
      <c r="W315">
        <f t="shared" si="58"/>
        <v>1</v>
      </c>
    </row>
    <row r="316" spans="1:23" x14ac:dyDescent="0.25">
      <c r="A316" t="s">
        <v>1075</v>
      </c>
      <c r="B316" t="s">
        <v>1076</v>
      </c>
      <c r="C316" t="s">
        <v>1077</v>
      </c>
      <c r="D316">
        <v>38</v>
      </c>
      <c r="E316">
        <v>27.4</v>
      </c>
      <c r="F316">
        <v>5.2</v>
      </c>
      <c r="G316">
        <v>12.3</v>
      </c>
      <c r="H316">
        <v>23.9</v>
      </c>
      <c r="I316" t="s">
        <v>1067</v>
      </c>
      <c r="J316" s="12">
        <v>0.33</v>
      </c>
      <c r="K316" s="8" t="str">
        <f t="shared" si="48"/>
        <v>S</v>
      </c>
      <c r="L316" s="8" t="str">
        <f t="shared" si="49"/>
        <v>W</v>
      </c>
      <c r="M316" s="9">
        <f t="shared" si="50"/>
        <v>-10.4</v>
      </c>
      <c r="N316" s="9">
        <f t="shared" si="51"/>
        <v>-143.30000000000001</v>
      </c>
      <c r="O316">
        <f t="shared" si="52"/>
        <v>27.377728174558239</v>
      </c>
      <c r="P316">
        <f t="shared" si="53"/>
        <v>55.148164674943736</v>
      </c>
      <c r="Q316">
        <f t="shared" si="54"/>
        <v>162.50477042358105</v>
      </c>
      <c r="R316">
        <f t="shared" si="55"/>
        <v>21.427773508968794</v>
      </c>
      <c r="S316">
        <f t="shared" si="56"/>
        <v>-6.7541896591019519</v>
      </c>
      <c r="T316">
        <f t="shared" si="57"/>
        <v>15.645173201253325</v>
      </c>
      <c r="W316">
        <f t="shared" si="58"/>
        <v>1</v>
      </c>
    </row>
    <row r="317" spans="1:23" x14ac:dyDescent="0.25">
      <c r="A317" t="s">
        <v>1078</v>
      </c>
      <c r="B317" t="s">
        <v>1079</v>
      </c>
      <c r="C317" t="s">
        <v>1080</v>
      </c>
      <c r="D317">
        <v>22.3</v>
      </c>
      <c r="E317">
        <v>16.7</v>
      </c>
      <c r="F317">
        <v>-10.8</v>
      </c>
      <c r="G317">
        <v>1.2</v>
      </c>
      <c r="H317">
        <v>-12.7</v>
      </c>
      <c r="I317" t="s">
        <v>1081</v>
      </c>
      <c r="J317" s="12">
        <v>0.33</v>
      </c>
      <c r="K317" s="8" t="str">
        <f t="shared" si="48"/>
        <v>N</v>
      </c>
      <c r="L317" s="8" t="str">
        <f t="shared" si="49"/>
        <v>E</v>
      </c>
      <c r="M317" s="9" t="str">
        <f t="shared" si="50"/>
        <v>59.8</v>
      </c>
      <c r="N317" s="9" t="str">
        <f t="shared" si="51"/>
        <v>16.8</v>
      </c>
      <c r="O317">
        <f t="shared" si="52"/>
        <v>16.714365079176655</v>
      </c>
      <c r="P317">
        <f t="shared" si="53"/>
        <v>16.78119676461634</v>
      </c>
      <c r="Q317">
        <f t="shared" si="54"/>
        <v>242.24016013221916</v>
      </c>
      <c r="R317">
        <f t="shared" si="55"/>
        <v>2.2476640851427945</v>
      </c>
      <c r="S317">
        <f t="shared" si="56"/>
        <v>4.2703268039550322</v>
      </c>
      <c r="T317">
        <f t="shared" si="57"/>
        <v>16.002572141620934</v>
      </c>
      <c r="W317">
        <f t="shared" si="58"/>
        <v>1</v>
      </c>
    </row>
    <row r="318" spans="1:23" x14ac:dyDescent="0.25">
      <c r="A318" t="s">
        <v>1082</v>
      </c>
      <c r="B318" t="s">
        <v>1083</v>
      </c>
      <c r="C318" t="s">
        <v>1084</v>
      </c>
      <c r="I318" t="s">
        <v>1085</v>
      </c>
      <c r="J318" s="12">
        <v>0.32</v>
      </c>
      <c r="K318" s="8" t="str">
        <f t="shared" si="48"/>
        <v>S</v>
      </c>
      <c r="L318" s="8" t="str">
        <f t="shared" si="49"/>
        <v>E</v>
      </c>
      <c r="M318" s="9">
        <f t="shared" si="50"/>
        <v>-17.7</v>
      </c>
      <c r="N318" s="9" t="str">
        <f t="shared" si="51"/>
        <v>94.1</v>
      </c>
      <c r="O318">
        <f t="shared" si="52"/>
        <v>0</v>
      </c>
      <c r="P318" t="e">
        <f t="shared" si="53"/>
        <v>#DIV/0!</v>
      </c>
      <c r="Q318" t="e">
        <f t="shared" si="54"/>
        <v>#DIV/0!</v>
      </c>
      <c r="R318">
        <f t="shared" si="55"/>
        <v>0</v>
      </c>
      <c r="S318">
        <f t="shared" si="56"/>
        <v>0</v>
      </c>
      <c r="T318">
        <f t="shared" si="57"/>
        <v>0</v>
      </c>
      <c r="W318">
        <f t="shared" si="58"/>
        <v>0</v>
      </c>
    </row>
    <row r="319" spans="1:23" x14ac:dyDescent="0.25">
      <c r="A319" t="s">
        <v>1086</v>
      </c>
      <c r="B319" t="s">
        <v>1087</v>
      </c>
      <c r="C319" t="s">
        <v>1088</v>
      </c>
      <c r="I319" t="s">
        <v>1089</v>
      </c>
      <c r="J319" s="12">
        <v>0.32</v>
      </c>
      <c r="K319" s="8" t="str">
        <f t="shared" si="48"/>
        <v>N</v>
      </c>
      <c r="L319" s="8" t="str">
        <f t="shared" si="49"/>
        <v>E</v>
      </c>
      <c r="M319" s="9" t="str">
        <f t="shared" si="50"/>
        <v>66.0</v>
      </c>
      <c r="N319" s="9" t="str">
        <f t="shared" si="51"/>
        <v>31.3</v>
      </c>
      <c r="O319">
        <f t="shared" si="52"/>
        <v>0</v>
      </c>
      <c r="P319" t="e">
        <f t="shared" si="53"/>
        <v>#DIV/0!</v>
      </c>
      <c r="Q319" t="e">
        <f t="shared" si="54"/>
        <v>#DIV/0!</v>
      </c>
      <c r="R319">
        <f t="shared" si="55"/>
        <v>0</v>
      </c>
      <c r="S319">
        <f t="shared" si="56"/>
        <v>0</v>
      </c>
      <c r="T319">
        <f t="shared" si="57"/>
        <v>0</v>
      </c>
      <c r="W319">
        <f t="shared" si="58"/>
        <v>0</v>
      </c>
    </row>
    <row r="320" spans="1:23" x14ac:dyDescent="0.25">
      <c r="A320" t="s">
        <v>1090</v>
      </c>
      <c r="I320" t="s">
        <v>1089</v>
      </c>
      <c r="J320" s="12">
        <v>0.32</v>
      </c>
      <c r="K320" s="8" t="str">
        <f t="shared" si="48"/>
        <v/>
      </c>
      <c r="L320" s="8" t="str">
        <f t="shared" si="49"/>
        <v/>
      </c>
      <c r="M320" s="9" t="str">
        <f t="shared" si="50"/>
        <v/>
      </c>
      <c r="N320" s="9" t="b">
        <f t="shared" si="51"/>
        <v>0</v>
      </c>
      <c r="O320">
        <f t="shared" si="52"/>
        <v>0</v>
      </c>
      <c r="P320" t="e">
        <f t="shared" si="53"/>
        <v>#VALUE!</v>
      </c>
      <c r="Q320" t="e">
        <f t="shared" si="54"/>
        <v>#VALUE!</v>
      </c>
      <c r="R320" t="e">
        <f t="shared" si="55"/>
        <v>#VALUE!</v>
      </c>
      <c r="S320">
        <f t="shared" si="56"/>
        <v>0</v>
      </c>
      <c r="T320" t="e">
        <f t="shared" si="57"/>
        <v>#VALUE!</v>
      </c>
      <c r="W320">
        <f t="shared" si="58"/>
        <v>0</v>
      </c>
    </row>
    <row r="321" spans="1:23" x14ac:dyDescent="0.25">
      <c r="A321" t="s">
        <v>1091</v>
      </c>
      <c r="I321" t="s">
        <v>1085</v>
      </c>
      <c r="J321" s="12">
        <v>0.32</v>
      </c>
      <c r="K321" s="8" t="str">
        <f t="shared" si="48"/>
        <v/>
      </c>
      <c r="L321" s="8" t="str">
        <f t="shared" si="49"/>
        <v/>
      </c>
      <c r="M321" s="9" t="str">
        <f t="shared" si="50"/>
        <v/>
      </c>
      <c r="N321" s="9" t="b">
        <f t="shared" si="51"/>
        <v>0</v>
      </c>
      <c r="O321">
        <f t="shared" si="52"/>
        <v>0</v>
      </c>
      <c r="P321" t="e">
        <f t="shared" si="53"/>
        <v>#VALUE!</v>
      </c>
      <c r="Q321" t="e">
        <f t="shared" si="54"/>
        <v>#VALUE!</v>
      </c>
      <c r="R321" t="e">
        <f t="shared" si="55"/>
        <v>#VALUE!</v>
      </c>
      <c r="S321">
        <f t="shared" si="56"/>
        <v>0</v>
      </c>
      <c r="T321" t="e">
        <f t="shared" si="57"/>
        <v>#VALUE!</v>
      </c>
      <c r="W321">
        <f t="shared" si="58"/>
        <v>0</v>
      </c>
    </row>
    <row r="322" spans="1:23" x14ac:dyDescent="0.25">
      <c r="A322" t="s">
        <v>1092</v>
      </c>
      <c r="B322" t="s">
        <v>1093</v>
      </c>
      <c r="C322" t="s">
        <v>1094</v>
      </c>
      <c r="D322">
        <v>37</v>
      </c>
      <c r="I322" t="s">
        <v>1095</v>
      </c>
      <c r="J322" s="12">
        <v>0.32</v>
      </c>
      <c r="K322" s="8" t="str">
        <f t="shared" si="48"/>
        <v>S</v>
      </c>
      <c r="L322" s="8" t="str">
        <f t="shared" si="49"/>
        <v>W</v>
      </c>
      <c r="M322" s="9">
        <f t="shared" si="50"/>
        <v>-34.200000000000003</v>
      </c>
      <c r="N322" s="9">
        <f t="shared" si="51"/>
        <v>-95.7</v>
      </c>
      <c r="O322">
        <f t="shared" si="52"/>
        <v>0</v>
      </c>
      <c r="P322" t="e">
        <f t="shared" si="53"/>
        <v>#DIV/0!</v>
      </c>
      <c r="Q322" t="e">
        <f t="shared" si="54"/>
        <v>#DIV/0!</v>
      </c>
      <c r="R322">
        <f t="shared" si="55"/>
        <v>0</v>
      </c>
      <c r="S322">
        <f t="shared" si="56"/>
        <v>0</v>
      </c>
      <c r="T322">
        <f t="shared" si="57"/>
        <v>0</v>
      </c>
      <c r="W322">
        <f t="shared" si="58"/>
        <v>0</v>
      </c>
    </row>
    <row r="323" spans="1:23" x14ac:dyDescent="0.25">
      <c r="A323" t="s">
        <v>1096</v>
      </c>
      <c r="B323" t="s">
        <v>1097</v>
      </c>
      <c r="C323" t="s">
        <v>1098</v>
      </c>
      <c r="D323">
        <v>48.1</v>
      </c>
      <c r="I323" t="s">
        <v>1085</v>
      </c>
      <c r="J323" s="12">
        <v>0.32</v>
      </c>
      <c r="K323" s="8" t="str">
        <f t="shared" ref="K323:K386" si="59">RIGHTB(B323,1)</f>
        <v>S</v>
      </c>
      <c r="L323" s="8" t="str">
        <f t="shared" ref="L323:L386" si="60">RIGHTB(C323,1)</f>
        <v>E</v>
      </c>
      <c r="M323" s="9">
        <f t="shared" ref="M323:M386" si="61">IF(AND(K323="S",LEN(B323)&gt;4),-LEFT(B323,4),IF(AND(K323="S",LEN(B323)=4),-LEFT(B323,3),IF(AND(K323="N",LEN(B323)=4),LEFT(B323,3),LEFT(B323,4))))</f>
        <v>-32</v>
      </c>
      <c r="N323" s="9" t="str">
        <f t="shared" ref="N323:N386" si="62">IF(AND(L323="W",LEN(C323)=6),-LEFT(C323,5), IF(AND(L323="W",LEN(C323)=5),-LEFT(C323,4), IF(AND(L323="W",LEN(C323)=4), -LEFT(C323,3), IF(AND(L323="E", LEN(C323)=6),LEFT(C323,5), IF(AND(L323="E",LEN(C323)=5), LEFT(C323,4), IF(AND(L323="E",LEN(C323)=4),LEFT(C323,3) ))))))</f>
        <v>60.2</v>
      </c>
      <c r="O323">
        <f t="shared" ref="O323:O386" si="63">(F323^2+G323^2+H323^2)^0.5</f>
        <v>0</v>
      </c>
      <c r="P323" t="e">
        <f t="shared" ref="P323:P386" si="64">ATAN((R323^2+S323^2)^0.5/T323)/$AB$1</f>
        <v>#DIV/0!</v>
      </c>
      <c r="Q323" t="e">
        <f t="shared" ref="Q323:Q386" si="65">ATAN2(R323,S323)/$AB$1+180</f>
        <v>#DIV/0!</v>
      </c>
      <c r="R323">
        <f t="shared" ref="R323:R386" si="66">-F323*SIN(M323*$AB$1)*COS(N323*$AB$1)-G323*SIN($AB$1*M323)*SIN($AB$1*N323)+H323*COS($AB$1*M323)</f>
        <v>0</v>
      </c>
      <c r="S323">
        <f t="shared" ref="S323:S386" si="67">-F323*SIN($AB$1*N323)+G323*COS($AB$1*N323)</f>
        <v>0</v>
      </c>
      <c r="T323">
        <f t="shared" ref="T323:T386" si="68">-F323*COS($AB$1*M323)*COS(N323*$AB$1)-G323*COS($AB$1*M323)*SIN($AB$1*N323)-H323*SIN($AB$1*M323)</f>
        <v>0</v>
      </c>
      <c r="W323">
        <f t="shared" si="58"/>
        <v>0</v>
      </c>
    </row>
    <row r="324" spans="1:23" x14ac:dyDescent="0.25">
      <c r="A324" t="s">
        <v>1099</v>
      </c>
      <c r="B324" t="s">
        <v>1100</v>
      </c>
      <c r="C324" t="s">
        <v>1101</v>
      </c>
      <c r="D324">
        <v>37</v>
      </c>
      <c r="E324">
        <v>19.899999999999999</v>
      </c>
      <c r="F324">
        <v>-7</v>
      </c>
      <c r="G324">
        <v>16.100000000000001</v>
      </c>
      <c r="H324">
        <v>9.4</v>
      </c>
      <c r="I324" t="s">
        <v>1102</v>
      </c>
      <c r="J324" s="12">
        <v>0.32</v>
      </c>
      <c r="K324" s="8" t="str">
        <f t="shared" si="59"/>
        <v>S</v>
      </c>
      <c r="L324" s="8" t="str">
        <f t="shared" si="60"/>
        <v>W</v>
      </c>
      <c r="M324" s="9">
        <f t="shared" si="61"/>
        <v>-68.2</v>
      </c>
      <c r="N324" s="9">
        <f t="shared" si="62"/>
        <v>-24</v>
      </c>
      <c r="O324">
        <f t="shared" si="63"/>
        <v>19.91406538103157</v>
      </c>
      <c r="P324">
        <f t="shared" si="64"/>
        <v>47.184134825603934</v>
      </c>
      <c r="Q324">
        <f t="shared" si="65"/>
        <v>305.71227321446611</v>
      </c>
      <c r="R324">
        <f t="shared" si="66"/>
        <v>-8.5267926674045516</v>
      </c>
      <c r="S324">
        <f t="shared" si="67"/>
        <v>11.860925366670237</v>
      </c>
      <c r="T324">
        <f t="shared" si="68"/>
        <v>13.534483967014573</v>
      </c>
      <c r="W324">
        <f t="shared" si="58"/>
        <v>1</v>
      </c>
    </row>
    <row r="325" spans="1:23" x14ac:dyDescent="0.25">
      <c r="A325" t="s">
        <v>1103</v>
      </c>
      <c r="B325" t="s">
        <v>1104</v>
      </c>
      <c r="C325" t="s">
        <v>1105</v>
      </c>
      <c r="D325">
        <v>26.7</v>
      </c>
      <c r="E325">
        <v>12.9</v>
      </c>
      <c r="F325">
        <v>12.2</v>
      </c>
      <c r="G325">
        <v>-4.2</v>
      </c>
      <c r="H325">
        <v>0.9</v>
      </c>
      <c r="I325" t="s">
        <v>1102</v>
      </c>
      <c r="J325" s="12">
        <v>0.32</v>
      </c>
      <c r="K325" s="8" t="str">
        <f t="shared" si="59"/>
        <v>S</v>
      </c>
      <c r="L325" s="8" t="str">
        <f t="shared" si="60"/>
        <v>E</v>
      </c>
      <c r="M325" s="9">
        <f t="shared" si="61"/>
        <v>-48.7</v>
      </c>
      <c r="N325" s="9" t="str">
        <f t="shared" si="62"/>
        <v>139.1</v>
      </c>
      <c r="O325">
        <f t="shared" si="63"/>
        <v>12.93406355326894</v>
      </c>
      <c r="P325">
        <f t="shared" si="64"/>
        <v>48.459403425965533</v>
      </c>
      <c r="Q325">
        <f t="shared" si="65"/>
        <v>29.814087229951355</v>
      </c>
      <c r="R325">
        <f t="shared" si="66"/>
        <v>-8.3996246558923406</v>
      </c>
      <c r="S325">
        <f t="shared" si="67"/>
        <v>-4.8132533576781524</v>
      </c>
      <c r="T325">
        <f t="shared" si="68"/>
        <v>8.5772313571994445</v>
      </c>
      <c r="W325">
        <f t="shared" si="58"/>
        <v>1</v>
      </c>
    </row>
    <row r="326" spans="1:23" x14ac:dyDescent="0.25">
      <c r="A326" t="s">
        <v>1106</v>
      </c>
      <c r="B326" t="s">
        <v>1107</v>
      </c>
      <c r="C326" t="s">
        <v>1108</v>
      </c>
      <c r="D326">
        <v>32</v>
      </c>
      <c r="I326" t="s">
        <v>1102</v>
      </c>
      <c r="J326" s="12">
        <v>0.32</v>
      </c>
      <c r="K326" s="8" t="str">
        <f t="shared" si="59"/>
        <v>S</v>
      </c>
      <c r="L326" s="8" t="str">
        <f t="shared" si="60"/>
        <v>E</v>
      </c>
      <c r="M326" s="9">
        <f t="shared" si="61"/>
        <v>-58.8</v>
      </c>
      <c r="N326" s="9" t="str">
        <f t="shared" si="62"/>
        <v>105.8</v>
      </c>
      <c r="O326">
        <f t="shared" si="63"/>
        <v>0</v>
      </c>
      <c r="P326" t="e">
        <f t="shared" si="64"/>
        <v>#DIV/0!</v>
      </c>
      <c r="Q326" t="e">
        <f t="shared" si="65"/>
        <v>#DIV/0!</v>
      </c>
      <c r="R326">
        <f t="shared" si="66"/>
        <v>0</v>
      </c>
      <c r="S326">
        <f t="shared" si="67"/>
        <v>0</v>
      </c>
      <c r="T326">
        <f t="shared" si="68"/>
        <v>0</v>
      </c>
      <c r="W326">
        <f t="shared" si="58"/>
        <v>0</v>
      </c>
    </row>
    <row r="327" spans="1:23" x14ac:dyDescent="0.25">
      <c r="A327" t="s">
        <v>1109</v>
      </c>
      <c r="B327" t="s">
        <v>1110</v>
      </c>
      <c r="C327" t="s">
        <v>1111</v>
      </c>
      <c r="I327" t="s">
        <v>1112</v>
      </c>
      <c r="J327" s="12">
        <v>0.31</v>
      </c>
      <c r="K327" s="8" t="str">
        <f t="shared" si="59"/>
        <v>N</v>
      </c>
      <c r="L327" s="8" t="str">
        <f t="shared" si="60"/>
        <v>W</v>
      </c>
      <c r="M327" s="9" t="str">
        <f t="shared" si="61"/>
        <v>48.4</v>
      </c>
      <c r="N327" s="9">
        <f t="shared" si="62"/>
        <v>-165</v>
      </c>
      <c r="O327">
        <f t="shared" si="63"/>
        <v>0</v>
      </c>
      <c r="P327" t="e">
        <f t="shared" si="64"/>
        <v>#DIV/0!</v>
      </c>
      <c r="Q327" t="e">
        <f t="shared" si="65"/>
        <v>#DIV/0!</v>
      </c>
      <c r="R327">
        <f t="shared" si="66"/>
        <v>0</v>
      </c>
      <c r="S327">
        <f t="shared" si="67"/>
        <v>0</v>
      </c>
      <c r="T327">
        <f t="shared" si="68"/>
        <v>0</v>
      </c>
      <c r="W327">
        <f t="shared" si="58"/>
        <v>0</v>
      </c>
    </row>
    <row r="328" spans="1:23" x14ac:dyDescent="0.25">
      <c r="A328" t="s">
        <v>1113</v>
      </c>
      <c r="I328" t="s">
        <v>1114</v>
      </c>
      <c r="J328" s="12">
        <v>0.31</v>
      </c>
      <c r="K328" s="8" t="str">
        <f t="shared" si="59"/>
        <v/>
      </c>
      <c r="L328" s="8" t="str">
        <f t="shared" si="60"/>
        <v/>
      </c>
      <c r="M328" s="9" t="str">
        <f t="shared" si="61"/>
        <v/>
      </c>
      <c r="N328" s="9" t="b">
        <f t="shared" si="62"/>
        <v>0</v>
      </c>
      <c r="O328">
        <f t="shared" si="63"/>
        <v>0</v>
      </c>
      <c r="P328" t="e">
        <f t="shared" si="64"/>
        <v>#VALUE!</v>
      </c>
      <c r="Q328" t="e">
        <f t="shared" si="65"/>
        <v>#VALUE!</v>
      </c>
      <c r="R328" t="e">
        <f t="shared" si="66"/>
        <v>#VALUE!</v>
      </c>
      <c r="S328">
        <f t="shared" si="67"/>
        <v>0</v>
      </c>
      <c r="T328" t="e">
        <f t="shared" si="68"/>
        <v>#VALUE!</v>
      </c>
      <c r="W328">
        <f t="shared" si="58"/>
        <v>0</v>
      </c>
    </row>
    <row r="329" spans="1:23" x14ac:dyDescent="0.25">
      <c r="A329" t="s">
        <v>1115</v>
      </c>
      <c r="I329" t="s">
        <v>1112</v>
      </c>
      <c r="J329" s="12">
        <v>0.31</v>
      </c>
      <c r="K329" s="8" t="str">
        <f t="shared" si="59"/>
        <v/>
      </c>
      <c r="L329" s="8" t="str">
        <f t="shared" si="60"/>
        <v/>
      </c>
      <c r="M329" s="9" t="str">
        <f t="shared" si="61"/>
        <v/>
      </c>
      <c r="N329" s="9" t="b">
        <f t="shared" si="62"/>
        <v>0</v>
      </c>
      <c r="O329">
        <f t="shared" si="63"/>
        <v>0</v>
      </c>
      <c r="P329" t="e">
        <f t="shared" si="64"/>
        <v>#VALUE!</v>
      </c>
      <c r="Q329" t="e">
        <f t="shared" si="65"/>
        <v>#VALUE!</v>
      </c>
      <c r="R329" t="e">
        <f t="shared" si="66"/>
        <v>#VALUE!</v>
      </c>
      <c r="S329">
        <f t="shared" si="67"/>
        <v>0</v>
      </c>
      <c r="T329" t="e">
        <f t="shared" si="68"/>
        <v>#VALUE!</v>
      </c>
      <c r="W329">
        <f t="shared" si="58"/>
        <v>0</v>
      </c>
    </row>
    <row r="330" spans="1:23" x14ac:dyDescent="0.25">
      <c r="A330" t="s">
        <v>1116</v>
      </c>
      <c r="B330" t="s">
        <v>1117</v>
      </c>
      <c r="C330" t="s">
        <v>572</v>
      </c>
      <c r="I330" t="s">
        <v>1112</v>
      </c>
      <c r="J330" s="12">
        <v>0.31</v>
      </c>
      <c r="K330" s="8" t="str">
        <f t="shared" si="59"/>
        <v>N</v>
      </c>
      <c r="L330" s="8" t="str">
        <f t="shared" si="60"/>
        <v>E</v>
      </c>
      <c r="M330" s="9" t="str">
        <f t="shared" si="61"/>
        <v>21.7</v>
      </c>
      <c r="N330" s="9" t="str">
        <f t="shared" si="62"/>
        <v>175.3</v>
      </c>
      <c r="O330">
        <f t="shared" si="63"/>
        <v>0</v>
      </c>
      <c r="P330" t="e">
        <f t="shared" si="64"/>
        <v>#DIV/0!</v>
      </c>
      <c r="Q330" t="e">
        <f t="shared" si="65"/>
        <v>#DIV/0!</v>
      </c>
      <c r="R330">
        <f t="shared" si="66"/>
        <v>0</v>
      </c>
      <c r="S330">
        <f t="shared" si="67"/>
        <v>0</v>
      </c>
      <c r="T330">
        <f t="shared" si="68"/>
        <v>0</v>
      </c>
      <c r="W330">
        <f t="shared" si="58"/>
        <v>0</v>
      </c>
    </row>
    <row r="331" spans="1:23" x14ac:dyDescent="0.25">
      <c r="A331" t="s">
        <v>1118</v>
      </c>
      <c r="B331" t="s">
        <v>1119</v>
      </c>
      <c r="C331" t="s">
        <v>1120</v>
      </c>
      <c r="D331">
        <v>20.7</v>
      </c>
      <c r="I331" t="s">
        <v>1121</v>
      </c>
      <c r="J331" s="12">
        <v>0.31</v>
      </c>
      <c r="K331" s="8" t="str">
        <f t="shared" si="59"/>
        <v>N</v>
      </c>
      <c r="L331" s="8" t="str">
        <f t="shared" si="60"/>
        <v>W</v>
      </c>
      <c r="M331" s="9" t="str">
        <f t="shared" si="61"/>
        <v>37.9</v>
      </c>
      <c r="N331" s="9">
        <f t="shared" si="62"/>
        <v>-178.3</v>
      </c>
      <c r="O331">
        <f t="shared" si="63"/>
        <v>0</v>
      </c>
      <c r="P331" t="e">
        <f t="shared" si="64"/>
        <v>#DIV/0!</v>
      </c>
      <c r="Q331" t="e">
        <f t="shared" si="65"/>
        <v>#DIV/0!</v>
      </c>
      <c r="R331">
        <f t="shared" si="66"/>
        <v>0</v>
      </c>
      <c r="S331">
        <f t="shared" si="67"/>
        <v>0</v>
      </c>
      <c r="T331">
        <f t="shared" si="68"/>
        <v>0</v>
      </c>
      <c r="W331">
        <f t="shared" si="58"/>
        <v>0</v>
      </c>
    </row>
    <row r="332" spans="1:23" x14ac:dyDescent="0.25">
      <c r="A332" t="s">
        <v>1122</v>
      </c>
      <c r="B332" t="s">
        <v>1123</v>
      </c>
      <c r="C332" t="s">
        <v>1124</v>
      </c>
      <c r="D332">
        <v>20.399999999999999</v>
      </c>
      <c r="I332" t="s">
        <v>1125</v>
      </c>
      <c r="J332" s="12">
        <v>0.31</v>
      </c>
      <c r="K332" s="8" t="str">
        <f t="shared" si="59"/>
        <v>N</v>
      </c>
      <c r="L332" s="8" t="str">
        <f t="shared" si="60"/>
        <v>E</v>
      </c>
      <c r="M332" s="9" t="str">
        <f t="shared" si="61"/>
        <v>7.8</v>
      </c>
      <c r="N332" s="9" t="str">
        <f t="shared" si="62"/>
        <v>2.7</v>
      </c>
      <c r="O332">
        <f t="shared" si="63"/>
        <v>0</v>
      </c>
      <c r="P332" t="e">
        <f t="shared" si="64"/>
        <v>#DIV/0!</v>
      </c>
      <c r="Q332" t="e">
        <f t="shared" si="65"/>
        <v>#DIV/0!</v>
      </c>
      <c r="R332">
        <f t="shared" si="66"/>
        <v>0</v>
      </c>
      <c r="S332">
        <f t="shared" si="67"/>
        <v>0</v>
      </c>
      <c r="T332">
        <f t="shared" si="68"/>
        <v>0</v>
      </c>
      <c r="W332">
        <f t="shared" si="58"/>
        <v>0</v>
      </c>
    </row>
    <row r="333" spans="1:23" x14ac:dyDescent="0.25">
      <c r="A333" t="s">
        <v>1126</v>
      </c>
      <c r="B333" t="s">
        <v>351</v>
      </c>
      <c r="C333" t="s">
        <v>56</v>
      </c>
      <c r="D333">
        <v>28</v>
      </c>
      <c r="I333" t="s">
        <v>1121</v>
      </c>
      <c r="J333" s="12">
        <v>0.31</v>
      </c>
      <c r="K333" s="8" t="str">
        <f t="shared" si="59"/>
        <v>N</v>
      </c>
      <c r="L333" s="8" t="str">
        <f t="shared" si="60"/>
        <v>E</v>
      </c>
      <c r="M333" s="9" t="str">
        <f t="shared" si="61"/>
        <v>16.0</v>
      </c>
      <c r="N333" s="9" t="str">
        <f t="shared" si="62"/>
        <v>124.3</v>
      </c>
      <c r="O333">
        <f t="shared" si="63"/>
        <v>0</v>
      </c>
      <c r="P333" t="e">
        <f t="shared" si="64"/>
        <v>#DIV/0!</v>
      </c>
      <c r="Q333" t="e">
        <f t="shared" si="65"/>
        <v>#DIV/0!</v>
      </c>
      <c r="R333">
        <f t="shared" si="66"/>
        <v>0</v>
      </c>
      <c r="S333">
        <f t="shared" si="67"/>
        <v>0</v>
      </c>
      <c r="T333">
        <f t="shared" si="68"/>
        <v>0</v>
      </c>
      <c r="W333">
        <f t="shared" ref="W333:W358" si="69">IF(O333&lt;&gt;0,1,0)</f>
        <v>0</v>
      </c>
    </row>
    <row r="334" spans="1:23" x14ac:dyDescent="0.25">
      <c r="A334" t="s">
        <v>1127</v>
      </c>
      <c r="B334" t="s">
        <v>59</v>
      </c>
      <c r="C334" t="s">
        <v>1128</v>
      </c>
      <c r="D334">
        <v>33</v>
      </c>
      <c r="I334" t="s">
        <v>1125</v>
      </c>
      <c r="J334" s="12">
        <v>0.31</v>
      </c>
      <c r="K334" s="8" t="str">
        <f t="shared" si="59"/>
        <v>N</v>
      </c>
      <c r="L334" s="8" t="str">
        <f t="shared" si="60"/>
        <v>W</v>
      </c>
      <c r="M334" s="9" t="str">
        <f t="shared" si="61"/>
        <v>26.2</v>
      </c>
      <c r="N334" s="9">
        <f t="shared" si="62"/>
        <v>-122.3</v>
      </c>
      <c r="O334">
        <f t="shared" si="63"/>
        <v>0</v>
      </c>
      <c r="P334" t="e">
        <f t="shared" si="64"/>
        <v>#DIV/0!</v>
      </c>
      <c r="Q334" t="e">
        <f t="shared" si="65"/>
        <v>#DIV/0!</v>
      </c>
      <c r="R334">
        <f t="shared" si="66"/>
        <v>0</v>
      </c>
      <c r="S334">
        <f t="shared" si="67"/>
        <v>0</v>
      </c>
      <c r="T334">
        <f t="shared" si="68"/>
        <v>0</v>
      </c>
      <c r="W334">
        <f t="shared" si="69"/>
        <v>0</v>
      </c>
    </row>
    <row r="335" spans="1:23" x14ac:dyDescent="0.25">
      <c r="A335" t="s">
        <v>1129</v>
      </c>
      <c r="I335" t="s">
        <v>1130</v>
      </c>
      <c r="J335">
        <v>0.3</v>
      </c>
      <c r="K335" s="8" t="str">
        <f t="shared" si="59"/>
        <v/>
      </c>
      <c r="L335" s="8" t="str">
        <f t="shared" si="60"/>
        <v/>
      </c>
      <c r="M335" s="9" t="str">
        <f t="shared" si="61"/>
        <v/>
      </c>
      <c r="N335" s="9" t="b">
        <f t="shared" si="62"/>
        <v>0</v>
      </c>
      <c r="O335">
        <f t="shared" si="63"/>
        <v>0</v>
      </c>
      <c r="P335" t="e">
        <f t="shared" si="64"/>
        <v>#VALUE!</v>
      </c>
      <c r="Q335" t="e">
        <f t="shared" si="65"/>
        <v>#VALUE!</v>
      </c>
      <c r="R335" t="e">
        <f t="shared" si="66"/>
        <v>#VALUE!</v>
      </c>
      <c r="S335">
        <f t="shared" si="67"/>
        <v>0</v>
      </c>
      <c r="T335" t="e">
        <f t="shared" si="68"/>
        <v>#VALUE!</v>
      </c>
      <c r="W335">
        <f t="shared" si="69"/>
        <v>0</v>
      </c>
    </row>
    <row r="336" spans="1:23" x14ac:dyDescent="0.25">
      <c r="A336" t="s">
        <v>1131</v>
      </c>
      <c r="I336" t="s">
        <v>1130</v>
      </c>
      <c r="J336">
        <v>0.3</v>
      </c>
      <c r="K336" s="8" t="str">
        <f t="shared" si="59"/>
        <v/>
      </c>
      <c r="L336" s="8" t="str">
        <f t="shared" si="60"/>
        <v/>
      </c>
      <c r="M336" s="9" t="str">
        <f t="shared" si="61"/>
        <v/>
      </c>
      <c r="N336" s="9" t="b">
        <f t="shared" si="62"/>
        <v>0</v>
      </c>
      <c r="O336">
        <f t="shared" si="63"/>
        <v>0</v>
      </c>
      <c r="P336" t="e">
        <f t="shared" si="64"/>
        <v>#VALUE!</v>
      </c>
      <c r="Q336" t="e">
        <f t="shared" si="65"/>
        <v>#VALUE!</v>
      </c>
      <c r="R336" t="e">
        <f t="shared" si="66"/>
        <v>#VALUE!</v>
      </c>
      <c r="S336">
        <f t="shared" si="67"/>
        <v>0</v>
      </c>
      <c r="T336" t="e">
        <f t="shared" si="68"/>
        <v>#VALUE!</v>
      </c>
      <c r="W336">
        <f t="shared" si="69"/>
        <v>0</v>
      </c>
    </row>
    <row r="337" spans="1:23" x14ac:dyDescent="0.25">
      <c r="A337" t="s">
        <v>1132</v>
      </c>
      <c r="B337" t="s">
        <v>1133</v>
      </c>
      <c r="C337" t="s">
        <v>1134</v>
      </c>
      <c r="D337">
        <v>42.5</v>
      </c>
      <c r="I337" t="s">
        <v>1135</v>
      </c>
      <c r="J337">
        <v>0.3</v>
      </c>
      <c r="K337" s="8" t="str">
        <f t="shared" si="59"/>
        <v>N</v>
      </c>
      <c r="L337" s="8" t="str">
        <f t="shared" si="60"/>
        <v>W</v>
      </c>
      <c r="M337" s="9" t="str">
        <f t="shared" si="61"/>
        <v>48.0</v>
      </c>
      <c r="N337" s="9">
        <f t="shared" si="62"/>
        <v>-161.5</v>
      </c>
      <c r="O337">
        <f t="shared" si="63"/>
        <v>0</v>
      </c>
      <c r="P337" t="e">
        <f t="shared" si="64"/>
        <v>#DIV/0!</v>
      </c>
      <c r="Q337" t="e">
        <f t="shared" si="65"/>
        <v>#DIV/0!</v>
      </c>
      <c r="R337">
        <f t="shared" si="66"/>
        <v>0</v>
      </c>
      <c r="S337">
        <f t="shared" si="67"/>
        <v>0</v>
      </c>
      <c r="T337">
        <f t="shared" si="68"/>
        <v>0</v>
      </c>
      <c r="W337">
        <f t="shared" si="69"/>
        <v>0</v>
      </c>
    </row>
    <row r="338" spans="1:23" x14ac:dyDescent="0.25">
      <c r="A338" t="s">
        <v>1136</v>
      </c>
      <c r="B338" t="s">
        <v>1137</v>
      </c>
      <c r="C338" t="s">
        <v>1138</v>
      </c>
      <c r="D338">
        <v>38.9</v>
      </c>
      <c r="E338">
        <v>19.8</v>
      </c>
      <c r="F338">
        <v>-8.8000000000000007</v>
      </c>
      <c r="G338">
        <v>3.4</v>
      </c>
      <c r="H338">
        <v>-17.399999999999999</v>
      </c>
      <c r="I338" t="s">
        <v>1135</v>
      </c>
      <c r="J338">
        <v>0.3</v>
      </c>
      <c r="K338" s="8" t="str">
        <f t="shared" si="59"/>
        <v>N</v>
      </c>
      <c r="L338" s="8" t="str">
        <f t="shared" si="60"/>
        <v>W</v>
      </c>
      <c r="M338" s="9" t="str">
        <f t="shared" si="61"/>
        <v>36.9</v>
      </c>
      <c r="N338" s="9">
        <f t="shared" si="62"/>
        <v>-143.6</v>
      </c>
      <c r="O338">
        <f t="shared" si="63"/>
        <v>19.792928029980807</v>
      </c>
      <c r="P338">
        <f t="shared" si="64"/>
        <v>71.145026488497933</v>
      </c>
      <c r="Q338">
        <f t="shared" si="65"/>
        <v>25.144315638848667</v>
      </c>
      <c r="R338">
        <f t="shared" si="66"/>
        <v>-16.955906405498457</v>
      </c>
      <c r="S338">
        <f t="shared" si="67"/>
        <v>-7.9587251134855457</v>
      </c>
      <c r="T338">
        <f t="shared" si="68"/>
        <v>6.3965563028828978</v>
      </c>
      <c r="W338">
        <f t="shared" si="69"/>
        <v>1</v>
      </c>
    </row>
    <row r="339" spans="1:23" x14ac:dyDescent="0.25">
      <c r="A339" t="s">
        <v>1139</v>
      </c>
      <c r="B339" t="s">
        <v>857</v>
      </c>
      <c r="C339" t="s">
        <v>1140</v>
      </c>
      <c r="I339" t="s">
        <v>1130</v>
      </c>
      <c r="J339">
        <v>0.3</v>
      </c>
      <c r="K339" s="8" t="str">
        <f t="shared" si="59"/>
        <v>N</v>
      </c>
      <c r="L339" s="8" t="str">
        <f t="shared" si="60"/>
        <v>E</v>
      </c>
      <c r="M339" s="9" t="str">
        <f t="shared" si="61"/>
        <v>9.8</v>
      </c>
      <c r="N339" s="9" t="str">
        <f t="shared" si="62"/>
        <v>151.8</v>
      </c>
      <c r="O339">
        <f t="shared" si="63"/>
        <v>0</v>
      </c>
      <c r="P339" t="e">
        <f t="shared" si="64"/>
        <v>#DIV/0!</v>
      </c>
      <c r="Q339" t="e">
        <f t="shared" si="65"/>
        <v>#DIV/0!</v>
      </c>
      <c r="R339">
        <f t="shared" si="66"/>
        <v>0</v>
      </c>
      <c r="S339">
        <f t="shared" si="67"/>
        <v>0</v>
      </c>
      <c r="T339">
        <f t="shared" si="68"/>
        <v>0</v>
      </c>
      <c r="W339">
        <f t="shared" si="69"/>
        <v>0</v>
      </c>
    </row>
    <row r="340" spans="1:23" x14ac:dyDescent="0.25">
      <c r="A340" t="s">
        <v>1141</v>
      </c>
      <c r="B340" t="s">
        <v>1142</v>
      </c>
      <c r="C340" t="s">
        <v>1143</v>
      </c>
      <c r="D340">
        <v>25</v>
      </c>
      <c r="E340">
        <v>11.8</v>
      </c>
      <c r="F340">
        <v>0.1</v>
      </c>
      <c r="G340">
        <v>-11.8</v>
      </c>
      <c r="H340">
        <v>0.3</v>
      </c>
      <c r="I340" t="s">
        <v>1144</v>
      </c>
      <c r="J340">
        <v>0.3</v>
      </c>
      <c r="K340" s="8" t="str">
        <f t="shared" si="59"/>
        <v>N</v>
      </c>
      <c r="L340" s="8" t="str">
        <f t="shared" si="60"/>
        <v>E</v>
      </c>
      <c r="M340" s="9" t="str">
        <f t="shared" si="61"/>
        <v>2.5</v>
      </c>
      <c r="N340" s="9" t="str">
        <f t="shared" si="62"/>
        <v>139.8</v>
      </c>
      <c r="O340">
        <f t="shared" si="63"/>
        <v>11.804236527620073</v>
      </c>
      <c r="P340">
        <f t="shared" si="64"/>
        <v>49.460831998125713</v>
      </c>
      <c r="Q340">
        <f t="shared" si="65"/>
        <v>265.93917608738911</v>
      </c>
      <c r="R340">
        <f t="shared" si="66"/>
        <v>0.6352688310997493</v>
      </c>
      <c r="S340">
        <f t="shared" si="67"/>
        <v>8.948247368579894</v>
      </c>
      <c r="T340">
        <f t="shared" si="68"/>
        <v>7.6723726801385359</v>
      </c>
      <c r="W340">
        <f t="shared" si="69"/>
        <v>1</v>
      </c>
    </row>
    <row r="341" spans="1:23" x14ac:dyDescent="0.25">
      <c r="A341" t="s">
        <v>1145</v>
      </c>
      <c r="B341" t="s">
        <v>1146</v>
      </c>
      <c r="C341" t="s">
        <v>1147</v>
      </c>
      <c r="I341" t="s">
        <v>1130</v>
      </c>
      <c r="J341">
        <v>0.3</v>
      </c>
      <c r="K341" s="8" t="str">
        <f t="shared" si="59"/>
        <v>S</v>
      </c>
      <c r="L341" s="8" t="str">
        <f t="shared" si="60"/>
        <v>E</v>
      </c>
      <c r="M341" s="9">
        <f t="shared" si="61"/>
        <v>-43.1</v>
      </c>
      <c r="N341" s="9" t="str">
        <f t="shared" si="62"/>
        <v>94.9</v>
      </c>
      <c r="O341">
        <f t="shared" si="63"/>
        <v>0</v>
      </c>
      <c r="P341" t="e">
        <f t="shared" si="64"/>
        <v>#DIV/0!</v>
      </c>
      <c r="Q341" t="e">
        <f t="shared" si="65"/>
        <v>#DIV/0!</v>
      </c>
      <c r="R341">
        <f t="shared" si="66"/>
        <v>0</v>
      </c>
      <c r="S341">
        <f t="shared" si="67"/>
        <v>0</v>
      </c>
      <c r="T341">
        <f t="shared" si="68"/>
        <v>0</v>
      </c>
      <c r="W341">
        <f t="shared" si="69"/>
        <v>0</v>
      </c>
    </row>
    <row r="342" spans="1:23" x14ac:dyDescent="0.25">
      <c r="A342" t="s">
        <v>1148</v>
      </c>
      <c r="B342" t="s">
        <v>1149</v>
      </c>
      <c r="C342" t="s">
        <v>1150</v>
      </c>
      <c r="I342" t="s">
        <v>1151</v>
      </c>
      <c r="J342" s="12">
        <v>0.28999999999999998</v>
      </c>
      <c r="K342" s="8" t="str">
        <f t="shared" si="59"/>
        <v>N</v>
      </c>
      <c r="L342" s="8" t="str">
        <f t="shared" si="60"/>
        <v>W</v>
      </c>
      <c r="M342" s="9" t="str">
        <f t="shared" si="61"/>
        <v>7.6</v>
      </c>
      <c r="N342" s="9">
        <f t="shared" si="62"/>
        <v>-28.2</v>
      </c>
      <c r="O342">
        <f t="shared" si="63"/>
        <v>0</v>
      </c>
      <c r="P342" t="e">
        <f t="shared" si="64"/>
        <v>#DIV/0!</v>
      </c>
      <c r="Q342" t="e">
        <f t="shared" si="65"/>
        <v>#DIV/0!</v>
      </c>
      <c r="R342">
        <f t="shared" si="66"/>
        <v>0</v>
      </c>
      <c r="S342">
        <f t="shared" si="67"/>
        <v>0</v>
      </c>
      <c r="T342">
        <f t="shared" si="68"/>
        <v>0</v>
      </c>
      <c r="W342">
        <f t="shared" si="69"/>
        <v>0</v>
      </c>
    </row>
    <row r="343" spans="1:23" x14ac:dyDescent="0.25">
      <c r="A343" t="s">
        <v>1152</v>
      </c>
      <c r="B343" t="s">
        <v>1013</v>
      </c>
      <c r="C343" t="s">
        <v>1153</v>
      </c>
      <c r="I343" t="s">
        <v>1151</v>
      </c>
      <c r="J343" s="12">
        <v>0.28999999999999998</v>
      </c>
      <c r="K343" s="8" t="str">
        <f t="shared" si="59"/>
        <v>S</v>
      </c>
      <c r="L343" s="8" t="str">
        <f t="shared" si="60"/>
        <v>W</v>
      </c>
      <c r="M343" s="9">
        <f t="shared" si="61"/>
        <v>-29</v>
      </c>
      <c r="N343" s="9">
        <f t="shared" si="62"/>
        <v>-94.9</v>
      </c>
      <c r="O343">
        <f t="shared" si="63"/>
        <v>0</v>
      </c>
      <c r="P343" t="e">
        <f t="shared" si="64"/>
        <v>#DIV/0!</v>
      </c>
      <c r="Q343" t="e">
        <f t="shared" si="65"/>
        <v>#DIV/0!</v>
      </c>
      <c r="R343">
        <f t="shared" si="66"/>
        <v>0</v>
      </c>
      <c r="S343">
        <f t="shared" si="67"/>
        <v>0</v>
      </c>
      <c r="T343">
        <f t="shared" si="68"/>
        <v>0</v>
      </c>
      <c r="W343">
        <f t="shared" si="69"/>
        <v>0</v>
      </c>
    </row>
    <row r="344" spans="1:23" x14ac:dyDescent="0.25">
      <c r="A344" t="s">
        <v>1154</v>
      </c>
      <c r="B344" t="s">
        <v>1155</v>
      </c>
      <c r="C344" t="s">
        <v>1156</v>
      </c>
      <c r="D344">
        <v>71</v>
      </c>
      <c r="I344" t="s">
        <v>1157</v>
      </c>
      <c r="J344" s="12">
        <v>0.28999999999999998</v>
      </c>
      <c r="K344" s="8" t="str">
        <f t="shared" si="59"/>
        <v>N</v>
      </c>
      <c r="L344" s="8" t="str">
        <f t="shared" si="60"/>
        <v>W</v>
      </c>
      <c r="M344" s="9" t="str">
        <f t="shared" si="61"/>
        <v>9.0</v>
      </c>
      <c r="N344" s="9">
        <f t="shared" si="62"/>
        <v>-138</v>
      </c>
      <c r="O344">
        <f t="shared" si="63"/>
        <v>0</v>
      </c>
      <c r="P344" t="e">
        <f t="shared" si="64"/>
        <v>#DIV/0!</v>
      </c>
      <c r="Q344" t="e">
        <f t="shared" si="65"/>
        <v>#DIV/0!</v>
      </c>
      <c r="R344">
        <f t="shared" si="66"/>
        <v>0</v>
      </c>
      <c r="S344">
        <f t="shared" si="67"/>
        <v>0</v>
      </c>
      <c r="T344">
        <f t="shared" si="68"/>
        <v>0</v>
      </c>
      <c r="W344">
        <f t="shared" si="69"/>
        <v>0</v>
      </c>
    </row>
    <row r="345" spans="1:23" x14ac:dyDescent="0.25">
      <c r="A345" t="s">
        <v>1158</v>
      </c>
      <c r="B345" t="s">
        <v>1159</v>
      </c>
      <c r="C345" t="s">
        <v>1160</v>
      </c>
      <c r="D345">
        <v>20</v>
      </c>
      <c r="E345">
        <v>15.2</v>
      </c>
      <c r="F345">
        <v>10.9</v>
      </c>
      <c r="G345">
        <v>-9.6999999999999993</v>
      </c>
      <c r="H345">
        <v>4.2</v>
      </c>
      <c r="I345" t="s">
        <v>1151</v>
      </c>
      <c r="J345" s="12">
        <v>0.28999999999999998</v>
      </c>
      <c r="K345" s="8" t="str">
        <f t="shared" si="59"/>
        <v>S</v>
      </c>
      <c r="L345" s="8" t="str">
        <f t="shared" si="60"/>
        <v>E</v>
      </c>
      <c r="M345" s="9">
        <f t="shared" si="61"/>
        <v>-34.299999999999997</v>
      </c>
      <c r="N345" s="9" t="str">
        <f t="shared" si="62"/>
        <v>134.5</v>
      </c>
      <c r="O345">
        <f t="shared" si="63"/>
        <v>15.183543723386842</v>
      </c>
      <c r="P345">
        <f t="shared" si="64"/>
        <v>18.564130590241255</v>
      </c>
      <c r="Q345">
        <f t="shared" si="65"/>
        <v>11.643743852350383</v>
      </c>
      <c r="R345">
        <f t="shared" si="66"/>
        <v>-4.7344475250117428</v>
      </c>
      <c r="S345">
        <f t="shared" si="67"/>
        <v>-0.97561003304883442</v>
      </c>
      <c r="T345">
        <f t="shared" si="68"/>
        <v>14.393512139027242</v>
      </c>
      <c r="W345">
        <f t="shared" si="69"/>
        <v>1</v>
      </c>
    </row>
    <row r="346" spans="1:23" x14ac:dyDescent="0.25">
      <c r="A346" t="s">
        <v>1161</v>
      </c>
      <c r="B346" t="s">
        <v>1162</v>
      </c>
      <c r="C346" t="s">
        <v>1163</v>
      </c>
      <c r="D346">
        <v>32.6</v>
      </c>
      <c r="I346" t="s">
        <v>1164</v>
      </c>
      <c r="J346" s="12">
        <v>0.28999999999999998</v>
      </c>
      <c r="K346" s="8" t="str">
        <f t="shared" si="59"/>
        <v>N</v>
      </c>
      <c r="L346" s="8" t="str">
        <f t="shared" si="60"/>
        <v>W</v>
      </c>
      <c r="M346" s="9" t="str">
        <f t="shared" si="61"/>
        <v>10.8</v>
      </c>
      <c r="N346" s="9">
        <f t="shared" si="62"/>
        <v>-37.299999999999997</v>
      </c>
      <c r="O346">
        <f t="shared" si="63"/>
        <v>0</v>
      </c>
      <c r="P346" t="e">
        <f t="shared" si="64"/>
        <v>#DIV/0!</v>
      </c>
      <c r="Q346" t="e">
        <f t="shared" si="65"/>
        <v>#DIV/0!</v>
      </c>
      <c r="R346">
        <f t="shared" si="66"/>
        <v>0</v>
      </c>
      <c r="S346">
        <f t="shared" si="67"/>
        <v>0</v>
      </c>
      <c r="T346">
        <f t="shared" si="68"/>
        <v>0</v>
      </c>
      <c r="W346">
        <f t="shared" si="69"/>
        <v>0</v>
      </c>
    </row>
    <row r="347" spans="1:23" x14ac:dyDescent="0.25">
      <c r="A347" t="s">
        <v>1165</v>
      </c>
      <c r="B347" t="s">
        <v>1166</v>
      </c>
      <c r="C347" t="s">
        <v>1167</v>
      </c>
      <c r="D347">
        <v>14.5</v>
      </c>
      <c r="E347">
        <v>15.5</v>
      </c>
      <c r="F347">
        <v>-13.2</v>
      </c>
      <c r="G347">
        <v>8.1</v>
      </c>
      <c r="H347">
        <v>1.2</v>
      </c>
      <c r="I347" t="s">
        <v>1157</v>
      </c>
      <c r="J347" s="12">
        <v>0.28999999999999998</v>
      </c>
      <c r="K347" s="8" t="str">
        <f t="shared" si="59"/>
        <v>N</v>
      </c>
      <c r="L347" s="8" t="str">
        <f t="shared" si="60"/>
        <v>W</v>
      </c>
      <c r="M347" s="9" t="str">
        <f t="shared" si="61"/>
        <v>19.4</v>
      </c>
      <c r="N347" s="9">
        <f t="shared" si="62"/>
        <v>-66</v>
      </c>
      <c r="O347">
        <f t="shared" si="63"/>
        <v>15.533512159199541</v>
      </c>
      <c r="P347">
        <f t="shared" si="64"/>
        <v>41.43780433163105</v>
      </c>
      <c r="Q347">
        <f t="shared" si="65"/>
        <v>121.51133239644832</v>
      </c>
      <c r="R347">
        <f t="shared" si="66"/>
        <v>5.3731137341490935</v>
      </c>
      <c r="S347">
        <f t="shared" si="67"/>
        <v>-8.764233231547955</v>
      </c>
      <c r="T347">
        <f t="shared" si="68"/>
        <v>11.645078989123638</v>
      </c>
      <c r="W347">
        <f t="shared" si="69"/>
        <v>1</v>
      </c>
    </row>
    <row r="348" spans="1:23" x14ac:dyDescent="0.25">
      <c r="A348" t="s">
        <v>1168</v>
      </c>
      <c r="B348" t="s">
        <v>764</v>
      </c>
      <c r="C348" t="s">
        <v>1169</v>
      </c>
      <c r="I348" t="s">
        <v>1170</v>
      </c>
      <c r="J348" s="12">
        <v>0.28000000000000003</v>
      </c>
      <c r="K348" s="8" t="str">
        <f t="shared" si="59"/>
        <v>S</v>
      </c>
      <c r="L348" s="8" t="str">
        <f t="shared" si="60"/>
        <v>E</v>
      </c>
      <c r="M348" s="9">
        <f t="shared" si="61"/>
        <v>-22.5</v>
      </c>
      <c r="N348" s="9" t="str">
        <f t="shared" si="62"/>
        <v>6.5</v>
      </c>
      <c r="O348">
        <f t="shared" si="63"/>
        <v>0</v>
      </c>
      <c r="P348" t="e">
        <f t="shared" si="64"/>
        <v>#DIV/0!</v>
      </c>
      <c r="Q348" t="e">
        <f t="shared" si="65"/>
        <v>#DIV/0!</v>
      </c>
      <c r="R348">
        <f t="shared" si="66"/>
        <v>0</v>
      </c>
      <c r="S348">
        <f t="shared" si="67"/>
        <v>0</v>
      </c>
      <c r="T348">
        <f t="shared" si="68"/>
        <v>0</v>
      </c>
      <c r="W348">
        <f t="shared" si="69"/>
        <v>0</v>
      </c>
    </row>
    <row r="349" spans="1:23" x14ac:dyDescent="0.25">
      <c r="A349" t="s">
        <v>1171</v>
      </c>
      <c r="B349" t="s">
        <v>1172</v>
      </c>
      <c r="C349" t="s">
        <v>1173</v>
      </c>
      <c r="D349" s="7">
        <v>32</v>
      </c>
      <c r="I349" t="s">
        <v>1174</v>
      </c>
      <c r="J349" s="12">
        <v>0.28000000000000003</v>
      </c>
      <c r="K349" s="8" t="str">
        <f t="shared" si="59"/>
        <v>N</v>
      </c>
      <c r="L349" s="8" t="str">
        <f t="shared" si="60"/>
        <v>E</v>
      </c>
      <c r="M349" s="9" t="str">
        <f t="shared" si="61"/>
        <v>32.5</v>
      </c>
      <c r="N349" s="9" t="str">
        <f t="shared" si="62"/>
        <v>104.6</v>
      </c>
      <c r="O349">
        <f t="shared" si="63"/>
        <v>0</v>
      </c>
      <c r="P349" t="e">
        <f t="shared" si="64"/>
        <v>#DIV/0!</v>
      </c>
      <c r="Q349" t="e">
        <f t="shared" si="65"/>
        <v>#DIV/0!</v>
      </c>
      <c r="R349">
        <f t="shared" si="66"/>
        <v>0</v>
      </c>
      <c r="S349">
        <f t="shared" si="67"/>
        <v>0</v>
      </c>
      <c r="T349">
        <f t="shared" si="68"/>
        <v>0</v>
      </c>
      <c r="W349">
        <f t="shared" si="69"/>
        <v>0</v>
      </c>
    </row>
    <row r="350" spans="1:23" x14ac:dyDescent="0.25">
      <c r="A350" t="s">
        <v>1175</v>
      </c>
      <c r="B350" t="s">
        <v>1176</v>
      </c>
      <c r="C350" t="s">
        <v>1177</v>
      </c>
      <c r="I350" t="s">
        <v>1174</v>
      </c>
      <c r="J350" s="12">
        <v>0.28000000000000003</v>
      </c>
      <c r="K350" s="8" t="str">
        <f t="shared" si="59"/>
        <v>S</v>
      </c>
      <c r="L350" s="8" t="str">
        <f t="shared" si="60"/>
        <v>W</v>
      </c>
      <c r="M350" s="9">
        <f t="shared" si="61"/>
        <v>-6.9</v>
      </c>
      <c r="N350" s="9">
        <f t="shared" si="62"/>
        <v>-126.2</v>
      </c>
      <c r="O350">
        <f t="shared" si="63"/>
        <v>0</v>
      </c>
      <c r="P350" t="e">
        <f t="shared" si="64"/>
        <v>#DIV/0!</v>
      </c>
      <c r="Q350" t="e">
        <f t="shared" si="65"/>
        <v>#DIV/0!</v>
      </c>
      <c r="R350">
        <f t="shared" si="66"/>
        <v>0</v>
      </c>
      <c r="S350">
        <f t="shared" si="67"/>
        <v>0</v>
      </c>
      <c r="T350">
        <f t="shared" si="68"/>
        <v>0</v>
      </c>
      <c r="W350">
        <f t="shared" si="69"/>
        <v>0</v>
      </c>
    </row>
    <row r="351" spans="1:23" x14ac:dyDescent="0.25">
      <c r="A351" t="s">
        <v>1178</v>
      </c>
      <c r="I351" t="s">
        <v>1179</v>
      </c>
      <c r="J351" s="12">
        <v>0.28000000000000003</v>
      </c>
      <c r="K351" s="8" t="str">
        <f t="shared" si="59"/>
        <v/>
      </c>
      <c r="L351" s="8" t="str">
        <f t="shared" si="60"/>
        <v/>
      </c>
      <c r="M351" s="9" t="str">
        <f t="shared" si="61"/>
        <v/>
      </c>
      <c r="N351" s="9" t="b">
        <f t="shared" si="62"/>
        <v>0</v>
      </c>
      <c r="O351">
        <f t="shared" si="63"/>
        <v>0</v>
      </c>
      <c r="P351" t="e">
        <f t="shared" si="64"/>
        <v>#VALUE!</v>
      </c>
      <c r="Q351" t="e">
        <f t="shared" si="65"/>
        <v>#VALUE!</v>
      </c>
      <c r="R351" t="e">
        <f t="shared" si="66"/>
        <v>#VALUE!</v>
      </c>
      <c r="S351">
        <f t="shared" si="67"/>
        <v>0</v>
      </c>
      <c r="T351" t="e">
        <f t="shared" si="68"/>
        <v>#VALUE!</v>
      </c>
      <c r="W351">
        <f t="shared" si="69"/>
        <v>0</v>
      </c>
    </row>
    <row r="352" spans="1:23" x14ac:dyDescent="0.25">
      <c r="A352" t="s">
        <v>1180</v>
      </c>
      <c r="B352" t="s">
        <v>1181</v>
      </c>
      <c r="C352" t="s">
        <v>1182</v>
      </c>
      <c r="I352" t="s">
        <v>1174</v>
      </c>
      <c r="J352" s="12">
        <v>0.28000000000000003</v>
      </c>
      <c r="K352" s="8" t="str">
        <f t="shared" si="59"/>
        <v>S</v>
      </c>
      <c r="L352" s="8" t="str">
        <f t="shared" si="60"/>
        <v>E</v>
      </c>
      <c r="M352" s="9">
        <f t="shared" si="61"/>
        <v>-8.5</v>
      </c>
      <c r="N352" s="9" t="str">
        <f t="shared" si="62"/>
        <v>171.8</v>
      </c>
      <c r="O352">
        <f t="shared" si="63"/>
        <v>0</v>
      </c>
      <c r="P352" t="e">
        <f t="shared" si="64"/>
        <v>#DIV/0!</v>
      </c>
      <c r="Q352" t="e">
        <f t="shared" si="65"/>
        <v>#DIV/0!</v>
      </c>
      <c r="R352">
        <f t="shared" si="66"/>
        <v>0</v>
      </c>
      <c r="S352">
        <f t="shared" si="67"/>
        <v>0</v>
      </c>
      <c r="T352">
        <f t="shared" si="68"/>
        <v>0</v>
      </c>
      <c r="W352">
        <f t="shared" si="69"/>
        <v>0</v>
      </c>
    </row>
    <row r="353" spans="1:23" x14ac:dyDescent="0.25">
      <c r="A353" t="s">
        <v>1183</v>
      </c>
      <c r="B353" t="s">
        <v>79</v>
      </c>
      <c r="C353" t="s">
        <v>1184</v>
      </c>
      <c r="D353">
        <v>40.700000000000003</v>
      </c>
      <c r="I353" t="s">
        <v>1170</v>
      </c>
      <c r="J353" s="12">
        <v>0.28000000000000003</v>
      </c>
      <c r="K353" s="8" t="str">
        <f t="shared" si="59"/>
        <v>S</v>
      </c>
      <c r="L353" s="8" t="str">
        <f t="shared" si="60"/>
        <v>W</v>
      </c>
      <c r="M353" s="9">
        <f t="shared" si="61"/>
        <v>-44</v>
      </c>
      <c r="N353" s="9">
        <f t="shared" si="62"/>
        <v>-162</v>
      </c>
      <c r="O353">
        <f t="shared" si="63"/>
        <v>0</v>
      </c>
      <c r="P353" t="e">
        <f t="shared" si="64"/>
        <v>#DIV/0!</v>
      </c>
      <c r="Q353" t="e">
        <f t="shared" si="65"/>
        <v>#DIV/0!</v>
      </c>
      <c r="R353">
        <f t="shared" si="66"/>
        <v>0</v>
      </c>
      <c r="S353">
        <f t="shared" si="67"/>
        <v>0</v>
      </c>
      <c r="T353">
        <f t="shared" si="68"/>
        <v>0</v>
      </c>
      <c r="W353">
        <f t="shared" si="69"/>
        <v>0</v>
      </c>
    </row>
    <row r="354" spans="1:23" x14ac:dyDescent="0.25">
      <c r="A354" t="s">
        <v>1185</v>
      </c>
      <c r="B354" t="s">
        <v>1186</v>
      </c>
      <c r="C354" t="s">
        <v>1187</v>
      </c>
      <c r="D354">
        <v>42</v>
      </c>
      <c r="I354" t="s">
        <v>1174</v>
      </c>
      <c r="J354" s="12">
        <v>0.28000000000000003</v>
      </c>
      <c r="K354" s="8" t="str">
        <f t="shared" si="59"/>
        <v>N</v>
      </c>
      <c r="L354" s="8" t="str">
        <f t="shared" si="60"/>
        <v>E</v>
      </c>
      <c r="M354" s="9" t="str">
        <f t="shared" si="61"/>
        <v>14.0</v>
      </c>
      <c r="N354" s="9" t="str">
        <f t="shared" si="62"/>
        <v>53.1</v>
      </c>
      <c r="O354">
        <f t="shared" si="63"/>
        <v>0</v>
      </c>
      <c r="P354" t="e">
        <f t="shared" si="64"/>
        <v>#DIV/0!</v>
      </c>
      <c r="Q354" t="e">
        <f t="shared" si="65"/>
        <v>#DIV/0!</v>
      </c>
      <c r="R354">
        <f t="shared" si="66"/>
        <v>0</v>
      </c>
      <c r="S354">
        <f t="shared" si="67"/>
        <v>0</v>
      </c>
      <c r="T354">
        <f t="shared" si="68"/>
        <v>0</v>
      </c>
      <c r="W354">
        <f t="shared" si="69"/>
        <v>0</v>
      </c>
    </row>
    <row r="355" spans="1:23" x14ac:dyDescent="0.25">
      <c r="A355" t="s">
        <v>1188</v>
      </c>
      <c r="B355" t="s">
        <v>1189</v>
      </c>
      <c r="C355" t="s">
        <v>1190</v>
      </c>
      <c r="I355" t="s">
        <v>1179</v>
      </c>
      <c r="J355" s="12">
        <v>0.28000000000000003</v>
      </c>
      <c r="K355" s="8" t="str">
        <f t="shared" si="59"/>
        <v>S</v>
      </c>
      <c r="L355" s="8" t="str">
        <f t="shared" si="60"/>
        <v>W</v>
      </c>
      <c r="M355" s="9">
        <f t="shared" si="61"/>
        <v>-2.6</v>
      </c>
      <c r="N355" s="9">
        <f t="shared" si="62"/>
        <v>-102.2</v>
      </c>
      <c r="O355">
        <f t="shared" si="63"/>
        <v>0</v>
      </c>
      <c r="P355" t="e">
        <f t="shared" si="64"/>
        <v>#DIV/0!</v>
      </c>
      <c r="Q355" t="e">
        <f t="shared" si="65"/>
        <v>#DIV/0!</v>
      </c>
      <c r="R355">
        <f t="shared" si="66"/>
        <v>0</v>
      </c>
      <c r="S355">
        <f t="shared" si="67"/>
        <v>0</v>
      </c>
      <c r="T355">
        <f t="shared" si="68"/>
        <v>0</v>
      </c>
      <c r="W355">
        <f t="shared" si="69"/>
        <v>0</v>
      </c>
    </row>
    <row r="356" spans="1:23" x14ac:dyDescent="0.25">
      <c r="A356" t="s">
        <v>1191</v>
      </c>
      <c r="B356" t="s">
        <v>1192</v>
      </c>
      <c r="C356" t="s">
        <v>1193</v>
      </c>
      <c r="D356">
        <v>46</v>
      </c>
      <c r="E356">
        <v>18.399999999999999</v>
      </c>
      <c r="F356">
        <v>-6.5</v>
      </c>
      <c r="G356">
        <v>-16.5</v>
      </c>
      <c r="H356">
        <v>-5</v>
      </c>
      <c r="I356" t="s">
        <v>1174</v>
      </c>
      <c r="J356" s="12">
        <v>0.28000000000000003</v>
      </c>
      <c r="K356" s="14" t="str">
        <f t="shared" si="59"/>
        <v>S</v>
      </c>
      <c r="L356" s="14" t="str">
        <f t="shared" si="60"/>
        <v>E</v>
      </c>
      <c r="M356" s="15">
        <f t="shared" si="61"/>
        <v>-9.1</v>
      </c>
      <c r="N356" s="15" t="str">
        <f t="shared" si="62"/>
        <v>101.8</v>
      </c>
      <c r="O356" s="11">
        <f t="shared" si="63"/>
        <v>18.425525772688278</v>
      </c>
      <c r="P356" s="11">
        <f t="shared" si="64"/>
        <v>41.289129767278027</v>
      </c>
      <c r="Q356" s="11">
        <f t="shared" si="65"/>
        <v>306.7895385237361</v>
      </c>
      <c r="R356" s="11">
        <f t="shared" si="66"/>
        <v>-7.281301757719211</v>
      </c>
      <c r="S356" s="11">
        <f t="shared" si="67"/>
        <v>9.7368228815877806</v>
      </c>
      <c r="T356" s="11">
        <f t="shared" si="68"/>
        <v>13.844743583238508</v>
      </c>
      <c r="U356" s="11" t="s">
        <v>1194</v>
      </c>
      <c r="W356">
        <f t="shared" si="69"/>
        <v>1</v>
      </c>
    </row>
    <row r="357" spans="1:23" x14ac:dyDescent="0.25">
      <c r="A357" t="s">
        <v>1195</v>
      </c>
      <c r="B357" t="s">
        <v>1196</v>
      </c>
      <c r="C357" t="s">
        <v>1197</v>
      </c>
      <c r="D357">
        <v>61</v>
      </c>
      <c r="I357" t="s">
        <v>1198</v>
      </c>
      <c r="J357" s="12">
        <v>0.28000000000000003</v>
      </c>
      <c r="K357" s="8" t="str">
        <f t="shared" si="59"/>
        <v>N</v>
      </c>
      <c r="L357" s="8" t="str">
        <f t="shared" si="60"/>
        <v>W</v>
      </c>
      <c r="M357" s="9" t="str">
        <f t="shared" si="61"/>
        <v>4.6</v>
      </c>
      <c r="N357" s="9">
        <f t="shared" si="62"/>
        <v>-39.1</v>
      </c>
      <c r="O357">
        <f t="shared" si="63"/>
        <v>0</v>
      </c>
      <c r="P357" t="e">
        <f t="shared" si="64"/>
        <v>#DIV/0!</v>
      </c>
      <c r="Q357" t="e">
        <f t="shared" si="65"/>
        <v>#DIV/0!</v>
      </c>
      <c r="R357">
        <f t="shared" si="66"/>
        <v>0</v>
      </c>
      <c r="S357">
        <f t="shared" si="67"/>
        <v>0</v>
      </c>
      <c r="T357">
        <f t="shared" si="68"/>
        <v>0</v>
      </c>
      <c r="W357">
        <f t="shared" si="69"/>
        <v>0</v>
      </c>
    </row>
    <row r="358" spans="1:23" x14ac:dyDescent="0.25">
      <c r="A358" t="s">
        <v>1199</v>
      </c>
      <c r="B358" t="s">
        <v>1200</v>
      </c>
      <c r="C358" t="s">
        <v>1201</v>
      </c>
      <c r="D358" s="7">
        <v>56</v>
      </c>
      <c r="I358" t="s">
        <v>1198</v>
      </c>
      <c r="J358" s="12">
        <v>0.28000000000000003</v>
      </c>
      <c r="K358" s="8" t="str">
        <f t="shared" si="59"/>
        <v>S</v>
      </c>
      <c r="L358" s="8" t="str">
        <f t="shared" si="60"/>
        <v>W</v>
      </c>
      <c r="M358" s="9">
        <f t="shared" si="61"/>
        <v>-31.9</v>
      </c>
      <c r="N358" s="9">
        <f t="shared" si="62"/>
        <v>-12.9</v>
      </c>
      <c r="O358">
        <f t="shared" si="63"/>
        <v>0</v>
      </c>
      <c r="P358" t="e">
        <f t="shared" si="64"/>
        <v>#DIV/0!</v>
      </c>
      <c r="Q358" t="e">
        <f t="shared" si="65"/>
        <v>#DIV/0!</v>
      </c>
      <c r="R358">
        <f t="shared" si="66"/>
        <v>0</v>
      </c>
      <c r="S358">
        <f t="shared" si="67"/>
        <v>0</v>
      </c>
      <c r="T358">
        <f t="shared" si="68"/>
        <v>0</v>
      </c>
      <c r="W358">
        <f t="shared" si="69"/>
        <v>0</v>
      </c>
    </row>
    <row r="359" spans="1:23" x14ac:dyDescent="0.25">
      <c r="A359" t="s">
        <v>1202</v>
      </c>
      <c r="B359" t="s">
        <v>1203</v>
      </c>
      <c r="C359" t="s">
        <v>1204</v>
      </c>
      <c r="I359" t="s">
        <v>1205</v>
      </c>
      <c r="J359" s="12">
        <v>0.27</v>
      </c>
      <c r="K359" s="8" t="str">
        <f t="shared" si="59"/>
        <v>S</v>
      </c>
      <c r="L359" s="8" t="str">
        <f t="shared" si="60"/>
        <v>W</v>
      </c>
      <c r="M359" s="9">
        <f t="shared" si="61"/>
        <v>-45.2</v>
      </c>
      <c r="N359" s="9">
        <f t="shared" si="62"/>
        <v>-1.9</v>
      </c>
      <c r="O359">
        <f t="shared" si="63"/>
        <v>0</v>
      </c>
      <c r="P359" t="e">
        <f t="shared" si="64"/>
        <v>#DIV/0!</v>
      </c>
      <c r="Q359" t="e">
        <f t="shared" si="65"/>
        <v>#DIV/0!</v>
      </c>
      <c r="R359">
        <f t="shared" si="66"/>
        <v>0</v>
      </c>
      <c r="S359">
        <f t="shared" si="67"/>
        <v>0</v>
      </c>
      <c r="T359">
        <f t="shared" si="68"/>
        <v>0</v>
      </c>
    </row>
    <row r="360" spans="1:23" x14ac:dyDescent="0.25">
      <c r="A360" t="s">
        <v>1206</v>
      </c>
      <c r="B360" t="s">
        <v>1207</v>
      </c>
      <c r="C360" t="s">
        <v>1208</v>
      </c>
      <c r="I360" t="s">
        <v>1209</v>
      </c>
      <c r="J360" s="12">
        <v>0.27</v>
      </c>
      <c r="K360" s="8" t="str">
        <f t="shared" si="59"/>
        <v>N</v>
      </c>
      <c r="L360" s="8" t="str">
        <f t="shared" si="60"/>
        <v>W</v>
      </c>
      <c r="M360" s="9" t="str">
        <f t="shared" si="61"/>
        <v>13.7</v>
      </c>
      <c r="N360" s="9">
        <f t="shared" si="62"/>
        <v>-70.8</v>
      </c>
      <c r="O360">
        <f t="shared" si="63"/>
        <v>0</v>
      </c>
      <c r="P360" t="e">
        <f t="shared" si="64"/>
        <v>#DIV/0!</v>
      </c>
      <c r="Q360" t="e">
        <f t="shared" si="65"/>
        <v>#DIV/0!</v>
      </c>
      <c r="R360">
        <f t="shared" si="66"/>
        <v>0</v>
      </c>
      <c r="S360">
        <f t="shared" si="67"/>
        <v>0</v>
      </c>
      <c r="T360">
        <f t="shared" si="68"/>
        <v>0</v>
      </c>
    </row>
    <row r="361" spans="1:23" x14ac:dyDescent="0.25">
      <c r="A361" t="s">
        <v>1210</v>
      </c>
      <c r="B361" t="s">
        <v>1211</v>
      </c>
      <c r="C361" t="s">
        <v>1212</v>
      </c>
      <c r="I361" t="s">
        <v>1213</v>
      </c>
      <c r="J361" s="12">
        <v>0.27</v>
      </c>
      <c r="K361" s="8" t="str">
        <f t="shared" si="59"/>
        <v>S</v>
      </c>
      <c r="L361" s="8" t="str">
        <f t="shared" si="60"/>
        <v>W</v>
      </c>
      <c r="M361" s="9">
        <f t="shared" si="61"/>
        <v>-2.2999999999999998</v>
      </c>
      <c r="N361" s="9">
        <f t="shared" si="62"/>
        <v>-77.400000000000006</v>
      </c>
      <c r="O361">
        <f t="shared" si="63"/>
        <v>0</v>
      </c>
      <c r="P361" t="e">
        <f t="shared" si="64"/>
        <v>#DIV/0!</v>
      </c>
      <c r="Q361" t="e">
        <f t="shared" si="65"/>
        <v>#DIV/0!</v>
      </c>
      <c r="R361">
        <f t="shared" si="66"/>
        <v>0</v>
      </c>
      <c r="S361">
        <f t="shared" si="67"/>
        <v>0</v>
      </c>
      <c r="T361">
        <f t="shared" si="68"/>
        <v>0</v>
      </c>
      <c r="W361">
        <f t="shared" ref="W361:W392" si="70">IF(O361&lt;&gt;0,1,0)</f>
        <v>0</v>
      </c>
    </row>
    <row r="362" spans="1:23" x14ac:dyDescent="0.25">
      <c r="A362" t="s">
        <v>1214</v>
      </c>
      <c r="I362" t="s">
        <v>1209</v>
      </c>
      <c r="J362" s="12">
        <v>0.27</v>
      </c>
      <c r="K362" s="8" t="str">
        <f t="shared" si="59"/>
        <v/>
      </c>
      <c r="L362" s="8" t="str">
        <f t="shared" si="60"/>
        <v/>
      </c>
      <c r="M362" s="9" t="str">
        <f t="shared" si="61"/>
        <v/>
      </c>
      <c r="N362" s="9" t="b">
        <f t="shared" si="62"/>
        <v>0</v>
      </c>
      <c r="O362">
        <f t="shared" si="63"/>
        <v>0</v>
      </c>
      <c r="P362" t="e">
        <f t="shared" si="64"/>
        <v>#VALUE!</v>
      </c>
      <c r="Q362" t="e">
        <f t="shared" si="65"/>
        <v>#VALUE!</v>
      </c>
      <c r="R362" t="e">
        <f t="shared" si="66"/>
        <v>#VALUE!</v>
      </c>
      <c r="S362">
        <f t="shared" si="67"/>
        <v>0</v>
      </c>
      <c r="T362" t="e">
        <f t="shared" si="68"/>
        <v>#VALUE!</v>
      </c>
      <c r="W362">
        <f t="shared" si="70"/>
        <v>0</v>
      </c>
    </row>
    <row r="363" spans="1:23" x14ac:dyDescent="0.25">
      <c r="A363" t="s">
        <v>1215</v>
      </c>
      <c r="B363" t="s">
        <v>795</v>
      </c>
      <c r="C363" t="s">
        <v>1216</v>
      </c>
      <c r="I363" t="s">
        <v>1213</v>
      </c>
      <c r="J363" s="12">
        <v>0.27</v>
      </c>
      <c r="K363" s="8" t="str">
        <f t="shared" si="59"/>
        <v>S</v>
      </c>
      <c r="L363" s="8" t="str">
        <f t="shared" si="60"/>
        <v>W</v>
      </c>
      <c r="M363" s="9">
        <f t="shared" si="61"/>
        <v>-3.2</v>
      </c>
      <c r="N363" s="9">
        <f t="shared" si="62"/>
        <v>-133.80000000000001</v>
      </c>
      <c r="O363">
        <f t="shared" si="63"/>
        <v>0</v>
      </c>
      <c r="P363" t="e">
        <f t="shared" si="64"/>
        <v>#DIV/0!</v>
      </c>
      <c r="Q363" t="e">
        <f t="shared" si="65"/>
        <v>#DIV/0!</v>
      </c>
      <c r="R363">
        <f t="shared" si="66"/>
        <v>0</v>
      </c>
      <c r="S363">
        <f t="shared" si="67"/>
        <v>0</v>
      </c>
      <c r="T363">
        <f t="shared" si="68"/>
        <v>0</v>
      </c>
      <c r="W363">
        <f t="shared" si="70"/>
        <v>0</v>
      </c>
    </row>
    <row r="364" spans="1:23" x14ac:dyDescent="0.25">
      <c r="A364" t="s">
        <v>1217</v>
      </c>
      <c r="I364" t="s">
        <v>1213</v>
      </c>
      <c r="J364" s="12">
        <v>0.27</v>
      </c>
      <c r="K364" s="8" t="str">
        <f t="shared" si="59"/>
        <v/>
      </c>
      <c r="L364" s="8" t="str">
        <f t="shared" si="60"/>
        <v/>
      </c>
      <c r="M364" s="9" t="str">
        <f t="shared" si="61"/>
        <v/>
      </c>
      <c r="N364" s="9" t="b">
        <f t="shared" si="62"/>
        <v>0</v>
      </c>
      <c r="O364">
        <f t="shared" si="63"/>
        <v>0</v>
      </c>
      <c r="P364" t="e">
        <f t="shared" si="64"/>
        <v>#VALUE!</v>
      </c>
      <c r="Q364" t="e">
        <f t="shared" si="65"/>
        <v>#VALUE!</v>
      </c>
      <c r="R364" t="e">
        <f t="shared" si="66"/>
        <v>#VALUE!</v>
      </c>
      <c r="S364">
        <f t="shared" si="67"/>
        <v>0</v>
      </c>
      <c r="T364" t="e">
        <f t="shared" si="68"/>
        <v>#VALUE!</v>
      </c>
      <c r="W364">
        <f t="shared" si="70"/>
        <v>0</v>
      </c>
    </row>
    <row r="365" spans="1:23" x14ac:dyDescent="0.25">
      <c r="A365" t="s">
        <v>1218</v>
      </c>
      <c r="B365" t="s">
        <v>1219</v>
      </c>
      <c r="C365" t="s">
        <v>1220</v>
      </c>
      <c r="D365">
        <v>32.200000000000003</v>
      </c>
      <c r="E365">
        <v>17</v>
      </c>
      <c r="F365">
        <v>-12.1</v>
      </c>
      <c r="G365">
        <v>-9.6</v>
      </c>
      <c r="H365">
        <v>7.2</v>
      </c>
      <c r="I365" t="s">
        <v>1221</v>
      </c>
      <c r="J365" s="12">
        <v>0.27</v>
      </c>
      <c r="K365" s="8" t="str">
        <f t="shared" si="59"/>
        <v>S</v>
      </c>
      <c r="L365" s="8" t="str">
        <f t="shared" si="60"/>
        <v>E</v>
      </c>
      <c r="M365" s="9">
        <f t="shared" si="61"/>
        <v>-33.799999999999997</v>
      </c>
      <c r="N365" s="9" t="str">
        <f t="shared" si="62"/>
        <v>117.4</v>
      </c>
      <c r="O365">
        <f t="shared" si="63"/>
        <v>17.041420128616043</v>
      </c>
      <c r="P365">
        <f t="shared" si="64"/>
        <v>67.721468086884272</v>
      </c>
      <c r="Q365">
        <f t="shared" si="65"/>
        <v>254.0270588748715</v>
      </c>
      <c r="R365">
        <f t="shared" si="66"/>
        <v>4.3394514221954985</v>
      </c>
      <c r="S365">
        <f t="shared" si="67"/>
        <v>15.160484093902394</v>
      </c>
      <c r="T365">
        <f t="shared" si="68"/>
        <v>6.4605637055088287</v>
      </c>
      <c r="W365">
        <f t="shared" si="70"/>
        <v>1</v>
      </c>
    </row>
    <row r="366" spans="1:23" x14ac:dyDescent="0.25">
      <c r="A366" t="s">
        <v>1222</v>
      </c>
      <c r="B366" t="s">
        <v>1223</v>
      </c>
      <c r="C366" t="s">
        <v>1224</v>
      </c>
      <c r="D366">
        <v>37</v>
      </c>
      <c r="I366" t="s">
        <v>1213</v>
      </c>
      <c r="J366" s="12">
        <v>0.27</v>
      </c>
      <c r="K366" s="8" t="str">
        <f t="shared" si="59"/>
        <v>S</v>
      </c>
      <c r="L366" s="8" t="str">
        <f t="shared" si="60"/>
        <v>W</v>
      </c>
      <c r="M366" s="9">
        <f t="shared" si="61"/>
        <v>-36</v>
      </c>
      <c r="N366" s="9">
        <f t="shared" si="62"/>
        <v>-67.599999999999994</v>
      </c>
      <c r="O366">
        <f t="shared" si="63"/>
        <v>0</v>
      </c>
      <c r="P366" t="e">
        <f t="shared" si="64"/>
        <v>#DIV/0!</v>
      </c>
      <c r="Q366" t="e">
        <f t="shared" si="65"/>
        <v>#DIV/0!</v>
      </c>
      <c r="R366">
        <f t="shared" si="66"/>
        <v>0</v>
      </c>
      <c r="S366">
        <f t="shared" si="67"/>
        <v>0</v>
      </c>
      <c r="T366">
        <f t="shared" si="68"/>
        <v>0</v>
      </c>
      <c r="W366">
        <f t="shared" si="70"/>
        <v>0</v>
      </c>
    </row>
    <row r="367" spans="1:23" x14ac:dyDescent="0.25">
      <c r="A367" t="s">
        <v>1225</v>
      </c>
      <c r="B367" t="s">
        <v>1226</v>
      </c>
      <c r="C367" t="s">
        <v>1227</v>
      </c>
      <c r="D367">
        <v>37</v>
      </c>
      <c r="I367" t="s">
        <v>1209</v>
      </c>
      <c r="J367" s="12">
        <v>0.27</v>
      </c>
      <c r="K367" s="8" t="str">
        <f t="shared" si="59"/>
        <v>S</v>
      </c>
      <c r="L367" s="8" t="str">
        <f t="shared" si="60"/>
        <v>W</v>
      </c>
      <c r="M367" s="9">
        <f t="shared" si="61"/>
        <v>-56.3</v>
      </c>
      <c r="N367" s="9">
        <f t="shared" si="62"/>
        <v>-16.7</v>
      </c>
      <c r="O367">
        <f t="shared" si="63"/>
        <v>0</v>
      </c>
      <c r="P367" t="e">
        <f t="shared" si="64"/>
        <v>#DIV/0!</v>
      </c>
      <c r="Q367" t="e">
        <f t="shared" si="65"/>
        <v>#DIV/0!</v>
      </c>
      <c r="R367">
        <f t="shared" si="66"/>
        <v>0</v>
      </c>
      <c r="S367">
        <f t="shared" si="67"/>
        <v>0</v>
      </c>
      <c r="T367">
        <f t="shared" si="68"/>
        <v>0</v>
      </c>
      <c r="W367">
        <f t="shared" si="70"/>
        <v>0</v>
      </c>
    </row>
    <row r="368" spans="1:23" x14ac:dyDescent="0.25">
      <c r="A368" t="s">
        <v>1228</v>
      </c>
      <c r="B368" t="s">
        <v>1229</v>
      </c>
      <c r="C368" t="s">
        <v>1230</v>
      </c>
      <c r="D368">
        <v>37.4</v>
      </c>
      <c r="E368">
        <v>21.3</v>
      </c>
      <c r="F368">
        <v>-15.3</v>
      </c>
      <c r="G368">
        <v>12.8</v>
      </c>
      <c r="H368">
        <v>7.4</v>
      </c>
      <c r="I368" t="s">
        <v>1221</v>
      </c>
      <c r="J368" s="12">
        <v>0.27</v>
      </c>
      <c r="K368" s="8" t="str">
        <f t="shared" si="59"/>
        <v>N</v>
      </c>
      <c r="L368" s="8" t="str">
        <f t="shared" si="60"/>
        <v>W</v>
      </c>
      <c r="M368" s="9" t="str">
        <f t="shared" si="61"/>
        <v>37.7</v>
      </c>
      <c r="N368" s="9">
        <f t="shared" si="62"/>
        <v>-39.6</v>
      </c>
      <c r="O368">
        <f t="shared" si="63"/>
        <v>21.276512872179033</v>
      </c>
      <c r="P368">
        <f t="shared" si="64"/>
        <v>58.053656293860492</v>
      </c>
      <c r="Q368">
        <f t="shared" si="65"/>
        <v>180.34903900215625</v>
      </c>
      <c r="R368">
        <f t="shared" si="66"/>
        <v>18.053721964429037</v>
      </c>
      <c r="S368">
        <f t="shared" si="67"/>
        <v>0.10998246476921025</v>
      </c>
      <c r="T368">
        <f t="shared" si="68"/>
        <v>11.257931741156359</v>
      </c>
      <c r="W368">
        <f t="shared" si="70"/>
        <v>1</v>
      </c>
    </row>
    <row r="369" spans="1:23" x14ac:dyDescent="0.25">
      <c r="A369" t="s">
        <v>1231</v>
      </c>
      <c r="B369" t="s">
        <v>1232</v>
      </c>
      <c r="C369" t="s">
        <v>1233</v>
      </c>
      <c r="D369">
        <v>31.5</v>
      </c>
      <c r="I369" t="s">
        <v>1209</v>
      </c>
      <c r="J369" s="12">
        <v>0.27</v>
      </c>
      <c r="K369" s="8" t="str">
        <f t="shared" si="59"/>
        <v>N</v>
      </c>
      <c r="L369" s="8" t="str">
        <f t="shared" si="60"/>
        <v>W</v>
      </c>
      <c r="M369" s="9" t="str">
        <f t="shared" si="61"/>
        <v>72.4</v>
      </c>
      <c r="N369" s="9">
        <f t="shared" si="62"/>
        <v>-78.7</v>
      </c>
      <c r="O369">
        <f t="shared" si="63"/>
        <v>0</v>
      </c>
      <c r="P369" t="e">
        <f t="shared" si="64"/>
        <v>#DIV/0!</v>
      </c>
      <c r="Q369" t="e">
        <f t="shared" si="65"/>
        <v>#DIV/0!</v>
      </c>
      <c r="R369">
        <f t="shared" si="66"/>
        <v>0</v>
      </c>
      <c r="S369">
        <f t="shared" si="67"/>
        <v>0</v>
      </c>
      <c r="T369">
        <f t="shared" si="68"/>
        <v>0</v>
      </c>
      <c r="W369">
        <f t="shared" si="70"/>
        <v>0</v>
      </c>
    </row>
    <row r="370" spans="1:23" x14ac:dyDescent="0.25">
      <c r="A370" t="s">
        <v>1234</v>
      </c>
      <c r="B370" t="s">
        <v>1235</v>
      </c>
      <c r="C370" t="s">
        <v>148</v>
      </c>
      <c r="D370">
        <v>31.8</v>
      </c>
      <c r="E370">
        <v>16.5</v>
      </c>
      <c r="F370">
        <v>9.9</v>
      </c>
      <c r="G370">
        <v>7.6</v>
      </c>
      <c r="H370">
        <v>10.8</v>
      </c>
      <c r="I370" t="s">
        <v>1213</v>
      </c>
      <c r="J370" s="12">
        <v>0.27</v>
      </c>
      <c r="K370" s="8" t="str">
        <f t="shared" si="59"/>
        <v>S</v>
      </c>
      <c r="L370" s="8" t="str">
        <f t="shared" si="60"/>
        <v>W</v>
      </c>
      <c r="M370" s="9">
        <f t="shared" si="61"/>
        <v>-47.5</v>
      </c>
      <c r="N370" s="9">
        <f t="shared" si="62"/>
        <v>-174.4</v>
      </c>
      <c r="O370">
        <f t="shared" si="63"/>
        <v>16.504847772699996</v>
      </c>
      <c r="P370">
        <f t="shared" si="64"/>
        <v>23.637879991571353</v>
      </c>
      <c r="Q370">
        <f t="shared" si="65"/>
        <v>85.539910337888188</v>
      </c>
      <c r="R370">
        <f t="shared" si="66"/>
        <v>-0.51462298634859138</v>
      </c>
      <c r="S370">
        <f t="shared" si="67"/>
        <v>-6.5976575313246304</v>
      </c>
      <c r="T370">
        <f t="shared" si="68"/>
        <v>15.120055498617624</v>
      </c>
      <c r="W370">
        <f t="shared" si="70"/>
        <v>1</v>
      </c>
    </row>
    <row r="371" spans="1:23" x14ac:dyDescent="0.25">
      <c r="A371" s="10" t="s">
        <v>1236</v>
      </c>
      <c r="B371" s="10" t="s">
        <v>1237</v>
      </c>
      <c r="C371" s="10" t="s">
        <v>1238</v>
      </c>
      <c r="D371" s="10">
        <v>32.200000000000003</v>
      </c>
      <c r="E371" s="10">
        <v>16</v>
      </c>
      <c r="F371" s="10">
        <v>-0.9</v>
      </c>
      <c r="G371" s="10">
        <v>15.6</v>
      </c>
      <c r="H371" s="10">
        <v>-3.6</v>
      </c>
      <c r="I371" s="10" t="s">
        <v>1209</v>
      </c>
      <c r="J371" s="13">
        <v>0.27</v>
      </c>
      <c r="K371" s="8" t="str">
        <f t="shared" si="59"/>
        <v>S</v>
      </c>
      <c r="L371" s="8" t="str">
        <f t="shared" si="60"/>
        <v>W</v>
      </c>
      <c r="M371" s="9">
        <f t="shared" si="61"/>
        <v>-43</v>
      </c>
      <c r="N371" s="9">
        <f t="shared" si="62"/>
        <v>-59.6</v>
      </c>
      <c r="O371">
        <f t="shared" si="63"/>
        <v>16.035273617871322</v>
      </c>
      <c r="P371">
        <f t="shared" si="64"/>
        <v>61.22709273005951</v>
      </c>
      <c r="Q371">
        <f t="shared" si="65"/>
        <v>329.57484064451864</v>
      </c>
      <c r="R371">
        <f t="shared" si="66"/>
        <v>-12.11990946678039</v>
      </c>
      <c r="S371">
        <f t="shared" si="67"/>
        <v>7.1178644184172075</v>
      </c>
      <c r="T371">
        <f t="shared" si="68"/>
        <v>7.7184066126420996</v>
      </c>
      <c r="W371">
        <f t="shared" si="70"/>
        <v>1</v>
      </c>
    </row>
    <row r="372" spans="1:23" x14ac:dyDescent="0.25">
      <c r="A372" s="10" t="s">
        <v>1239</v>
      </c>
      <c r="B372" s="10" t="s">
        <v>1240</v>
      </c>
      <c r="C372" s="10" t="s">
        <v>1241</v>
      </c>
      <c r="D372" s="10">
        <v>33.6</v>
      </c>
      <c r="E372" s="10">
        <v>15.2</v>
      </c>
      <c r="F372" s="10">
        <v>-2.1</v>
      </c>
      <c r="G372" s="10">
        <v>-2.2000000000000002</v>
      </c>
      <c r="H372" s="10">
        <v>14.9</v>
      </c>
      <c r="I372" s="10" t="s">
        <v>1205</v>
      </c>
      <c r="J372" s="13">
        <v>0.27</v>
      </c>
      <c r="K372" s="8" t="str">
        <f t="shared" si="59"/>
        <v>S</v>
      </c>
      <c r="L372" s="8" t="str">
        <f t="shared" si="60"/>
        <v>E</v>
      </c>
      <c r="M372" s="9">
        <f t="shared" si="61"/>
        <v>-40.5</v>
      </c>
      <c r="N372" s="9" t="str">
        <f t="shared" si="62"/>
        <v>76.6</v>
      </c>
      <c r="O372">
        <f t="shared" si="63"/>
        <v>15.207235120165665</v>
      </c>
      <c r="P372">
        <f t="shared" si="64"/>
        <v>39.854560947226837</v>
      </c>
      <c r="Q372">
        <f t="shared" si="65"/>
        <v>189.05038805137161</v>
      </c>
      <c r="R372">
        <f t="shared" si="66"/>
        <v>9.6240933477729005</v>
      </c>
      <c r="S372">
        <f t="shared" si="67"/>
        <v>1.5329839564522123</v>
      </c>
      <c r="T372">
        <f t="shared" si="68"/>
        <v>11.674193223628496</v>
      </c>
      <c r="W372">
        <f t="shared" si="70"/>
        <v>1</v>
      </c>
    </row>
    <row r="373" spans="1:23" x14ac:dyDescent="0.25">
      <c r="A373" t="s">
        <v>1242</v>
      </c>
      <c r="I373" t="s">
        <v>1243</v>
      </c>
      <c r="J373" s="12">
        <v>0.26</v>
      </c>
      <c r="K373" s="8" t="str">
        <f t="shared" si="59"/>
        <v/>
      </c>
      <c r="L373" s="8" t="str">
        <f t="shared" si="60"/>
        <v/>
      </c>
      <c r="M373" s="9" t="str">
        <f t="shared" si="61"/>
        <v/>
      </c>
      <c r="N373" s="9" t="b">
        <f t="shared" si="62"/>
        <v>0</v>
      </c>
      <c r="O373">
        <f t="shared" si="63"/>
        <v>0</v>
      </c>
      <c r="P373" t="e">
        <f t="shared" si="64"/>
        <v>#VALUE!</v>
      </c>
      <c r="Q373" t="e">
        <f t="shared" si="65"/>
        <v>#VALUE!</v>
      </c>
      <c r="R373" t="e">
        <f t="shared" si="66"/>
        <v>#VALUE!</v>
      </c>
      <c r="S373">
        <f t="shared" si="67"/>
        <v>0</v>
      </c>
      <c r="T373" t="e">
        <f t="shared" si="68"/>
        <v>#VALUE!</v>
      </c>
      <c r="W373">
        <f t="shared" si="70"/>
        <v>0</v>
      </c>
    </row>
    <row r="374" spans="1:23" x14ac:dyDescent="0.25">
      <c r="A374" t="s">
        <v>1244</v>
      </c>
      <c r="I374" t="s">
        <v>1245</v>
      </c>
      <c r="J374" s="12">
        <v>0.26</v>
      </c>
      <c r="K374" s="8" t="str">
        <f t="shared" si="59"/>
        <v/>
      </c>
      <c r="L374" s="8" t="str">
        <f t="shared" si="60"/>
        <v/>
      </c>
      <c r="M374" s="9" t="str">
        <f t="shared" si="61"/>
        <v/>
      </c>
      <c r="N374" s="9" t="b">
        <f t="shared" si="62"/>
        <v>0</v>
      </c>
      <c r="O374">
        <f t="shared" si="63"/>
        <v>0</v>
      </c>
      <c r="P374" t="e">
        <f t="shared" si="64"/>
        <v>#VALUE!</v>
      </c>
      <c r="Q374" t="e">
        <f t="shared" si="65"/>
        <v>#VALUE!</v>
      </c>
      <c r="R374" t="e">
        <f t="shared" si="66"/>
        <v>#VALUE!</v>
      </c>
      <c r="S374">
        <f t="shared" si="67"/>
        <v>0</v>
      </c>
      <c r="T374" t="e">
        <f t="shared" si="68"/>
        <v>#VALUE!</v>
      </c>
      <c r="W374">
        <f t="shared" si="70"/>
        <v>0</v>
      </c>
    </row>
    <row r="375" spans="1:23" x14ac:dyDescent="0.25">
      <c r="A375" t="s">
        <v>1246</v>
      </c>
      <c r="B375" t="s">
        <v>1247</v>
      </c>
      <c r="C375" t="s">
        <v>1248</v>
      </c>
      <c r="D375">
        <v>29.6</v>
      </c>
      <c r="E375">
        <v>12.4</v>
      </c>
      <c r="F375">
        <v>0.1</v>
      </c>
      <c r="G375">
        <v>2</v>
      </c>
      <c r="H375">
        <v>12.2</v>
      </c>
      <c r="I375" t="s">
        <v>1249</v>
      </c>
      <c r="J375" s="12">
        <v>0.26</v>
      </c>
      <c r="K375" s="8" t="str">
        <f t="shared" si="59"/>
        <v>S</v>
      </c>
      <c r="L375" s="8" t="str">
        <f t="shared" si="60"/>
        <v>W</v>
      </c>
      <c r="M375" s="9">
        <f t="shared" si="61"/>
        <v>-78.3</v>
      </c>
      <c r="N375" s="9">
        <f t="shared" si="62"/>
        <v>-5</v>
      </c>
      <c r="O375">
        <f t="shared" si="63"/>
        <v>12.363251999372979</v>
      </c>
      <c r="P375">
        <f t="shared" si="64"/>
        <v>14.643463009668544</v>
      </c>
      <c r="Q375">
        <f t="shared" si="65"/>
        <v>219.81098230269112</v>
      </c>
      <c r="R375">
        <f t="shared" si="66"/>
        <v>2.400864878290375</v>
      </c>
      <c r="S375">
        <f t="shared" si="67"/>
        <v>2.0011049704584432</v>
      </c>
      <c r="T375">
        <f t="shared" si="68"/>
        <v>11.961664881336471</v>
      </c>
      <c r="W375">
        <f t="shared" si="70"/>
        <v>1</v>
      </c>
    </row>
    <row r="376" spans="1:23" x14ac:dyDescent="0.25">
      <c r="A376" t="s">
        <v>1250</v>
      </c>
      <c r="I376" t="s">
        <v>1249</v>
      </c>
      <c r="J376" s="12">
        <v>0.26</v>
      </c>
      <c r="K376" s="8" t="str">
        <f t="shared" si="59"/>
        <v/>
      </c>
      <c r="L376" s="8" t="str">
        <f t="shared" si="60"/>
        <v/>
      </c>
      <c r="M376" s="9" t="str">
        <f t="shared" si="61"/>
        <v/>
      </c>
      <c r="N376" s="9" t="b">
        <f t="shared" si="62"/>
        <v>0</v>
      </c>
      <c r="O376">
        <f t="shared" si="63"/>
        <v>0</v>
      </c>
      <c r="P376" t="e">
        <f t="shared" si="64"/>
        <v>#VALUE!</v>
      </c>
      <c r="Q376" t="e">
        <f t="shared" si="65"/>
        <v>#VALUE!</v>
      </c>
      <c r="R376" t="e">
        <f t="shared" si="66"/>
        <v>#VALUE!</v>
      </c>
      <c r="S376">
        <f t="shared" si="67"/>
        <v>0</v>
      </c>
      <c r="T376" t="e">
        <f t="shared" si="68"/>
        <v>#VALUE!</v>
      </c>
      <c r="W376">
        <f t="shared" si="70"/>
        <v>0</v>
      </c>
    </row>
    <row r="377" spans="1:23" x14ac:dyDescent="0.25">
      <c r="A377" t="s">
        <v>1251</v>
      </c>
      <c r="I377" t="s">
        <v>1245</v>
      </c>
      <c r="J377" s="12">
        <v>0.26</v>
      </c>
      <c r="K377" s="8" t="str">
        <f t="shared" si="59"/>
        <v/>
      </c>
      <c r="L377" s="8" t="str">
        <f t="shared" si="60"/>
        <v/>
      </c>
      <c r="M377" s="9" t="str">
        <f t="shared" si="61"/>
        <v/>
      </c>
      <c r="N377" s="9" t="b">
        <f t="shared" si="62"/>
        <v>0</v>
      </c>
      <c r="O377">
        <f t="shared" si="63"/>
        <v>0</v>
      </c>
      <c r="P377" t="e">
        <f t="shared" si="64"/>
        <v>#VALUE!</v>
      </c>
      <c r="Q377" t="e">
        <f t="shared" si="65"/>
        <v>#VALUE!</v>
      </c>
      <c r="R377" t="e">
        <f t="shared" si="66"/>
        <v>#VALUE!</v>
      </c>
      <c r="S377">
        <f t="shared" si="67"/>
        <v>0</v>
      </c>
      <c r="T377" t="e">
        <f t="shared" si="68"/>
        <v>#VALUE!</v>
      </c>
      <c r="W377">
        <f t="shared" si="70"/>
        <v>0</v>
      </c>
    </row>
    <row r="378" spans="1:23" x14ac:dyDescent="0.25">
      <c r="A378" t="s">
        <v>1252</v>
      </c>
      <c r="B378" t="s">
        <v>347</v>
      </c>
      <c r="C378" t="s">
        <v>1253</v>
      </c>
      <c r="I378" t="s">
        <v>1249</v>
      </c>
      <c r="J378" s="12">
        <v>0.26</v>
      </c>
      <c r="K378" s="8" t="str">
        <f t="shared" si="59"/>
        <v>N</v>
      </c>
      <c r="L378" s="8" t="str">
        <f t="shared" si="60"/>
        <v>E</v>
      </c>
      <c r="M378" s="9" t="str">
        <f t="shared" si="61"/>
        <v>32.2</v>
      </c>
      <c r="N378" s="9" t="str">
        <f t="shared" si="62"/>
        <v>88.5</v>
      </c>
      <c r="O378">
        <f t="shared" si="63"/>
        <v>0</v>
      </c>
      <c r="P378" t="e">
        <f t="shared" si="64"/>
        <v>#DIV/0!</v>
      </c>
      <c r="Q378" t="e">
        <f t="shared" si="65"/>
        <v>#DIV/0!</v>
      </c>
      <c r="R378">
        <f t="shared" si="66"/>
        <v>0</v>
      </c>
      <c r="S378">
        <f t="shared" si="67"/>
        <v>0</v>
      </c>
      <c r="T378">
        <f t="shared" si="68"/>
        <v>0</v>
      </c>
      <c r="W378">
        <f t="shared" si="70"/>
        <v>0</v>
      </c>
    </row>
    <row r="379" spans="1:23" x14ac:dyDescent="0.25">
      <c r="A379" t="s">
        <v>1254</v>
      </c>
      <c r="B379" t="s">
        <v>1255</v>
      </c>
      <c r="C379" t="s">
        <v>1256</v>
      </c>
      <c r="D379">
        <v>42.2</v>
      </c>
      <c r="E379">
        <v>12.1</v>
      </c>
      <c r="F379">
        <v>6.4</v>
      </c>
      <c r="G379">
        <v>-10</v>
      </c>
      <c r="H379">
        <v>2.5</v>
      </c>
      <c r="I379" t="s">
        <v>1245</v>
      </c>
      <c r="J379" s="12">
        <v>0.26</v>
      </c>
      <c r="K379" s="8" t="str">
        <f t="shared" si="59"/>
        <v>N</v>
      </c>
      <c r="L379" s="8" t="str">
        <f t="shared" si="60"/>
        <v>E</v>
      </c>
      <c r="M379" s="9" t="str">
        <f t="shared" si="61"/>
        <v>5.9</v>
      </c>
      <c r="N379" s="9" t="str">
        <f t="shared" si="62"/>
        <v>143.0</v>
      </c>
      <c r="O379">
        <f t="shared" si="63"/>
        <v>12.133012816279393</v>
      </c>
      <c r="P379">
        <f t="shared" si="64"/>
        <v>26.969944042026096</v>
      </c>
      <c r="Q379">
        <f t="shared" si="65"/>
        <v>228.71313266392772</v>
      </c>
      <c r="R379">
        <f t="shared" si="66"/>
        <v>3.6307781001514585</v>
      </c>
      <c r="S379">
        <f t="shared" si="67"/>
        <v>4.134738951505895</v>
      </c>
      <c r="T379">
        <f t="shared" si="68"/>
        <v>10.813481594304422</v>
      </c>
      <c r="W379">
        <f t="shared" si="70"/>
        <v>1</v>
      </c>
    </row>
    <row r="380" spans="1:23" x14ac:dyDescent="0.25">
      <c r="A380" t="s">
        <v>1257</v>
      </c>
      <c r="B380" t="s">
        <v>1258</v>
      </c>
      <c r="C380" t="s">
        <v>1259</v>
      </c>
      <c r="E380">
        <v>11.1</v>
      </c>
      <c r="F380">
        <v>-5.6</v>
      </c>
      <c r="G380">
        <v>-7.9</v>
      </c>
      <c r="H380">
        <v>5.5</v>
      </c>
      <c r="I380" t="s">
        <v>1245</v>
      </c>
      <c r="J380" s="12">
        <v>0.26</v>
      </c>
      <c r="K380" s="8" t="str">
        <f t="shared" si="59"/>
        <v>S</v>
      </c>
      <c r="L380" s="8" t="str">
        <f t="shared" si="60"/>
        <v>E</v>
      </c>
      <c r="M380" s="9">
        <f t="shared" si="61"/>
        <v>-67.3</v>
      </c>
      <c r="N380" s="9" t="str">
        <f t="shared" si="62"/>
        <v>75.1</v>
      </c>
      <c r="O380">
        <f t="shared" si="63"/>
        <v>11.136426715962351</v>
      </c>
      <c r="P380">
        <f t="shared" si="64"/>
        <v>39.64011325140082</v>
      </c>
      <c r="Q380">
        <f t="shared" si="65"/>
        <v>331.58879299478713</v>
      </c>
      <c r="R380">
        <f t="shared" si="66"/>
        <v>-6.2489176842678678</v>
      </c>
      <c r="S380">
        <f t="shared" si="67"/>
        <v>3.3803569779373839</v>
      </c>
      <c r="T380">
        <f t="shared" si="68"/>
        <v>8.5757923527190378</v>
      </c>
      <c r="W380">
        <f t="shared" si="70"/>
        <v>1</v>
      </c>
    </row>
    <row r="381" spans="1:23" x14ac:dyDescent="0.25">
      <c r="A381" t="s">
        <v>1260</v>
      </c>
      <c r="B381" t="s">
        <v>1261</v>
      </c>
      <c r="C381" t="s">
        <v>1262</v>
      </c>
      <c r="I381" t="s">
        <v>1245</v>
      </c>
      <c r="J381" s="12">
        <v>0.26</v>
      </c>
      <c r="K381" s="8" t="str">
        <f t="shared" si="59"/>
        <v>N</v>
      </c>
      <c r="L381" s="8" t="str">
        <f t="shared" si="60"/>
        <v>E</v>
      </c>
      <c r="M381" s="9" t="str">
        <f t="shared" si="61"/>
        <v>15.9</v>
      </c>
      <c r="N381" s="9" t="str">
        <f t="shared" si="62"/>
        <v>174.2</v>
      </c>
      <c r="O381">
        <f t="shared" si="63"/>
        <v>0</v>
      </c>
      <c r="P381" t="e">
        <f t="shared" si="64"/>
        <v>#DIV/0!</v>
      </c>
      <c r="Q381" t="e">
        <f t="shared" si="65"/>
        <v>#DIV/0!</v>
      </c>
      <c r="R381">
        <f t="shared" si="66"/>
        <v>0</v>
      </c>
      <c r="S381">
        <f t="shared" si="67"/>
        <v>0</v>
      </c>
      <c r="T381">
        <f t="shared" si="68"/>
        <v>0</v>
      </c>
      <c r="W381">
        <f t="shared" si="70"/>
        <v>0</v>
      </c>
    </row>
    <row r="382" spans="1:23" x14ac:dyDescent="0.25">
      <c r="A382" t="s">
        <v>1263</v>
      </c>
      <c r="I382" t="s">
        <v>1264</v>
      </c>
      <c r="J382" s="12">
        <v>0.25</v>
      </c>
      <c r="K382" s="8" t="str">
        <f t="shared" si="59"/>
        <v/>
      </c>
      <c r="L382" s="8" t="str">
        <f t="shared" si="60"/>
        <v/>
      </c>
      <c r="M382" s="9" t="str">
        <f t="shared" si="61"/>
        <v/>
      </c>
      <c r="N382" s="9" t="b">
        <f t="shared" si="62"/>
        <v>0</v>
      </c>
      <c r="O382">
        <f t="shared" si="63"/>
        <v>0</v>
      </c>
      <c r="P382" t="e">
        <f t="shared" si="64"/>
        <v>#VALUE!</v>
      </c>
      <c r="Q382" t="e">
        <f t="shared" si="65"/>
        <v>#VALUE!</v>
      </c>
      <c r="R382" t="e">
        <f t="shared" si="66"/>
        <v>#VALUE!</v>
      </c>
      <c r="S382">
        <f t="shared" si="67"/>
        <v>0</v>
      </c>
      <c r="T382" t="e">
        <f t="shared" si="68"/>
        <v>#VALUE!</v>
      </c>
      <c r="W382">
        <f t="shared" si="70"/>
        <v>0</v>
      </c>
    </row>
    <row r="383" spans="1:23" x14ac:dyDescent="0.25">
      <c r="A383" t="s">
        <v>1265</v>
      </c>
      <c r="B383" t="s">
        <v>896</v>
      </c>
      <c r="C383" t="s">
        <v>1266</v>
      </c>
      <c r="I383" t="s">
        <v>1267</v>
      </c>
      <c r="J383" s="12">
        <v>0.25</v>
      </c>
      <c r="K383" s="8" t="str">
        <f t="shared" si="59"/>
        <v>S</v>
      </c>
      <c r="L383" s="8" t="str">
        <f t="shared" si="60"/>
        <v>W</v>
      </c>
      <c r="M383" s="9">
        <f t="shared" si="61"/>
        <v>-31.7</v>
      </c>
      <c r="N383" s="9">
        <f t="shared" si="62"/>
        <v>-5.5</v>
      </c>
      <c r="O383">
        <f t="shared" si="63"/>
        <v>0</v>
      </c>
      <c r="P383" t="e">
        <f t="shared" si="64"/>
        <v>#DIV/0!</v>
      </c>
      <c r="Q383" t="e">
        <f t="shared" si="65"/>
        <v>#DIV/0!</v>
      </c>
      <c r="R383">
        <f t="shared" si="66"/>
        <v>0</v>
      </c>
      <c r="S383">
        <f t="shared" si="67"/>
        <v>0</v>
      </c>
      <c r="T383">
        <f t="shared" si="68"/>
        <v>0</v>
      </c>
      <c r="W383">
        <f t="shared" si="70"/>
        <v>0</v>
      </c>
    </row>
    <row r="384" spans="1:23" x14ac:dyDescent="0.25">
      <c r="A384" t="s">
        <v>1268</v>
      </c>
      <c r="B384" t="s">
        <v>1269</v>
      </c>
      <c r="C384" t="s">
        <v>1270</v>
      </c>
      <c r="I384" t="s">
        <v>1271</v>
      </c>
      <c r="J384" s="12">
        <v>0.25</v>
      </c>
      <c r="K384" s="8" t="str">
        <f t="shared" si="59"/>
        <v>N</v>
      </c>
      <c r="L384" s="8" t="str">
        <f t="shared" si="60"/>
        <v>E</v>
      </c>
      <c r="M384" s="9" t="str">
        <f t="shared" si="61"/>
        <v>37.5</v>
      </c>
      <c r="N384" s="9" t="str">
        <f t="shared" si="62"/>
        <v>154.0</v>
      </c>
      <c r="O384">
        <f t="shared" si="63"/>
        <v>0</v>
      </c>
      <c r="P384" t="e">
        <f t="shared" si="64"/>
        <v>#DIV/0!</v>
      </c>
      <c r="Q384" t="e">
        <f t="shared" si="65"/>
        <v>#DIV/0!</v>
      </c>
      <c r="R384">
        <f t="shared" si="66"/>
        <v>0</v>
      </c>
      <c r="S384">
        <f t="shared" si="67"/>
        <v>0</v>
      </c>
      <c r="T384">
        <f t="shared" si="68"/>
        <v>0</v>
      </c>
      <c r="W384">
        <f t="shared" si="70"/>
        <v>0</v>
      </c>
    </row>
    <row r="385" spans="1:23" x14ac:dyDescent="0.25">
      <c r="A385" t="s">
        <v>1272</v>
      </c>
      <c r="I385" t="s">
        <v>1273</v>
      </c>
      <c r="J385" s="12">
        <v>0.25</v>
      </c>
      <c r="K385" s="8" t="str">
        <f t="shared" si="59"/>
        <v/>
      </c>
      <c r="L385" s="8" t="str">
        <f t="shared" si="60"/>
        <v/>
      </c>
      <c r="M385" s="9" t="str">
        <f t="shared" si="61"/>
        <v/>
      </c>
      <c r="N385" s="9" t="b">
        <f t="shared" si="62"/>
        <v>0</v>
      </c>
      <c r="O385">
        <f t="shared" si="63"/>
        <v>0</v>
      </c>
      <c r="P385" t="e">
        <f t="shared" si="64"/>
        <v>#VALUE!</v>
      </c>
      <c r="Q385" t="e">
        <f t="shared" si="65"/>
        <v>#VALUE!</v>
      </c>
      <c r="R385" t="e">
        <f t="shared" si="66"/>
        <v>#VALUE!</v>
      </c>
      <c r="S385">
        <f t="shared" si="67"/>
        <v>0</v>
      </c>
      <c r="T385" t="e">
        <f t="shared" si="68"/>
        <v>#VALUE!</v>
      </c>
      <c r="W385">
        <f t="shared" si="70"/>
        <v>0</v>
      </c>
    </row>
    <row r="386" spans="1:23" x14ac:dyDescent="0.25">
      <c r="A386" t="s">
        <v>1274</v>
      </c>
      <c r="I386" t="s">
        <v>1273</v>
      </c>
      <c r="J386" s="12">
        <v>0.25</v>
      </c>
      <c r="K386" s="8" t="str">
        <f t="shared" si="59"/>
        <v/>
      </c>
      <c r="L386" s="8" t="str">
        <f t="shared" si="60"/>
        <v/>
      </c>
      <c r="M386" s="9" t="str">
        <f t="shared" si="61"/>
        <v/>
      </c>
      <c r="N386" s="9" t="b">
        <f t="shared" si="62"/>
        <v>0</v>
      </c>
      <c r="O386">
        <f t="shared" si="63"/>
        <v>0</v>
      </c>
      <c r="P386" t="e">
        <f t="shared" si="64"/>
        <v>#VALUE!</v>
      </c>
      <c r="Q386" t="e">
        <f t="shared" si="65"/>
        <v>#VALUE!</v>
      </c>
      <c r="R386" t="e">
        <f t="shared" si="66"/>
        <v>#VALUE!</v>
      </c>
      <c r="S386">
        <f t="shared" si="67"/>
        <v>0</v>
      </c>
      <c r="T386" t="e">
        <f t="shared" si="68"/>
        <v>#VALUE!</v>
      </c>
      <c r="W386">
        <f t="shared" si="70"/>
        <v>0</v>
      </c>
    </row>
    <row r="387" spans="1:23" x14ac:dyDescent="0.25">
      <c r="A387" t="s">
        <v>1275</v>
      </c>
      <c r="B387" t="s">
        <v>1276</v>
      </c>
      <c r="C387" t="s">
        <v>1277</v>
      </c>
      <c r="D387">
        <v>29.6</v>
      </c>
      <c r="E387">
        <v>26.2</v>
      </c>
      <c r="F387">
        <v>-1.5</v>
      </c>
      <c r="G387">
        <v>25.3</v>
      </c>
      <c r="H387">
        <v>6.7</v>
      </c>
      <c r="I387" t="s">
        <v>1271</v>
      </c>
      <c r="J387" s="12">
        <v>0.25</v>
      </c>
      <c r="K387" s="8" t="str">
        <f t="shared" ref="K387:K450" si="71">RIGHTB(B387,1)</f>
        <v>S</v>
      </c>
      <c r="L387" s="8" t="str">
        <f t="shared" ref="L387:L450" si="72">RIGHTB(C387,1)</f>
        <v>W</v>
      </c>
      <c r="M387" s="9">
        <f t="shared" ref="M387:M450" si="73">IF(AND(K387="S",LEN(B387)&gt;4),-LEFT(B387,4),IF(AND(K387="S",LEN(B387)=4),-LEFT(B387,3),IF(AND(K387="N",LEN(B387)=4),LEFT(B387,3),LEFT(B387,4))))</f>
        <v>-31</v>
      </c>
      <c r="N387" s="9">
        <f t="shared" ref="N387:N450" si="74">IF(AND(L387="W",LEN(C387)=6),-LEFT(C387,5), IF(AND(L387="W",LEN(C387)=5),-LEFT(C387,4), IF(AND(L387="W",LEN(C387)=4), -LEFT(C387,3), IF(AND(L387="E", LEN(C387)=6),LEFT(C387,5), IF(AND(L387="E",LEN(C387)=5), LEFT(C387,4), IF(AND(L387="E",LEN(C387)=4),LEFT(C387,3) ))))))</f>
        <v>-90.3</v>
      </c>
      <c r="O387">
        <f t="shared" ref="O387:O450" si="75">(F387^2+G387^2+H387^2)^0.5</f>
        <v>26.215072000664044</v>
      </c>
      <c r="P387">
        <f t="shared" ref="P387:P450" si="76">ATAN((R387^2+S387^2)^0.5/T387)/$AB$1</f>
        <v>16.542041569006379</v>
      </c>
      <c r="Q387">
        <f t="shared" ref="Q387:Q450" si="77">ATAN2(R387,S387)/$AB$1+180</f>
        <v>12.633390063375828</v>
      </c>
      <c r="R387">
        <f t="shared" ref="R387:R450" si="78">-F387*SIN(M387*$AB$1)*COS(N387*$AB$1)-G387*SIN($AB$1*M387)*SIN($AB$1*N387)+H387*COS($AB$1*M387)</f>
        <v>-7.2832186807046577</v>
      </c>
      <c r="S387">
        <f t="shared" ref="S387:S450" si="79">-F387*SIN($AB$1*N387)+G387*COS($AB$1*N387)</f>
        <v>-1.6324493221667522</v>
      </c>
      <c r="T387">
        <f t="shared" ref="T387:T450" si="80">-F387*COS($AB$1*M387)*COS(N387*$AB$1)-G387*COS($AB$1*M387)*SIN($AB$1*N387)-H387*SIN($AB$1*M387)</f>
        <v>25.130058393477562</v>
      </c>
      <c r="W387">
        <f t="shared" si="70"/>
        <v>1</v>
      </c>
    </row>
    <row r="388" spans="1:23" x14ac:dyDescent="0.25">
      <c r="A388" t="s">
        <v>1278</v>
      </c>
      <c r="B388" t="s">
        <v>1279</v>
      </c>
      <c r="C388" t="s">
        <v>1280</v>
      </c>
      <c r="I388" t="s">
        <v>1271</v>
      </c>
      <c r="J388" s="12">
        <v>0.25</v>
      </c>
      <c r="K388" s="8" t="str">
        <f t="shared" si="71"/>
        <v>N</v>
      </c>
      <c r="L388" s="8" t="str">
        <f t="shared" si="72"/>
        <v>E</v>
      </c>
      <c r="M388" s="9" t="str">
        <f t="shared" si="73"/>
        <v>13.5</v>
      </c>
      <c r="N388" s="9" t="str">
        <f t="shared" si="74"/>
        <v>73.1</v>
      </c>
      <c r="O388">
        <f t="shared" si="75"/>
        <v>0</v>
      </c>
      <c r="P388" t="e">
        <f t="shared" si="76"/>
        <v>#DIV/0!</v>
      </c>
      <c r="Q388" t="e">
        <f t="shared" si="77"/>
        <v>#DIV/0!</v>
      </c>
      <c r="R388">
        <f t="shared" si="78"/>
        <v>0</v>
      </c>
      <c r="S388">
        <f t="shared" si="79"/>
        <v>0</v>
      </c>
      <c r="T388">
        <f t="shared" si="80"/>
        <v>0</v>
      </c>
      <c r="W388">
        <f t="shared" si="70"/>
        <v>0</v>
      </c>
    </row>
    <row r="389" spans="1:23" x14ac:dyDescent="0.25">
      <c r="A389" t="s">
        <v>1281</v>
      </c>
      <c r="B389" t="s">
        <v>87</v>
      </c>
      <c r="C389" t="s">
        <v>1282</v>
      </c>
      <c r="I389" t="s">
        <v>1264</v>
      </c>
      <c r="J389" s="12">
        <v>0.25</v>
      </c>
      <c r="K389" s="8" t="str">
        <f t="shared" si="71"/>
        <v>N</v>
      </c>
      <c r="L389" s="8" t="str">
        <f t="shared" si="72"/>
        <v>W</v>
      </c>
      <c r="M389" s="9" t="str">
        <f t="shared" si="73"/>
        <v>28.0</v>
      </c>
      <c r="N389" s="9">
        <f t="shared" si="74"/>
        <v>-41.5</v>
      </c>
      <c r="O389">
        <f t="shared" si="75"/>
        <v>0</v>
      </c>
      <c r="P389" t="e">
        <f t="shared" si="76"/>
        <v>#DIV/0!</v>
      </c>
      <c r="Q389" t="e">
        <f t="shared" si="77"/>
        <v>#DIV/0!</v>
      </c>
      <c r="R389">
        <f t="shared" si="78"/>
        <v>0</v>
      </c>
      <c r="S389">
        <f t="shared" si="79"/>
        <v>0</v>
      </c>
      <c r="T389">
        <f t="shared" si="80"/>
        <v>0</v>
      </c>
      <c r="W389">
        <f t="shared" si="70"/>
        <v>0</v>
      </c>
    </row>
    <row r="390" spans="1:23" x14ac:dyDescent="0.25">
      <c r="A390" t="s">
        <v>1283</v>
      </c>
      <c r="I390" t="s">
        <v>1264</v>
      </c>
      <c r="J390" s="12">
        <v>0.25</v>
      </c>
      <c r="K390" s="8" t="str">
        <f t="shared" si="71"/>
        <v/>
      </c>
      <c r="L390" s="8" t="str">
        <f t="shared" si="72"/>
        <v/>
      </c>
      <c r="M390" s="9" t="str">
        <f t="shared" si="73"/>
        <v/>
      </c>
      <c r="N390" s="9" t="b">
        <f t="shared" si="74"/>
        <v>0</v>
      </c>
      <c r="O390">
        <f t="shared" si="75"/>
        <v>0</v>
      </c>
      <c r="P390" t="e">
        <f t="shared" si="76"/>
        <v>#VALUE!</v>
      </c>
      <c r="Q390" t="e">
        <f t="shared" si="77"/>
        <v>#VALUE!</v>
      </c>
      <c r="R390" t="e">
        <f t="shared" si="78"/>
        <v>#VALUE!</v>
      </c>
      <c r="S390">
        <f t="shared" si="79"/>
        <v>0</v>
      </c>
      <c r="T390" t="e">
        <f t="shared" si="80"/>
        <v>#VALUE!</v>
      </c>
      <c r="W390">
        <f t="shared" si="70"/>
        <v>0</v>
      </c>
    </row>
    <row r="391" spans="1:23" x14ac:dyDescent="0.25">
      <c r="A391" t="s">
        <v>1284</v>
      </c>
      <c r="B391" t="s">
        <v>194</v>
      </c>
      <c r="C391" t="s">
        <v>1285</v>
      </c>
      <c r="I391" t="s">
        <v>1264</v>
      </c>
      <c r="J391" s="12">
        <v>0.25</v>
      </c>
      <c r="K391" s="8" t="str">
        <f t="shared" si="71"/>
        <v>N</v>
      </c>
      <c r="L391" s="8" t="str">
        <f t="shared" si="72"/>
        <v>W</v>
      </c>
      <c r="M391" s="9" t="str">
        <f t="shared" si="73"/>
        <v>52.8</v>
      </c>
      <c r="N391" s="9">
        <f t="shared" si="74"/>
        <v>-146.5</v>
      </c>
      <c r="O391">
        <f t="shared" si="75"/>
        <v>0</v>
      </c>
      <c r="P391" t="e">
        <f t="shared" si="76"/>
        <v>#DIV/0!</v>
      </c>
      <c r="Q391" t="e">
        <f t="shared" si="77"/>
        <v>#DIV/0!</v>
      </c>
      <c r="R391">
        <f t="shared" si="78"/>
        <v>0</v>
      </c>
      <c r="S391">
        <f t="shared" si="79"/>
        <v>0</v>
      </c>
      <c r="T391">
        <f t="shared" si="80"/>
        <v>0</v>
      </c>
      <c r="W391">
        <f t="shared" si="70"/>
        <v>0</v>
      </c>
    </row>
    <row r="392" spans="1:23" x14ac:dyDescent="0.25">
      <c r="A392" t="s">
        <v>1286</v>
      </c>
      <c r="B392" t="s">
        <v>1287</v>
      </c>
      <c r="C392" t="s">
        <v>1288</v>
      </c>
      <c r="D392">
        <v>50</v>
      </c>
      <c r="I392" t="s">
        <v>1267</v>
      </c>
      <c r="J392" s="12">
        <v>0.25</v>
      </c>
      <c r="K392" s="8" t="str">
        <f t="shared" si="71"/>
        <v>N</v>
      </c>
      <c r="L392" s="8" t="str">
        <f t="shared" si="72"/>
        <v>E</v>
      </c>
      <c r="M392" s="9" t="str">
        <f t="shared" si="73"/>
        <v>1.9</v>
      </c>
      <c r="N392" s="9" t="str">
        <f t="shared" si="74"/>
        <v>143.3</v>
      </c>
      <c r="O392">
        <f t="shared" si="75"/>
        <v>0</v>
      </c>
      <c r="P392" t="e">
        <f t="shared" si="76"/>
        <v>#DIV/0!</v>
      </c>
      <c r="Q392" t="e">
        <f t="shared" si="77"/>
        <v>#DIV/0!</v>
      </c>
      <c r="R392">
        <f t="shared" si="78"/>
        <v>0</v>
      </c>
      <c r="S392">
        <f t="shared" si="79"/>
        <v>0</v>
      </c>
      <c r="T392">
        <f t="shared" si="80"/>
        <v>0</v>
      </c>
      <c r="W392">
        <f t="shared" si="70"/>
        <v>0</v>
      </c>
    </row>
    <row r="393" spans="1:23" x14ac:dyDescent="0.25">
      <c r="A393" t="s">
        <v>1289</v>
      </c>
      <c r="B393" t="s">
        <v>1290</v>
      </c>
      <c r="C393" t="s">
        <v>1291</v>
      </c>
      <c r="D393">
        <v>48</v>
      </c>
      <c r="I393" t="s">
        <v>1264</v>
      </c>
      <c r="J393" s="12">
        <v>0.25</v>
      </c>
      <c r="K393" s="8" t="str">
        <f t="shared" si="71"/>
        <v>N</v>
      </c>
      <c r="L393" s="8" t="str">
        <f t="shared" si="72"/>
        <v>W</v>
      </c>
      <c r="M393" s="9" t="str">
        <f t="shared" si="73"/>
        <v>30.0</v>
      </c>
      <c r="N393" s="9">
        <f t="shared" si="74"/>
        <v>-71.900000000000006</v>
      </c>
      <c r="O393">
        <f t="shared" si="75"/>
        <v>0</v>
      </c>
      <c r="P393" t="e">
        <f t="shared" si="76"/>
        <v>#DIV/0!</v>
      </c>
      <c r="Q393" t="e">
        <f t="shared" si="77"/>
        <v>#DIV/0!</v>
      </c>
      <c r="R393">
        <f t="shared" si="78"/>
        <v>0</v>
      </c>
      <c r="S393">
        <f t="shared" si="79"/>
        <v>0</v>
      </c>
      <c r="T393">
        <f t="shared" si="80"/>
        <v>0</v>
      </c>
      <c r="W393">
        <f t="shared" ref="W393:W424" si="81">IF(O393&lt;&gt;0,1,0)</f>
        <v>0</v>
      </c>
    </row>
    <row r="394" spans="1:23" x14ac:dyDescent="0.25">
      <c r="A394" t="s">
        <v>1292</v>
      </c>
      <c r="B394" t="s">
        <v>1293</v>
      </c>
      <c r="C394" t="s">
        <v>1294</v>
      </c>
      <c r="D394">
        <v>32</v>
      </c>
      <c r="E394">
        <v>13.4</v>
      </c>
      <c r="F394">
        <v>-3.3</v>
      </c>
      <c r="G394">
        <v>-12.8</v>
      </c>
      <c r="H394">
        <v>-1.9</v>
      </c>
      <c r="I394" t="s">
        <v>1295</v>
      </c>
      <c r="J394" s="12">
        <v>0.24</v>
      </c>
      <c r="K394" s="8" t="str">
        <f t="shared" si="71"/>
        <v>N</v>
      </c>
      <c r="L394" s="8" t="str">
        <f t="shared" si="72"/>
        <v>E</v>
      </c>
      <c r="M394" s="9" t="str">
        <f t="shared" si="73"/>
        <v>45.4</v>
      </c>
      <c r="N394" s="9" t="str">
        <f t="shared" si="74"/>
        <v>53.5</v>
      </c>
      <c r="O394">
        <f t="shared" si="75"/>
        <v>13.354400023962141</v>
      </c>
      <c r="P394">
        <f t="shared" si="76"/>
        <v>41.797150288448869</v>
      </c>
      <c r="Q394">
        <f t="shared" si="77"/>
        <v>146.12549500223662</v>
      </c>
      <c r="R394">
        <f t="shared" si="78"/>
        <v>7.3898538265144822</v>
      </c>
      <c r="S394">
        <f t="shared" si="79"/>
        <v>-4.9610040307073477</v>
      </c>
      <c r="T394">
        <f t="shared" si="80"/>
        <v>9.9558274106201097</v>
      </c>
      <c r="W394">
        <f t="shared" si="81"/>
        <v>1</v>
      </c>
    </row>
    <row r="395" spans="1:23" x14ac:dyDescent="0.25">
      <c r="A395" t="s">
        <v>1296</v>
      </c>
      <c r="I395" t="s">
        <v>1297</v>
      </c>
      <c r="J395" s="12">
        <v>0.24</v>
      </c>
      <c r="K395" s="8" t="str">
        <f t="shared" si="71"/>
        <v/>
      </c>
      <c r="L395" s="8" t="str">
        <f t="shared" si="72"/>
        <v/>
      </c>
      <c r="M395" s="9" t="str">
        <f t="shared" si="73"/>
        <v/>
      </c>
      <c r="N395" s="9" t="b">
        <f t="shared" si="74"/>
        <v>0</v>
      </c>
      <c r="O395">
        <f t="shared" si="75"/>
        <v>0</v>
      </c>
      <c r="P395" t="e">
        <f t="shared" si="76"/>
        <v>#VALUE!</v>
      </c>
      <c r="Q395" t="e">
        <f t="shared" si="77"/>
        <v>#VALUE!</v>
      </c>
      <c r="R395" t="e">
        <f t="shared" si="78"/>
        <v>#VALUE!</v>
      </c>
      <c r="S395">
        <f t="shared" si="79"/>
        <v>0</v>
      </c>
      <c r="T395" t="e">
        <f t="shared" si="80"/>
        <v>#VALUE!</v>
      </c>
      <c r="W395">
        <f t="shared" si="81"/>
        <v>0</v>
      </c>
    </row>
    <row r="396" spans="1:23" x14ac:dyDescent="0.25">
      <c r="A396" t="s">
        <v>1298</v>
      </c>
      <c r="B396" t="s">
        <v>1299</v>
      </c>
      <c r="C396" t="s">
        <v>1300</v>
      </c>
      <c r="D396">
        <v>37</v>
      </c>
      <c r="E396">
        <v>16.2</v>
      </c>
      <c r="F396">
        <v>-5.2</v>
      </c>
      <c r="G396">
        <v>-15.1</v>
      </c>
      <c r="H396">
        <v>2.6</v>
      </c>
      <c r="I396" t="s">
        <v>1301</v>
      </c>
      <c r="J396" s="12">
        <v>0.24</v>
      </c>
      <c r="K396" s="8" t="str">
        <f t="shared" si="71"/>
        <v>N</v>
      </c>
      <c r="L396" s="8" t="str">
        <f t="shared" si="72"/>
        <v>E</v>
      </c>
      <c r="M396" s="9" t="str">
        <f t="shared" si="73"/>
        <v>2.9</v>
      </c>
      <c r="N396" s="9" t="str">
        <f t="shared" si="74"/>
        <v>64.4</v>
      </c>
      <c r="O396">
        <f t="shared" si="75"/>
        <v>16.180543872194161</v>
      </c>
      <c r="P396">
        <f t="shared" si="76"/>
        <v>13.812200322125317</v>
      </c>
      <c r="Q396">
        <f t="shared" si="77"/>
        <v>151.63953974824821</v>
      </c>
      <c r="R396">
        <f t="shared" si="78"/>
        <v>3.3993028887297392</v>
      </c>
      <c r="S396">
        <f t="shared" si="79"/>
        <v>-1.8349656701130019</v>
      </c>
      <c r="T396">
        <f t="shared" si="80"/>
        <v>15.712658618457297</v>
      </c>
      <c r="W396">
        <f t="shared" si="81"/>
        <v>1</v>
      </c>
    </row>
    <row r="397" spans="1:23" x14ac:dyDescent="0.25">
      <c r="A397" t="s">
        <v>1302</v>
      </c>
      <c r="B397" t="s">
        <v>1303</v>
      </c>
      <c r="C397" t="s">
        <v>1304</v>
      </c>
      <c r="D397">
        <v>26.3</v>
      </c>
      <c r="I397" t="s">
        <v>1301</v>
      </c>
      <c r="J397" s="12">
        <v>0.24</v>
      </c>
      <c r="K397" s="8" t="str">
        <f t="shared" si="71"/>
        <v>N</v>
      </c>
      <c r="L397" s="8" t="str">
        <f t="shared" si="72"/>
        <v>E</v>
      </c>
      <c r="M397" s="9" t="str">
        <f t="shared" si="73"/>
        <v>76.6</v>
      </c>
      <c r="N397" s="9" t="str">
        <f t="shared" si="74"/>
        <v>96.3</v>
      </c>
      <c r="O397">
        <f t="shared" si="75"/>
        <v>0</v>
      </c>
      <c r="P397" t="e">
        <f t="shared" si="76"/>
        <v>#DIV/0!</v>
      </c>
      <c r="Q397" t="e">
        <f t="shared" si="77"/>
        <v>#DIV/0!</v>
      </c>
      <c r="R397">
        <f t="shared" si="78"/>
        <v>0</v>
      </c>
      <c r="S397">
        <f t="shared" si="79"/>
        <v>0</v>
      </c>
      <c r="T397">
        <f t="shared" si="80"/>
        <v>0</v>
      </c>
      <c r="W397">
        <f t="shared" si="81"/>
        <v>0</v>
      </c>
    </row>
    <row r="398" spans="1:23" x14ac:dyDescent="0.25">
      <c r="A398" t="s">
        <v>1305</v>
      </c>
      <c r="B398" t="s">
        <v>1306</v>
      </c>
      <c r="C398" t="s">
        <v>1307</v>
      </c>
      <c r="D398">
        <v>37</v>
      </c>
      <c r="I398" t="s">
        <v>1301</v>
      </c>
      <c r="J398" s="12">
        <v>0.24</v>
      </c>
      <c r="K398" s="8" t="str">
        <f t="shared" si="71"/>
        <v>S</v>
      </c>
      <c r="L398" s="8" t="str">
        <f t="shared" si="72"/>
        <v>E</v>
      </c>
      <c r="M398" s="9">
        <f t="shared" si="73"/>
        <v>-41.4</v>
      </c>
      <c r="N398" s="9" t="str">
        <f t="shared" si="74"/>
        <v>33.0</v>
      </c>
      <c r="O398">
        <f t="shared" si="75"/>
        <v>0</v>
      </c>
      <c r="P398" t="e">
        <f t="shared" si="76"/>
        <v>#DIV/0!</v>
      </c>
      <c r="Q398" t="e">
        <f t="shared" si="77"/>
        <v>#DIV/0!</v>
      </c>
      <c r="R398">
        <f t="shared" si="78"/>
        <v>0</v>
      </c>
      <c r="S398">
        <f t="shared" si="79"/>
        <v>0</v>
      </c>
      <c r="T398">
        <f t="shared" si="80"/>
        <v>0</v>
      </c>
      <c r="W398">
        <f t="shared" si="81"/>
        <v>0</v>
      </c>
    </row>
    <row r="399" spans="1:23" x14ac:dyDescent="0.25">
      <c r="A399" t="s">
        <v>1308</v>
      </c>
      <c r="B399" t="s">
        <v>1309</v>
      </c>
      <c r="C399" t="s">
        <v>1310</v>
      </c>
      <c r="D399">
        <v>54</v>
      </c>
      <c r="E399">
        <v>18.3</v>
      </c>
      <c r="F399">
        <v>3.5</v>
      </c>
      <c r="G399">
        <v>-16.2</v>
      </c>
      <c r="H399">
        <v>7.7</v>
      </c>
      <c r="I399" t="s">
        <v>1295</v>
      </c>
      <c r="J399" s="12">
        <v>0.24</v>
      </c>
      <c r="K399" s="8" t="str">
        <f t="shared" si="71"/>
        <v>S</v>
      </c>
      <c r="L399" s="8" t="str">
        <f t="shared" si="72"/>
        <v>E</v>
      </c>
      <c r="M399" s="9">
        <f t="shared" si="73"/>
        <v>-3.5</v>
      </c>
      <c r="N399" s="9" t="str">
        <f t="shared" si="74"/>
        <v>44.6</v>
      </c>
      <c r="O399">
        <f t="shared" si="75"/>
        <v>18.275119698650403</v>
      </c>
      <c r="P399">
        <f t="shared" si="76"/>
        <v>59.277898224243287</v>
      </c>
      <c r="Q399">
        <f t="shared" si="77"/>
        <v>117.04515005506036</v>
      </c>
      <c r="R399">
        <f t="shared" si="78"/>
        <v>7.1433566953207457</v>
      </c>
      <c r="S399">
        <f t="shared" si="79"/>
        <v>-13.992357630734841</v>
      </c>
      <c r="T399">
        <f t="shared" si="80"/>
        <v>9.3362938608975181</v>
      </c>
      <c r="W399">
        <f t="shared" si="81"/>
        <v>1</v>
      </c>
    </row>
    <row r="400" spans="1:23" x14ac:dyDescent="0.25">
      <c r="A400" t="s">
        <v>1311</v>
      </c>
      <c r="B400" t="s">
        <v>1312</v>
      </c>
      <c r="C400" t="s">
        <v>1313</v>
      </c>
      <c r="D400" s="7">
        <v>37</v>
      </c>
      <c r="I400" t="s">
        <v>1295</v>
      </c>
      <c r="J400" s="12">
        <v>0.24</v>
      </c>
      <c r="K400" s="8" t="str">
        <f t="shared" si="71"/>
        <v>S</v>
      </c>
      <c r="L400" s="8" t="str">
        <f t="shared" si="72"/>
        <v>W</v>
      </c>
      <c r="M400" s="9">
        <f t="shared" si="73"/>
        <v>-39.6</v>
      </c>
      <c r="N400" s="9">
        <f t="shared" si="74"/>
        <v>-16.3</v>
      </c>
      <c r="O400">
        <f t="shared" si="75"/>
        <v>0</v>
      </c>
      <c r="P400" t="e">
        <f t="shared" si="76"/>
        <v>#DIV/0!</v>
      </c>
      <c r="Q400" t="e">
        <f t="shared" si="77"/>
        <v>#DIV/0!</v>
      </c>
      <c r="R400">
        <f t="shared" si="78"/>
        <v>0</v>
      </c>
      <c r="S400">
        <f t="shared" si="79"/>
        <v>0</v>
      </c>
      <c r="T400">
        <f t="shared" si="80"/>
        <v>0</v>
      </c>
      <c r="W400">
        <f t="shared" si="81"/>
        <v>0</v>
      </c>
    </row>
    <row r="401" spans="1:23" x14ac:dyDescent="0.25">
      <c r="A401" t="s">
        <v>1314</v>
      </c>
      <c r="B401" t="s">
        <v>1315</v>
      </c>
      <c r="C401" t="s">
        <v>1316</v>
      </c>
      <c r="D401">
        <v>30</v>
      </c>
      <c r="E401">
        <v>14.3</v>
      </c>
      <c r="F401">
        <v>-14.2</v>
      </c>
      <c r="G401">
        <v>1.9</v>
      </c>
      <c r="H401" t="s">
        <v>1317</v>
      </c>
      <c r="I401" t="s">
        <v>1297</v>
      </c>
      <c r="J401" s="12">
        <v>0.24</v>
      </c>
      <c r="K401" s="8" t="str">
        <f t="shared" si="71"/>
        <v>N</v>
      </c>
      <c r="L401" s="8" t="str">
        <f t="shared" si="72"/>
        <v>W</v>
      </c>
      <c r="M401" s="9" t="str">
        <f t="shared" si="73"/>
        <v>38.8</v>
      </c>
      <c r="N401" s="9">
        <f t="shared" si="74"/>
        <v>-51.3</v>
      </c>
      <c r="O401">
        <f t="shared" si="75"/>
        <v>14.339107364128354</v>
      </c>
      <c r="P401">
        <f t="shared" si="76"/>
        <v>53.888434682697081</v>
      </c>
      <c r="Q401">
        <f t="shared" si="77"/>
        <v>121.33831670776934</v>
      </c>
      <c r="R401">
        <f t="shared" si="78"/>
        <v>6.0248044168715538</v>
      </c>
      <c r="S401">
        <f t="shared" si="79"/>
        <v>-9.8941507369012864</v>
      </c>
      <c r="T401">
        <f t="shared" si="80"/>
        <v>8.4508882925950886</v>
      </c>
      <c r="W401">
        <f t="shared" si="81"/>
        <v>1</v>
      </c>
    </row>
    <row r="402" spans="1:23" x14ac:dyDescent="0.25">
      <c r="A402" t="s">
        <v>1318</v>
      </c>
      <c r="B402" t="s">
        <v>1287</v>
      </c>
      <c r="C402" t="s">
        <v>1319</v>
      </c>
      <c r="D402">
        <v>56.7</v>
      </c>
      <c r="E402">
        <v>18.2</v>
      </c>
      <c r="F402">
        <v>-12.4</v>
      </c>
      <c r="G402">
        <v>11.4</v>
      </c>
      <c r="H402">
        <v>6.9</v>
      </c>
      <c r="I402" t="s">
        <v>1295</v>
      </c>
      <c r="J402" s="12">
        <v>0.24</v>
      </c>
      <c r="K402" s="8" t="str">
        <f t="shared" si="71"/>
        <v>N</v>
      </c>
      <c r="L402" s="8" t="str">
        <f t="shared" si="72"/>
        <v>W</v>
      </c>
      <c r="M402" s="9" t="str">
        <f t="shared" si="73"/>
        <v>1.9</v>
      </c>
      <c r="N402" s="9">
        <f t="shared" si="74"/>
        <v>-20.6</v>
      </c>
      <c r="O402">
        <f t="shared" si="75"/>
        <v>18.202472359545009</v>
      </c>
      <c r="P402">
        <f t="shared" si="76"/>
        <v>32.329909019805882</v>
      </c>
      <c r="Q402">
        <f t="shared" si="77"/>
        <v>220.39287073873322</v>
      </c>
      <c r="R402">
        <f t="shared" si="78"/>
        <v>7.414028476851791</v>
      </c>
      <c r="S402">
        <f t="shared" si="79"/>
        <v>6.3082422673664889</v>
      </c>
      <c r="T402">
        <f t="shared" si="80"/>
        <v>15.380775703476132</v>
      </c>
      <c r="W402">
        <f t="shared" si="81"/>
        <v>1</v>
      </c>
    </row>
    <row r="403" spans="1:23" x14ac:dyDescent="0.25">
      <c r="A403" t="s">
        <v>1320</v>
      </c>
      <c r="B403" t="s">
        <v>1321</v>
      </c>
      <c r="C403" t="s">
        <v>1322</v>
      </c>
      <c r="D403">
        <v>30</v>
      </c>
      <c r="E403">
        <v>17.100000000000001</v>
      </c>
      <c r="F403">
        <v>6</v>
      </c>
      <c r="G403">
        <v>-10.6</v>
      </c>
      <c r="H403">
        <v>12</v>
      </c>
      <c r="I403" t="s">
        <v>1323</v>
      </c>
      <c r="J403" s="12">
        <v>0.23</v>
      </c>
      <c r="K403" s="8" t="str">
        <f t="shared" si="71"/>
        <v>S</v>
      </c>
      <c r="L403" s="8" t="str">
        <f t="shared" si="72"/>
        <v>E</v>
      </c>
      <c r="M403" s="9">
        <f t="shared" si="73"/>
        <v>-35.1</v>
      </c>
      <c r="N403" s="9" t="str">
        <f t="shared" si="74"/>
        <v>33.4</v>
      </c>
      <c r="O403">
        <f t="shared" si="75"/>
        <v>17.098537949193201</v>
      </c>
      <c r="P403">
        <f t="shared" si="76"/>
        <v>63.700029120244452</v>
      </c>
      <c r="Q403">
        <f t="shared" si="77"/>
        <v>127.55358867207732</v>
      </c>
      <c r="R403">
        <f t="shared" si="78"/>
        <v>9.3428372885568027</v>
      </c>
      <c r="S403">
        <f t="shared" si="79"/>
        <v>-12.152271791115846</v>
      </c>
      <c r="T403">
        <f t="shared" si="80"/>
        <v>7.5758617803126951</v>
      </c>
      <c r="W403">
        <f t="shared" si="81"/>
        <v>1</v>
      </c>
    </row>
    <row r="404" spans="1:23" x14ac:dyDescent="0.25">
      <c r="A404" t="s">
        <v>1324</v>
      </c>
      <c r="B404" t="s">
        <v>363</v>
      </c>
      <c r="C404" t="s">
        <v>1325</v>
      </c>
      <c r="I404" t="s">
        <v>1323</v>
      </c>
      <c r="J404" s="12">
        <v>0.23</v>
      </c>
      <c r="K404" s="8" t="str">
        <f t="shared" si="71"/>
        <v>S</v>
      </c>
      <c r="L404" s="8" t="str">
        <f t="shared" si="72"/>
        <v>E</v>
      </c>
      <c r="M404" s="9">
        <f t="shared" si="73"/>
        <v>-8.1</v>
      </c>
      <c r="N404" s="9" t="str">
        <f t="shared" si="74"/>
        <v>75.4</v>
      </c>
      <c r="O404">
        <f t="shared" si="75"/>
        <v>0</v>
      </c>
      <c r="P404" t="e">
        <f t="shared" si="76"/>
        <v>#DIV/0!</v>
      </c>
      <c r="Q404" t="e">
        <f t="shared" si="77"/>
        <v>#DIV/0!</v>
      </c>
      <c r="R404">
        <f t="shared" si="78"/>
        <v>0</v>
      </c>
      <c r="S404">
        <f t="shared" si="79"/>
        <v>0</v>
      </c>
      <c r="T404">
        <f t="shared" si="80"/>
        <v>0</v>
      </c>
      <c r="W404">
        <f t="shared" si="81"/>
        <v>0</v>
      </c>
    </row>
    <row r="405" spans="1:23" x14ac:dyDescent="0.25">
      <c r="A405" t="s">
        <v>1326</v>
      </c>
      <c r="I405" t="s">
        <v>1327</v>
      </c>
      <c r="J405" s="12">
        <v>0.23</v>
      </c>
      <c r="K405" s="8" t="str">
        <f t="shared" si="71"/>
        <v/>
      </c>
      <c r="L405" s="8" t="str">
        <f t="shared" si="72"/>
        <v/>
      </c>
      <c r="M405" s="9" t="str">
        <f t="shared" si="73"/>
        <v/>
      </c>
      <c r="N405" s="9" t="b">
        <f t="shared" si="74"/>
        <v>0</v>
      </c>
      <c r="O405">
        <f t="shared" si="75"/>
        <v>0</v>
      </c>
      <c r="P405" t="e">
        <f t="shared" si="76"/>
        <v>#VALUE!</v>
      </c>
      <c r="Q405" t="e">
        <f t="shared" si="77"/>
        <v>#VALUE!</v>
      </c>
      <c r="R405" t="e">
        <f t="shared" si="78"/>
        <v>#VALUE!</v>
      </c>
      <c r="S405">
        <f t="shared" si="79"/>
        <v>0</v>
      </c>
      <c r="T405" t="e">
        <f t="shared" si="80"/>
        <v>#VALUE!</v>
      </c>
      <c r="W405">
        <f t="shared" si="81"/>
        <v>0</v>
      </c>
    </row>
    <row r="406" spans="1:23" x14ac:dyDescent="0.25">
      <c r="A406" t="s">
        <v>1328</v>
      </c>
      <c r="B406" t="s">
        <v>1329</v>
      </c>
      <c r="C406" t="s">
        <v>1330</v>
      </c>
      <c r="I406" t="s">
        <v>1331</v>
      </c>
      <c r="J406" s="12">
        <v>0.23</v>
      </c>
      <c r="K406" s="8" t="str">
        <f t="shared" si="71"/>
        <v>S</v>
      </c>
      <c r="L406" s="8" t="str">
        <f t="shared" si="72"/>
        <v>E</v>
      </c>
      <c r="M406" s="9">
        <f t="shared" si="73"/>
        <v>-51.4</v>
      </c>
      <c r="N406" s="9" t="str">
        <f t="shared" si="74"/>
        <v>151.7</v>
      </c>
      <c r="O406">
        <f t="shared" si="75"/>
        <v>0</v>
      </c>
      <c r="P406" t="e">
        <f t="shared" si="76"/>
        <v>#DIV/0!</v>
      </c>
      <c r="Q406" t="e">
        <f t="shared" si="77"/>
        <v>#DIV/0!</v>
      </c>
      <c r="R406">
        <f t="shared" si="78"/>
        <v>0</v>
      </c>
      <c r="S406">
        <f t="shared" si="79"/>
        <v>0</v>
      </c>
      <c r="T406">
        <f t="shared" si="80"/>
        <v>0</v>
      </c>
      <c r="W406">
        <f t="shared" si="81"/>
        <v>0</v>
      </c>
    </row>
    <row r="407" spans="1:23" x14ac:dyDescent="0.25">
      <c r="A407" t="s">
        <v>1332</v>
      </c>
      <c r="B407" t="s">
        <v>1276</v>
      </c>
      <c r="C407" t="s">
        <v>540</v>
      </c>
      <c r="D407">
        <v>30.7</v>
      </c>
      <c r="E407">
        <v>13.8</v>
      </c>
      <c r="F407">
        <v>13.5</v>
      </c>
      <c r="G407">
        <v>-2.7</v>
      </c>
      <c r="H407">
        <v>-0.7</v>
      </c>
      <c r="I407" t="s">
        <v>1331</v>
      </c>
      <c r="J407" s="12">
        <v>0.23</v>
      </c>
      <c r="K407" s="8" t="str">
        <f t="shared" si="71"/>
        <v>S</v>
      </c>
      <c r="L407" s="8" t="str">
        <f t="shared" si="72"/>
        <v>E</v>
      </c>
      <c r="M407" s="9">
        <f t="shared" si="73"/>
        <v>-31</v>
      </c>
      <c r="N407" s="9" t="str">
        <f t="shared" si="74"/>
        <v>145.9</v>
      </c>
      <c r="O407">
        <f t="shared" si="75"/>
        <v>13.785136923512948</v>
      </c>
      <c r="P407">
        <f t="shared" si="76"/>
        <v>40.263897037432784</v>
      </c>
      <c r="Q407">
        <f t="shared" si="77"/>
        <v>36.766976246939237</v>
      </c>
      <c r="R407">
        <f t="shared" si="78"/>
        <v>-7.1371583758433301</v>
      </c>
      <c r="S407">
        <f t="shared" si="79"/>
        <v>-5.3328635240468181</v>
      </c>
      <c r="T407">
        <f t="shared" si="80"/>
        <v>10.519103429096052</v>
      </c>
      <c r="W407">
        <f t="shared" si="81"/>
        <v>1</v>
      </c>
    </row>
    <row r="408" spans="1:23" x14ac:dyDescent="0.25">
      <c r="A408" t="s">
        <v>1333</v>
      </c>
      <c r="I408" t="s">
        <v>1323</v>
      </c>
      <c r="J408" s="12">
        <v>0.23</v>
      </c>
      <c r="K408" s="8" t="str">
        <f t="shared" si="71"/>
        <v/>
      </c>
      <c r="L408" s="8" t="str">
        <f t="shared" si="72"/>
        <v/>
      </c>
      <c r="M408" s="9" t="str">
        <f t="shared" si="73"/>
        <v/>
      </c>
      <c r="N408" s="9" t="b">
        <f t="shared" si="74"/>
        <v>0</v>
      </c>
      <c r="O408">
        <f t="shared" si="75"/>
        <v>0</v>
      </c>
      <c r="P408" t="e">
        <f t="shared" si="76"/>
        <v>#VALUE!</v>
      </c>
      <c r="Q408" t="e">
        <f t="shared" si="77"/>
        <v>#VALUE!</v>
      </c>
      <c r="R408" t="e">
        <f t="shared" si="78"/>
        <v>#VALUE!</v>
      </c>
      <c r="S408">
        <f t="shared" si="79"/>
        <v>0</v>
      </c>
      <c r="T408" t="e">
        <f t="shared" si="80"/>
        <v>#VALUE!</v>
      </c>
      <c r="W408">
        <f t="shared" si="81"/>
        <v>0</v>
      </c>
    </row>
    <row r="409" spans="1:23" x14ac:dyDescent="0.25">
      <c r="A409" t="s">
        <v>1334</v>
      </c>
      <c r="I409" t="s">
        <v>1331</v>
      </c>
      <c r="J409" s="12">
        <v>0.23</v>
      </c>
      <c r="K409" s="8" t="str">
        <f t="shared" si="71"/>
        <v/>
      </c>
      <c r="L409" s="8" t="str">
        <f t="shared" si="72"/>
        <v/>
      </c>
      <c r="M409" s="9" t="str">
        <f t="shared" si="73"/>
        <v/>
      </c>
      <c r="N409" s="9" t="b">
        <f t="shared" si="74"/>
        <v>0</v>
      </c>
      <c r="O409">
        <f t="shared" si="75"/>
        <v>0</v>
      </c>
      <c r="P409" t="e">
        <f t="shared" si="76"/>
        <v>#VALUE!</v>
      </c>
      <c r="Q409" t="e">
        <f t="shared" si="77"/>
        <v>#VALUE!</v>
      </c>
      <c r="R409" t="e">
        <f t="shared" si="78"/>
        <v>#VALUE!</v>
      </c>
      <c r="S409">
        <f t="shared" si="79"/>
        <v>0</v>
      </c>
      <c r="T409" t="e">
        <f t="shared" si="80"/>
        <v>#VALUE!</v>
      </c>
      <c r="W409">
        <f t="shared" si="81"/>
        <v>0</v>
      </c>
    </row>
    <row r="410" spans="1:23" x14ac:dyDescent="0.25">
      <c r="A410" t="s">
        <v>1335</v>
      </c>
      <c r="B410" t="s">
        <v>563</v>
      </c>
      <c r="C410" t="s">
        <v>1336</v>
      </c>
      <c r="D410">
        <v>61</v>
      </c>
      <c r="I410" t="s">
        <v>1327</v>
      </c>
      <c r="J410" s="12">
        <v>0.23</v>
      </c>
      <c r="K410" s="8" t="str">
        <f t="shared" si="71"/>
        <v>N</v>
      </c>
      <c r="L410" s="8" t="str">
        <f t="shared" si="72"/>
        <v>W</v>
      </c>
      <c r="M410" s="9" t="str">
        <f t="shared" si="73"/>
        <v>18.9</v>
      </c>
      <c r="N410" s="9">
        <f t="shared" si="74"/>
        <v>-44.6</v>
      </c>
      <c r="O410">
        <f t="shared" si="75"/>
        <v>0</v>
      </c>
      <c r="P410" t="e">
        <f t="shared" si="76"/>
        <v>#DIV/0!</v>
      </c>
      <c r="Q410" t="e">
        <f t="shared" si="77"/>
        <v>#DIV/0!</v>
      </c>
      <c r="R410">
        <f t="shared" si="78"/>
        <v>0</v>
      </c>
      <c r="S410">
        <f t="shared" si="79"/>
        <v>0</v>
      </c>
      <c r="T410">
        <f t="shared" si="80"/>
        <v>0</v>
      </c>
      <c r="W410">
        <f t="shared" si="81"/>
        <v>0</v>
      </c>
    </row>
    <row r="411" spans="1:23" x14ac:dyDescent="0.25">
      <c r="A411" t="s">
        <v>1337</v>
      </c>
      <c r="B411" t="s">
        <v>1338</v>
      </c>
      <c r="C411" t="s">
        <v>1339</v>
      </c>
      <c r="D411">
        <v>59.3</v>
      </c>
      <c r="E411">
        <v>12.4</v>
      </c>
      <c r="F411">
        <v>-5</v>
      </c>
      <c r="G411">
        <v>-11</v>
      </c>
      <c r="H411">
        <v>-2.7</v>
      </c>
      <c r="I411" t="s">
        <v>1340</v>
      </c>
      <c r="J411" s="12">
        <v>0.23</v>
      </c>
      <c r="K411" s="8" t="str">
        <f t="shared" si="71"/>
        <v>N</v>
      </c>
      <c r="L411" s="8" t="str">
        <f t="shared" si="72"/>
        <v>E</v>
      </c>
      <c r="M411" s="9" t="str">
        <f t="shared" si="73"/>
        <v>44.7</v>
      </c>
      <c r="N411" s="9" t="str">
        <f t="shared" si="74"/>
        <v>35.3</v>
      </c>
      <c r="O411">
        <f t="shared" si="75"/>
        <v>12.381033882515627</v>
      </c>
      <c r="P411">
        <f t="shared" si="76"/>
        <v>41.184598066887489</v>
      </c>
      <c r="Q411">
        <f t="shared" si="77"/>
        <v>131.68870109159337</v>
      </c>
      <c r="R411">
        <f t="shared" si="78"/>
        <v>5.4222576200645225</v>
      </c>
      <c r="S411">
        <f t="shared" si="79"/>
        <v>-6.088225369148029</v>
      </c>
      <c r="T411">
        <f t="shared" si="80"/>
        <v>9.3178663950560363</v>
      </c>
      <c r="W411">
        <f t="shared" si="81"/>
        <v>1</v>
      </c>
    </row>
    <row r="412" spans="1:23" x14ac:dyDescent="0.25">
      <c r="A412" t="s">
        <v>1341</v>
      </c>
      <c r="B412" t="s">
        <v>575</v>
      </c>
      <c r="C412" t="s">
        <v>1342</v>
      </c>
      <c r="I412" t="s">
        <v>1331</v>
      </c>
      <c r="J412" s="12">
        <v>0.23</v>
      </c>
      <c r="K412" s="8" t="str">
        <f t="shared" si="71"/>
        <v>S</v>
      </c>
      <c r="L412" s="8" t="str">
        <f t="shared" si="72"/>
        <v>W</v>
      </c>
      <c r="M412" s="9">
        <f t="shared" si="73"/>
        <v>-49.2</v>
      </c>
      <c r="N412" s="9">
        <f t="shared" si="74"/>
        <v>-172.2</v>
      </c>
      <c r="O412">
        <f t="shared" si="75"/>
        <v>0</v>
      </c>
      <c r="P412" t="e">
        <f t="shared" si="76"/>
        <v>#DIV/0!</v>
      </c>
      <c r="Q412" t="e">
        <f t="shared" si="77"/>
        <v>#DIV/0!</v>
      </c>
      <c r="R412">
        <f t="shared" si="78"/>
        <v>0</v>
      </c>
      <c r="S412">
        <f t="shared" si="79"/>
        <v>0</v>
      </c>
      <c r="T412">
        <f t="shared" si="80"/>
        <v>0</v>
      </c>
      <c r="W412">
        <f t="shared" si="81"/>
        <v>0</v>
      </c>
    </row>
    <row r="413" spans="1:23" x14ac:dyDescent="0.25">
      <c r="A413" t="s">
        <v>1343</v>
      </c>
      <c r="B413" t="s">
        <v>1344</v>
      </c>
      <c r="C413" t="s">
        <v>1345</v>
      </c>
      <c r="D413">
        <v>39</v>
      </c>
      <c r="I413" t="s">
        <v>1327</v>
      </c>
      <c r="J413" s="12">
        <v>0.23</v>
      </c>
      <c r="K413" s="8" t="str">
        <f t="shared" si="71"/>
        <v>S</v>
      </c>
      <c r="L413" s="8" t="str">
        <f t="shared" si="72"/>
        <v>W</v>
      </c>
      <c r="M413" s="9">
        <f t="shared" si="73"/>
        <v>-4.5999999999999996</v>
      </c>
      <c r="N413" s="9">
        <f t="shared" si="74"/>
        <v>-66.3</v>
      </c>
      <c r="O413">
        <f t="shared" si="75"/>
        <v>0</v>
      </c>
      <c r="P413" t="e">
        <f t="shared" si="76"/>
        <v>#DIV/0!</v>
      </c>
      <c r="Q413" t="e">
        <f t="shared" si="77"/>
        <v>#DIV/0!</v>
      </c>
      <c r="R413">
        <f t="shared" si="78"/>
        <v>0</v>
      </c>
      <c r="S413">
        <f t="shared" si="79"/>
        <v>0</v>
      </c>
      <c r="T413">
        <f t="shared" si="80"/>
        <v>0</v>
      </c>
      <c r="W413">
        <f t="shared" si="81"/>
        <v>0</v>
      </c>
    </row>
    <row r="414" spans="1:23" x14ac:dyDescent="0.25">
      <c r="A414" t="s">
        <v>1346</v>
      </c>
      <c r="B414" t="s">
        <v>1347</v>
      </c>
      <c r="C414" t="s">
        <v>1348</v>
      </c>
      <c r="D414">
        <v>35.200000000000003</v>
      </c>
      <c r="E414">
        <v>19.899999999999999</v>
      </c>
      <c r="F414">
        <v>5.5</v>
      </c>
      <c r="G414">
        <v>-10.5</v>
      </c>
      <c r="H414">
        <v>-16</v>
      </c>
      <c r="I414" t="s">
        <v>1327</v>
      </c>
      <c r="J414" s="12">
        <v>0.23</v>
      </c>
      <c r="K414" s="8" t="str">
        <f t="shared" si="71"/>
        <v>N</v>
      </c>
      <c r="L414" s="8" t="str">
        <f t="shared" si="72"/>
        <v>E</v>
      </c>
      <c r="M414" s="9" t="str">
        <f t="shared" si="73"/>
        <v>8.0</v>
      </c>
      <c r="N414" s="9" t="str">
        <f t="shared" si="74"/>
        <v>119.1</v>
      </c>
      <c r="O414">
        <f t="shared" si="75"/>
        <v>19.912307751739878</v>
      </c>
      <c r="P414">
        <f t="shared" si="76"/>
        <v>45.483120375708701</v>
      </c>
      <c r="Q414">
        <f t="shared" si="77"/>
        <v>358.78616986928796</v>
      </c>
      <c r="R414">
        <f t="shared" si="78"/>
        <v>-14.195163990385172</v>
      </c>
      <c r="S414">
        <f t="shared" si="79"/>
        <v>0.30077426704757482</v>
      </c>
      <c r="T414">
        <f t="shared" si="80"/>
        <v>13.960904488118027</v>
      </c>
      <c r="W414">
        <f t="shared" si="81"/>
        <v>1</v>
      </c>
    </row>
    <row r="415" spans="1:23" x14ac:dyDescent="0.25">
      <c r="A415" t="s">
        <v>1349</v>
      </c>
      <c r="B415" t="s">
        <v>1040</v>
      </c>
      <c r="C415" t="s">
        <v>1350</v>
      </c>
      <c r="D415">
        <v>37</v>
      </c>
      <c r="I415" t="s">
        <v>1327</v>
      </c>
      <c r="J415" s="12">
        <v>0.23</v>
      </c>
      <c r="K415" s="8" t="str">
        <f t="shared" si="71"/>
        <v>S</v>
      </c>
      <c r="L415" s="8" t="str">
        <f t="shared" si="72"/>
        <v>E</v>
      </c>
      <c r="M415" s="9">
        <f t="shared" si="73"/>
        <v>-26.1</v>
      </c>
      <c r="N415" s="9" t="str">
        <f t="shared" si="74"/>
        <v>174.9</v>
      </c>
      <c r="O415">
        <f t="shared" si="75"/>
        <v>0</v>
      </c>
      <c r="P415" t="e">
        <f t="shared" si="76"/>
        <v>#DIV/0!</v>
      </c>
      <c r="Q415" t="e">
        <f t="shared" si="77"/>
        <v>#DIV/0!</v>
      </c>
      <c r="R415">
        <f t="shared" si="78"/>
        <v>0</v>
      </c>
      <c r="S415">
        <f t="shared" si="79"/>
        <v>0</v>
      </c>
      <c r="T415">
        <f t="shared" si="80"/>
        <v>0</v>
      </c>
      <c r="W415">
        <f t="shared" si="81"/>
        <v>0</v>
      </c>
    </row>
    <row r="416" spans="1:23" x14ac:dyDescent="0.25">
      <c r="A416" t="s">
        <v>1351</v>
      </c>
      <c r="B416" t="s">
        <v>1352</v>
      </c>
      <c r="C416" t="s">
        <v>1353</v>
      </c>
      <c r="D416">
        <v>35</v>
      </c>
      <c r="E416">
        <v>13.7</v>
      </c>
      <c r="F416">
        <v>-10</v>
      </c>
      <c r="G416">
        <v>-6.5</v>
      </c>
      <c r="H416">
        <v>-6.8</v>
      </c>
      <c r="I416" t="s">
        <v>1331</v>
      </c>
      <c r="J416" s="12">
        <v>0.23</v>
      </c>
      <c r="K416" s="8" t="str">
        <f t="shared" si="71"/>
        <v>N</v>
      </c>
      <c r="L416" s="8" t="str">
        <f t="shared" si="72"/>
        <v>E</v>
      </c>
      <c r="M416" s="9" t="str">
        <f t="shared" si="73"/>
        <v>23.1</v>
      </c>
      <c r="N416" s="9" t="str">
        <f t="shared" si="74"/>
        <v>60.7</v>
      </c>
      <c r="O416">
        <f t="shared" si="75"/>
        <v>13.729166034395535</v>
      </c>
      <c r="P416">
        <f t="shared" si="76"/>
        <v>25.581726713665137</v>
      </c>
      <c r="Q416">
        <f t="shared" si="77"/>
        <v>290.85851560650053</v>
      </c>
      <c r="R416">
        <f t="shared" si="78"/>
        <v>-2.1108137466496686</v>
      </c>
      <c r="S416">
        <f t="shared" si="79"/>
        <v>5.539706787633877</v>
      </c>
      <c r="T416">
        <f t="shared" si="80"/>
        <v>12.3832998039294</v>
      </c>
      <c r="W416">
        <f t="shared" si="81"/>
        <v>1</v>
      </c>
    </row>
    <row r="417" spans="1:23" x14ac:dyDescent="0.25">
      <c r="A417" t="s">
        <v>1354</v>
      </c>
      <c r="B417" t="s">
        <v>119</v>
      </c>
      <c r="C417" t="s">
        <v>1355</v>
      </c>
      <c r="D417" s="7">
        <v>30</v>
      </c>
      <c r="E417">
        <v>20.9</v>
      </c>
      <c r="F417">
        <v>-9.1</v>
      </c>
      <c r="G417">
        <v>-2.5</v>
      </c>
      <c r="H417">
        <v>18.600000000000001</v>
      </c>
      <c r="I417" t="s">
        <v>1327</v>
      </c>
      <c r="J417" s="12">
        <v>0.23</v>
      </c>
      <c r="K417" s="8" t="str">
        <f t="shared" si="71"/>
        <v>N</v>
      </c>
      <c r="L417" s="8" t="str">
        <f t="shared" si="72"/>
        <v>E</v>
      </c>
      <c r="M417" s="9" t="str">
        <f t="shared" si="73"/>
        <v>7.5</v>
      </c>
      <c r="N417" s="9" t="str">
        <f t="shared" si="74"/>
        <v>3.6</v>
      </c>
      <c r="O417">
        <f t="shared" si="75"/>
        <v>20.85713307240475</v>
      </c>
      <c r="P417">
        <f t="shared" si="76"/>
        <v>71.169084140316585</v>
      </c>
      <c r="Q417">
        <f t="shared" si="77"/>
        <v>174.40783757921108</v>
      </c>
      <c r="R417">
        <f t="shared" si="78"/>
        <v>19.646808460301195</v>
      </c>
      <c r="S417">
        <f t="shared" si="79"/>
        <v>-1.9236730933705193</v>
      </c>
      <c r="T417">
        <f t="shared" si="80"/>
        <v>6.7321912594696638</v>
      </c>
      <c r="W417">
        <f t="shared" si="81"/>
        <v>1</v>
      </c>
    </row>
    <row r="418" spans="1:23" x14ac:dyDescent="0.25">
      <c r="A418" t="s">
        <v>1356</v>
      </c>
      <c r="B418" t="s">
        <v>1357</v>
      </c>
      <c r="C418" t="s">
        <v>1358</v>
      </c>
      <c r="I418" t="s">
        <v>1331</v>
      </c>
      <c r="J418" s="12">
        <v>0.23</v>
      </c>
      <c r="K418" s="8" t="str">
        <f t="shared" si="71"/>
        <v>N</v>
      </c>
      <c r="L418" s="8" t="str">
        <f t="shared" si="72"/>
        <v>W</v>
      </c>
      <c r="M418" s="9" t="str">
        <f t="shared" si="73"/>
        <v>32N</v>
      </c>
      <c r="N418" s="9">
        <f t="shared" si="74"/>
        <v>-60.7</v>
      </c>
      <c r="O418">
        <f t="shared" si="75"/>
        <v>0</v>
      </c>
      <c r="P418" t="e">
        <f t="shared" si="76"/>
        <v>#VALUE!</v>
      </c>
      <c r="Q418" t="e">
        <f t="shared" si="77"/>
        <v>#VALUE!</v>
      </c>
      <c r="R418" t="e">
        <f t="shared" si="78"/>
        <v>#VALUE!</v>
      </c>
      <c r="S418">
        <f t="shared" si="79"/>
        <v>0</v>
      </c>
      <c r="T418" t="e">
        <f t="shared" si="80"/>
        <v>#VALUE!</v>
      </c>
      <c r="W418">
        <f t="shared" si="81"/>
        <v>0</v>
      </c>
    </row>
    <row r="419" spans="1:23" x14ac:dyDescent="0.25">
      <c r="A419" t="s">
        <v>1359</v>
      </c>
      <c r="B419" t="s">
        <v>1104</v>
      </c>
      <c r="C419" t="s">
        <v>1360</v>
      </c>
      <c r="D419">
        <v>29.4</v>
      </c>
      <c r="E419">
        <v>18.3</v>
      </c>
      <c r="F419">
        <v>-5</v>
      </c>
      <c r="G419">
        <v>-13</v>
      </c>
      <c r="H419">
        <v>-11.9</v>
      </c>
      <c r="I419" t="s">
        <v>1340</v>
      </c>
      <c r="J419" s="12">
        <v>0.23</v>
      </c>
      <c r="K419" s="8" t="str">
        <f t="shared" si="71"/>
        <v>S</v>
      </c>
      <c r="L419" s="8" t="str">
        <f t="shared" si="72"/>
        <v>E</v>
      </c>
      <c r="M419" s="9">
        <f t="shared" si="73"/>
        <v>-48.7</v>
      </c>
      <c r="N419" s="9" t="str">
        <f t="shared" si="74"/>
        <v>74.0</v>
      </c>
      <c r="O419">
        <f t="shared" si="75"/>
        <v>18.319661568926431</v>
      </c>
      <c r="P419">
        <f t="shared" si="76"/>
        <v>89.320651946267176</v>
      </c>
      <c r="Q419">
        <f t="shared" si="77"/>
        <v>356.17181019433667</v>
      </c>
      <c r="R419">
        <f t="shared" si="78"/>
        <v>-18.277500801058888</v>
      </c>
      <c r="S419">
        <f t="shared" si="79"/>
        <v>1.223022853558426</v>
      </c>
      <c r="T419">
        <f t="shared" si="80"/>
        <v>0.21720857940109717</v>
      </c>
      <c r="W419">
        <f t="shared" si="81"/>
        <v>1</v>
      </c>
    </row>
    <row r="420" spans="1:23" x14ac:dyDescent="0.25">
      <c r="A420" t="s">
        <v>1361</v>
      </c>
      <c r="B420" t="s">
        <v>1321</v>
      </c>
      <c r="C420" t="s">
        <v>1362</v>
      </c>
      <c r="D420">
        <v>38</v>
      </c>
      <c r="E420">
        <v>11.1</v>
      </c>
      <c r="F420">
        <v>0.5</v>
      </c>
      <c r="G420">
        <v>6</v>
      </c>
      <c r="H420">
        <v>9.3000000000000007</v>
      </c>
      <c r="I420" t="s">
        <v>1323</v>
      </c>
      <c r="J420" s="12">
        <v>0.23</v>
      </c>
      <c r="K420" s="8" t="str">
        <f t="shared" si="71"/>
        <v>S</v>
      </c>
      <c r="L420" s="8" t="str">
        <f t="shared" si="72"/>
        <v>W</v>
      </c>
      <c r="M420" s="9">
        <f t="shared" si="73"/>
        <v>-35.1</v>
      </c>
      <c r="N420" s="9">
        <f t="shared" si="74"/>
        <v>-34.200000000000003</v>
      </c>
      <c r="O420">
        <f t="shared" si="75"/>
        <v>11.078808600206072</v>
      </c>
      <c r="P420">
        <f t="shared" si="76"/>
        <v>45.476926712672437</v>
      </c>
      <c r="Q420">
        <f t="shared" si="77"/>
        <v>221.59301524740982</v>
      </c>
      <c r="R420">
        <f t="shared" si="78"/>
        <v>5.907374843168391</v>
      </c>
      <c r="S420">
        <f t="shared" si="79"/>
        <v>5.2435251346239182</v>
      </c>
      <c r="T420">
        <f t="shared" si="80"/>
        <v>7.7684211153147755</v>
      </c>
      <c r="W420">
        <f t="shared" si="81"/>
        <v>1</v>
      </c>
    </row>
    <row r="421" spans="1:23" x14ac:dyDescent="0.25">
      <c r="A421" t="s">
        <v>1363</v>
      </c>
      <c r="B421" t="s">
        <v>1364</v>
      </c>
      <c r="C421" t="s">
        <v>1365</v>
      </c>
      <c r="D421">
        <v>19.100000000000001</v>
      </c>
      <c r="I421" t="s">
        <v>1340</v>
      </c>
      <c r="J421" s="12">
        <v>0.23</v>
      </c>
      <c r="K421" s="8" t="str">
        <f t="shared" si="71"/>
        <v>N</v>
      </c>
      <c r="L421" s="8" t="str">
        <f t="shared" si="72"/>
        <v>W</v>
      </c>
      <c r="M421" s="9" t="str">
        <f t="shared" si="73"/>
        <v>38.5</v>
      </c>
      <c r="N421" s="9">
        <f t="shared" si="74"/>
        <v>-47.6</v>
      </c>
      <c r="O421">
        <f t="shared" si="75"/>
        <v>0</v>
      </c>
      <c r="P421" t="e">
        <f t="shared" si="76"/>
        <v>#DIV/0!</v>
      </c>
      <c r="Q421" t="e">
        <f t="shared" si="77"/>
        <v>#DIV/0!</v>
      </c>
      <c r="R421">
        <f t="shared" si="78"/>
        <v>0</v>
      </c>
      <c r="S421">
        <f t="shared" si="79"/>
        <v>0</v>
      </c>
      <c r="T421">
        <f t="shared" si="80"/>
        <v>0</v>
      </c>
      <c r="W421">
        <f t="shared" si="81"/>
        <v>0</v>
      </c>
    </row>
    <row r="422" spans="1:23" x14ac:dyDescent="0.25">
      <c r="A422" t="s">
        <v>1366</v>
      </c>
      <c r="B422" t="s">
        <v>1367</v>
      </c>
      <c r="C422" t="s">
        <v>1016</v>
      </c>
      <c r="I422" t="s">
        <v>1368</v>
      </c>
      <c r="J422" s="12">
        <v>0.22</v>
      </c>
      <c r="K422" s="8" t="str">
        <f t="shared" si="71"/>
        <v>N</v>
      </c>
      <c r="L422" s="8" t="str">
        <f t="shared" si="72"/>
        <v>E</v>
      </c>
      <c r="M422" s="9" t="str">
        <f t="shared" si="73"/>
        <v>51.5</v>
      </c>
      <c r="N422" s="9" t="str">
        <f t="shared" si="74"/>
        <v>115.4</v>
      </c>
      <c r="O422">
        <f t="shared" si="75"/>
        <v>0</v>
      </c>
      <c r="P422" t="e">
        <f t="shared" si="76"/>
        <v>#DIV/0!</v>
      </c>
      <c r="Q422" t="e">
        <f t="shared" si="77"/>
        <v>#DIV/0!</v>
      </c>
      <c r="R422">
        <f t="shared" si="78"/>
        <v>0</v>
      </c>
      <c r="S422">
        <f t="shared" si="79"/>
        <v>0</v>
      </c>
      <c r="T422">
        <f t="shared" si="80"/>
        <v>0</v>
      </c>
      <c r="W422">
        <f t="shared" si="81"/>
        <v>0</v>
      </c>
    </row>
    <row r="423" spans="1:23" x14ac:dyDescent="0.25">
      <c r="A423" t="s">
        <v>1369</v>
      </c>
      <c r="I423" t="s">
        <v>1370</v>
      </c>
      <c r="J423" s="12">
        <v>0.22</v>
      </c>
      <c r="K423" s="8" t="str">
        <f t="shared" si="71"/>
        <v/>
      </c>
      <c r="L423" s="8" t="str">
        <f t="shared" si="72"/>
        <v/>
      </c>
      <c r="M423" s="9" t="str">
        <f t="shared" si="73"/>
        <v/>
      </c>
      <c r="N423" s="9" t="b">
        <f t="shared" si="74"/>
        <v>0</v>
      </c>
      <c r="O423">
        <f t="shared" si="75"/>
        <v>0</v>
      </c>
      <c r="P423" t="e">
        <f t="shared" si="76"/>
        <v>#VALUE!</v>
      </c>
      <c r="Q423" t="e">
        <f t="shared" si="77"/>
        <v>#VALUE!</v>
      </c>
      <c r="R423" t="e">
        <f t="shared" si="78"/>
        <v>#VALUE!</v>
      </c>
      <c r="S423">
        <f t="shared" si="79"/>
        <v>0</v>
      </c>
      <c r="T423" t="e">
        <f t="shared" si="80"/>
        <v>#VALUE!</v>
      </c>
      <c r="W423">
        <f t="shared" si="81"/>
        <v>0</v>
      </c>
    </row>
    <row r="424" spans="1:23" x14ac:dyDescent="0.25">
      <c r="A424" t="s">
        <v>1371</v>
      </c>
      <c r="I424" t="s">
        <v>1370</v>
      </c>
      <c r="J424" s="12">
        <v>0.22</v>
      </c>
      <c r="K424" s="8" t="str">
        <f t="shared" si="71"/>
        <v/>
      </c>
      <c r="L424" s="8" t="str">
        <f t="shared" si="72"/>
        <v/>
      </c>
      <c r="M424" s="9" t="str">
        <f t="shared" si="73"/>
        <v/>
      </c>
      <c r="N424" s="9" t="b">
        <f t="shared" si="74"/>
        <v>0</v>
      </c>
      <c r="O424">
        <f t="shared" si="75"/>
        <v>0</v>
      </c>
      <c r="P424" t="e">
        <f t="shared" si="76"/>
        <v>#VALUE!</v>
      </c>
      <c r="Q424" t="e">
        <f t="shared" si="77"/>
        <v>#VALUE!</v>
      </c>
      <c r="R424" t="e">
        <f t="shared" si="78"/>
        <v>#VALUE!</v>
      </c>
      <c r="S424">
        <f t="shared" si="79"/>
        <v>0</v>
      </c>
      <c r="T424" t="e">
        <f t="shared" si="80"/>
        <v>#VALUE!</v>
      </c>
      <c r="W424">
        <f t="shared" si="81"/>
        <v>0</v>
      </c>
    </row>
    <row r="425" spans="1:23" x14ac:dyDescent="0.25">
      <c r="A425" t="s">
        <v>1372</v>
      </c>
      <c r="B425" t="s">
        <v>571</v>
      </c>
      <c r="C425" t="s">
        <v>1373</v>
      </c>
      <c r="I425" t="s">
        <v>1374</v>
      </c>
      <c r="J425" s="12">
        <v>0.22</v>
      </c>
      <c r="K425" s="8" t="str">
        <f t="shared" si="71"/>
        <v>S</v>
      </c>
      <c r="L425" s="8" t="str">
        <f t="shared" si="72"/>
        <v>W</v>
      </c>
      <c r="M425" s="9">
        <f t="shared" si="73"/>
        <v>-52</v>
      </c>
      <c r="N425" s="9">
        <f t="shared" si="74"/>
        <v>-22.2</v>
      </c>
      <c r="O425">
        <f t="shared" si="75"/>
        <v>0</v>
      </c>
      <c r="P425" t="e">
        <f t="shared" si="76"/>
        <v>#DIV/0!</v>
      </c>
      <c r="Q425" t="e">
        <f t="shared" si="77"/>
        <v>#DIV/0!</v>
      </c>
      <c r="R425">
        <f t="shared" si="78"/>
        <v>0</v>
      </c>
      <c r="S425">
        <f t="shared" si="79"/>
        <v>0</v>
      </c>
      <c r="T425">
        <f t="shared" si="80"/>
        <v>0</v>
      </c>
      <c r="W425">
        <f t="shared" ref="W425:W456" si="82">IF(O425&lt;&gt;0,1,0)</f>
        <v>0</v>
      </c>
    </row>
    <row r="426" spans="1:23" x14ac:dyDescent="0.25">
      <c r="A426" t="s">
        <v>1375</v>
      </c>
      <c r="B426" t="s">
        <v>1376</v>
      </c>
      <c r="C426" t="s">
        <v>1377</v>
      </c>
      <c r="I426" t="s">
        <v>1368</v>
      </c>
      <c r="J426" s="12">
        <v>0.22</v>
      </c>
      <c r="K426" s="8" t="str">
        <f t="shared" si="71"/>
        <v>N</v>
      </c>
      <c r="L426" s="8" t="str">
        <f t="shared" si="72"/>
        <v>E</v>
      </c>
      <c r="M426" s="9" t="str">
        <f t="shared" si="73"/>
        <v>60.7</v>
      </c>
      <c r="N426" s="9" t="str">
        <f t="shared" si="74"/>
        <v>116.6</v>
      </c>
      <c r="O426">
        <f t="shared" si="75"/>
        <v>0</v>
      </c>
      <c r="P426" t="e">
        <f t="shared" si="76"/>
        <v>#DIV/0!</v>
      </c>
      <c r="Q426" t="e">
        <f t="shared" si="77"/>
        <v>#DIV/0!</v>
      </c>
      <c r="R426">
        <f t="shared" si="78"/>
        <v>0</v>
      </c>
      <c r="S426">
        <f t="shared" si="79"/>
        <v>0</v>
      </c>
      <c r="T426">
        <f t="shared" si="80"/>
        <v>0</v>
      </c>
      <c r="W426">
        <f t="shared" si="82"/>
        <v>0</v>
      </c>
    </row>
    <row r="427" spans="1:23" x14ac:dyDescent="0.25">
      <c r="A427" t="s">
        <v>1378</v>
      </c>
      <c r="B427" t="s">
        <v>1083</v>
      </c>
      <c r="C427" t="s">
        <v>1379</v>
      </c>
      <c r="I427" t="s">
        <v>1368</v>
      </c>
      <c r="J427" s="12">
        <v>0.22</v>
      </c>
      <c r="K427" s="8" t="str">
        <f t="shared" si="71"/>
        <v>S</v>
      </c>
      <c r="L427" s="8" t="str">
        <f t="shared" si="72"/>
        <v>E</v>
      </c>
      <c r="M427" s="9">
        <f t="shared" si="73"/>
        <v>-17.7</v>
      </c>
      <c r="N427" s="9" t="str">
        <f t="shared" si="74"/>
        <v>138.7</v>
      </c>
      <c r="O427">
        <f t="shared" si="75"/>
        <v>0</v>
      </c>
      <c r="P427" t="e">
        <f t="shared" si="76"/>
        <v>#DIV/0!</v>
      </c>
      <c r="Q427" t="e">
        <f t="shared" si="77"/>
        <v>#DIV/0!</v>
      </c>
      <c r="R427">
        <f t="shared" si="78"/>
        <v>0</v>
      </c>
      <c r="S427">
        <f t="shared" si="79"/>
        <v>0</v>
      </c>
      <c r="T427">
        <f t="shared" si="80"/>
        <v>0</v>
      </c>
      <c r="W427">
        <f t="shared" si="82"/>
        <v>0</v>
      </c>
    </row>
    <row r="428" spans="1:23" x14ac:dyDescent="0.25">
      <c r="A428" t="s">
        <v>1380</v>
      </c>
      <c r="B428" t="s">
        <v>1381</v>
      </c>
      <c r="C428" t="s">
        <v>1382</v>
      </c>
      <c r="I428" t="s">
        <v>1370</v>
      </c>
      <c r="J428" s="12">
        <v>0.22</v>
      </c>
      <c r="K428" s="8" t="str">
        <f t="shared" si="71"/>
        <v>N</v>
      </c>
      <c r="L428" s="8" t="str">
        <f t="shared" si="72"/>
        <v>E</v>
      </c>
      <c r="M428" s="9" t="str">
        <f t="shared" si="73"/>
        <v>5.2</v>
      </c>
      <c r="N428" s="9" t="str">
        <f t="shared" si="74"/>
        <v>166.2</v>
      </c>
      <c r="O428">
        <f t="shared" si="75"/>
        <v>0</v>
      </c>
      <c r="P428" t="e">
        <f t="shared" si="76"/>
        <v>#DIV/0!</v>
      </c>
      <c r="Q428" t="e">
        <f t="shared" si="77"/>
        <v>#DIV/0!</v>
      </c>
      <c r="R428">
        <f t="shared" si="78"/>
        <v>0</v>
      </c>
      <c r="S428">
        <f t="shared" si="79"/>
        <v>0</v>
      </c>
      <c r="T428">
        <f t="shared" si="80"/>
        <v>0</v>
      </c>
      <c r="W428">
        <f t="shared" si="82"/>
        <v>0</v>
      </c>
    </row>
    <row r="429" spans="1:23" x14ac:dyDescent="0.25">
      <c r="A429" t="s">
        <v>1383</v>
      </c>
      <c r="B429" t="s">
        <v>809</v>
      </c>
      <c r="C429" t="s">
        <v>1384</v>
      </c>
      <c r="I429" t="s">
        <v>1385</v>
      </c>
      <c r="J429" s="12">
        <v>0.22</v>
      </c>
      <c r="K429" s="8" t="str">
        <f t="shared" si="71"/>
        <v>N</v>
      </c>
      <c r="L429" s="8" t="str">
        <f t="shared" si="72"/>
        <v>W</v>
      </c>
      <c r="M429" s="9" t="str">
        <f t="shared" si="73"/>
        <v>3.7</v>
      </c>
      <c r="N429" s="9">
        <f t="shared" si="74"/>
        <v>-150.9</v>
      </c>
      <c r="O429">
        <f t="shared" si="75"/>
        <v>0</v>
      </c>
      <c r="P429" t="e">
        <f t="shared" si="76"/>
        <v>#DIV/0!</v>
      </c>
      <c r="Q429" t="e">
        <f t="shared" si="77"/>
        <v>#DIV/0!</v>
      </c>
      <c r="R429">
        <f t="shared" si="78"/>
        <v>0</v>
      </c>
      <c r="S429">
        <f t="shared" si="79"/>
        <v>0</v>
      </c>
      <c r="T429">
        <f t="shared" si="80"/>
        <v>0</v>
      </c>
      <c r="W429">
        <f t="shared" si="82"/>
        <v>0</v>
      </c>
    </row>
    <row r="430" spans="1:23" x14ac:dyDescent="0.25">
      <c r="A430" t="s">
        <v>1386</v>
      </c>
      <c r="B430" t="s">
        <v>1387</v>
      </c>
      <c r="C430" t="s">
        <v>1388</v>
      </c>
      <c r="D430">
        <v>26.5</v>
      </c>
      <c r="I430" t="s">
        <v>1385</v>
      </c>
      <c r="J430" s="12">
        <v>0.22</v>
      </c>
      <c r="K430" s="8" t="str">
        <f t="shared" si="71"/>
        <v>N</v>
      </c>
      <c r="L430" s="8" t="str">
        <f t="shared" si="72"/>
        <v>W</v>
      </c>
      <c r="M430" s="9" t="str">
        <f t="shared" si="73"/>
        <v>4.9</v>
      </c>
      <c r="N430" s="9">
        <f t="shared" si="74"/>
        <v>-176</v>
      </c>
      <c r="O430">
        <f t="shared" si="75"/>
        <v>0</v>
      </c>
      <c r="P430" t="e">
        <f t="shared" si="76"/>
        <v>#DIV/0!</v>
      </c>
      <c r="Q430" t="e">
        <f t="shared" si="77"/>
        <v>#DIV/0!</v>
      </c>
      <c r="R430">
        <f t="shared" si="78"/>
        <v>0</v>
      </c>
      <c r="S430">
        <f t="shared" si="79"/>
        <v>0</v>
      </c>
      <c r="T430">
        <f t="shared" si="80"/>
        <v>0</v>
      </c>
      <c r="W430">
        <f t="shared" si="82"/>
        <v>0</v>
      </c>
    </row>
    <row r="431" spans="1:23" x14ac:dyDescent="0.25">
      <c r="A431" t="s">
        <v>1389</v>
      </c>
      <c r="I431" t="s">
        <v>1368</v>
      </c>
      <c r="J431" s="12">
        <v>0.22</v>
      </c>
      <c r="K431" s="8" t="str">
        <f t="shared" si="71"/>
        <v/>
      </c>
      <c r="L431" s="8" t="str">
        <f t="shared" si="72"/>
        <v/>
      </c>
      <c r="M431" s="9" t="str">
        <f t="shared" si="73"/>
        <v/>
      </c>
      <c r="N431" s="9" t="b">
        <f t="shared" si="74"/>
        <v>0</v>
      </c>
      <c r="O431">
        <f t="shared" si="75"/>
        <v>0</v>
      </c>
      <c r="P431" t="e">
        <f t="shared" si="76"/>
        <v>#VALUE!</v>
      </c>
      <c r="Q431" t="e">
        <f t="shared" si="77"/>
        <v>#VALUE!</v>
      </c>
      <c r="R431" t="e">
        <f t="shared" si="78"/>
        <v>#VALUE!</v>
      </c>
      <c r="S431">
        <f t="shared" si="79"/>
        <v>0</v>
      </c>
      <c r="T431" t="e">
        <f t="shared" si="80"/>
        <v>#VALUE!</v>
      </c>
      <c r="W431">
        <f t="shared" si="82"/>
        <v>0</v>
      </c>
    </row>
    <row r="432" spans="1:23" x14ac:dyDescent="0.25">
      <c r="A432" t="s">
        <v>1390</v>
      </c>
      <c r="I432" t="s">
        <v>1385</v>
      </c>
      <c r="J432" s="12">
        <v>0.22</v>
      </c>
      <c r="K432" s="8" t="str">
        <f t="shared" si="71"/>
        <v/>
      </c>
      <c r="L432" s="8" t="str">
        <f t="shared" si="72"/>
        <v/>
      </c>
      <c r="M432" s="9" t="str">
        <f t="shared" si="73"/>
        <v/>
      </c>
      <c r="N432" s="9" t="b">
        <f t="shared" si="74"/>
        <v>0</v>
      </c>
      <c r="O432">
        <f t="shared" si="75"/>
        <v>0</v>
      </c>
      <c r="P432" t="e">
        <f t="shared" si="76"/>
        <v>#VALUE!</v>
      </c>
      <c r="Q432" t="e">
        <f t="shared" si="77"/>
        <v>#VALUE!</v>
      </c>
      <c r="R432" t="e">
        <f t="shared" si="78"/>
        <v>#VALUE!</v>
      </c>
      <c r="S432">
        <f t="shared" si="79"/>
        <v>0</v>
      </c>
      <c r="T432" t="e">
        <f t="shared" si="80"/>
        <v>#VALUE!</v>
      </c>
      <c r="W432">
        <f t="shared" si="82"/>
        <v>0</v>
      </c>
    </row>
    <row r="433" spans="1:23" x14ac:dyDescent="0.25">
      <c r="A433" t="s">
        <v>1391</v>
      </c>
      <c r="B433" t="s">
        <v>1247</v>
      </c>
      <c r="C433" t="s">
        <v>1392</v>
      </c>
      <c r="D433">
        <v>27.8</v>
      </c>
      <c r="I433" t="s">
        <v>1385</v>
      </c>
      <c r="J433" s="12">
        <v>0.22</v>
      </c>
      <c r="K433" s="8" t="str">
        <f t="shared" si="71"/>
        <v>S</v>
      </c>
      <c r="L433" s="8" t="str">
        <f t="shared" si="72"/>
        <v>E</v>
      </c>
      <c r="M433" s="9">
        <f t="shared" si="73"/>
        <v>-78.3</v>
      </c>
      <c r="N433" s="9" t="str">
        <f t="shared" si="74"/>
        <v>70.2</v>
      </c>
      <c r="O433">
        <f t="shared" si="75"/>
        <v>0</v>
      </c>
      <c r="P433" t="e">
        <f t="shared" si="76"/>
        <v>#DIV/0!</v>
      </c>
      <c r="Q433" t="e">
        <f t="shared" si="77"/>
        <v>#DIV/0!</v>
      </c>
      <c r="R433">
        <f t="shared" si="78"/>
        <v>0</v>
      </c>
      <c r="S433">
        <f t="shared" si="79"/>
        <v>0</v>
      </c>
      <c r="T433">
        <f t="shared" si="80"/>
        <v>0</v>
      </c>
      <c r="W433">
        <f t="shared" si="82"/>
        <v>0</v>
      </c>
    </row>
    <row r="434" spans="1:23" x14ac:dyDescent="0.25">
      <c r="A434" t="s">
        <v>1393</v>
      </c>
      <c r="B434" t="s">
        <v>1394</v>
      </c>
      <c r="C434" t="s">
        <v>1395</v>
      </c>
      <c r="I434" t="s">
        <v>1370</v>
      </c>
      <c r="J434" s="12">
        <v>0.22</v>
      </c>
      <c r="K434" s="8" t="str">
        <f t="shared" si="71"/>
        <v>N</v>
      </c>
      <c r="L434" s="8" t="str">
        <f t="shared" si="72"/>
        <v>W</v>
      </c>
      <c r="M434" s="9" t="str">
        <f t="shared" si="73"/>
        <v>74.5</v>
      </c>
      <c r="N434" s="9">
        <f t="shared" si="74"/>
        <v>-77.7</v>
      </c>
      <c r="O434">
        <f t="shared" si="75"/>
        <v>0</v>
      </c>
      <c r="P434" t="e">
        <f t="shared" si="76"/>
        <v>#DIV/0!</v>
      </c>
      <c r="Q434" t="e">
        <f t="shared" si="77"/>
        <v>#DIV/0!</v>
      </c>
      <c r="R434">
        <f t="shared" si="78"/>
        <v>0</v>
      </c>
      <c r="S434">
        <f t="shared" si="79"/>
        <v>0</v>
      </c>
      <c r="T434">
        <f t="shared" si="80"/>
        <v>0</v>
      </c>
      <c r="W434">
        <f t="shared" si="82"/>
        <v>0</v>
      </c>
    </row>
    <row r="435" spans="1:23" x14ac:dyDescent="0.25">
      <c r="A435" t="s">
        <v>1396</v>
      </c>
      <c r="B435" t="s">
        <v>1397</v>
      </c>
      <c r="C435" t="s">
        <v>1398</v>
      </c>
      <c r="D435">
        <v>38.700000000000003</v>
      </c>
      <c r="E435">
        <v>28.9</v>
      </c>
      <c r="F435">
        <v>-8</v>
      </c>
      <c r="G435">
        <v>-23.7</v>
      </c>
      <c r="H435">
        <v>-14.5</v>
      </c>
      <c r="I435" t="s">
        <v>1370</v>
      </c>
      <c r="J435" s="12">
        <v>0.22</v>
      </c>
      <c r="K435" s="8" t="str">
        <f t="shared" si="71"/>
        <v>S</v>
      </c>
      <c r="L435" s="8" t="str">
        <f t="shared" si="72"/>
        <v>E</v>
      </c>
      <c r="M435" s="9">
        <f t="shared" si="73"/>
        <v>-18.3</v>
      </c>
      <c r="N435" s="9" t="str">
        <f t="shared" si="74"/>
        <v>64.2</v>
      </c>
      <c r="O435">
        <f t="shared" si="75"/>
        <v>28.912626999288737</v>
      </c>
      <c r="P435">
        <f t="shared" si="76"/>
        <v>48.887275226722878</v>
      </c>
      <c r="Q435">
        <f t="shared" si="77"/>
        <v>8.2146201634855061</v>
      </c>
      <c r="R435">
        <f t="shared" si="78"/>
        <v>-21.559774941856553</v>
      </c>
      <c r="S435">
        <f t="shared" si="79"/>
        <v>-3.1124268847014847</v>
      </c>
      <c r="T435">
        <f t="shared" si="80"/>
        <v>19.011283579597713</v>
      </c>
      <c r="W435">
        <f t="shared" si="82"/>
        <v>1</v>
      </c>
    </row>
    <row r="436" spans="1:23" x14ac:dyDescent="0.25">
      <c r="A436" t="s">
        <v>1399</v>
      </c>
      <c r="B436" t="s">
        <v>1400</v>
      </c>
      <c r="C436" t="s">
        <v>1401</v>
      </c>
      <c r="D436">
        <v>29.1</v>
      </c>
      <c r="E436">
        <v>17.8</v>
      </c>
      <c r="F436">
        <v>17.7</v>
      </c>
      <c r="G436">
        <v>-2.2999999999999998</v>
      </c>
      <c r="H436">
        <v>-0.1</v>
      </c>
      <c r="I436" t="s">
        <v>1374</v>
      </c>
      <c r="J436" s="12">
        <v>0.22</v>
      </c>
      <c r="K436" s="8" t="str">
        <f t="shared" si="71"/>
        <v>S</v>
      </c>
      <c r="L436" s="8" t="str">
        <f t="shared" si="72"/>
        <v>E</v>
      </c>
      <c r="M436" s="9">
        <f t="shared" si="73"/>
        <v>-31.8</v>
      </c>
      <c r="N436" s="9" t="str">
        <f t="shared" si="74"/>
        <v>137.1</v>
      </c>
      <c r="O436">
        <f t="shared" si="75"/>
        <v>17.849089612638512</v>
      </c>
      <c r="P436">
        <f t="shared" si="76"/>
        <v>46.45059424531334</v>
      </c>
      <c r="Q436">
        <f t="shared" si="77"/>
        <v>53.237805299954147</v>
      </c>
      <c r="R436">
        <f t="shared" si="78"/>
        <v>-7.742535574458226</v>
      </c>
      <c r="S436">
        <f t="shared" si="79"/>
        <v>-10.363910714355733</v>
      </c>
      <c r="T436">
        <f t="shared" si="80"/>
        <v>12.297662281226922</v>
      </c>
      <c r="W436">
        <f t="shared" si="82"/>
        <v>1</v>
      </c>
    </row>
    <row r="437" spans="1:23" x14ac:dyDescent="0.25">
      <c r="A437" t="s">
        <v>1402</v>
      </c>
      <c r="B437" t="s">
        <v>1403</v>
      </c>
      <c r="C437" t="s">
        <v>1404</v>
      </c>
      <c r="D437">
        <v>32.4</v>
      </c>
      <c r="E437">
        <v>31.9</v>
      </c>
      <c r="F437">
        <v>-4.7</v>
      </c>
      <c r="G437">
        <v>-17.8</v>
      </c>
      <c r="H437">
        <v>-26</v>
      </c>
      <c r="I437" t="s">
        <v>1385</v>
      </c>
      <c r="J437" s="12">
        <v>0.22</v>
      </c>
      <c r="K437" s="8" t="str">
        <f t="shared" si="71"/>
        <v>N</v>
      </c>
      <c r="L437" s="8" t="str">
        <f t="shared" si="72"/>
        <v>E</v>
      </c>
      <c r="M437" s="9" t="str">
        <f t="shared" si="73"/>
        <v>6.3</v>
      </c>
      <c r="N437" s="9" t="str">
        <f t="shared" si="74"/>
        <v>124.1</v>
      </c>
      <c r="O437">
        <f t="shared" si="75"/>
        <v>31.857966036770144</v>
      </c>
      <c r="P437">
        <f t="shared" si="76"/>
        <v>62.146446968740179</v>
      </c>
      <c r="Q437">
        <f t="shared" si="77"/>
        <v>330.49733974884907</v>
      </c>
      <c r="R437">
        <f t="shared" si="78"/>
        <v>-24.514709090394501</v>
      </c>
      <c r="S437">
        <f t="shared" si="79"/>
        <v>13.871257675202068</v>
      </c>
      <c r="T437">
        <f t="shared" si="80"/>
        <v>14.884463333337786</v>
      </c>
      <c r="W437">
        <f t="shared" si="82"/>
        <v>1</v>
      </c>
    </row>
    <row r="438" spans="1:23" x14ac:dyDescent="0.25">
      <c r="A438" t="s">
        <v>1405</v>
      </c>
      <c r="B438" t="s">
        <v>1406</v>
      </c>
      <c r="C438" t="s">
        <v>1407</v>
      </c>
      <c r="I438" t="s">
        <v>1368</v>
      </c>
      <c r="J438" s="12">
        <v>0.22</v>
      </c>
      <c r="K438" s="8" t="str">
        <f t="shared" si="71"/>
        <v>N</v>
      </c>
      <c r="L438" s="8" t="str">
        <f t="shared" si="72"/>
        <v>W</v>
      </c>
      <c r="M438" s="9" t="str">
        <f t="shared" si="73"/>
        <v>5.8</v>
      </c>
      <c r="N438" s="9">
        <f t="shared" si="74"/>
        <v>-15.2</v>
      </c>
      <c r="O438">
        <f t="shared" si="75"/>
        <v>0</v>
      </c>
      <c r="P438" t="e">
        <f t="shared" si="76"/>
        <v>#DIV/0!</v>
      </c>
      <c r="Q438" t="e">
        <f t="shared" si="77"/>
        <v>#DIV/0!</v>
      </c>
      <c r="R438">
        <f t="shared" si="78"/>
        <v>0</v>
      </c>
      <c r="S438">
        <f t="shared" si="79"/>
        <v>0</v>
      </c>
      <c r="T438">
        <f t="shared" si="80"/>
        <v>0</v>
      </c>
      <c r="W438">
        <f t="shared" si="82"/>
        <v>0</v>
      </c>
    </row>
    <row r="439" spans="1:23" x14ac:dyDescent="0.25">
      <c r="A439" t="s">
        <v>1408</v>
      </c>
      <c r="B439" t="s">
        <v>1409</v>
      </c>
      <c r="C439" t="s">
        <v>1410</v>
      </c>
      <c r="D439">
        <v>32</v>
      </c>
      <c r="I439" t="s">
        <v>1374</v>
      </c>
      <c r="J439" s="12">
        <v>0.22</v>
      </c>
      <c r="K439" s="8" t="str">
        <f t="shared" si="71"/>
        <v>N</v>
      </c>
      <c r="L439" s="8" t="str">
        <f t="shared" si="72"/>
        <v>W</v>
      </c>
      <c r="M439" s="9" t="str">
        <f t="shared" si="73"/>
        <v>10.2</v>
      </c>
      <c r="N439" s="9">
        <f t="shared" si="74"/>
        <v>-48.8</v>
      </c>
      <c r="O439">
        <f t="shared" si="75"/>
        <v>0</v>
      </c>
      <c r="P439" t="e">
        <f t="shared" si="76"/>
        <v>#DIV/0!</v>
      </c>
      <c r="Q439" t="e">
        <f t="shared" si="77"/>
        <v>#DIV/0!</v>
      </c>
      <c r="R439">
        <f t="shared" si="78"/>
        <v>0</v>
      </c>
      <c r="S439">
        <f t="shared" si="79"/>
        <v>0</v>
      </c>
      <c r="T439">
        <f t="shared" si="80"/>
        <v>0</v>
      </c>
      <c r="W439">
        <f t="shared" si="82"/>
        <v>0</v>
      </c>
    </row>
    <row r="440" spans="1:23" x14ac:dyDescent="0.25">
      <c r="A440" t="s">
        <v>1411</v>
      </c>
      <c r="B440" t="s">
        <v>1412</v>
      </c>
      <c r="C440" t="s">
        <v>1413</v>
      </c>
      <c r="D440">
        <v>40</v>
      </c>
      <c r="E440">
        <v>17.5</v>
      </c>
      <c r="F440">
        <v>-2.5</v>
      </c>
      <c r="G440">
        <v>-3.3</v>
      </c>
      <c r="H440">
        <v>17</v>
      </c>
      <c r="I440" t="s">
        <v>1385</v>
      </c>
      <c r="J440" s="12">
        <v>0.22</v>
      </c>
      <c r="K440" s="8" t="str">
        <f t="shared" si="71"/>
        <v>S</v>
      </c>
      <c r="L440" s="8" t="str">
        <f t="shared" si="72"/>
        <v>E</v>
      </c>
      <c r="M440" s="9">
        <f t="shared" si="73"/>
        <v>-51.8</v>
      </c>
      <c r="N440" s="9" t="str">
        <f t="shared" si="74"/>
        <v>178.5</v>
      </c>
      <c r="O440">
        <f t="shared" si="75"/>
        <v>17.496856860590704</v>
      </c>
      <c r="P440">
        <f t="shared" si="76"/>
        <v>47.291828180329603</v>
      </c>
      <c r="Q440">
        <f t="shared" si="77"/>
        <v>195.16926748478542</v>
      </c>
      <c r="R440">
        <f t="shared" si="78"/>
        <v>12.409026313871843</v>
      </c>
      <c r="S440">
        <f t="shared" si="79"/>
        <v>3.3643115434038657</v>
      </c>
      <c r="T440">
        <f t="shared" si="80"/>
        <v>11.867496525407356</v>
      </c>
      <c r="W440">
        <f t="shared" si="82"/>
        <v>1</v>
      </c>
    </row>
    <row r="441" spans="1:23" x14ac:dyDescent="0.25">
      <c r="A441" t="s">
        <v>1414</v>
      </c>
      <c r="B441" t="s">
        <v>1415</v>
      </c>
      <c r="C441" t="s">
        <v>1416</v>
      </c>
      <c r="D441">
        <v>31.5</v>
      </c>
      <c r="E441">
        <v>13.1</v>
      </c>
      <c r="F441">
        <v>-0.9</v>
      </c>
      <c r="G441">
        <v>13.1</v>
      </c>
      <c r="H441">
        <v>-0.4</v>
      </c>
      <c r="I441" t="s">
        <v>1385</v>
      </c>
      <c r="J441" s="12">
        <v>0.22</v>
      </c>
      <c r="K441" s="8" t="str">
        <f t="shared" si="71"/>
        <v>S</v>
      </c>
      <c r="L441" s="8" t="str">
        <f t="shared" si="72"/>
        <v>W</v>
      </c>
      <c r="M441" s="9">
        <f t="shared" si="73"/>
        <v>-13.5</v>
      </c>
      <c r="N441" s="9">
        <f t="shared" si="74"/>
        <v>-37.1</v>
      </c>
      <c r="O441">
        <f t="shared" si="75"/>
        <v>13.136970731489052</v>
      </c>
      <c r="P441">
        <f t="shared" si="76"/>
        <v>50.882377500429214</v>
      </c>
      <c r="Q441">
        <f t="shared" si="77"/>
        <v>283.62638210879538</v>
      </c>
      <c r="R441">
        <f t="shared" si="78"/>
        <v>-2.4012120286414786</v>
      </c>
      <c r="S441">
        <f t="shared" si="79"/>
        <v>9.9054622787992699</v>
      </c>
      <c r="T441">
        <f t="shared" si="80"/>
        <v>8.2883048831948898</v>
      </c>
      <c r="W441">
        <f t="shared" si="82"/>
        <v>1</v>
      </c>
    </row>
    <row r="442" spans="1:23" x14ac:dyDescent="0.25">
      <c r="A442" t="s">
        <v>1417</v>
      </c>
      <c r="B442" t="s">
        <v>1418</v>
      </c>
      <c r="C442" t="s">
        <v>1147</v>
      </c>
      <c r="D442">
        <v>41.5</v>
      </c>
      <c r="E442">
        <v>18.100000000000001</v>
      </c>
      <c r="F442">
        <v>6.2</v>
      </c>
      <c r="G442">
        <v>11.1</v>
      </c>
      <c r="H442">
        <v>-12.9</v>
      </c>
      <c r="I442" t="s">
        <v>1368</v>
      </c>
      <c r="J442" s="12">
        <v>0.22</v>
      </c>
      <c r="K442" s="8" t="str">
        <f t="shared" si="71"/>
        <v>N</v>
      </c>
      <c r="L442" s="8" t="str">
        <f t="shared" si="72"/>
        <v>E</v>
      </c>
      <c r="M442" s="9" t="str">
        <f t="shared" si="73"/>
        <v>56.5</v>
      </c>
      <c r="N442" s="9" t="str">
        <f t="shared" si="74"/>
        <v>94.9</v>
      </c>
      <c r="O442">
        <f t="shared" si="75"/>
        <v>18.112426673419549</v>
      </c>
      <c r="P442">
        <f t="shared" si="76"/>
        <v>74.155091642028623</v>
      </c>
      <c r="Q442">
        <f t="shared" si="77"/>
        <v>24.138276230233771</v>
      </c>
      <c r="R442">
        <f t="shared" si="78"/>
        <v>-15.900677953483047</v>
      </c>
      <c r="S442">
        <f t="shared" si="79"/>
        <v>-7.125468682709907</v>
      </c>
      <c r="T442">
        <f t="shared" si="80"/>
        <v>4.9453146180337706</v>
      </c>
      <c r="W442">
        <f t="shared" si="82"/>
        <v>1</v>
      </c>
    </row>
    <row r="443" spans="1:23" x14ac:dyDescent="0.25">
      <c r="A443" t="s">
        <v>1419</v>
      </c>
      <c r="I443" t="s">
        <v>1420</v>
      </c>
      <c r="J443" s="12">
        <v>0.21</v>
      </c>
      <c r="K443" s="8" t="str">
        <f t="shared" si="71"/>
        <v/>
      </c>
      <c r="L443" s="8" t="str">
        <f t="shared" si="72"/>
        <v/>
      </c>
      <c r="M443" s="9" t="str">
        <f t="shared" si="73"/>
        <v/>
      </c>
      <c r="N443" s="9" t="b">
        <f t="shared" si="74"/>
        <v>0</v>
      </c>
      <c r="O443">
        <f t="shared" si="75"/>
        <v>0</v>
      </c>
      <c r="P443" t="e">
        <f t="shared" si="76"/>
        <v>#VALUE!</v>
      </c>
      <c r="Q443" t="e">
        <f t="shared" si="77"/>
        <v>#VALUE!</v>
      </c>
      <c r="R443" t="e">
        <f t="shared" si="78"/>
        <v>#VALUE!</v>
      </c>
      <c r="S443">
        <f t="shared" si="79"/>
        <v>0</v>
      </c>
      <c r="T443" t="e">
        <f t="shared" si="80"/>
        <v>#VALUE!</v>
      </c>
      <c r="W443">
        <f t="shared" si="82"/>
        <v>0</v>
      </c>
    </row>
    <row r="444" spans="1:23" x14ac:dyDescent="0.25">
      <c r="A444" t="s">
        <v>1421</v>
      </c>
      <c r="I444" t="s">
        <v>1422</v>
      </c>
      <c r="J444" s="12">
        <v>0.21</v>
      </c>
      <c r="K444" s="8" t="str">
        <f t="shared" si="71"/>
        <v/>
      </c>
      <c r="L444" s="8" t="str">
        <f t="shared" si="72"/>
        <v/>
      </c>
      <c r="M444" s="9" t="str">
        <f t="shared" si="73"/>
        <v/>
      </c>
      <c r="N444" s="9" t="b">
        <f t="shared" si="74"/>
        <v>0</v>
      </c>
      <c r="O444">
        <f t="shared" si="75"/>
        <v>0</v>
      </c>
      <c r="P444" t="e">
        <f t="shared" si="76"/>
        <v>#VALUE!</v>
      </c>
      <c r="Q444" t="e">
        <f t="shared" si="77"/>
        <v>#VALUE!</v>
      </c>
      <c r="R444" t="e">
        <f t="shared" si="78"/>
        <v>#VALUE!</v>
      </c>
      <c r="S444">
        <f t="shared" si="79"/>
        <v>0</v>
      </c>
      <c r="T444" t="e">
        <f t="shared" si="80"/>
        <v>#VALUE!</v>
      </c>
      <c r="W444">
        <f t="shared" si="82"/>
        <v>0</v>
      </c>
    </row>
    <row r="445" spans="1:23" x14ac:dyDescent="0.25">
      <c r="A445" t="s">
        <v>1423</v>
      </c>
      <c r="B445" t="s">
        <v>1424</v>
      </c>
      <c r="C445" t="s">
        <v>1425</v>
      </c>
      <c r="I445" t="s">
        <v>1420</v>
      </c>
      <c r="J445" s="12">
        <v>0.21</v>
      </c>
      <c r="K445" s="8" t="str">
        <f t="shared" si="71"/>
        <v>S</v>
      </c>
      <c r="L445" s="8" t="str">
        <f t="shared" si="72"/>
        <v>W</v>
      </c>
      <c r="M445" s="9">
        <f t="shared" si="73"/>
        <v>-26.5</v>
      </c>
      <c r="N445" s="9">
        <f t="shared" si="74"/>
        <v>-11.3</v>
      </c>
      <c r="O445">
        <f t="shared" si="75"/>
        <v>0</v>
      </c>
      <c r="P445" t="e">
        <f t="shared" si="76"/>
        <v>#DIV/0!</v>
      </c>
      <c r="Q445" t="e">
        <f t="shared" si="77"/>
        <v>#DIV/0!</v>
      </c>
      <c r="R445">
        <f t="shared" si="78"/>
        <v>0</v>
      </c>
      <c r="S445">
        <f t="shared" si="79"/>
        <v>0</v>
      </c>
      <c r="T445">
        <f t="shared" si="80"/>
        <v>0</v>
      </c>
      <c r="W445">
        <f t="shared" si="82"/>
        <v>0</v>
      </c>
    </row>
    <row r="446" spans="1:23" x14ac:dyDescent="0.25">
      <c r="A446" t="s">
        <v>1426</v>
      </c>
      <c r="B446" t="s">
        <v>1427</v>
      </c>
      <c r="C446" t="s">
        <v>1428</v>
      </c>
      <c r="I446" t="s">
        <v>1429</v>
      </c>
      <c r="J446" s="12">
        <v>0.21</v>
      </c>
      <c r="K446" s="8" t="str">
        <f t="shared" si="71"/>
        <v>N</v>
      </c>
      <c r="L446" s="8" t="str">
        <f t="shared" si="72"/>
        <v>E</v>
      </c>
      <c r="M446" s="9" t="str">
        <f t="shared" si="73"/>
        <v>15.0</v>
      </c>
      <c r="N446" s="9" t="str">
        <f t="shared" si="74"/>
        <v>140.7</v>
      </c>
      <c r="O446">
        <f t="shared" si="75"/>
        <v>0</v>
      </c>
      <c r="P446" t="e">
        <f t="shared" si="76"/>
        <v>#DIV/0!</v>
      </c>
      <c r="Q446" t="e">
        <f t="shared" si="77"/>
        <v>#DIV/0!</v>
      </c>
      <c r="R446">
        <f t="shared" si="78"/>
        <v>0</v>
      </c>
      <c r="S446">
        <f t="shared" si="79"/>
        <v>0</v>
      </c>
      <c r="T446">
        <f t="shared" si="80"/>
        <v>0</v>
      </c>
      <c r="W446">
        <f t="shared" si="82"/>
        <v>0</v>
      </c>
    </row>
    <row r="447" spans="1:23" x14ac:dyDescent="0.25">
      <c r="A447" t="s">
        <v>1430</v>
      </c>
      <c r="B447" t="s">
        <v>1431</v>
      </c>
      <c r="C447" t="s">
        <v>1432</v>
      </c>
      <c r="I447" t="s">
        <v>1429</v>
      </c>
      <c r="J447" s="12">
        <v>0.21</v>
      </c>
      <c r="K447" s="8" t="str">
        <f t="shared" si="71"/>
        <v>N</v>
      </c>
      <c r="L447" s="8" t="str">
        <f t="shared" si="72"/>
        <v>W</v>
      </c>
      <c r="M447" s="9" t="str">
        <f t="shared" si="73"/>
        <v>36.7</v>
      </c>
      <c r="N447" s="9">
        <f t="shared" si="74"/>
        <v>-127.8</v>
      </c>
      <c r="O447">
        <f t="shared" si="75"/>
        <v>0</v>
      </c>
      <c r="P447" t="e">
        <f t="shared" si="76"/>
        <v>#DIV/0!</v>
      </c>
      <c r="Q447" t="e">
        <f t="shared" si="77"/>
        <v>#DIV/0!</v>
      </c>
      <c r="R447">
        <f t="shared" si="78"/>
        <v>0</v>
      </c>
      <c r="S447">
        <f t="shared" si="79"/>
        <v>0</v>
      </c>
      <c r="T447">
        <f t="shared" si="80"/>
        <v>0</v>
      </c>
      <c r="W447">
        <f t="shared" si="82"/>
        <v>0</v>
      </c>
    </row>
    <row r="448" spans="1:23" x14ac:dyDescent="0.25">
      <c r="A448" t="s">
        <v>1433</v>
      </c>
      <c r="B448" t="s">
        <v>1434</v>
      </c>
      <c r="C448" t="s">
        <v>1435</v>
      </c>
      <c r="I448" t="s">
        <v>1422</v>
      </c>
      <c r="J448" s="12">
        <v>0.21</v>
      </c>
      <c r="K448" s="8" t="str">
        <f t="shared" si="71"/>
        <v>S</v>
      </c>
      <c r="L448" s="8" t="str">
        <f t="shared" si="72"/>
        <v>W</v>
      </c>
      <c r="M448" s="9">
        <f t="shared" si="73"/>
        <v>-13.6</v>
      </c>
      <c r="N448" s="9">
        <f t="shared" si="74"/>
        <v>-5.8</v>
      </c>
      <c r="O448">
        <f t="shared" si="75"/>
        <v>0</v>
      </c>
      <c r="P448" t="e">
        <f t="shared" si="76"/>
        <v>#DIV/0!</v>
      </c>
      <c r="Q448" t="e">
        <f t="shared" si="77"/>
        <v>#DIV/0!</v>
      </c>
      <c r="R448">
        <f t="shared" si="78"/>
        <v>0</v>
      </c>
      <c r="S448">
        <f t="shared" si="79"/>
        <v>0</v>
      </c>
      <c r="T448">
        <f t="shared" si="80"/>
        <v>0</v>
      </c>
      <c r="W448">
        <f t="shared" si="82"/>
        <v>0</v>
      </c>
    </row>
    <row r="449" spans="1:23" x14ac:dyDescent="0.25">
      <c r="A449" t="s">
        <v>1436</v>
      </c>
      <c r="I449" t="s">
        <v>1429</v>
      </c>
      <c r="J449" s="12">
        <v>0.21</v>
      </c>
      <c r="K449" s="8" t="str">
        <f t="shared" si="71"/>
        <v/>
      </c>
      <c r="L449" s="8" t="str">
        <f t="shared" si="72"/>
        <v/>
      </c>
      <c r="M449" s="9" t="str">
        <f t="shared" si="73"/>
        <v/>
      </c>
      <c r="N449" s="9" t="b">
        <f t="shared" si="74"/>
        <v>0</v>
      </c>
      <c r="O449">
        <f t="shared" si="75"/>
        <v>0</v>
      </c>
      <c r="P449" t="e">
        <f t="shared" si="76"/>
        <v>#VALUE!</v>
      </c>
      <c r="Q449" t="e">
        <f t="shared" si="77"/>
        <v>#VALUE!</v>
      </c>
      <c r="R449" t="e">
        <f t="shared" si="78"/>
        <v>#VALUE!</v>
      </c>
      <c r="S449">
        <f t="shared" si="79"/>
        <v>0</v>
      </c>
      <c r="T449" t="e">
        <f t="shared" si="80"/>
        <v>#VALUE!</v>
      </c>
      <c r="W449">
        <f t="shared" si="82"/>
        <v>0</v>
      </c>
    </row>
    <row r="450" spans="1:23" x14ac:dyDescent="0.25">
      <c r="A450" t="s">
        <v>1437</v>
      </c>
      <c r="I450" t="s">
        <v>1429</v>
      </c>
      <c r="J450" s="12">
        <v>0.21</v>
      </c>
      <c r="K450" s="8" t="str">
        <f t="shared" si="71"/>
        <v/>
      </c>
      <c r="L450" s="8" t="str">
        <f t="shared" si="72"/>
        <v/>
      </c>
      <c r="M450" s="9" t="str">
        <f t="shared" si="73"/>
        <v/>
      </c>
      <c r="N450" s="9" t="b">
        <f t="shared" si="74"/>
        <v>0</v>
      </c>
      <c r="O450">
        <f t="shared" si="75"/>
        <v>0</v>
      </c>
      <c r="P450" t="e">
        <f t="shared" si="76"/>
        <v>#VALUE!</v>
      </c>
      <c r="Q450" t="e">
        <f t="shared" si="77"/>
        <v>#VALUE!</v>
      </c>
      <c r="R450" t="e">
        <f t="shared" si="78"/>
        <v>#VALUE!</v>
      </c>
      <c r="S450">
        <f t="shared" si="79"/>
        <v>0</v>
      </c>
      <c r="T450" t="e">
        <f t="shared" si="80"/>
        <v>#VALUE!</v>
      </c>
      <c r="W450">
        <f t="shared" si="82"/>
        <v>0</v>
      </c>
    </row>
    <row r="451" spans="1:23" x14ac:dyDescent="0.25">
      <c r="A451" t="s">
        <v>1438</v>
      </c>
      <c r="B451" t="s">
        <v>731</v>
      </c>
      <c r="C451" t="s">
        <v>1439</v>
      </c>
      <c r="D451">
        <v>74</v>
      </c>
      <c r="I451" t="s">
        <v>1420</v>
      </c>
      <c r="J451" s="12">
        <v>0.21</v>
      </c>
      <c r="K451" s="8" t="str">
        <f t="shared" ref="K451:K514" si="83">RIGHTB(B451,1)</f>
        <v>N</v>
      </c>
      <c r="L451" s="8" t="str">
        <f t="shared" ref="L451:L514" si="84">RIGHTB(C451,1)</f>
        <v>W</v>
      </c>
      <c r="M451" s="9" t="str">
        <f t="shared" ref="M451:M514" si="85">IF(AND(K451="S",LEN(B451)&gt;4),-LEFT(B451,4),IF(AND(K451="S",LEN(B451)=4),-LEFT(B451,3),IF(AND(K451="N",LEN(B451)=4),LEFT(B451,3),LEFT(B451,4))))</f>
        <v>22.9</v>
      </c>
      <c r="N451" s="9">
        <f t="shared" ref="N451:N514" si="86">IF(AND(L451="W",LEN(C451)=6),-LEFT(C451,5), IF(AND(L451="W",LEN(C451)=5),-LEFT(C451,4), IF(AND(L451="W",LEN(C451)=4), -LEFT(C451,3), IF(AND(L451="E", LEN(C451)=6),LEFT(C451,5), IF(AND(L451="E",LEN(C451)=5), LEFT(C451,4), IF(AND(L451="E",LEN(C451)=4),LEFT(C451,3) ))))))</f>
        <v>-123.8</v>
      </c>
      <c r="O451">
        <f t="shared" ref="O451:O514" si="87">(F451^2+G451^2+H451^2)^0.5</f>
        <v>0</v>
      </c>
      <c r="P451" t="e">
        <f t="shared" ref="P451:P514" si="88">ATAN((R451^2+S451^2)^0.5/T451)/$AB$1</f>
        <v>#DIV/0!</v>
      </c>
      <c r="Q451" t="e">
        <f t="shared" ref="Q451:Q514" si="89">ATAN2(R451,S451)/$AB$1+180</f>
        <v>#DIV/0!</v>
      </c>
      <c r="R451">
        <f t="shared" ref="R451:R514" si="90">-F451*SIN(M451*$AB$1)*COS(N451*$AB$1)-G451*SIN($AB$1*M451)*SIN($AB$1*N451)+H451*COS($AB$1*M451)</f>
        <v>0</v>
      </c>
      <c r="S451">
        <f t="shared" ref="S451:S514" si="91">-F451*SIN($AB$1*N451)+G451*COS($AB$1*N451)</f>
        <v>0</v>
      </c>
      <c r="T451">
        <f t="shared" ref="T451:T514" si="92">-F451*COS($AB$1*M451)*COS(N451*$AB$1)-G451*COS($AB$1*M451)*SIN($AB$1*N451)-H451*SIN($AB$1*M451)</f>
        <v>0</v>
      </c>
      <c r="W451">
        <f t="shared" si="82"/>
        <v>0</v>
      </c>
    </row>
    <row r="452" spans="1:23" x14ac:dyDescent="0.25">
      <c r="A452" t="s">
        <v>1440</v>
      </c>
      <c r="B452" t="s">
        <v>1441</v>
      </c>
      <c r="C452" t="s">
        <v>1442</v>
      </c>
      <c r="D452">
        <v>52.2</v>
      </c>
      <c r="E452">
        <v>21.7</v>
      </c>
      <c r="F452">
        <v>-12.9</v>
      </c>
      <c r="G452">
        <v>1.9</v>
      </c>
      <c r="H452">
        <v>-17.399999999999999</v>
      </c>
      <c r="I452" t="s">
        <v>1422</v>
      </c>
      <c r="J452" s="12">
        <v>0.21</v>
      </c>
      <c r="K452" s="8" t="str">
        <f t="shared" si="83"/>
        <v>N</v>
      </c>
      <c r="L452" s="8" t="str">
        <f t="shared" si="84"/>
        <v>E</v>
      </c>
      <c r="M452" s="9" t="str">
        <f t="shared" si="85"/>
        <v>72.8</v>
      </c>
      <c r="N452" s="9" t="str">
        <f t="shared" si="86"/>
        <v>147.3</v>
      </c>
      <c r="O452">
        <f t="shared" si="87"/>
        <v>21.743504777289239</v>
      </c>
      <c r="P452">
        <f t="shared" si="88"/>
        <v>52.92510243313238</v>
      </c>
      <c r="Q452">
        <f t="shared" si="89"/>
        <v>341.96735951771188</v>
      </c>
      <c r="R452">
        <f t="shared" si="90"/>
        <v>-16.495885694168912</v>
      </c>
      <c r="S452">
        <f t="shared" si="91"/>
        <v>5.3702296493387598</v>
      </c>
      <c r="T452">
        <f t="shared" si="92"/>
        <v>13.108256507952396</v>
      </c>
      <c r="W452">
        <f t="shared" si="82"/>
        <v>1</v>
      </c>
    </row>
    <row r="453" spans="1:23" x14ac:dyDescent="0.25">
      <c r="A453" t="s">
        <v>1443</v>
      </c>
      <c r="B453" t="s">
        <v>1444</v>
      </c>
      <c r="C453" t="s">
        <v>1445</v>
      </c>
      <c r="D453">
        <v>46.3</v>
      </c>
      <c r="I453" t="s">
        <v>1429</v>
      </c>
      <c r="J453" s="12">
        <v>0.21</v>
      </c>
      <c r="K453" s="8" t="str">
        <f t="shared" si="83"/>
        <v>S</v>
      </c>
      <c r="L453" s="8" t="str">
        <f t="shared" si="84"/>
        <v>W</v>
      </c>
      <c r="M453" s="9">
        <f t="shared" si="85"/>
        <v>-13.9</v>
      </c>
      <c r="N453" s="9">
        <f t="shared" si="86"/>
        <v>-65.5</v>
      </c>
      <c r="O453">
        <f t="shared" si="87"/>
        <v>0</v>
      </c>
      <c r="P453" t="e">
        <f t="shared" si="88"/>
        <v>#DIV/0!</v>
      </c>
      <c r="Q453" t="e">
        <f t="shared" si="89"/>
        <v>#DIV/0!</v>
      </c>
      <c r="R453">
        <f t="shared" si="90"/>
        <v>0</v>
      </c>
      <c r="S453">
        <f t="shared" si="91"/>
        <v>0</v>
      </c>
      <c r="T453">
        <f t="shared" si="92"/>
        <v>0</v>
      </c>
      <c r="W453">
        <f t="shared" si="82"/>
        <v>0</v>
      </c>
    </row>
    <row r="454" spans="1:23" x14ac:dyDescent="0.25">
      <c r="A454" t="s">
        <v>1446</v>
      </c>
      <c r="B454" t="s">
        <v>1447</v>
      </c>
      <c r="C454" t="s">
        <v>1448</v>
      </c>
      <c r="I454" t="s">
        <v>1420</v>
      </c>
      <c r="J454" s="12">
        <v>0.21</v>
      </c>
      <c r="K454" s="8" t="str">
        <f t="shared" si="83"/>
        <v>N</v>
      </c>
      <c r="L454" s="8" t="str">
        <f t="shared" si="84"/>
        <v>E</v>
      </c>
      <c r="M454" s="9" t="str">
        <f t="shared" si="85"/>
        <v>7.4</v>
      </c>
      <c r="N454" s="9" t="str">
        <f t="shared" si="86"/>
        <v>36.7</v>
      </c>
      <c r="O454">
        <f t="shared" si="87"/>
        <v>0</v>
      </c>
      <c r="P454" t="e">
        <f t="shared" si="88"/>
        <v>#DIV/0!</v>
      </c>
      <c r="Q454" t="e">
        <f t="shared" si="89"/>
        <v>#DIV/0!</v>
      </c>
      <c r="R454">
        <f t="shared" si="90"/>
        <v>0</v>
      </c>
      <c r="S454">
        <f t="shared" si="91"/>
        <v>0</v>
      </c>
      <c r="T454">
        <f t="shared" si="92"/>
        <v>0</v>
      </c>
      <c r="W454">
        <f t="shared" si="82"/>
        <v>0</v>
      </c>
    </row>
    <row r="455" spans="1:23" x14ac:dyDescent="0.25">
      <c r="A455" t="s">
        <v>1449</v>
      </c>
      <c r="B455" t="s">
        <v>1450</v>
      </c>
      <c r="C455" t="s">
        <v>1451</v>
      </c>
      <c r="D455">
        <v>40.700000000000003</v>
      </c>
      <c r="I455" t="s">
        <v>1429</v>
      </c>
      <c r="J455" s="12">
        <v>0.21</v>
      </c>
      <c r="K455" s="8" t="str">
        <f t="shared" si="83"/>
        <v>N</v>
      </c>
      <c r="L455" s="8" t="str">
        <f t="shared" si="84"/>
        <v>E</v>
      </c>
      <c r="M455" s="9" t="str">
        <f t="shared" si="85"/>
        <v>29.1</v>
      </c>
      <c r="N455" s="9" t="str">
        <f t="shared" si="86"/>
        <v>139.7</v>
      </c>
      <c r="O455">
        <f t="shared" si="87"/>
        <v>0</v>
      </c>
      <c r="P455" t="e">
        <f t="shared" si="88"/>
        <v>#DIV/0!</v>
      </c>
      <c r="Q455" t="e">
        <f t="shared" si="89"/>
        <v>#DIV/0!</v>
      </c>
      <c r="R455">
        <f t="shared" si="90"/>
        <v>0</v>
      </c>
      <c r="S455">
        <f t="shared" si="91"/>
        <v>0</v>
      </c>
      <c r="T455">
        <f t="shared" si="92"/>
        <v>0</v>
      </c>
      <c r="W455">
        <f t="shared" si="82"/>
        <v>0</v>
      </c>
    </row>
    <row r="456" spans="1:23" x14ac:dyDescent="0.25">
      <c r="A456" t="s">
        <v>1452</v>
      </c>
      <c r="B456" t="s">
        <v>1453</v>
      </c>
      <c r="C456" t="s">
        <v>1454</v>
      </c>
      <c r="D456">
        <v>21.3</v>
      </c>
      <c r="E456">
        <v>16.7</v>
      </c>
      <c r="F456">
        <v>-3.7</v>
      </c>
      <c r="G456">
        <v>1.8</v>
      </c>
      <c r="H456">
        <v>16.2</v>
      </c>
      <c r="I456" t="s">
        <v>1420</v>
      </c>
      <c r="J456" s="12">
        <v>0.21</v>
      </c>
      <c r="K456" s="8" t="str">
        <f t="shared" si="83"/>
        <v>S</v>
      </c>
      <c r="L456" s="8" t="str">
        <f t="shared" si="84"/>
        <v>W</v>
      </c>
      <c r="M456" s="9">
        <f t="shared" si="85"/>
        <v>-19.899999999999999</v>
      </c>
      <c r="N456" s="9">
        <f t="shared" si="86"/>
        <v>-13.8</v>
      </c>
      <c r="O456">
        <f t="shared" si="87"/>
        <v>16.714365079176655</v>
      </c>
      <c r="P456">
        <f t="shared" si="88"/>
        <v>56.206668679508638</v>
      </c>
      <c r="Q456">
        <f t="shared" si="89"/>
        <v>183.57222145791437</v>
      </c>
      <c r="R456">
        <f t="shared" si="90"/>
        <v>13.863471495109822</v>
      </c>
      <c r="S456">
        <f t="shared" si="91"/>
        <v>0.86546791082428742</v>
      </c>
      <c r="T456">
        <f t="shared" si="92"/>
        <v>9.2965113563965946</v>
      </c>
      <c r="W456">
        <f t="shared" si="82"/>
        <v>1</v>
      </c>
    </row>
    <row r="457" spans="1:23" x14ac:dyDescent="0.25">
      <c r="A457" t="s">
        <v>1455</v>
      </c>
      <c r="B457" t="s">
        <v>1456</v>
      </c>
      <c r="C457" t="s">
        <v>1457</v>
      </c>
      <c r="I457" t="s">
        <v>1429</v>
      </c>
      <c r="J457" s="12">
        <v>0.21</v>
      </c>
      <c r="K457" s="8" t="str">
        <f t="shared" si="83"/>
        <v>S</v>
      </c>
      <c r="L457" s="8" t="str">
        <f t="shared" si="84"/>
        <v>W</v>
      </c>
      <c r="M457" s="9">
        <f t="shared" si="85"/>
        <v>-18.8</v>
      </c>
      <c r="N457" s="9">
        <f t="shared" si="86"/>
        <v>-158.6</v>
      </c>
      <c r="O457">
        <f t="shared" si="87"/>
        <v>0</v>
      </c>
      <c r="P457" t="e">
        <f t="shared" si="88"/>
        <v>#DIV/0!</v>
      </c>
      <c r="Q457" t="e">
        <f t="shared" si="89"/>
        <v>#DIV/0!</v>
      </c>
      <c r="R457">
        <f t="shared" si="90"/>
        <v>0</v>
      </c>
      <c r="S457">
        <f t="shared" si="91"/>
        <v>0</v>
      </c>
      <c r="T457">
        <f t="shared" si="92"/>
        <v>0</v>
      </c>
      <c r="W457">
        <f t="shared" ref="W457:W480" si="93">IF(O457&lt;&gt;0,1,0)</f>
        <v>0</v>
      </c>
    </row>
    <row r="458" spans="1:23" x14ac:dyDescent="0.25">
      <c r="A458" t="s">
        <v>1458</v>
      </c>
      <c r="B458" t="s">
        <v>1459</v>
      </c>
      <c r="C458" t="s">
        <v>1460</v>
      </c>
      <c r="I458" t="s">
        <v>1429</v>
      </c>
      <c r="J458" s="12">
        <v>0.21</v>
      </c>
      <c r="K458" s="8" t="str">
        <f t="shared" si="83"/>
        <v>S</v>
      </c>
      <c r="L458" s="8" t="str">
        <f t="shared" si="84"/>
        <v>E</v>
      </c>
      <c r="M458" s="9">
        <f t="shared" si="85"/>
        <v>-42.8</v>
      </c>
      <c r="N458" s="9" t="str">
        <f t="shared" si="86"/>
        <v>8.2</v>
      </c>
      <c r="O458">
        <f t="shared" si="87"/>
        <v>0</v>
      </c>
      <c r="P458" t="e">
        <f t="shared" si="88"/>
        <v>#DIV/0!</v>
      </c>
      <c r="Q458" t="e">
        <f t="shared" si="89"/>
        <v>#DIV/0!</v>
      </c>
      <c r="R458">
        <f t="shared" si="90"/>
        <v>0</v>
      </c>
      <c r="S458">
        <f t="shared" si="91"/>
        <v>0</v>
      </c>
      <c r="T458">
        <f t="shared" si="92"/>
        <v>0</v>
      </c>
      <c r="W458">
        <f t="shared" si="93"/>
        <v>0</v>
      </c>
    </row>
    <row r="459" spans="1:23" x14ac:dyDescent="0.25">
      <c r="A459" t="s">
        <v>1461</v>
      </c>
      <c r="B459" t="s">
        <v>1462</v>
      </c>
      <c r="C459" t="s">
        <v>1463</v>
      </c>
      <c r="D459">
        <v>33.5</v>
      </c>
      <c r="I459" t="s">
        <v>1422</v>
      </c>
      <c r="J459" s="12">
        <v>0.21</v>
      </c>
      <c r="K459" s="8" t="str">
        <f t="shared" si="83"/>
        <v>N</v>
      </c>
      <c r="L459" s="8" t="str">
        <f t="shared" si="84"/>
        <v>E</v>
      </c>
      <c r="M459" s="9" t="str">
        <f t="shared" si="85"/>
        <v>10.4</v>
      </c>
      <c r="N459" s="9" t="str">
        <f t="shared" si="86"/>
        <v>131.6</v>
      </c>
      <c r="O459">
        <f t="shared" si="87"/>
        <v>0</v>
      </c>
      <c r="P459" t="e">
        <f t="shared" si="88"/>
        <v>#DIV/0!</v>
      </c>
      <c r="Q459" t="e">
        <f t="shared" si="89"/>
        <v>#DIV/0!</v>
      </c>
      <c r="R459">
        <f t="shared" si="90"/>
        <v>0</v>
      </c>
      <c r="S459">
        <f t="shared" si="91"/>
        <v>0</v>
      </c>
      <c r="T459">
        <f t="shared" si="92"/>
        <v>0</v>
      </c>
      <c r="W459">
        <f t="shared" si="93"/>
        <v>0</v>
      </c>
    </row>
    <row r="460" spans="1:23" x14ac:dyDescent="0.25">
      <c r="A460" t="s">
        <v>1464</v>
      </c>
      <c r="B460" t="s">
        <v>1465</v>
      </c>
      <c r="C460" t="s">
        <v>1466</v>
      </c>
      <c r="D460">
        <v>25.4</v>
      </c>
      <c r="E460">
        <v>12.2</v>
      </c>
      <c r="F460">
        <v>-7.6</v>
      </c>
      <c r="G460">
        <v>-9.3000000000000007</v>
      </c>
      <c r="H460">
        <v>2.2000000000000002</v>
      </c>
      <c r="I460" t="s">
        <v>1429</v>
      </c>
      <c r="J460" s="12">
        <v>0.21</v>
      </c>
      <c r="K460" s="8" t="str">
        <f t="shared" si="83"/>
        <v>N</v>
      </c>
      <c r="L460" s="8" t="str">
        <f t="shared" si="84"/>
        <v>E</v>
      </c>
      <c r="M460" s="9" t="str">
        <f t="shared" si="85"/>
        <v>29.5</v>
      </c>
      <c r="N460" s="9" t="str">
        <f t="shared" si="86"/>
        <v>13.5</v>
      </c>
      <c r="O460">
        <f t="shared" si="87"/>
        <v>12.210241602851273</v>
      </c>
      <c r="P460">
        <f t="shared" si="88"/>
        <v>53.644309806088287</v>
      </c>
      <c r="Q460">
        <f t="shared" si="89"/>
        <v>132.33758247773679</v>
      </c>
      <c r="R460">
        <f t="shared" si="90"/>
        <v>6.6228704248632875</v>
      </c>
      <c r="S460">
        <f t="shared" si="91"/>
        <v>-7.2688554944579007</v>
      </c>
      <c r="T460">
        <f t="shared" si="92"/>
        <v>7.23818534828726</v>
      </c>
      <c r="W460">
        <f t="shared" si="93"/>
        <v>1</v>
      </c>
    </row>
    <row r="461" spans="1:23" x14ac:dyDescent="0.25">
      <c r="A461" t="s">
        <v>1467</v>
      </c>
      <c r="B461" t="s">
        <v>1418</v>
      </c>
      <c r="C461" t="s">
        <v>536</v>
      </c>
      <c r="D461">
        <v>35.5</v>
      </c>
      <c r="E461">
        <v>22.2</v>
      </c>
      <c r="F461">
        <v>14.9</v>
      </c>
      <c r="G461">
        <v>-8.1</v>
      </c>
      <c r="H461">
        <v>-14.3</v>
      </c>
      <c r="I461" t="s">
        <v>1429</v>
      </c>
      <c r="J461" s="12">
        <v>0.21</v>
      </c>
      <c r="K461" s="8" t="str">
        <f t="shared" si="83"/>
        <v>N</v>
      </c>
      <c r="L461" s="8" t="str">
        <f t="shared" si="84"/>
        <v>W</v>
      </c>
      <c r="M461" s="9" t="str">
        <f t="shared" si="85"/>
        <v>56.5</v>
      </c>
      <c r="N461" s="9">
        <f t="shared" si="86"/>
        <v>-147.6</v>
      </c>
      <c r="O461">
        <f t="shared" si="87"/>
        <v>22.183552465734607</v>
      </c>
      <c r="P461">
        <f t="shared" si="88"/>
        <v>42.049787260773712</v>
      </c>
      <c r="Q461">
        <f t="shared" si="89"/>
        <v>273.94122916232971</v>
      </c>
      <c r="R461">
        <f t="shared" si="90"/>
        <v>-1.0212386822643458</v>
      </c>
      <c r="S461">
        <f t="shared" si="91"/>
        <v>14.822875442360107</v>
      </c>
      <c r="T461">
        <f t="shared" si="92"/>
        <v>16.472687551645137</v>
      </c>
      <c r="W461">
        <f t="shared" si="93"/>
        <v>1</v>
      </c>
    </row>
    <row r="462" spans="1:23" x14ac:dyDescent="0.25">
      <c r="A462" t="s">
        <v>1468</v>
      </c>
      <c r="B462" t="s">
        <v>1469</v>
      </c>
      <c r="C462" t="s">
        <v>249</v>
      </c>
      <c r="D462">
        <v>32.4</v>
      </c>
      <c r="E462">
        <v>21.5</v>
      </c>
      <c r="F462">
        <v>-4.4000000000000004</v>
      </c>
      <c r="G462">
        <v>-19.600000000000001</v>
      </c>
      <c r="H462">
        <v>-7.7</v>
      </c>
      <c r="I462" t="s">
        <v>1429</v>
      </c>
      <c r="J462" s="12">
        <v>0.21</v>
      </c>
      <c r="K462" s="8" t="str">
        <f t="shared" si="83"/>
        <v>N</v>
      </c>
      <c r="L462" s="8" t="str">
        <f t="shared" si="84"/>
        <v>E</v>
      </c>
      <c r="M462" s="9" t="str">
        <f t="shared" si="85"/>
        <v>5.4</v>
      </c>
      <c r="N462" s="9" t="str">
        <f t="shared" si="86"/>
        <v>56.4</v>
      </c>
      <c r="O462">
        <f t="shared" si="87"/>
        <v>21.513019313894553</v>
      </c>
      <c r="P462">
        <f t="shared" si="88"/>
        <v>25.597446515021261</v>
      </c>
      <c r="Q462">
        <f t="shared" si="89"/>
        <v>50.593862800992099</v>
      </c>
      <c r="R462">
        <f t="shared" si="90"/>
        <v>-5.9003383116056707</v>
      </c>
      <c r="S462">
        <f t="shared" si="91"/>
        <v>-7.1816209065729284</v>
      </c>
      <c r="T462">
        <f t="shared" si="92"/>
        <v>19.401554807872309</v>
      </c>
      <c r="W462">
        <f t="shared" si="93"/>
        <v>1</v>
      </c>
    </row>
    <row r="463" spans="1:23" x14ac:dyDescent="0.25">
      <c r="A463" t="s">
        <v>1470</v>
      </c>
      <c r="B463" t="s">
        <v>1471</v>
      </c>
      <c r="C463" t="s">
        <v>1472</v>
      </c>
      <c r="D463">
        <v>19</v>
      </c>
      <c r="E463">
        <v>20.100000000000001</v>
      </c>
      <c r="F463">
        <v>0.2</v>
      </c>
      <c r="G463">
        <v>-18.3</v>
      </c>
      <c r="H463">
        <v>8.1999999999999993</v>
      </c>
      <c r="I463" t="s">
        <v>1429</v>
      </c>
      <c r="J463" s="12">
        <v>0.21</v>
      </c>
      <c r="K463" s="8" t="str">
        <f t="shared" si="83"/>
        <v>S</v>
      </c>
      <c r="L463" s="8" t="str">
        <f t="shared" si="84"/>
        <v>E</v>
      </c>
      <c r="M463" s="9">
        <f t="shared" si="85"/>
        <v>-69.7</v>
      </c>
      <c r="N463" s="9" t="str">
        <f t="shared" si="86"/>
        <v>164.7</v>
      </c>
      <c r="O463">
        <f t="shared" si="87"/>
        <v>20.054176622339799</v>
      </c>
      <c r="P463">
        <f t="shared" si="88"/>
        <v>61.941542124048972</v>
      </c>
      <c r="Q463">
        <f t="shared" si="89"/>
        <v>276.04931878194964</v>
      </c>
      <c r="R463">
        <f t="shared" si="90"/>
        <v>-1.8650073348394347</v>
      </c>
      <c r="S463">
        <f t="shared" si="91"/>
        <v>17.598626147372038</v>
      </c>
      <c r="T463">
        <f t="shared" si="92"/>
        <v>9.4329266596337114</v>
      </c>
      <c r="W463">
        <f t="shared" si="93"/>
        <v>1</v>
      </c>
    </row>
    <row r="464" spans="1:23" x14ac:dyDescent="0.25">
      <c r="A464" t="s">
        <v>1473</v>
      </c>
      <c r="I464" t="s">
        <v>1474</v>
      </c>
      <c r="J464">
        <v>0.2</v>
      </c>
      <c r="K464" s="8" t="str">
        <f t="shared" si="83"/>
        <v/>
      </c>
      <c r="L464" s="8" t="str">
        <f t="shared" si="84"/>
        <v/>
      </c>
      <c r="M464" s="9" t="str">
        <f t="shared" si="85"/>
        <v/>
      </c>
      <c r="N464" s="9" t="b">
        <f t="shared" si="86"/>
        <v>0</v>
      </c>
      <c r="O464">
        <f t="shared" si="87"/>
        <v>0</v>
      </c>
      <c r="P464" t="e">
        <f t="shared" si="88"/>
        <v>#VALUE!</v>
      </c>
      <c r="Q464" t="e">
        <f t="shared" si="89"/>
        <v>#VALUE!</v>
      </c>
      <c r="R464" t="e">
        <f t="shared" si="90"/>
        <v>#VALUE!</v>
      </c>
      <c r="S464">
        <f t="shared" si="91"/>
        <v>0</v>
      </c>
      <c r="T464" t="e">
        <f t="shared" si="92"/>
        <v>#VALUE!</v>
      </c>
      <c r="W464">
        <f t="shared" si="93"/>
        <v>0</v>
      </c>
    </row>
    <row r="465" spans="1:23" x14ac:dyDescent="0.25">
      <c r="A465" t="s">
        <v>1475</v>
      </c>
      <c r="I465" t="s">
        <v>1476</v>
      </c>
      <c r="J465">
        <v>0.2</v>
      </c>
      <c r="K465" s="8" t="str">
        <f t="shared" si="83"/>
        <v/>
      </c>
      <c r="L465" s="8" t="str">
        <f t="shared" si="84"/>
        <v/>
      </c>
      <c r="M465" s="9" t="str">
        <f t="shared" si="85"/>
        <v/>
      </c>
      <c r="N465" s="9" t="b">
        <f t="shared" si="86"/>
        <v>0</v>
      </c>
      <c r="O465">
        <f t="shared" si="87"/>
        <v>0</v>
      </c>
      <c r="P465" t="e">
        <f t="shared" si="88"/>
        <v>#VALUE!</v>
      </c>
      <c r="Q465" t="e">
        <f t="shared" si="89"/>
        <v>#VALUE!</v>
      </c>
      <c r="R465" t="e">
        <f t="shared" si="90"/>
        <v>#VALUE!</v>
      </c>
      <c r="S465">
        <f t="shared" si="91"/>
        <v>0</v>
      </c>
      <c r="T465" t="e">
        <f t="shared" si="92"/>
        <v>#VALUE!</v>
      </c>
      <c r="W465">
        <f t="shared" si="93"/>
        <v>0</v>
      </c>
    </row>
    <row r="466" spans="1:23" x14ac:dyDescent="0.25">
      <c r="A466" t="s">
        <v>1477</v>
      </c>
      <c r="B466" t="s">
        <v>1478</v>
      </c>
      <c r="C466" t="s">
        <v>1479</v>
      </c>
      <c r="I466" t="s">
        <v>1476</v>
      </c>
      <c r="J466">
        <v>0.2</v>
      </c>
      <c r="K466" s="8" t="str">
        <f t="shared" si="83"/>
        <v>N</v>
      </c>
      <c r="L466" s="8" t="str">
        <f t="shared" si="84"/>
        <v>E</v>
      </c>
      <c r="M466" s="9" t="str">
        <f t="shared" si="85"/>
        <v>46.7</v>
      </c>
      <c r="N466" s="9" t="str">
        <f t="shared" si="86"/>
        <v>108.9</v>
      </c>
      <c r="O466">
        <f t="shared" si="87"/>
        <v>0</v>
      </c>
      <c r="P466" t="e">
        <f t="shared" si="88"/>
        <v>#DIV/0!</v>
      </c>
      <c r="Q466" t="e">
        <f t="shared" si="89"/>
        <v>#DIV/0!</v>
      </c>
      <c r="R466">
        <f t="shared" si="90"/>
        <v>0</v>
      </c>
      <c r="S466">
        <f t="shared" si="91"/>
        <v>0</v>
      </c>
      <c r="T466">
        <f t="shared" si="92"/>
        <v>0</v>
      </c>
      <c r="W466">
        <f t="shared" si="93"/>
        <v>0</v>
      </c>
    </row>
    <row r="467" spans="1:23" x14ac:dyDescent="0.25">
      <c r="A467" t="s">
        <v>1480</v>
      </c>
      <c r="I467" t="s">
        <v>1476</v>
      </c>
      <c r="J467">
        <v>0.2</v>
      </c>
      <c r="K467" s="8" t="str">
        <f t="shared" si="83"/>
        <v/>
      </c>
      <c r="L467" s="8" t="str">
        <f t="shared" si="84"/>
        <v/>
      </c>
      <c r="M467" s="9" t="str">
        <f t="shared" si="85"/>
        <v/>
      </c>
      <c r="N467" s="9" t="b">
        <f t="shared" si="86"/>
        <v>0</v>
      </c>
      <c r="O467">
        <f t="shared" si="87"/>
        <v>0</v>
      </c>
      <c r="P467" t="e">
        <f t="shared" si="88"/>
        <v>#VALUE!</v>
      </c>
      <c r="Q467" t="e">
        <f t="shared" si="89"/>
        <v>#VALUE!</v>
      </c>
      <c r="R467" t="e">
        <f t="shared" si="90"/>
        <v>#VALUE!</v>
      </c>
      <c r="S467">
        <f t="shared" si="91"/>
        <v>0</v>
      </c>
      <c r="T467" t="e">
        <f t="shared" si="92"/>
        <v>#VALUE!</v>
      </c>
      <c r="W467">
        <f t="shared" si="93"/>
        <v>0</v>
      </c>
    </row>
    <row r="468" spans="1:23" x14ac:dyDescent="0.25">
      <c r="A468" t="s">
        <v>1481</v>
      </c>
      <c r="I468" t="s">
        <v>1482</v>
      </c>
      <c r="J468">
        <v>0.2</v>
      </c>
      <c r="K468" s="8" t="str">
        <f t="shared" si="83"/>
        <v/>
      </c>
      <c r="L468" s="8" t="str">
        <f t="shared" si="84"/>
        <v/>
      </c>
      <c r="M468" s="9" t="str">
        <f t="shared" si="85"/>
        <v/>
      </c>
      <c r="N468" s="9" t="b">
        <f t="shared" si="86"/>
        <v>0</v>
      </c>
      <c r="O468">
        <f t="shared" si="87"/>
        <v>0</v>
      </c>
      <c r="P468" t="e">
        <f t="shared" si="88"/>
        <v>#VALUE!</v>
      </c>
      <c r="Q468" t="e">
        <f t="shared" si="89"/>
        <v>#VALUE!</v>
      </c>
      <c r="R468" t="e">
        <f t="shared" si="90"/>
        <v>#VALUE!</v>
      </c>
      <c r="S468">
        <f t="shared" si="91"/>
        <v>0</v>
      </c>
      <c r="T468" t="e">
        <f t="shared" si="92"/>
        <v>#VALUE!</v>
      </c>
      <c r="W468">
        <f t="shared" si="93"/>
        <v>0</v>
      </c>
    </row>
    <row r="469" spans="1:23" x14ac:dyDescent="0.25">
      <c r="A469" t="s">
        <v>1483</v>
      </c>
      <c r="B469" t="s">
        <v>798</v>
      </c>
      <c r="C469" t="s">
        <v>1484</v>
      </c>
      <c r="I469" t="s">
        <v>1482</v>
      </c>
      <c r="J469">
        <v>0.2</v>
      </c>
      <c r="K469" s="8" t="str">
        <f t="shared" si="83"/>
        <v>N</v>
      </c>
      <c r="L469" s="8" t="str">
        <f t="shared" si="84"/>
        <v>E</v>
      </c>
      <c r="M469" s="9" t="str">
        <f t="shared" si="85"/>
        <v>1.0</v>
      </c>
      <c r="N469" s="9" t="str">
        <f t="shared" si="86"/>
        <v>98.3</v>
      </c>
      <c r="O469">
        <f t="shared" si="87"/>
        <v>0</v>
      </c>
      <c r="P469" t="e">
        <f t="shared" si="88"/>
        <v>#DIV/0!</v>
      </c>
      <c r="Q469" t="e">
        <f t="shared" si="89"/>
        <v>#DIV/0!</v>
      </c>
      <c r="R469">
        <f t="shared" si="90"/>
        <v>0</v>
      </c>
      <c r="S469">
        <f t="shared" si="91"/>
        <v>0</v>
      </c>
      <c r="T469">
        <f t="shared" si="92"/>
        <v>0</v>
      </c>
      <c r="W469">
        <f t="shared" si="93"/>
        <v>0</v>
      </c>
    </row>
    <row r="470" spans="1:23" x14ac:dyDescent="0.25">
      <c r="A470" t="s">
        <v>1485</v>
      </c>
      <c r="I470" t="s">
        <v>1476</v>
      </c>
      <c r="J470">
        <v>0.2</v>
      </c>
      <c r="K470" s="8" t="str">
        <f t="shared" si="83"/>
        <v/>
      </c>
      <c r="L470" s="8" t="str">
        <f t="shared" si="84"/>
        <v/>
      </c>
      <c r="M470" s="9" t="str">
        <f t="shared" si="85"/>
        <v/>
      </c>
      <c r="N470" s="9" t="b">
        <f t="shared" si="86"/>
        <v>0</v>
      </c>
      <c r="O470">
        <f t="shared" si="87"/>
        <v>0</v>
      </c>
      <c r="P470" t="e">
        <f t="shared" si="88"/>
        <v>#VALUE!</v>
      </c>
      <c r="Q470" t="e">
        <f t="shared" si="89"/>
        <v>#VALUE!</v>
      </c>
      <c r="R470" t="e">
        <f t="shared" si="90"/>
        <v>#VALUE!</v>
      </c>
      <c r="S470">
        <f t="shared" si="91"/>
        <v>0</v>
      </c>
      <c r="T470" t="e">
        <f t="shared" si="92"/>
        <v>#VALUE!</v>
      </c>
      <c r="W470">
        <f t="shared" si="93"/>
        <v>0</v>
      </c>
    </row>
    <row r="471" spans="1:23" x14ac:dyDescent="0.25">
      <c r="A471" t="s">
        <v>1486</v>
      </c>
      <c r="B471" t="s">
        <v>1487</v>
      </c>
      <c r="C471" t="s">
        <v>1488</v>
      </c>
      <c r="I471" t="s">
        <v>1476</v>
      </c>
      <c r="J471">
        <v>0.2</v>
      </c>
      <c r="K471" s="8" t="str">
        <f t="shared" si="83"/>
        <v>N</v>
      </c>
      <c r="L471" s="8" t="str">
        <f t="shared" si="84"/>
        <v>W</v>
      </c>
      <c r="M471" s="9" t="str">
        <f t="shared" si="85"/>
        <v>0.2</v>
      </c>
      <c r="N471" s="9">
        <f t="shared" si="86"/>
        <v>-101.1</v>
      </c>
      <c r="O471">
        <f t="shared" si="87"/>
        <v>0</v>
      </c>
      <c r="P471" t="e">
        <f t="shared" si="88"/>
        <v>#DIV/0!</v>
      </c>
      <c r="Q471" t="e">
        <f t="shared" si="89"/>
        <v>#DIV/0!</v>
      </c>
      <c r="R471">
        <f t="shared" si="90"/>
        <v>0</v>
      </c>
      <c r="S471">
        <f t="shared" si="91"/>
        <v>0</v>
      </c>
      <c r="T471">
        <f t="shared" si="92"/>
        <v>0</v>
      </c>
      <c r="W471">
        <f t="shared" si="93"/>
        <v>0</v>
      </c>
    </row>
    <row r="472" spans="1:23" x14ac:dyDescent="0.25">
      <c r="A472" t="s">
        <v>1489</v>
      </c>
      <c r="B472" t="s">
        <v>1490</v>
      </c>
      <c r="C472" t="s">
        <v>1491</v>
      </c>
      <c r="I472" t="s">
        <v>1482</v>
      </c>
      <c r="J472">
        <v>0.2</v>
      </c>
      <c r="K472" s="8" t="str">
        <f t="shared" si="83"/>
        <v>S</v>
      </c>
      <c r="L472" s="8" t="str">
        <f t="shared" si="84"/>
        <v>E</v>
      </c>
      <c r="M472" s="9">
        <f t="shared" si="85"/>
        <v>-13</v>
      </c>
      <c r="N472" s="9" t="str">
        <f t="shared" si="86"/>
        <v>30.7</v>
      </c>
      <c r="O472">
        <f t="shared" si="87"/>
        <v>0</v>
      </c>
      <c r="P472" t="e">
        <f t="shared" si="88"/>
        <v>#DIV/0!</v>
      </c>
      <c r="Q472" t="e">
        <f t="shared" si="89"/>
        <v>#DIV/0!</v>
      </c>
      <c r="R472">
        <f t="shared" si="90"/>
        <v>0</v>
      </c>
      <c r="S472">
        <f t="shared" si="91"/>
        <v>0</v>
      </c>
      <c r="T472">
        <f t="shared" si="92"/>
        <v>0</v>
      </c>
      <c r="W472">
        <f t="shared" si="93"/>
        <v>0</v>
      </c>
    </row>
    <row r="473" spans="1:23" x14ac:dyDescent="0.25">
      <c r="A473" t="s">
        <v>1492</v>
      </c>
      <c r="B473" t="s">
        <v>1493</v>
      </c>
      <c r="C473" t="s">
        <v>1494</v>
      </c>
      <c r="D473">
        <v>54.4</v>
      </c>
      <c r="I473" t="s">
        <v>1474</v>
      </c>
      <c r="J473">
        <v>0.2</v>
      </c>
      <c r="K473" s="8" t="str">
        <f t="shared" si="83"/>
        <v>S</v>
      </c>
      <c r="L473" s="8" t="str">
        <f t="shared" si="84"/>
        <v>W</v>
      </c>
      <c r="M473" s="9">
        <f t="shared" si="85"/>
        <v>-17.8</v>
      </c>
      <c r="N473" s="9">
        <f t="shared" si="86"/>
        <v>-89.2</v>
      </c>
      <c r="O473">
        <f t="shared" si="87"/>
        <v>0</v>
      </c>
      <c r="P473" t="e">
        <f t="shared" si="88"/>
        <v>#DIV/0!</v>
      </c>
      <c r="Q473" t="e">
        <f t="shared" si="89"/>
        <v>#DIV/0!</v>
      </c>
      <c r="R473">
        <f t="shared" si="90"/>
        <v>0</v>
      </c>
      <c r="S473">
        <f t="shared" si="91"/>
        <v>0</v>
      </c>
      <c r="T473">
        <f t="shared" si="92"/>
        <v>0</v>
      </c>
      <c r="W473">
        <f t="shared" si="93"/>
        <v>0</v>
      </c>
    </row>
    <row r="474" spans="1:23" x14ac:dyDescent="0.25">
      <c r="A474" t="s">
        <v>1495</v>
      </c>
      <c r="B474" t="s">
        <v>1496</v>
      </c>
      <c r="C474" t="s">
        <v>1497</v>
      </c>
      <c r="I474" t="s">
        <v>1498</v>
      </c>
      <c r="J474">
        <v>0.2</v>
      </c>
      <c r="K474" s="8" t="str">
        <f t="shared" si="83"/>
        <v>S</v>
      </c>
      <c r="L474" s="8" t="str">
        <f t="shared" si="84"/>
        <v>E</v>
      </c>
      <c r="M474" s="9">
        <f t="shared" si="85"/>
        <v>-52.8</v>
      </c>
      <c r="N474" s="9" t="str">
        <f t="shared" si="86"/>
        <v>136.5</v>
      </c>
      <c r="O474">
        <f t="shared" si="87"/>
        <v>0</v>
      </c>
      <c r="P474" t="e">
        <f t="shared" si="88"/>
        <v>#DIV/0!</v>
      </c>
      <c r="Q474" t="e">
        <f t="shared" si="89"/>
        <v>#DIV/0!</v>
      </c>
      <c r="R474">
        <f t="shared" si="90"/>
        <v>0</v>
      </c>
      <c r="S474">
        <f t="shared" si="91"/>
        <v>0</v>
      </c>
      <c r="T474">
        <f t="shared" si="92"/>
        <v>0</v>
      </c>
      <c r="W474">
        <f t="shared" si="93"/>
        <v>0</v>
      </c>
    </row>
    <row r="475" spans="1:23" x14ac:dyDescent="0.25">
      <c r="A475" t="s">
        <v>1499</v>
      </c>
      <c r="B475" t="s">
        <v>198</v>
      </c>
      <c r="C475" t="s">
        <v>1500</v>
      </c>
      <c r="D475">
        <v>66</v>
      </c>
      <c r="I475" t="s">
        <v>1482</v>
      </c>
      <c r="J475">
        <v>0.2</v>
      </c>
      <c r="K475" s="8" t="str">
        <f t="shared" si="83"/>
        <v>S</v>
      </c>
      <c r="L475" s="8" t="str">
        <f t="shared" si="84"/>
        <v>W</v>
      </c>
      <c r="M475" s="9">
        <f t="shared" si="85"/>
        <v>-54.5</v>
      </c>
      <c r="N475" s="9">
        <f t="shared" si="86"/>
        <v>-169.7</v>
      </c>
      <c r="O475">
        <f t="shared" si="87"/>
        <v>0</v>
      </c>
      <c r="P475" t="e">
        <f t="shared" si="88"/>
        <v>#DIV/0!</v>
      </c>
      <c r="Q475" t="e">
        <f t="shared" si="89"/>
        <v>#DIV/0!</v>
      </c>
      <c r="R475">
        <f t="shared" si="90"/>
        <v>0</v>
      </c>
      <c r="S475">
        <f t="shared" si="91"/>
        <v>0</v>
      </c>
      <c r="T475">
        <f t="shared" si="92"/>
        <v>0</v>
      </c>
      <c r="W475">
        <f t="shared" si="93"/>
        <v>0</v>
      </c>
    </row>
    <row r="476" spans="1:23" x14ac:dyDescent="0.25">
      <c r="A476" t="s">
        <v>1501</v>
      </c>
      <c r="B476" t="s">
        <v>1502</v>
      </c>
      <c r="C476" t="s">
        <v>1503</v>
      </c>
      <c r="D476">
        <v>23.5</v>
      </c>
      <c r="E476">
        <v>11.8</v>
      </c>
      <c r="F476">
        <v>2.2999999999999998</v>
      </c>
      <c r="G476">
        <v>2.5</v>
      </c>
      <c r="H476">
        <v>-11.3</v>
      </c>
      <c r="I476" t="s">
        <v>1498</v>
      </c>
      <c r="J476">
        <v>0.2</v>
      </c>
      <c r="K476" s="8" t="str">
        <f t="shared" si="83"/>
        <v>N</v>
      </c>
      <c r="L476" s="8" t="str">
        <f t="shared" si="84"/>
        <v>W</v>
      </c>
      <c r="M476" s="9" t="str">
        <f t="shared" si="85"/>
        <v>32.8</v>
      </c>
      <c r="N476" s="9">
        <f t="shared" si="86"/>
        <v>-165.1</v>
      </c>
      <c r="O476">
        <f t="shared" si="87"/>
        <v>11.799576263578283</v>
      </c>
      <c r="P476">
        <f t="shared" si="88"/>
        <v>43.705356356042152</v>
      </c>
      <c r="Q476">
        <f t="shared" si="89"/>
        <v>12.93168872191626</v>
      </c>
      <c r="R476">
        <f t="shared" si="90"/>
        <v>-7.9461393869021419</v>
      </c>
      <c r="S476">
        <f t="shared" si="91"/>
        <v>-1.8245347738115192</v>
      </c>
      <c r="T476">
        <f t="shared" si="92"/>
        <v>8.5299438276623505</v>
      </c>
      <c r="W476">
        <f t="shared" si="93"/>
        <v>1</v>
      </c>
    </row>
    <row r="477" spans="1:23" x14ac:dyDescent="0.25">
      <c r="A477" t="s">
        <v>1504</v>
      </c>
      <c r="B477" t="s">
        <v>1505</v>
      </c>
      <c r="C477" t="s">
        <v>1506</v>
      </c>
      <c r="D477">
        <v>28.5</v>
      </c>
      <c r="E477">
        <v>11.2</v>
      </c>
      <c r="F477">
        <v>7</v>
      </c>
      <c r="G477">
        <v>2.9</v>
      </c>
      <c r="H477">
        <v>8.3000000000000007</v>
      </c>
      <c r="I477" t="s">
        <v>1474</v>
      </c>
      <c r="J477">
        <v>0.2</v>
      </c>
      <c r="K477" s="8" t="str">
        <f t="shared" si="83"/>
        <v>S</v>
      </c>
      <c r="L477" s="8" t="str">
        <f t="shared" si="84"/>
        <v>E</v>
      </c>
      <c r="M477" s="9">
        <f t="shared" si="85"/>
        <v>-71.5</v>
      </c>
      <c r="N477" s="9" t="str">
        <f t="shared" si="86"/>
        <v>93.4</v>
      </c>
      <c r="O477">
        <f t="shared" si="87"/>
        <v>11.23832727766904</v>
      </c>
      <c r="P477">
        <f t="shared" si="88"/>
        <v>50.92293238453103</v>
      </c>
      <c r="Q477">
        <f t="shared" si="89"/>
        <v>124.84927229752488</v>
      </c>
      <c r="R477">
        <f t="shared" si="90"/>
        <v>4.9852350728935431</v>
      </c>
      <c r="S477">
        <f t="shared" si="91"/>
        <v>-7.1596672787211073</v>
      </c>
      <c r="T477">
        <f t="shared" si="92"/>
        <v>7.0842498350920975</v>
      </c>
      <c r="W477">
        <f t="shared" si="93"/>
        <v>1</v>
      </c>
    </row>
    <row r="478" spans="1:23" x14ac:dyDescent="0.25">
      <c r="A478" t="s">
        <v>1507</v>
      </c>
      <c r="B478" t="s">
        <v>1508</v>
      </c>
      <c r="C478" t="s">
        <v>1266</v>
      </c>
      <c r="D478">
        <v>33.1</v>
      </c>
      <c r="E478">
        <v>13.8</v>
      </c>
      <c r="F478">
        <v>-13.7</v>
      </c>
      <c r="G478">
        <v>-1.7</v>
      </c>
      <c r="H478">
        <v>0.8</v>
      </c>
      <c r="I478" t="s">
        <v>1498</v>
      </c>
      <c r="J478">
        <v>0.2</v>
      </c>
      <c r="K478" s="8" t="str">
        <f t="shared" si="83"/>
        <v>S</v>
      </c>
      <c r="L478" s="8" t="str">
        <f t="shared" si="84"/>
        <v>W</v>
      </c>
      <c r="M478" s="9">
        <f t="shared" si="85"/>
        <v>-36.1</v>
      </c>
      <c r="N478" s="9">
        <f t="shared" si="86"/>
        <v>-5.5</v>
      </c>
      <c r="O478">
        <f t="shared" si="87"/>
        <v>13.828231991111515</v>
      </c>
      <c r="P478">
        <f t="shared" si="88"/>
        <v>34.777029568738904</v>
      </c>
      <c r="Q478">
        <f t="shared" si="89"/>
        <v>22.396883389099145</v>
      </c>
      <c r="R478">
        <f t="shared" si="90"/>
        <v>-7.2924340012101876</v>
      </c>
      <c r="S478">
        <f t="shared" si="91"/>
        <v>-3.0052603467143042</v>
      </c>
      <c r="T478">
        <f t="shared" si="92"/>
        <v>11.358204813546028</v>
      </c>
      <c r="W478">
        <f t="shared" si="93"/>
        <v>1</v>
      </c>
    </row>
    <row r="479" spans="1:23" x14ac:dyDescent="0.25">
      <c r="A479" t="s">
        <v>1509</v>
      </c>
      <c r="B479" t="s">
        <v>1510</v>
      </c>
      <c r="C479" t="s">
        <v>1511</v>
      </c>
      <c r="D479">
        <v>27.8</v>
      </c>
      <c r="E479">
        <v>23.4</v>
      </c>
      <c r="F479">
        <v>7.8</v>
      </c>
      <c r="G479">
        <v>-21.7</v>
      </c>
      <c r="H479">
        <v>3.7</v>
      </c>
      <c r="I479" t="s">
        <v>1498</v>
      </c>
      <c r="J479">
        <v>0.2</v>
      </c>
      <c r="K479" s="8" t="str">
        <f t="shared" si="83"/>
        <v>N</v>
      </c>
      <c r="L479" s="8" t="str">
        <f t="shared" si="84"/>
        <v>E</v>
      </c>
      <c r="M479" s="9" t="str">
        <f t="shared" si="85"/>
        <v>26.0</v>
      </c>
      <c r="N479" s="9" t="str">
        <f t="shared" si="86"/>
        <v>133.5</v>
      </c>
      <c r="O479">
        <f t="shared" si="87"/>
        <v>23.354228739138446</v>
      </c>
      <c r="P479">
        <f t="shared" si="88"/>
        <v>42.015376006638121</v>
      </c>
      <c r="Q479">
        <f t="shared" si="89"/>
        <v>216.41473922167972</v>
      </c>
      <c r="R479">
        <f t="shared" si="90"/>
        <v>12.579460621082683</v>
      </c>
      <c r="S479">
        <f t="shared" si="91"/>
        <v>9.2793741972527748</v>
      </c>
      <c r="T479">
        <f t="shared" si="92"/>
        <v>17.351379916017905</v>
      </c>
      <c r="W479">
        <f t="shared" si="93"/>
        <v>1</v>
      </c>
    </row>
    <row r="480" spans="1:23" x14ac:dyDescent="0.25">
      <c r="A480" t="s">
        <v>1512</v>
      </c>
      <c r="B480" t="s">
        <v>1513</v>
      </c>
      <c r="C480" t="s">
        <v>1514</v>
      </c>
      <c r="D480">
        <v>37.5</v>
      </c>
      <c r="E480">
        <v>19.2</v>
      </c>
      <c r="F480">
        <v>13.3</v>
      </c>
      <c r="G480">
        <v>-3.7</v>
      </c>
      <c r="H480">
        <v>13.3</v>
      </c>
      <c r="I480" t="s">
        <v>1474</v>
      </c>
      <c r="J480">
        <v>0.2</v>
      </c>
      <c r="K480" s="8" t="str">
        <f t="shared" si="83"/>
        <v>S</v>
      </c>
      <c r="L480" s="8" t="str">
        <f t="shared" si="84"/>
        <v>E</v>
      </c>
      <c r="M480" s="9">
        <f t="shared" si="85"/>
        <v>-45</v>
      </c>
      <c r="N480" s="9" t="str">
        <f t="shared" si="86"/>
        <v>95.5</v>
      </c>
      <c r="O480">
        <f t="shared" si="87"/>
        <v>19.169507035915139</v>
      </c>
      <c r="P480">
        <f t="shared" si="88"/>
        <v>47.664284669553766</v>
      </c>
      <c r="Q480">
        <f t="shared" si="89"/>
        <v>114.6002454703418</v>
      </c>
      <c r="R480">
        <f t="shared" si="90"/>
        <v>5.8988866890425662</v>
      </c>
      <c r="S480">
        <f t="shared" si="91"/>
        <v>-12.884140154194837</v>
      </c>
      <c r="T480">
        <f t="shared" si="92"/>
        <v>12.910153690676989</v>
      </c>
      <c r="W480">
        <f t="shared" si="93"/>
        <v>1</v>
      </c>
    </row>
    <row r="481" spans="1:23" x14ac:dyDescent="0.25">
      <c r="A481" t="s">
        <v>1515</v>
      </c>
      <c r="B481" t="s">
        <v>453</v>
      </c>
      <c r="C481" t="s">
        <v>1516</v>
      </c>
      <c r="I481" t="s">
        <v>1517</v>
      </c>
      <c r="J481" s="12">
        <v>0.19</v>
      </c>
      <c r="K481" s="8" t="str">
        <f t="shared" si="83"/>
        <v>N</v>
      </c>
      <c r="L481" s="8" t="str">
        <f t="shared" si="84"/>
        <v>W</v>
      </c>
      <c r="M481" s="9" t="str">
        <f t="shared" si="85"/>
        <v>16.7</v>
      </c>
      <c r="N481" s="9">
        <f t="shared" si="86"/>
        <v>-141.69999999999999</v>
      </c>
      <c r="O481">
        <f t="shared" si="87"/>
        <v>0</v>
      </c>
      <c r="P481" t="e">
        <f t="shared" si="88"/>
        <v>#DIV/0!</v>
      </c>
      <c r="Q481" t="e">
        <f t="shared" si="89"/>
        <v>#DIV/0!</v>
      </c>
      <c r="R481">
        <f t="shared" si="90"/>
        <v>0</v>
      </c>
      <c r="S481">
        <f t="shared" si="91"/>
        <v>0</v>
      </c>
      <c r="T481">
        <f t="shared" si="92"/>
        <v>0</v>
      </c>
    </row>
    <row r="482" spans="1:23" x14ac:dyDescent="0.25">
      <c r="A482" t="s">
        <v>1518</v>
      </c>
      <c r="B482" t="s">
        <v>563</v>
      </c>
      <c r="C482" t="s">
        <v>1519</v>
      </c>
      <c r="I482" t="s">
        <v>1520</v>
      </c>
      <c r="J482" s="12">
        <v>0.19</v>
      </c>
      <c r="K482" s="8" t="str">
        <f t="shared" si="83"/>
        <v>N</v>
      </c>
      <c r="L482" s="8" t="str">
        <f t="shared" si="84"/>
        <v>E</v>
      </c>
      <c r="M482" s="9" t="str">
        <f t="shared" si="85"/>
        <v>18.9</v>
      </c>
      <c r="N482" s="9" t="str">
        <f t="shared" si="86"/>
        <v>50.5</v>
      </c>
      <c r="O482">
        <f t="shared" si="87"/>
        <v>0</v>
      </c>
      <c r="P482" t="e">
        <f t="shared" si="88"/>
        <v>#DIV/0!</v>
      </c>
      <c r="Q482" t="e">
        <f t="shared" si="89"/>
        <v>#DIV/0!</v>
      </c>
      <c r="R482">
        <f t="shared" si="90"/>
        <v>0</v>
      </c>
      <c r="S482">
        <f t="shared" si="91"/>
        <v>0</v>
      </c>
      <c r="T482">
        <f t="shared" si="92"/>
        <v>0</v>
      </c>
      <c r="W482">
        <f t="shared" ref="W482:W513" si="94">IF(O482&lt;&gt;0,1,0)</f>
        <v>0</v>
      </c>
    </row>
    <row r="483" spans="1:23" x14ac:dyDescent="0.25">
      <c r="A483" t="s">
        <v>1521</v>
      </c>
      <c r="B483" t="s">
        <v>1522</v>
      </c>
      <c r="C483" t="s">
        <v>1523</v>
      </c>
      <c r="I483" t="s">
        <v>1520</v>
      </c>
      <c r="J483" s="12">
        <v>0.19</v>
      </c>
      <c r="K483" s="8" t="str">
        <f t="shared" si="83"/>
        <v>S</v>
      </c>
      <c r="L483" s="8" t="str">
        <f t="shared" si="84"/>
        <v>E</v>
      </c>
      <c r="M483" s="9">
        <f t="shared" si="85"/>
        <v>-5</v>
      </c>
      <c r="N483" s="9" t="str">
        <f t="shared" si="86"/>
        <v>73.0</v>
      </c>
      <c r="O483">
        <f t="shared" si="87"/>
        <v>0</v>
      </c>
      <c r="P483" t="e">
        <f t="shared" si="88"/>
        <v>#DIV/0!</v>
      </c>
      <c r="Q483" t="e">
        <f t="shared" si="89"/>
        <v>#DIV/0!</v>
      </c>
      <c r="R483">
        <f t="shared" si="90"/>
        <v>0</v>
      </c>
      <c r="S483">
        <f t="shared" si="91"/>
        <v>0</v>
      </c>
      <c r="T483">
        <f t="shared" si="92"/>
        <v>0</v>
      </c>
      <c r="W483">
        <f t="shared" si="94"/>
        <v>0</v>
      </c>
    </row>
    <row r="484" spans="1:23" x14ac:dyDescent="0.25">
      <c r="A484" t="s">
        <v>1524</v>
      </c>
      <c r="I484" t="s">
        <v>1517</v>
      </c>
      <c r="J484" s="12">
        <v>0.19</v>
      </c>
      <c r="K484" s="8" t="str">
        <f t="shared" si="83"/>
        <v/>
      </c>
      <c r="L484" s="8" t="str">
        <f t="shared" si="84"/>
        <v/>
      </c>
      <c r="M484" s="9" t="str">
        <f t="shared" si="85"/>
        <v/>
      </c>
      <c r="N484" s="9" t="b">
        <f t="shared" si="86"/>
        <v>0</v>
      </c>
      <c r="O484">
        <f t="shared" si="87"/>
        <v>0</v>
      </c>
      <c r="P484" t="e">
        <f t="shared" si="88"/>
        <v>#VALUE!</v>
      </c>
      <c r="Q484" t="e">
        <f t="shared" si="89"/>
        <v>#VALUE!</v>
      </c>
      <c r="R484" t="e">
        <f t="shared" si="90"/>
        <v>#VALUE!</v>
      </c>
      <c r="S484">
        <f t="shared" si="91"/>
        <v>0</v>
      </c>
      <c r="T484" t="e">
        <f t="shared" si="92"/>
        <v>#VALUE!</v>
      </c>
      <c r="W484">
        <f t="shared" si="94"/>
        <v>0</v>
      </c>
    </row>
    <row r="485" spans="1:23" x14ac:dyDescent="0.25">
      <c r="A485" t="s">
        <v>1525</v>
      </c>
      <c r="I485" t="s">
        <v>1526</v>
      </c>
      <c r="J485" s="12">
        <v>0.19</v>
      </c>
      <c r="K485" s="8" t="str">
        <f t="shared" si="83"/>
        <v/>
      </c>
      <c r="L485" s="8" t="str">
        <f t="shared" si="84"/>
        <v/>
      </c>
      <c r="M485" s="9" t="str">
        <f t="shared" si="85"/>
        <v/>
      </c>
      <c r="N485" s="9" t="b">
        <f t="shared" si="86"/>
        <v>0</v>
      </c>
      <c r="O485">
        <f t="shared" si="87"/>
        <v>0</v>
      </c>
      <c r="P485" t="e">
        <f t="shared" si="88"/>
        <v>#VALUE!</v>
      </c>
      <c r="Q485" t="e">
        <f t="shared" si="89"/>
        <v>#VALUE!</v>
      </c>
      <c r="R485" t="e">
        <f t="shared" si="90"/>
        <v>#VALUE!</v>
      </c>
      <c r="S485">
        <f t="shared" si="91"/>
        <v>0</v>
      </c>
      <c r="T485" t="e">
        <f t="shared" si="92"/>
        <v>#VALUE!</v>
      </c>
      <c r="W485">
        <f t="shared" si="94"/>
        <v>0</v>
      </c>
    </row>
    <row r="486" spans="1:23" x14ac:dyDescent="0.25">
      <c r="A486" t="s">
        <v>1527</v>
      </c>
      <c r="I486" t="s">
        <v>1517</v>
      </c>
      <c r="J486" s="12">
        <v>0.19</v>
      </c>
      <c r="K486" s="8" t="str">
        <f t="shared" si="83"/>
        <v/>
      </c>
      <c r="L486" s="8" t="str">
        <f t="shared" si="84"/>
        <v/>
      </c>
      <c r="M486" s="9" t="str">
        <f t="shared" si="85"/>
        <v/>
      </c>
      <c r="N486" s="9" t="b">
        <f t="shared" si="86"/>
        <v>0</v>
      </c>
      <c r="O486">
        <f t="shared" si="87"/>
        <v>0</v>
      </c>
      <c r="P486" t="e">
        <f t="shared" si="88"/>
        <v>#VALUE!</v>
      </c>
      <c r="Q486" t="e">
        <f t="shared" si="89"/>
        <v>#VALUE!</v>
      </c>
      <c r="R486" t="e">
        <f t="shared" si="90"/>
        <v>#VALUE!</v>
      </c>
      <c r="S486">
        <f t="shared" si="91"/>
        <v>0</v>
      </c>
      <c r="T486" t="e">
        <f t="shared" si="92"/>
        <v>#VALUE!</v>
      </c>
      <c r="W486">
        <f t="shared" si="94"/>
        <v>0</v>
      </c>
    </row>
    <row r="487" spans="1:23" x14ac:dyDescent="0.25">
      <c r="A487" t="s">
        <v>1528</v>
      </c>
      <c r="B487" t="s">
        <v>1529</v>
      </c>
      <c r="C487" t="s">
        <v>1530</v>
      </c>
      <c r="D487">
        <v>40.700000000000003</v>
      </c>
      <c r="E487">
        <v>19.600000000000001</v>
      </c>
      <c r="F487">
        <v>6.1</v>
      </c>
      <c r="G487">
        <v>4.5999999999999996</v>
      </c>
      <c r="H487">
        <v>-18</v>
      </c>
      <c r="I487" t="s">
        <v>1520</v>
      </c>
      <c r="J487" s="12">
        <v>0.19</v>
      </c>
      <c r="K487" s="8" t="str">
        <f t="shared" si="83"/>
        <v>N</v>
      </c>
      <c r="L487" s="8" t="str">
        <f t="shared" si="84"/>
        <v>E</v>
      </c>
      <c r="M487" s="9" t="str">
        <f t="shared" si="85"/>
        <v>69.2</v>
      </c>
      <c r="N487" s="9" t="str">
        <f t="shared" si="86"/>
        <v>22.5</v>
      </c>
      <c r="O487">
        <f t="shared" si="87"/>
        <v>19.554283418218116</v>
      </c>
      <c r="P487">
        <f t="shared" si="88"/>
        <v>43.430521570282643</v>
      </c>
      <c r="Q487">
        <f t="shared" si="89"/>
        <v>351.80815526741435</v>
      </c>
      <c r="R487">
        <f t="shared" si="90"/>
        <v>-13.305904381163909</v>
      </c>
      <c r="S487">
        <f t="shared" si="91"/>
        <v>1.9154769122078856</v>
      </c>
      <c r="T487">
        <f t="shared" si="92"/>
        <v>14.200487907044659</v>
      </c>
      <c r="W487">
        <f t="shared" si="94"/>
        <v>1</v>
      </c>
    </row>
    <row r="488" spans="1:23" x14ac:dyDescent="0.25">
      <c r="A488" t="s">
        <v>1531</v>
      </c>
      <c r="B488" t="s">
        <v>1532</v>
      </c>
      <c r="C488" t="s">
        <v>1533</v>
      </c>
      <c r="I488" t="s">
        <v>1526</v>
      </c>
      <c r="J488" s="12">
        <v>0.19</v>
      </c>
      <c r="K488" s="8" t="str">
        <f t="shared" si="83"/>
        <v>S</v>
      </c>
      <c r="L488" s="8" t="str">
        <f t="shared" si="84"/>
        <v>E</v>
      </c>
      <c r="M488" s="9">
        <f t="shared" si="85"/>
        <v>-35.200000000000003</v>
      </c>
      <c r="N488" s="9" t="str">
        <f t="shared" si="86"/>
        <v>125.6</v>
      </c>
      <c r="O488">
        <f t="shared" si="87"/>
        <v>0</v>
      </c>
      <c r="P488" t="e">
        <f t="shared" si="88"/>
        <v>#DIV/0!</v>
      </c>
      <c r="Q488" t="e">
        <f t="shared" si="89"/>
        <v>#DIV/0!</v>
      </c>
      <c r="R488">
        <f t="shared" si="90"/>
        <v>0</v>
      </c>
      <c r="S488">
        <f t="shared" si="91"/>
        <v>0</v>
      </c>
      <c r="T488">
        <f t="shared" si="92"/>
        <v>0</v>
      </c>
      <c r="W488">
        <f t="shared" si="94"/>
        <v>0</v>
      </c>
    </row>
    <row r="489" spans="1:23" x14ac:dyDescent="0.25">
      <c r="A489" t="s">
        <v>1534</v>
      </c>
      <c r="B489" t="s">
        <v>1535</v>
      </c>
      <c r="C489" t="s">
        <v>1536</v>
      </c>
      <c r="D489">
        <v>46.3</v>
      </c>
      <c r="I489" t="s">
        <v>1526</v>
      </c>
      <c r="J489" s="12">
        <v>0.19</v>
      </c>
      <c r="K489" s="8" t="str">
        <f t="shared" si="83"/>
        <v>S</v>
      </c>
      <c r="L489" s="8" t="str">
        <f t="shared" si="84"/>
        <v>E</v>
      </c>
      <c r="M489" s="9">
        <f t="shared" si="85"/>
        <v>-40.9</v>
      </c>
      <c r="N489" s="9" t="str">
        <f t="shared" si="86"/>
        <v>91.3</v>
      </c>
      <c r="O489">
        <f t="shared" si="87"/>
        <v>0</v>
      </c>
      <c r="P489" t="e">
        <f t="shared" si="88"/>
        <v>#DIV/0!</v>
      </c>
      <c r="Q489" t="e">
        <f t="shared" si="89"/>
        <v>#DIV/0!</v>
      </c>
      <c r="R489">
        <f t="shared" si="90"/>
        <v>0</v>
      </c>
      <c r="S489">
        <f t="shared" si="91"/>
        <v>0</v>
      </c>
      <c r="T489">
        <f t="shared" si="92"/>
        <v>0</v>
      </c>
      <c r="W489">
        <f t="shared" si="94"/>
        <v>0</v>
      </c>
    </row>
    <row r="490" spans="1:23" x14ac:dyDescent="0.25">
      <c r="A490" t="s">
        <v>1537</v>
      </c>
      <c r="I490" t="s">
        <v>1520</v>
      </c>
      <c r="J490" s="12">
        <v>0.19</v>
      </c>
      <c r="K490" s="8" t="str">
        <f t="shared" si="83"/>
        <v/>
      </c>
      <c r="L490" s="8" t="str">
        <f t="shared" si="84"/>
        <v/>
      </c>
      <c r="M490" s="9" t="str">
        <f t="shared" si="85"/>
        <v/>
      </c>
      <c r="N490" s="9" t="b">
        <f t="shared" si="86"/>
        <v>0</v>
      </c>
      <c r="O490">
        <f t="shared" si="87"/>
        <v>0</v>
      </c>
      <c r="P490" t="e">
        <f t="shared" si="88"/>
        <v>#VALUE!</v>
      </c>
      <c r="Q490" t="e">
        <f t="shared" si="89"/>
        <v>#VALUE!</v>
      </c>
      <c r="R490" t="e">
        <f t="shared" si="90"/>
        <v>#VALUE!</v>
      </c>
      <c r="S490">
        <f t="shared" si="91"/>
        <v>0</v>
      </c>
      <c r="T490" t="e">
        <f t="shared" si="92"/>
        <v>#VALUE!</v>
      </c>
      <c r="W490">
        <f t="shared" si="94"/>
        <v>0</v>
      </c>
    </row>
    <row r="491" spans="1:23" x14ac:dyDescent="0.25">
      <c r="A491" t="s">
        <v>1538</v>
      </c>
      <c r="B491" t="s">
        <v>1539</v>
      </c>
      <c r="C491" t="s">
        <v>1540</v>
      </c>
      <c r="D491">
        <v>59</v>
      </c>
      <c r="I491" t="s">
        <v>1526</v>
      </c>
      <c r="J491" s="12">
        <v>0.19</v>
      </c>
      <c r="K491" s="8" t="str">
        <f t="shared" si="83"/>
        <v>N</v>
      </c>
      <c r="L491" s="8" t="str">
        <f t="shared" si="84"/>
        <v>W</v>
      </c>
      <c r="M491" s="9" t="str">
        <f t="shared" si="85"/>
        <v>0.6</v>
      </c>
      <c r="N491" s="9">
        <f t="shared" si="86"/>
        <v>-127.5</v>
      </c>
      <c r="O491">
        <f t="shared" si="87"/>
        <v>0</v>
      </c>
      <c r="P491" t="e">
        <f t="shared" si="88"/>
        <v>#DIV/0!</v>
      </c>
      <c r="Q491" t="e">
        <f t="shared" si="89"/>
        <v>#DIV/0!</v>
      </c>
      <c r="R491">
        <f t="shared" si="90"/>
        <v>0</v>
      </c>
      <c r="S491">
        <f t="shared" si="91"/>
        <v>0</v>
      </c>
      <c r="T491">
        <f t="shared" si="92"/>
        <v>0</v>
      </c>
      <c r="W491">
        <f t="shared" si="94"/>
        <v>0</v>
      </c>
    </row>
    <row r="492" spans="1:23" x14ac:dyDescent="0.25">
      <c r="A492" t="s">
        <v>1541</v>
      </c>
      <c r="B492" t="s">
        <v>1542</v>
      </c>
      <c r="C492" t="s">
        <v>1543</v>
      </c>
      <c r="I492" t="s">
        <v>1517</v>
      </c>
      <c r="J492" s="12">
        <v>0.19</v>
      </c>
      <c r="K492" s="8" t="str">
        <f t="shared" si="83"/>
        <v>S</v>
      </c>
      <c r="L492" s="8" t="str">
        <f t="shared" si="84"/>
        <v>W</v>
      </c>
      <c r="M492" s="9">
        <f t="shared" si="85"/>
        <v>-41.8</v>
      </c>
      <c r="N492" s="9">
        <f t="shared" si="86"/>
        <v>-36.200000000000003</v>
      </c>
      <c r="O492">
        <f t="shared" si="87"/>
        <v>0</v>
      </c>
      <c r="P492" t="e">
        <f t="shared" si="88"/>
        <v>#DIV/0!</v>
      </c>
      <c r="Q492" t="e">
        <f t="shared" si="89"/>
        <v>#DIV/0!</v>
      </c>
      <c r="R492">
        <f t="shared" si="90"/>
        <v>0</v>
      </c>
      <c r="S492">
        <f t="shared" si="91"/>
        <v>0</v>
      </c>
      <c r="T492">
        <f t="shared" si="92"/>
        <v>0</v>
      </c>
      <c r="W492">
        <f t="shared" si="94"/>
        <v>0</v>
      </c>
    </row>
    <row r="493" spans="1:23" x14ac:dyDescent="0.25">
      <c r="A493" t="s">
        <v>1544</v>
      </c>
      <c r="I493" t="s">
        <v>1517</v>
      </c>
      <c r="J493" s="12">
        <v>0.19</v>
      </c>
      <c r="K493" s="8" t="str">
        <f t="shared" si="83"/>
        <v/>
      </c>
      <c r="L493" s="8" t="str">
        <f t="shared" si="84"/>
        <v/>
      </c>
      <c r="M493" s="9" t="str">
        <f t="shared" si="85"/>
        <v/>
      </c>
      <c r="N493" s="9" t="b">
        <f t="shared" si="86"/>
        <v>0</v>
      </c>
      <c r="O493">
        <f t="shared" si="87"/>
        <v>0</v>
      </c>
      <c r="P493" t="e">
        <f t="shared" si="88"/>
        <v>#VALUE!</v>
      </c>
      <c r="Q493" t="e">
        <f t="shared" si="89"/>
        <v>#VALUE!</v>
      </c>
      <c r="R493" t="e">
        <f t="shared" si="90"/>
        <v>#VALUE!</v>
      </c>
      <c r="S493">
        <f t="shared" si="91"/>
        <v>0</v>
      </c>
      <c r="T493" t="e">
        <f t="shared" si="92"/>
        <v>#VALUE!</v>
      </c>
      <c r="W493">
        <f t="shared" si="94"/>
        <v>0</v>
      </c>
    </row>
    <row r="494" spans="1:23" x14ac:dyDescent="0.25">
      <c r="A494" t="s">
        <v>1545</v>
      </c>
      <c r="B494" t="s">
        <v>1546</v>
      </c>
      <c r="C494" t="s">
        <v>1547</v>
      </c>
      <c r="D494">
        <v>28.7</v>
      </c>
      <c r="I494" t="s">
        <v>1526</v>
      </c>
      <c r="J494" s="12">
        <v>0.19</v>
      </c>
      <c r="K494" s="8" t="str">
        <f t="shared" si="83"/>
        <v>N</v>
      </c>
      <c r="L494" s="8" t="str">
        <f t="shared" si="84"/>
        <v>W</v>
      </c>
      <c r="M494" s="9" t="str">
        <f t="shared" si="85"/>
        <v>21.9</v>
      </c>
      <c r="N494" s="9">
        <f t="shared" si="86"/>
        <v>-131.1</v>
      </c>
      <c r="O494">
        <f t="shared" si="87"/>
        <v>0</v>
      </c>
      <c r="P494" t="e">
        <f t="shared" si="88"/>
        <v>#DIV/0!</v>
      </c>
      <c r="Q494" t="e">
        <f t="shared" si="89"/>
        <v>#DIV/0!</v>
      </c>
      <c r="R494">
        <f t="shared" si="90"/>
        <v>0</v>
      </c>
      <c r="S494">
        <f t="shared" si="91"/>
        <v>0</v>
      </c>
      <c r="T494">
        <f t="shared" si="92"/>
        <v>0</v>
      </c>
      <c r="W494">
        <f t="shared" si="94"/>
        <v>0</v>
      </c>
    </row>
    <row r="495" spans="1:23" x14ac:dyDescent="0.25">
      <c r="A495" t="s">
        <v>1548</v>
      </c>
      <c r="B495" t="s">
        <v>1549</v>
      </c>
      <c r="C495" t="s">
        <v>1550</v>
      </c>
      <c r="D495" s="7">
        <v>42</v>
      </c>
      <c r="I495" t="s">
        <v>1526</v>
      </c>
      <c r="J495" s="12">
        <v>0.19</v>
      </c>
      <c r="K495" s="8" t="str">
        <f t="shared" si="83"/>
        <v>N</v>
      </c>
      <c r="L495" s="8" t="str">
        <f t="shared" si="84"/>
        <v>W</v>
      </c>
      <c r="M495" s="9" t="str">
        <f t="shared" si="85"/>
        <v>12.4</v>
      </c>
      <c r="N495" s="9">
        <f t="shared" si="86"/>
        <v>-122.4</v>
      </c>
      <c r="O495">
        <f t="shared" si="87"/>
        <v>0</v>
      </c>
      <c r="P495" t="e">
        <f t="shared" si="88"/>
        <v>#DIV/0!</v>
      </c>
      <c r="Q495" t="e">
        <f t="shared" si="89"/>
        <v>#DIV/0!</v>
      </c>
      <c r="R495">
        <f t="shared" si="90"/>
        <v>0</v>
      </c>
      <c r="S495">
        <f t="shared" si="91"/>
        <v>0</v>
      </c>
      <c r="T495">
        <f t="shared" si="92"/>
        <v>0</v>
      </c>
      <c r="W495">
        <f t="shared" si="94"/>
        <v>0</v>
      </c>
    </row>
    <row r="496" spans="1:23" x14ac:dyDescent="0.25">
      <c r="A496" t="s">
        <v>1551</v>
      </c>
      <c r="B496" t="s">
        <v>1552</v>
      </c>
      <c r="C496" t="s">
        <v>1553</v>
      </c>
      <c r="D496">
        <v>31.8</v>
      </c>
      <c r="E496">
        <v>11.7</v>
      </c>
      <c r="F496">
        <v>4.8</v>
      </c>
      <c r="G496">
        <v>-7.1</v>
      </c>
      <c r="H496">
        <v>7.9</v>
      </c>
      <c r="I496" t="s">
        <v>1526</v>
      </c>
      <c r="J496" s="12">
        <v>0.19</v>
      </c>
      <c r="K496" s="14" t="str">
        <f t="shared" si="83"/>
        <v>S</v>
      </c>
      <c r="L496" s="14" t="str">
        <f t="shared" si="84"/>
        <v>E</v>
      </c>
      <c r="M496" s="15">
        <f t="shared" si="85"/>
        <v>-48</v>
      </c>
      <c r="N496" s="15" t="str">
        <f t="shared" si="86"/>
        <v>51.0</v>
      </c>
      <c r="O496" s="11">
        <f t="shared" si="87"/>
        <v>11.655899793666725</v>
      </c>
      <c r="P496" s="11">
        <f t="shared" si="88"/>
        <v>49.682303161609497</v>
      </c>
      <c r="Q496" s="11">
        <f t="shared" si="89"/>
        <v>112.70596997167941</v>
      </c>
      <c r="R496" s="11">
        <f t="shared" si="90"/>
        <v>3.430500313744278</v>
      </c>
      <c r="S496" s="11">
        <f t="shared" si="91"/>
        <v>-8.1984753915108328</v>
      </c>
      <c r="T496" s="11">
        <f t="shared" si="92"/>
        <v>7.5416622075104707</v>
      </c>
      <c r="U496" s="11" t="s">
        <v>1554</v>
      </c>
      <c r="W496">
        <f t="shared" si="94"/>
        <v>1</v>
      </c>
    </row>
    <row r="497" spans="1:23" x14ac:dyDescent="0.25">
      <c r="A497" t="s">
        <v>1555</v>
      </c>
      <c r="B497" t="s">
        <v>1556</v>
      </c>
      <c r="C497" t="s">
        <v>1557</v>
      </c>
      <c r="I497" t="s">
        <v>1526</v>
      </c>
      <c r="J497" s="12">
        <v>0.19</v>
      </c>
      <c r="K497" s="8" t="str">
        <f t="shared" si="83"/>
        <v>N</v>
      </c>
      <c r="L497" s="8" t="str">
        <f t="shared" si="84"/>
        <v>W</v>
      </c>
      <c r="M497" s="9" t="str">
        <f t="shared" si="85"/>
        <v>24.7</v>
      </c>
      <c r="N497" s="9">
        <f t="shared" si="86"/>
        <v>-118.5</v>
      </c>
      <c r="O497">
        <f t="shared" si="87"/>
        <v>0</v>
      </c>
      <c r="P497" t="e">
        <f t="shared" si="88"/>
        <v>#DIV/0!</v>
      </c>
      <c r="Q497" t="e">
        <f t="shared" si="89"/>
        <v>#DIV/0!</v>
      </c>
      <c r="R497">
        <f t="shared" si="90"/>
        <v>0</v>
      </c>
      <c r="S497">
        <f t="shared" si="91"/>
        <v>0</v>
      </c>
      <c r="T497">
        <f t="shared" si="92"/>
        <v>0</v>
      </c>
      <c r="W497">
        <f t="shared" si="94"/>
        <v>0</v>
      </c>
    </row>
    <row r="498" spans="1:23" x14ac:dyDescent="0.25">
      <c r="A498" t="s">
        <v>1558</v>
      </c>
      <c r="B498" t="s">
        <v>1559</v>
      </c>
      <c r="C498" t="s">
        <v>1560</v>
      </c>
      <c r="D498">
        <v>30.6</v>
      </c>
      <c r="E498">
        <v>17.2</v>
      </c>
      <c r="F498">
        <v>-11.7</v>
      </c>
      <c r="G498">
        <v>11.7</v>
      </c>
      <c r="H498">
        <v>4.5999999999999996</v>
      </c>
      <c r="I498" t="s">
        <v>1520</v>
      </c>
      <c r="J498" s="12">
        <v>0.19</v>
      </c>
      <c r="K498" s="8" t="str">
        <f t="shared" si="83"/>
        <v>N</v>
      </c>
      <c r="L498" s="8" t="str">
        <f t="shared" si="84"/>
        <v>W</v>
      </c>
      <c r="M498" s="9" t="str">
        <f t="shared" si="85"/>
        <v>24.9</v>
      </c>
      <c r="N498" s="9">
        <f t="shared" si="86"/>
        <v>-47.8</v>
      </c>
      <c r="O498">
        <f t="shared" si="87"/>
        <v>17.17381728096581</v>
      </c>
      <c r="P498">
        <f t="shared" si="88"/>
        <v>40.528422247137776</v>
      </c>
      <c r="Q498">
        <f t="shared" si="89"/>
        <v>175.84660660857347</v>
      </c>
      <c r="R498">
        <f t="shared" si="90"/>
        <v>11.130669643562289</v>
      </c>
      <c r="S498">
        <f t="shared" si="91"/>
        <v>-0.8082828810819116</v>
      </c>
      <c r="T498">
        <f t="shared" si="92"/>
        <v>13.053538679991371</v>
      </c>
      <c r="W498">
        <f t="shared" si="94"/>
        <v>1</v>
      </c>
    </row>
    <row r="499" spans="1:23" x14ac:dyDescent="0.25">
      <c r="A499" t="s">
        <v>1561</v>
      </c>
      <c r="B499" t="s">
        <v>1562</v>
      </c>
      <c r="C499" t="s">
        <v>1563</v>
      </c>
      <c r="D499">
        <v>27.8</v>
      </c>
      <c r="E499">
        <v>12.9</v>
      </c>
      <c r="F499">
        <v>9.8000000000000007</v>
      </c>
      <c r="G499">
        <v>-4.5</v>
      </c>
      <c r="H499">
        <v>7</v>
      </c>
      <c r="I499" t="s">
        <v>1520</v>
      </c>
      <c r="J499" s="12">
        <v>0.19</v>
      </c>
      <c r="K499" s="8" t="str">
        <f t="shared" si="83"/>
        <v>S</v>
      </c>
      <c r="L499" s="8" t="str">
        <f t="shared" si="84"/>
        <v>W</v>
      </c>
      <c r="M499" s="9">
        <f t="shared" si="85"/>
        <v>-71.7</v>
      </c>
      <c r="N499" s="9">
        <f t="shared" si="86"/>
        <v>-116.4</v>
      </c>
      <c r="O499">
        <f t="shared" si="87"/>
        <v>12.856515857727553</v>
      </c>
      <c r="P499">
        <f t="shared" si="88"/>
        <v>58.337538873673424</v>
      </c>
      <c r="Q499">
        <f t="shared" si="89"/>
        <v>260.06625915564445</v>
      </c>
      <c r="R499">
        <f t="shared" si="90"/>
        <v>1.8877491584183108</v>
      </c>
      <c r="S499">
        <f t="shared" si="91"/>
        <v>10.778833556697391</v>
      </c>
      <c r="T499">
        <f t="shared" si="92"/>
        <v>6.7485665345986785</v>
      </c>
      <c r="W499">
        <f t="shared" si="94"/>
        <v>1</v>
      </c>
    </row>
    <row r="500" spans="1:23" x14ac:dyDescent="0.25">
      <c r="A500" t="s">
        <v>1564</v>
      </c>
      <c r="B500" t="s">
        <v>1565</v>
      </c>
      <c r="C500" t="s">
        <v>1566</v>
      </c>
      <c r="D500" s="7">
        <v>28</v>
      </c>
      <c r="I500" t="s">
        <v>1517</v>
      </c>
      <c r="J500" s="12">
        <v>0.19</v>
      </c>
      <c r="K500" s="8" t="str">
        <f t="shared" si="83"/>
        <v>N</v>
      </c>
      <c r="L500" s="8" t="str">
        <f t="shared" si="84"/>
        <v>W</v>
      </c>
      <c r="M500" s="9" t="str">
        <f t="shared" si="85"/>
        <v>13.8</v>
      </c>
      <c r="N500" s="9">
        <f t="shared" si="86"/>
        <v>-140.4</v>
      </c>
      <c r="O500">
        <f t="shared" si="87"/>
        <v>0</v>
      </c>
      <c r="P500" t="e">
        <f t="shared" si="88"/>
        <v>#DIV/0!</v>
      </c>
      <c r="Q500" t="e">
        <f t="shared" si="89"/>
        <v>#DIV/0!</v>
      </c>
      <c r="R500">
        <f t="shared" si="90"/>
        <v>0</v>
      </c>
      <c r="S500">
        <f t="shared" si="91"/>
        <v>0</v>
      </c>
      <c r="T500">
        <f t="shared" si="92"/>
        <v>0</v>
      </c>
      <c r="W500">
        <f t="shared" si="94"/>
        <v>0</v>
      </c>
    </row>
    <row r="501" spans="1:23" x14ac:dyDescent="0.25">
      <c r="A501" s="10" t="s">
        <v>1567</v>
      </c>
      <c r="B501" s="10" t="s">
        <v>1568</v>
      </c>
      <c r="C501" s="10" t="s">
        <v>1569</v>
      </c>
      <c r="D501" s="10">
        <v>32.700000000000003</v>
      </c>
      <c r="E501" s="10">
        <v>17.399999999999999</v>
      </c>
      <c r="F501" s="10">
        <v>-7.1</v>
      </c>
      <c r="G501" s="10">
        <v>15.5</v>
      </c>
      <c r="H501" s="10">
        <v>-3.3</v>
      </c>
      <c r="I501" s="10" t="s">
        <v>1517</v>
      </c>
      <c r="J501" s="13">
        <v>0.19</v>
      </c>
      <c r="K501" s="8" t="str">
        <f t="shared" si="83"/>
        <v>S</v>
      </c>
      <c r="L501" s="8" t="str">
        <f t="shared" si="84"/>
        <v>W</v>
      </c>
      <c r="M501" s="9">
        <f t="shared" si="85"/>
        <v>-23.3</v>
      </c>
      <c r="N501" s="9">
        <f t="shared" si="86"/>
        <v>-20.5</v>
      </c>
      <c r="O501">
        <f t="shared" si="87"/>
        <v>17.365195075207186</v>
      </c>
      <c r="P501">
        <f t="shared" si="88"/>
        <v>55.690036102295984</v>
      </c>
      <c r="Q501">
        <f t="shared" si="89"/>
        <v>302.98280197070727</v>
      </c>
      <c r="R501">
        <f t="shared" si="90"/>
        <v>-7.8085038049179243</v>
      </c>
      <c r="S501">
        <f t="shared" si="91"/>
        <v>12.031946526531465</v>
      </c>
      <c r="T501">
        <f t="shared" si="92"/>
        <v>9.7882343204108917</v>
      </c>
      <c r="W501">
        <f t="shared" si="94"/>
        <v>1</v>
      </c>
    </row>
    <row r="502" spans="1:23" x14ac:dyDescent="0.25">
      <c r="A502" t="s">
        <v>1570</v>
      </c>
      <c r="I502" t="s">
        <v>1571</v>
      </c>
      <c r="J502" s="12">
        <v>0.18</v>
      </c>
      <c r="K502" s="8" t="str">
        <f t="shared" si="83"/>
        <v/>
      </c>
      <c r="L502" s="8" t="str">
        <f t="shared" si="84"/>
        <v/>
      </c>
      <c r="M502" s="9" t="str">
        <f t="shared" si="85"/>
        <v/>
      </c>
      <c r="N502" s="9" t="b">
        <f t="shared" si="86"/>
        <v>0</v>
      </c>
      <c r="O502">
        <f t="shared" si="87"/>
        <v>0</v>
      </c>
      <c r="P502" t="e">
        <f t="shared" si="88"/>
        <v>#VALUE!</v>
      </c>
      <c r="Q502" t="e">
        <f t="shared" si="89"/>
        <v>#VALUE!</v>
      </c>
      <c r="R502" t="e">
        <f t="shared" si="90"/>
        <v>#VALUE!</v>
      </c>
      <c r="S502">
        <f t="shared" si="91"/>
        <v>0</v>
      </c>
      <c r="T502" t="e">
        <f t="shared" si="92"/>
        <v>#VALUE!</v>
      </c>
      <c r="W502">
        <f t="shared" si="94"/>
        <v>0</v>
      </c>
    </row>
    <row r="503" spans="1:23" x14ac:dyDescent="0.25">
      <c r="A503" t="s">
        <v>1572</v>
      </c>
      <c r="I503" t="s">
        <v>1571</v>
      </c>
      <c r="J503" s="12">
        <v>0.18</v>
      </c>
      <c r="K503" s="8" t="str">
        <f t="shared" si="83"/>
        <v/>
      </c>
      <c r="L503" s="8" t="str">
        <f t="shared" si="84"/>
        <v/>
      </c>
      <c r="M503" s="9" t="str">
        <f t="shared" si="85"/>
        <v/>
      </c>
      <c r="N503" s="9" t="b">
        <f t="shared" si="86"/>
        <v>0</v>
      </c>
      <c r="O503">
        <f t="shared" si="87"/>
        <v>0</v>
      </c>
      <c r="P503" t="e">
        <f t="shared" si="88"/>
        <v>#VALUE!</v>
      </c>
      <c r="Q503" t="e">
        <f t="shared" si="89"/>
        <v>#VALUE!</v>
      </c>
      <c r="R503" t="e">
        <f t="shared" si="90"/>
        <v>#VALUE!</v>
      </c>
      <c r="S503">
        <f t="shared" si="91"/>
        <v>0</v>
      </c>
      <c r="T503" t="e">
        <f t="shared" si="92"/>
        <v>#VALUE!</v>
      </c>
      <c r="W503">
        <f t="shared" si="94"/>
        <v>0</v>
      </c>
    </row>
    <row r="504" spans="1:23" x14ac:dyDescent="0.25">
      <c r="A504" t="s">
        <v>1573</v>
      </c>
      <c r="I504" t="s">
        <v>1574</v>
      </c>
      <c r="J504" s="12">
        <v>0.18</v>
      </c>
      <c r="K504" s="8" t="str">
        <f t="shared" si="83"/>
        <v/>
      </c>
      <c r="L504" s="8" t="str">
        <f t="shared" si="84"/>
        <v/>
      </c>
      <c r="M504" s="9" t="str">
        <f t="shared" si="85"/>
        <v/>
      </c>
      <c r="N504" s="9" t="b">
        <f t="shared" si="86"/>
        <v>0</v>
      </c>
      <c r="O504">
        <f t="shared" si="87"/>
        <v>0</v>
      </c>
      <c r="P504" t="e">
        <f t="shared" si="88"/>
        <v>#VALUE!</v>
      </c>
      <c r="Q504" t="e">
        <f t="shared" si="89"/>
        <v>#VALUE!</v>
      </c>
      <c r="R504" t="e">
        <f t="shared" si="90"/>
        <v>#VALUE!</v>
      </c>
      <c r="S504">
        <f t="shared" si="91"/>
        <v>0</v>
      </c>
      <c r="T504" t="e">
        <f t="shared" si="92"/>
        <v>#VALUE!</v>
      </c>
      <c r="W504">
        <f t="shared" si="94"/>
        <v>0</v>
      </c>
    </row>
    <row r="505" spans="1:23" x14ac:dyDescent="0.25">
      <c r="A505" t="s">
        <v>1575</v>
      </c>
      <c r="B505" t="s">
        <v>1576</v>
      </c>
      <c r="C505" t="s">
        <v>1577</v>
      </c>
      <c r="D505">
        <v>44</v>
      </c>
      <c r="I505" t="s">
        <v>1571</v>
      </c>
      <c r="J505" s="12">
        <v>0.18</v>
      </c>
      <c r="K505" s="8" t="str">
        <f t="shared" si="83"/>
        <v>S</v>
      </c>
      <c r="L505" s="8" t="str">
        <f t="shared" si="84"/>
        <v>E</v>
      </c>
      <c r="M505" s="9">
        <f t="shared" si="85"/>
        <v>-18.899999999999999</v>
      </c>
      <c r="N505" s="9" t="str">
        <f t="shared" si="86"/>
        <v>28.3</v>
      </c>
      <c r="O505">
        <f t="shared" si="87"/>
        <v>0</v>
      </c>
      <c r="P505" t="e">
        <f t="shared" si="88"/>
        <v>#DIV/0!</v>
      </c>
      <c r="Q505" t="e">
        <f t="shared" si="89"/>
        <v>#DIV/0!</v>
      </c>
      <c r="R505">
        <f t="shared" si="90"/>
        <v>0</v>
      </c>
      <c r="S505">
        <f t="shared" si="91"/>
        <v>0</v>
      </c>
      <c r="T505">
        <f t="shared" si="92"/>
        <v>0</v>
      </c>
      <c r="W505">
        <f t="shared" si="94"/>
        <v>0</v>
      </c>
    </row>
    <row r="506" spans="1:23" x14ac:dyDescent="0.25">
      <c r="A506" t="s">
        <v>1578</v>
      </c>
      <c r="B506" t="s">
        <v>1579</v>
      </c>
      <c r="C506" t="s">
        <v>1580</v>
      </c>
      <c r="I506" t="s">
        <v>1581</v>
      </c>
      <c r="J506" s="12">
        <v>0.18</v>
      </c>
      <c r="K506" s="8" t="str">
        <f t="shared" si="83"/>
        <v>N</v>
      </c>
      <c r="L506" s="8" t="str">
        <f t="shared" si="84"/>
        <v>W</v>
      </c>
      <c r="M506" s="9" t="str">
        <f t="shared" si="85"/>
        <v>48.9</v>
      </c>
      <c r="N506" s="9">
        <f t="shared" si="86"/>
        <v>-120.4</v>
      </c>
      <c r="O506">
        <f t="shared" si="87"/>
        <v>0</v>
      </c>
      <c r="P506" t="e">
        <f t="shared" si="88"/>
        <v>#DIV/0!</v>
      </c>
      <c r="Q506" t="e">
        <f t="shared" si="89"/>
        <v>#DIV/0!</v>
      </c>
      <c r="R506">
        <f t="shared" si="90"/>
        <v>0</v>
      </c>
      <c r="S506">
        <f t="shared" si="91"/>
        <v>0</v>
      </c>
      <c r="T506">
        <f t="shared" si="92"/>
        <v>0</v>
      </c>
      <c r="W506">
        <f t="shared" si="94"/>
        <v>0</v>
      </c>
    </row>
    <row r="507" spans="1:23" x14ac:dyDescent="0.25">
      <c r="A507" t="s">
        <v>1582</v>
      </c>
      <c r="I507" t="s">
        <v>1571</v>
      </c>
      <c r="J507" s="12">
        <v>0.18</v>
      </c>
      <c r="K507" s="8" t="str">
        <f t="shared" si="83"/>
        <v/>
      </c>
      <c r="L507" s="8" t="str">
        <f t="shared" si="84"/>
        <v/>
      </c>
      <c r="M507" s="9" t="str">
        <f t="shared" si="85"/>
        <v/>
      </c>
      <c r="N507" s="9" t="b">
        <f t="shared" si="86"/>
        <v>0</v>
      </c>
      <c r="O507">
        <f t="shared" si="87"/>
        <v>0</v>
      </c>
      <c r="P507" t="e">
        <f t="shared" si="88"/>
        <v>#VALUE!</v>
      </c>
      <c r="Q507" t="e">
        <f t="shared" si="89"/>
        <v>#VALUE!</v>
      </c>
      <c r="R507" t="e">
        <f t="shared" si="90"/>
        <v>#VALUE!</v>
      </c>
      <c r="S507">
        <f t="shared" si="91"/>
        <v>0</v>
      </c>
      <c r="T507" t="e">
        <f t="shared" si="92"/>
        <v>#VALUE!</v>
      </c>
      <c r="W507">
        <f t="shared" si="94"/>
        <v>0</v>
      </c>
    </row>
    <row r="508" spans="1:23" x14ac:dyDescent="0.25">
      <c r="A508" t="s">
        <v>1583</v>
      </c>
      <c r="I508" t="s">
        <v>1584</v>
      </c>
      <c r="J508" s="12">
        <v>0.18</v>
      </c>
      <c r="K508" s="8" t="str">
        <f t="shared" si="83"/>
        <v/>
      </c>
      <c r="L508" s="8" t="str">
        <f t="shared" si="84"/>
        <v/>
      </c>
      <c r="M508" s="9" t="str">
        <f t="shared" si="85"/>
        <v/>
      </c>
      <c r="N508" s="9" t="b">
        <f t="shared" si="86"/>
        <v>0</v>
      </c>
      <c r="O508">
        <f t="shared" si="87"/>
        <v>0</v>
      </c>
      <c r="P508" t="e">
        <f t="shared" si="88"/>
        <v>#VALUE!</v>
      </c>
      <c r="Q508" t="e">
        <f t="shared" si="89"/>
        <v>#VALUE!</v>
      </c>
      <c r="R508" t="e">
        <f t="shared" si="90"/>
        <v>#VALUE!</v>
      </c>
      <c r="S508">
        <f t="shared" si="91"/>
        <v>0</v>
      </c>
      <c r="T508" t="e">
        <f t="shared" si="92"/>
        <v>#VALUE!</v>
      </c>
      <c r="W508">
        <f t="shared" si="94"/>
        <v>0</v>
      </c>
    </row>
    <row r="509" spans="1:23" x14ac:dyDescent="0.25">
      <c r="A509" t="s">
        <v>1585</v>
      </c>
      <c r="B509" t="s">
        <v>1586</v>
      </c>
      <c r="C509" t="s">
        <v>1587</v>
      </c>
      <c r="I509" t="s">
        <v>1574</v>
      </c>
      <c r="J509" s="12">
        <v>0.18</v>
      </c>
      <c r="K509" s="8" t="str">
        <f t="shared" si="83"/>
        <v>N</v>
      </c>
      <c r="L509" s="8" t="str">
        <f t="shared" si="84"/>
        <v>W</v>
      </c>
      <c r="M509" s="9" t="str">
        <f t="shared" si="85"/>
        <v>13.1</v>
      </c>
      <c r="N509" s="9">
        <f t="shared" si="86"/>
        <v>-173</v>
      </c>
      <c r="O509">
        <f t="shared" si="87"/>
        <v>0</v>
      </c>
      <c r="P509" t="e">
        <f t="shared" si="88"/>
        <v>#DIV/0!</v>
      </c>
      <c r="Q509" t="e">
        <f t="shared" si="89"/>
        <v>#DIV/0!</v>
      </c>
      <c r="R509">
        <f t="shared" si="90"/>
        <v>0</v>
      </c>
      <c r="S509">
        <f t="shared" si="91"/>
        <v>0</v>
      </c>
      <c r="T509">
        <f t="shared" si="92"/>
        <v>0</v>
      </c>
      <c r="W509">
        <f t="shared" si="94"/>
        <v>0</v>
      </c>
    </row>
    <row r="510" spans="1:23" x14ac:dyDescent="0.25">
      <c r="A510" t="s">
        <v>1588</v>
      </c>
      <c r="B510" t="s">
        <v>1456</v>
      </c>
      <c r="C510" t="s">
        <v>1066</v>
      </c>
      <c r="D510">
        <v>38</v>
      </c>
      <c r="I510" t="s">
        <v>1571</v>
      </c>
      <c r="J510" s="12">
        <v>0.18</v>
      </c>
      <c r="K510" s="8" t="str">
        <f t="shared" si="83"/>
        <v>S</v>
      </c>
      <c r="L510" s="8" t="str">
        <f t="shared" si="84"/>
        <v>W</v>
      </c>
      <c r="M510" s="9">
        <f t="shared" si="85"/>
        <v>-18.8</v>
      </c>
      <c r="N510" s="9">
        <f t="shared" si="86"/>
        <v>-73.400000000000006</v>
      </c>
      <c r="O510">
        <f t="shared" si="87"/>
        <v>0</v>
      </c>
      <c r="P510" t="e">
        <f t="shared" si="88"/>
        <v>#DIV/0!</v>
      </c>
      <c r="Q510" t="e">
        <f t="shared" si="89"/>
        <v>#DIV/0!</v>
      </c>
      <c r="R510">
        <f t="shared" si="90"/>
        <v>0</v>
      </c>
      <c r="S510">
        <f t="shared" si="91"/>
        <v>0</v>
      </c>
      <c r="T510">
        <f t="shared" si="92"/>
        <v>0</v>
      </c>
      <c r="W510">
        <f t="shared" si="94"/>
        <v>0</v>
      </c>
    </row>
    <row r="511" spans="1:23" x14ac:dyDescent="0.25">
      <c r="A511" t="s">
        <v>1589</v>
      </c>
      <c r="B511" t="s">
        <v>1590</v>
      </c>
      <c r="C511" t="s">
        <v>1591</v>
      </c>
      <c r="D511">
        <v>39.799999999999997</v>
      </c>
      <c r="E511">
        <v>18</v>
      </c>
      <c r="F511">
        <v>7.8</v>
      </c>
      <c r="G511">
        <v>-16</v>
      </c>
      <c r="H511">
        <v>-2.5</v>
      </c>
      <c r="I511" t="s">
        <v>1571</v>
      </c>
      <c r="J511" s="12">
        <v>0.18</v>
      </c>
      <c r="K511" s="8" t="str">
        <f t="shared" si="83"/>
        <v>S</v>
      </c>
      <c r="L511" s="8" t="str">
        <f t="shared" si="84"/>
        <v>E</v>
      </c>
      <c r="M511" s="9">
        <f t="shared" si="85"/>
        <v>-15.9</v>
      </c>
      <c r="N511" s="9" t="str">
        <f t="shared" si="86"/>
        <v>88.1</v>
      </c>
      <c r="O511">
        <f t="shared" si="87"/>
        <v>17.974704448196082</v>
      </c>
      <c r="P511">
        <f t="shared" si="88"/>
        <v>36.517696013168134</v>
      </c>
      <c r="Q511">
        <f t="shared" si="89"/>
        <v>51.116466082573197</v>
      </c>
      <c r="R511">
        <f t="shared" si="90"/>
        <v>-6.7144421773783414</v>
      </c>
      <c r="S511">
        <f t="shared" si="91"/>
        <v>-8.3261945392535548</v>
      </c>
      <c r="T511">
        <f t="shared" si="92"/>
        <v>14.445786608597922</v>
      </c>
      <c r="W511">
        <f t="shared" si="94"/>
        <v>1</v>
      </c>
    </row>
    <row r="512" spans="1:23" x14ac:dyDescent="0.25">
      <c r="A512" t="s">
        <v>1592</v>
      </c>
      <c r="B512" t="s">
        <v>1019</v>
      </c>
      <c r="C512" t="s">
        <v>1593</v>
      </c>
      <c r="D512">
        <v>46.3</v>
      </c>
      <c r="E512">
        <v>49</v>
      </c>
      <c r="F512">
        <v>0.9</v>
      </c>
      <c r="G512">
        <v>-40.4</v>
      </c>
      <c r="H512">
        <v>-27.7</v>
      </c>
      <c r="I512" t="s">
        <v>1574</v>
      </c>
      <c r="J512" s="12">
        <v>0.18</v>
      </c>
      <c r="K512" s="8" t="str">
        <f t="shared" si="83"/>
        <v>N</v>
      </c>
      <c r="L512" s="8" t="str">
        <f t="shared" si="84"/>
        <v>E</v>
      </c>
      <c r="M512" s="9" t="str">
        <f t="shared" si="85"/>
        <v>38.6</v>
      </c>
      <c r="N512" s="9" t="str">
        <f t="shared" si="86"/>
        <v>103.1</v>
      </c>
      <c r="O512">
        <f t="shared" si="87"/>
        <v>48.992448397686758</v>
      </c>
      <c r="P512">
        <f t="shared" si="88"/>
        <v>10.367110280438261</v>
      </c>
      <c r="Q512">
        <f t="shared" si="89"/>
        <v>249.91309906580585</v>
      </c>
      <c r="R512">
        <f t="shared" si="90"/>
        <v>3.0279525672818792</v>
      </c>
      <c r="S512">
        <f t="shared" si="91"/>
        <v>8.2801344478635421</v>
      </c>
      <c r="T512">
        <f t="shared" si="92"/>
        <v>48.192643388546287</v>
      </c>
      <c r="W512">
        <f t="shared" si="94"/>
        <v>1</v>
      </c>
    </row>
    <row r="513" spans="1:23" x14ac:dyDescent="0.25">
      <c r="A513" t="s">
        <v>1594</v>
      </c>
      <c r="B513" t="s">
        <v>1595</v>
      </c>
      <c r="C513" t="s">
        <v>1596</v>
      </c>
      <c r="D513">
        <v>29.3</v>
      </c>
      <c r="E513">
        <v>14.9</v>
      </c>
      <c r="F513">
        <v>-6</v>
      </c>
      <c r="G513">
        <v>-7.3</v>
      </c>
      <c r="H513">
        <v>-11.5</v>
      </c>
      <c r="I513" t="s">
        <v>1584</v>
      </c>
      <c r="J513" s="12">
        <v>0.18</v>
      </c>
      <c r="K513" s="8" t="str">
        <f t="shared" si="83"/>
        <v>N</v>
      </c>
      <c r="L513" s="8" t="str">
        <f t="shared" si="84"/>
        <v>E</v>
      </c>
      <c r="M513" s="9" t="str">
        <f t="shared" si="85"/>
        <v>40.8</v>
      </c>
      <c r="N513" s="9" t="str">
        <f t="shared" si="86"/>
        <v>41.7</v>
      </c>
      <c r="O513">
        <f t="shared" si="87"/>
        <v>14.884219831754702</v>
      </c>
      <c r="P513">
        <f t="shared" si="88"/>
        <v>11.572447966188875</v>
      </c>
      <c r="Q513">
        <f t="shared" si="89"/>
        <v>29.252506630984271</v>
      </c>
      <c r="R513">
        <f t="shared" si="90"/>
        <v>-2.6051014011709723</v>
      </c>
      <c r="S513">
        <f t="shared" si="91"/>
        <v>-1.4590766029513995</v>
      </c>
      <c r="T513">
        <f t="shared" si="92"/>
        <v>14.581650872117905</v>
      </c>
      <c r="W513">
        <f t="shared" si="94"/>
        <v>1</v>
      </c>
    </row>
    <row r="514" spans="1:23" x14ac:dyDescent="0.25">
      <c r="A514" t="s">
        <v>1597</v>
      </c>
      <c r="B514" t="s">
        <v>1598</v>
      </c>
      <c r="C514" t="s">
        <v>1599</v>
      </c>
      <c r="D514">
        <v>28.3</v>
      </c>
      <c r="E514">
        <v>15.2</v>
      </c>
      <c r="F514">
        <v>1.5</v>
      </c>
      <c r="G514">
        <v>3.5</v>
      </c>
      <c r="H514">
        <v>-14.7</v>
      </c>
      <c r="I514" t="s">
        <v>1584</v>
      </c>
      <c r="J514" s="12">
        <v>0.18</v>
      </c>
      <c r="K514" s="8" t="str">
        <f t="shared" si="83"/>
        <v>N</v>
      </c>
      <c r="L514" s="8" t="str">
        <f t="shared" si="84"/>
        <v>W</v>
      </c>
      <c r="M514" s="9" t="str">
        <f t="shared" si="85"/>
        <v>36.8</v>
      </c>
      <c r="N514" s="9">
        <f t="shared" si="86"/>
        <v>-54.7</v>
      </c>
      <c r="O514">
        <f t="shared" si="87"/>
        <v>15.185190153567389</v>
      </c>
      <c r="P514">
        <f t="shared" si="88"/>
        <v>46.779912638469106</v>
      </c>
      <c r="Q514">
        <f t="shared" si="89"/>
        <v>342.93849869256968</v>
      </c>
      <c r="R514">
        <f t="shared" si="90"/>
        <v>-10.578876817244369</v>
      </c>
      <c r="S514">
        <f t="shared" si="91"/>
        <v>3.2467080705168021</v>
      </c>
      <c r="T514">
        <f t="shared" si="92"/>
        <v>10.39885820609218</v>
      </c>
      <c r="W514">
        <f t="shared" ref="W514:W545" si="95">IF(O514&lt;&gt;0,1,0)</f>
        <v>1</v>
      </c>
    </row>
    <row r="515" spans="1:23" x14ac:dyDescent="0.25">
      <c r="A515" t="s">
        <v>1600</v>
      </c>
      <c r="B515" t="s">
        <v>982</v>
      </c>
      <c r="C515" t="s">
        <v>1601</v>
      </c>
      <c r="D515">
        <v>36.6</v>
      </c>
      <c r="E515">
        <v>20</v>
      </c>
      <c r="F515">
        <v>-10.8</v>
      </c>
      <c r="G515">
        <v>16.8</v>
      </c>
      <c r="H515">
        <v>1</v>
      </c>
      <c r="I515" t="s">
        <v>1581</v>
      </c>
      <c r="J515" s="12">
        <v>0.18</v>
      </c>
      <c r="K515" s="8" t="str">
        <f t="shared" ref="K515:K578" si="96">RIGHTB(B515,1)</f>
        <v>N</v>
      </c>
      <c r="L515" s="8" t="str">
        <f t="shared" ref="L515:L578" si="97">RIGHTB(C515,1)</f>
        <v>W</v>
      </c>
      <c r="M515" s="9" t="str">
        <f t="shared" ref="M515:M578" si="98">IF(AND(K515="S",LEN(B515)&gt;4),-LEFT(B515,4),IF(AND(K515="S",LEN(B515)=4),-LEFT(B515,3),IF(AND(K515="N",LEN(B515)=4),LEFT(B515,3),LEFT(B515,4))))</f>
        <v>50.0</v>
      </c>
      <c r="N515" s="9">
        <f t="shared" ref="N515:N578" si="99">IF(AND(L515="W",LEN(C515)=6),-LEFT(C515,5), IF(AND(L515="W",LEN(C515)=5),-LEFT(C515,4), IF(AND(L515="W",LEN(C515)=4), -LEFT(C515,3), IF(AND(L515="E", LEN(C515)=6),LEFT(C515,5), IF(AND(L515="E",LEN(C515)=5), LEFT(C515,4), IF(AND(L515="E",LEN(C515)=4),LEFT(C515,3) ))))))</f>
        <v>-38</v>
      </c>
      <c r="O515">
        <f t="shared" ref="O515:O578" si="100">(F515^2+G515^2+H515^2)^0.5</f>
        <v>19.996999774966245</v>
      </c>
      <c r="P515">
        <f t="shared" ref="P515:P578" si="101">ATAN((R515^2+S515^2)^0.5/T515)/$AB$1</f>
        <v>55.408133021350665</v>
      </c>
      <c r="Q515">
        <f t="shared" ref="Q515:Q578" si="102">ATAN2(R515,S515)/$AB$1+180</f>
        <v>203.59598620685094</v>
      </c>
      <c r="R515">
        <f t="shared" ref="R515:R578" si="103">-F515*SIN(M515*$AB$1)*COS(N515*$AB$1)-G515*SIN($AB$1*M515)*SIN($AB$1*N515)+H515*COS($AB$1*M515)</f>
        <v>15.085505279489659</v>
      </c>
      <c r="S515">
        <f t="shared" ref="S515:S578" si="104">-F515*SIN($AB$1*N515)+G515*COS($AB$1*N515)</f>
        <v>6.589436727433216</v>
      </c>
      <c r="T515">
        <f t="shared" ref="T515:T578" si="105">-F515*COS($AB$1*M515)*COS(N515*$AB$1)-G515*COS($AB$1*M515)*SIN($AB$1*N515)-H515*SIN($AB$1*M515)</f>
        <v>11.352834627424283</v>
      </c>
      <c r="W515">
        <f t="shared" si="95"/>
        <v>1</v>
      </c>
    </row>
    <row r="516" spans="1:23" x14ac:dyDescent="0.25">
      <c r="A516" t="s">
        <v>1602</v>
      </c>
      <c r="I516" t="s">
        <v>1603</v>
      </c>
      <c r="J516" s="12">
        <v>0.17</v>
      </c>
      <c r="K516" s="8" t="str">
        <f t="shared" si="96"/>
        <v/>
      </c>
      <c r="L516" s="8" t="str">
        <f t="shared" si="97"/>
        <v/>
      </c>
      <c r="M516" s="9" t="str">
        <f t="shared" si="98"/>
        <v/>
      </c>
      <c r="N516" s="9" t="b">
        <f t="shared" si="99"/>
        <v>0</v>
      </c>
      <c r="O516">
        <f t="shared" si="100"/>
        <v>0</v>
      </c>
      <c r="P516" t="e">
        <f t="shared" si="101"/>
        <v>#VALUE!</v>
      </c>
      <c r="Q516" t="e">
        <f t="shared" si="102"/>
        <v>#VALUE!</v>
      </c>
      <c r="R516" t="e">
        <f t="shared" si="103"/>
        <v>#VALUE!</v>
      </c>
      <c r="S516">
        <f t="shared" si="104"/>
        <v>0</v>
      </c>
      <c r="T516" t="e">
        <f t="shared" si="105"/>
        <v>#VALUE!</v>
      </c>
      <c r="W516">
        <f t="shared" si="95"/>
        <v>0</v>
      </c>
    </row>
    <row r="517" spans="1:23" x14ac:dyDescent="0.25">
      <c r="A517" t="s">
        <v>1604</v>
      </c>
      <c r="B517" t="s">
        <v>91</v>
      </c>
      <c r="C517" t="s">
        <v>1605</v>
      </c>
      <c r="I517" t="s">
        <v>1603</v>
      </c>
      <c r="J517" s="12">
        <v>0.17</v>
      </c>
      <c r="K517" s="8" t="str">
        <f t="shared" si="96"/>
        <v>N</v>
      </c>
      <c r="L517" s="8" t="str">
        <f t="shared" si="97"/>
        <v>E</v>
      </c>
      <c r="M517" s="9" t="str">
        <f t="shared" si="98"/>
        <v>34.0</v>
      </c>
      <c r="N517" s="9" t="str">
        <f t="shared" si="99"/>
        <v>106.1</v>
      </c>
      <c r="O517">
        <f t="shared" si="100"/>
        <v>0</v>
      </c>
      <c r="P517" t="e">
        <f t="shared" si="101"/>
        <v>#DIV/0!</v>
      </c>
      <c r="Q517" t="e">
        <f t="shared" si="102"/>
        <v>#DIV/0!</v>
      </c>
      <c r="R517">
        <f t="shared" si="103"/>
        <v>0</v>
      </c>
      <c r="S517">
        <f t="shared" si="104"/>
        <v>0</v>
      </c>
      <c r="T517">
        <f t="shared" si="105"/>
        <v>0</v>
      </c>
      <c r="W517">
        <f t="shared" si="95"/>
        <v>0</v>
      </c>
    </row>
    <row r="518" spans="1:23" x14ac:dyDescent="0.25">
      <c r="A518" t="s">
        <v>1606</v>
      </c>
      <c r="B518" t="s">
        <v>1607</v>
      </c>
      <c r="C518" t="s">
        <v>1608</v>
      </c>
      <c r="D518">
        <v>44.4</v>
      </c>
      <c r="I518" t="s">
        <v>1603</v>
      </c>
      <c r="J518" s="12">
        <v>0.17</v>
      </c>
      <c r="K518" s="8" t="str">
        <f t="shared" si="96"/>
        <v>S</v>
      </c>
      <c r="L518" s="8" t="str">
        <f t="shared" si="97"/>
        <v>W</v>
      </c>
      <c r="M518" s="9">
        <f t="shared" si="98"/>
        <v>-21.4</v>
      </c>
      <c r="N518" s="9">
        <f t="shared" si="99"/>
        <v>-157.9</v>
      </c>
      <c r="O518">
        <f t="shared" si="100"/>
        <v>0</v>
      </c>
      <c r="P518" t="e">
        <f t="shared" si="101"/>
        <v>#DIV/0!</v>
      </c>
      <c r="Q518" t="e">
        <f t="shared" si="102"/>
        <v>#DIV/0!</v>
      </c>
      <c r="R518">
        <f t="shared" si="103"/>
        <v>0</v>
      </c>
      <c r="S518">
        <f t="shared" si="104"/>
        <v>0</v>
      </c>
      <c r="T518">
        <f t="shared" si="105"/>
        <v>0</v>
      </c>
      <c r="W518">
        <f t="shared" si="95"/>
        <v>0</v>
      </c>
    </row>
    <row r="519" spans="1:23" x14ac:dyDescent="0.25">
      <c r="A519" t="s">
        <v>1609</v>
      </c>
      <c r="B519" t="s">
        <v>1610</v>
      </c>
      <c r="C519" t="s">
        <v>1611</v>
      </c>
      <c r="D519">
        <v>37</v>
      </c>
      <c r="I519" t="s">
        <v>1603</v>
      </c>
      <c r="J519" s="12">
        <v>0.17</v>
      </c>
      <c r="K519" s="8" t="str">
        <f t="shared" si="96"/>
        <v>S</v>
      </c>
      <c r="L519" s="8" t="str">
        <f t="shared" si="97"/>
        <v>W</v>
      </c>
      <c r="M519" s="9">
        <f t="shared" si="98"/>
        <v>-79.8</v>
      </c>
      <c r="N519" s="9">
        <f t="shared" si="99"/>
        <v>-111</v>
      </c>
      <c r="O519">
        <f t="shared" si="100"/>
        <v>0</v>
      </c>
      <c r="P519" t="e">
        <f t="shared" si="101"/>
        <v>#DIV/0!</v>
      </c>
      <c r="Q519" t="e">
        <f t="shared" si="102"/>
        <v>#DIV/0!</v>
      </c>
      <c r="R519">
        <f t="shared" si="103"/>
        <v>0</v>
      </c>
      <c r="S519">
        <f t="shared" si="104"/>
        <v>0</v>
      </c>
      <c r="T519">
        <f t="shared" si="105"/>
        <v>0</v>
      </c>
      <c r="W519">
        <f t="shared" si="95"/>
        <v>0</v>
      </c>
    </row>
    <row r="520" spans="1:23" x14ac:dyDescent="0.25">
      <c r="A520" t="s">
        <v>1612</v>
      </c>
      <c r="I520" t="s">
        <v>1613</v>
      </c>
      <c r="J520" s="12">
        <v>0.17</v>
      </c>
      <c r="K520" s="8" t="str">
        <f t="shared" si="96"/>
        <v/>
      </c>
      <c r="L520" s="8" t="str">
        <f t="shared" si="97"/>
        <v/>
      </c>
      <c r="M520" s="9" t="str">
        <f t="shared" si="98"/>
        <v/>
      </c>
      <c r="N520" s="9" t="b">
        <f t="shared" si="99"/>
        <v>0</v>
      </c>
      <c r="O520">
        <f t="shared" si="100"/>
        <v>0</v>
      </c>
      <c r="P520" t="e">
        <f t="shared" si="101"/>
        <v>#VALUE!</v>
      </c>
      <c r="Q520" t="e">
        <f t="shared" si="102"/>
        <v>#VALUE!</v>
      </c>
      <c r="R520" t="e">
        <f t="shared" si="103"/>
        <v>#VALUE!</v>
      </c>
      <c r="S520">
        <f t="shared" si="104"/>
        <v>0</v>
      </c>
      <c r="T520" t="e">
        <f t="shared" si="105"/>
        <v>#VALUE!</v>
      </c>
      <c r="W520">
        <f t="shared" si="95"/>
        <v>0</v>
      </c>
    </row>
    <row r="521" spans="1:23" x14ac:dyDescent="0.25">
      <c r="A521" t="s">
        <v>1614</v>
      </c>
      <c r="B521" t="s">
        <v>1576</v>
      </c>
      <c r="C521" t="s">
        <v>1615</v>
      </c>
      <c r="I521" t="s">
        <v>1613</v>
      </c>
      <c r="J521" s="12">
        <v>0.17</v>
      </c>
      <c r="K521" s="8" t="str">
        <f t="shared" si="96"/>
        <v>S</v>
      </c>
      <c r="L521" s="8" t="str">
        <f t="shared" si="97"/>
        <v>E</v>
      </c>
      <c r="M521" s="9">
        <f t="shared" si="98"/>
        <v>-18.899999999999999</v>
      </c>
      <c r="N521" s="9" t="str">
        <f t="shared" si="99"/>
        <v>105.2</v>
      </c>
      <c r="O521">
        <f t="shared" si="100"/>
        <v>0</v>
      </c>
      <c r="P521" t="e">
        <f t="shared" si="101"/>
        <v>#DIV/0!</v>
      </c>
      <c r="Q521" t="e">
        <f t="shared" si="102"/>
        <v>#DIV/0!</v>
      </c>
      <c r="R521">
        <f t="shared" si="103"/>
        <v>0</v>
      </c>
      <c r="S521">
        <f t="shared" si="104"/>
        <v>0</v>
      </c>
      <c r="T521">
        <f t="shared" si="105"/>
        <v>0</v>
      </c>
      <c r="W521">
        <f t="shared" si="95"/>
        <v>0</v>
      </c>
    </row>
    <row r="522" spans="1:23" x14ac:dyDescent="0.25">
      <c r="A522" t="s">
        <v>1616</v>
      </c>
      <c r="B522" t="s">
        <v>1617</v>
      </c>
      <c r="C522" t="s">
        <v>1618</v>
      </c>
      <c r="I522" t="s">
        <v>1603</v>
      </c>
      <c r="J522" s="12">
        <v>0.17</v>
      </c>
      <c r="K522" s="8" t="str">
        <f t="shared" si="96"/>
        <v>S</v>
      </c>
      <c r="L522" s="8" t="str">
        <f t="shared" si="97"/>
        <v>W</v>
      </c>
      <c r="M522" s="9">
        <f t="shared" si="98"/>
        <v>-33.9</v>
      </c>
      <c r="N522" s="9">
        <f t="shared" si="99"/>
        <v>-115.9</v>
      </c>
      <c r="O522">
        <f t="shared" si="100"/>
        <v>0</v>
      </c>
      <c r="P522" t="e">
        <f t="shared" si="101"/>
        <v>#DIV/0!</v>
      </c>
      <c r="Q522" t="e">
        <f t="shared" si="102"/>
        <v>#DIV/0!</v>
      </c>
      <c r="R522">
        <f t="shared" si="103"/>
        <v>0</v>
      </c>
      <c r="S522">
        <f t="shared" si="104"/>
        <v>0</v>
      </c>
      <c r="T522">
        <f t="shared" si="105"/>
        <v>0</v>
      </c>
      <c r="W522">
        <f t="shared" si="95"/>
        <v>0</v>
      </c>
    </row>
    <row r="523" spans="1:23" x14ac:dyDescent="0.25">
      <c r="A523" t="s">
        <v>1619</v>
      </c>
      <c r="B523" t="s">
        <v>1620</v>
      </c>
      <c r="C523" t="s">
        <v>1621</v>
      </c>
      <c r="D523">
        <v>37</v>
      </c>
      <c r="E523">
        <v>17.3</v>
      </c>
      <c r="F523">
        <v>-16.2</v>
      </c>
      <c r="G523">
        <v>-5.8</v>
      </c>
      <c r="H523">
        <v>1.4</v>
      </c>
      <c r="I523" t="s">
        <v>1613</v>
      </c>
      <c r="J523" s="12">
        <v>0.17</v>
      </c>
      <c r="K523" s="8" t="str">
        <f t="shared" si="96"/>
        <v>S</v>
      </c>
      <c r="L523" s="8" t="str">
        <f t="shared" si="97"/>
        <v>W</v>
      </c>
      <c r="M523" s="9">
        <f t="shared" si="98"/>
        <v>-21.5</v>
      </c>
      <c r="N523" s="9">
        <f t="shared" si="99"/>
        <v>-29.3</v>
      </c>
      <c r="O523">
        <f t="shared" si="100"/>
        <v>17.263835031649254</v>
      </c>
      <c r="P523">
        <f t="shared" si="101"/>
        <v>50.347000790897717</v>
      </c>
      <c r="Q523">
        <f t="shared" si="102"/>
        <v>77.685341247942745</v>
      </c>
      <c r="R523">
        <f t="shared" si="103"/>
        <v>-2.8348858669234422</v>
      </c>
      <c r="S523">
        <f t="shared" si="104"/>
        <v>-12.985997498272603</v>
      </c>
      <c r="T523">
        <f t="shared" si="105"/>
        <v>11.016682399723402</v>
      </c>
      <c r="W523">
        <f t="shared" si="95"/>
        <v>1</v>
      </c>
    </row>
    <row r="524" spans="1:23" x14ac:dyDescent="0.25">
      <c r="A524" t="s">
        <v>1622</v>
      </c>
      <c r="B524" t="s">
        <v>1623</v>
      </c>
      <c r="C524" t="s">
        <v>1624</v>
      </c>
      <c r="I524" t="s">
        <v>1625</v>
      </c>
      <c r="J524" s="12">
        <v>0.17</v>
      </c>
      <c r="K524" s="8" t="str">
        <f t="shared" si="96"/>
        <v>N</v>
      </c>
      <c r="L524" s="8" t="str">
        <f t="shared" si="97"/>
        <v>E</v>
      </c>
      <c r="M524" s="9" t="str">
        <f t="shared" si="98"/>
        <v>3.1</v>
      </c>
      <c r="N524" s="9" t="str">
        <f t="shared" si="99"/>
        <v>117.9</v>
      </c>
      <c r="O524">
        <f t="shared" si="100"/>
        <v>0</v>
      </c>
      <c r="P524" t="e">
        <f t="shared" si="101"/>
        <v>#DIV/0!</v>
      </c>
      <c r="Q524" t="e">
        <f t="shared" si="102"/>
        <v>#DIV/0!</v>
      </c>
      <c r="R524">
        <f t="shared" si="103"/>
        <v>0</v>
      </c>
      <c r="S524">
        <f t="shared" si="104"/>
        <v>0</v>
      </c>
      <c r="T524">
        <f t="shared" si="105"/>
        <v>0</v>
      </c>
      <c r="W524">
        <f t="shared" si="95"/>
        <v>0</v>
      </c>
    </row>
    <row r="525" spans="1:23" x14ac:dyDescent="0.25">
      <c r="A525" t="s">
        <v>1626</v>
      </c>
      <c r="B525" t="s">
        <v>1159</v>
      </c>
      <c r="C525" t="s">
        <v>1627</v>
      </c>
      <c r="D525">
        <v>40.700000000000003</v>
      </c>
      <c r="E525">
        <v>12.5</v>
      </c>
      <c r="F525">
        <v>-11</v>
      </c>
      <c r="G525">
        <v>2.5</v>
      </c>
      <c r="H525">
        <v>-5.5</v>
      </c>
      <c r="I525" t="s">
        <v>1603</v>
      </c>
      <c r="J525" s="12">
        <v>0.17</v>
      </c>
      <c r="K525" s="8" t="str">
        <f t="shared" si="96"/>
        <v>S</v>
      </c>
      <c r="L525" s="8" t="str">
        <f t="shared" si="97"/>
        <v>E</v>
      </c>
      <c r="M525" s="9">
        <f t="shared" si="98"/>
        <v>-34.299999999999997</v>
      </c>
      <c r="N525" s="9" t="str">
        <f t="shared" si="99"/>
        <v>44.9</v>
      </c>
      <c r="O525">
        <f t="shared" si="100"/>
        <v>12.549900398011133</v>
      </c>
      <c r="P525">
        <f t="shared" si="101"/>
        <v>81.386625770953117</v>
      </c>
      <c r="Q525">
        <f t="shared" si="102"/>
        <v>309.78339401472704</v>
      </c>
      <c r="R525">
        <f t="shared" si="103"/>
        <v>-7.9399455272479393</v>
      </c>
      <c r="S525">
        <f t="shared" si="104"/>
        <v>9.5354368716418154</v>
      </c>
      <c r="T525">
        <f t="shared" si="105"/>
        <v>1.8795501300229254</v>
      </c>
      <c r="W525">
        <f t="shared" si="95"/>
        <v>1</v>
      </c>
    </row>
    <row r="526" spans="1:23" x14ac:dyDescent="0.25">
      <c r="A526" t="s">
        <v>1628</v>
      </c>
      <c r="B526" t="s">
        <v>1629</v>
      </c>
      <c r="C526" t="s">
        <v>1630</v>
      </c>
      <c r="D526">
        <v>23.8</v>
      </c>
      <c r="E526">
        <v>20.6</v>
      </c>
      <c r="F526">
        <v>-19.3</v>
      </c>
      <c r="G526">
        <v>-6.3</v>
      </c>
      <c r="H526">
        <v>3.6</v>
      </c>
      <c r="I526" t="s">
        <v>1613</v>
      </c>
      <c r="J526" s="12">
        <v>0.17</v>
      </c>
      <c r="K526" s="8" t="str">
        <f t="shared" si="96"/>
        <v>S</v>
      </c>
      <c r="L526" s="8" t="str">
        <f t="shared" si="97"/>
        <v>E</v>
      </c>
      <c r="M526" s="9">
        <f t="shared" si="98"/>
        <v>-8.1999999999999993</v>
      </c>
      <c r="N526" s="9" t="str">
        <f t="shared" si="99"/>
        <v>57.8</v>
      </c>
      <c r="O526">
        <f t="shared" si="100"/>
        <v>20.618923347255549</v>
      </c>
      <c r="P526">
        <f t="shared" si="101"/>
        <v>39.240331913875778</v>
      </c>
      <c r="Q526">
        <f t="shared" si="102"/>
        <v>264.12100199072142</v>
      </c>
      <c r="R526">
        <f t="shared" si="103"/>
        <v>1.3359681700983259</v>
      </c>
      <c r="S526">
        <f t="shared" si="104"/>
        <v>12.974407566566136</v>
      </c>
      <c r="T526">
        <f t="shared" si="105"/>
        <v>15.96934367296025</v>
      </c>
      <c r="W526">
        <f t="shared" si="95"/>
        <v>1</v>
      </c>
    </row>
    <row r="527" spans="1:23" x14ac:dyDescent="0.25">
      <c r="A527" t="s">
        <v>1631</v>
      </c>
      <c r="B527" t="s">
        <v>1632</v>
      </c>
      <c r="C527" t="s">
        <v>1633</v>
      </c>
      <c r="I527" t="s">
        <v>1634</v>
      </c>
      <c r="J527" s="12">
        <v>0.16</v>
      </c>
      <c r="K527" s="8" t="str">
        <f t="shared" si="96"/>
        <v>S</v>
      </c>
      <c r="L527" s="8" t="str">
        <f t="shared" si="97"/>
        <v>E</v>
      </c>
      <c r="M527" s="9">
        <f t="shared" si="98"/>
        <v>-42.2</v>
      </c>
      <c r="N527" s="9" t="str">
        <f t="shared" si="99"/>
        <v>27.6</v>
      </c>
      <c r="O527">
        <f t="shared" si="100"/>
        <v>0</v>
      </c>
      <c r="P527" t="e">
        <f t="shared" si="101"/>
        <v>#DIV/0!</v>
      </c>
      <c r="Q527" t="e">
        <f t="shared" si="102"/>
        <v>#DIV/0!</v>
      </c>
      <c r="R527">
        <f t="shared" si="103"/>
        <v>0</v>
      </c>
      <c r="S527">
        <f t="shared" si="104"/>
        <v>0</v>
      </c>
      <c r="T527">
        <f t="shared" si="105"/>
        <v>0</v>
      </c>
      <c r="W527">
        <f t="shared" si="95"/>
        <v>0</v>
      </c>
    </row>
    <row r="528" spans="1:23" x14ac:dyDescent="0.25">
      <c r="A528" t="s">
        <v>1635</v>
      </c>
      <c r="I528" t="s">
        <v>1634</v>
      </c>
      <c r="J528" s="12">
        <v>0.16</v>
      </c>
      <c r="K528" s="8" t="str">
        <f t="shared" si="96"/>
        <v/>
      </c>
      <c r="L528" s="8" t="str">
        <f t="shared" si="97"/>
        <v/>
      </c>
      <c r="M528" s="9" t="str">
        <f t="shared" si="98"/>
        <v/>
      </c>
      <c r="N528" s="9" t="b">
        <f t="shared" si="99"/>
        <v>0</v>
      </c>
      <c r="O528">
        <f t="shared" si="100"/>
        <v>0</v>
      </c>
      <c r="P528" t="e">
        <f t="shared" si="101"/>
        <v>#VALUE!</v>
      </c>
      <c r="Q528" t="e">
        <f t="shared" si="102"/>
        <v>#VALUE!</v>
      </c>
      <c r="R528" t="e">
        <f t="shared" si="103"/>
        <v>#VALUE!</v>
      </c>
      <c r="S528">
        <f t="shared" si="104"/>
        <v>0</v>
      </c>
      <c r="T528" t="e">
        <f t="shared" si="105"/>
        <v>#VALUE!</v>
      </c>
      <c r="W528">
        <f t="shared" si="95"/>
        <v>0</v>
      </c>
    </row>
    <row r="529" spans="1:23" x14ac:dyDescent="0.25">
      <c r="A529" t="s">
        <v>1636</v>
      </c>
      <c r="B529" t="s">
        <v>1637</v>
      </c>
      <c r="C529" t="s">
        <v>1638</v>
      </c>
      <c r="I529" t="s">
        <v>1634</v>
      </c>
      <c r="J529" s="12">
        <v>0.16</v>
      </c>
      <c r="K529" s="8" t="str">
        <f t="shared" si="96"/>
        <v>N</v>
      </c>
      <c r="L529" s="8" t="str">
        <f t="shared" si="97"/>
        <v>W</v>
      </c>
      <c r="M529" s="9" t="str">
        <f t="shared" si="98"/>
        <v>76.0</v>
      </c>
      <c r="N529" s="9">
        <f t="shared" si="99"/>
        <v>-127</v>
      </c>
      <c r="O529">
        <f t="shared" si="100"/>
        <v>0</v>
      </c>
      <c r="P529" t="e">
        <f t="shared" si="101"/>
        <v>#DIV/0!</v>
      </c>
      <c r="Q529" t="e">
        <f t="shared" si="102"/>
        <v>#DIV/0!</v>
      </c>
      <c r="R529">
        <f t="shared" si="103"/>
        <v>0</v>
      </c>
      <c r="S529">
        <f t="shared" si="104"/>
        <v>0</v>
      </c>
      <c r="T529">
        <f t="shared" si="105"/>
        <v>0</v>
      </c>
      <c r="W529">
        <f t="shared" si="95"/>
        <v>0</v>
      </c>
    </row>
    <row r="530" spans="1:23" x14ac:dyDescent="0.25">
      <c r="A530" t="s">
        <v>1639</v>
      </c>
      <c r="B530" t="s">
        <v>685</v>
      </c>
      <c r="C530" t="s">
        <v>672</v>
      </c>
      <c r="I530" t="s">
        <v>1634</v>
      </c>
      <c r="J530" s="12">
        <v>0.16</v>
      </c>
      <c r="K530" s="8" t="str">
        <f t="shared" si="96"/>
        <v>N</v>
      </c>
      <c r="L530" s="8" t="str">
        <f t="shared" si="97"/>
        <v>E</v>
      </c>
      <c r="M530" s="9" t="str">
        <f t="shared" si="98"/>
        <v>31.8</v>
      </c>
      <c r="N530" s="9" t="str">
        <f t="shared" si="99"/>
        <v>111.4</v>
      </c>
      <c r="O530">
        <f t="shared" si="100"/>
        <v>0</v>
      </c>
      <c r="P530" t="e">
        <f t="shared" si="101"/>
        <v>#DIV/0!</v>
      </c>
      <c r="Q530" t="e">
        <f t="shared" si="102"/>
        <v>#DIV/0!</v>
      </c>
      <c r="R530">
        <f t="shared" si="103"/>
        <v>0</v>
      </c>
      <c r="S530">
        <f t="shared" si="104"/>
        <v>0</v>
      </c>
      <c r="T530">
        <f t="shared" si="105"/>
        <v>0</v>
      </c>
      <c r="W530">
        <f t="shared" si="95"/>
        <v>0</v>
      </c>
    </row>
    <row r="531" spans="1:23" x14ac:dyDescent="0.25">
      <c r="A531" t="s">
        <v>1640</v>
      </c>
      <c r="I531" t="s">
        <v>1641</v>
      </c>
      <c r="J531" s="12">
        <v>0.16</v>
      </c>
      <c r="K531" s="8" t="str">
        <f t="shared" si="96"/>
        <v/>
      </c>
      <c r="L531" s="8" t="str">
        <f t="shared" si="97"/>
        <v/>
      </c>
      <c r="M531" s="9" t="str">
        <f t="shared" si="98"/>
        <v/>
      </c>
      <c r="N531" s="9" t="b">
        <f t="shared" si="99"/>
        <v>0</v>
      </c>
      <c r="O531">
        <f t="shared" si="100"/>
        <v>0</v>
      </c>
      <c r="P531" t="e">
        <f t="shared" si="101"/>
        <v>#VALUE!</v>
      </c>
      <c r="Q531" t="e">
        <f t="shared" si="102"/>
        <v>#VALUE!</v>
      </c>
      <c r="R531" t="e">
        <f t="shared" si="103"/>
        <v>#VALUE!</v>
      </c>
      <c r="S531">
        <f t="shared" si="104"/>
        <v>0</v>
      </c>
      <c r="T531" t="e">
        <f t="shared" si="105"/>
        <v>#VALUE!</v>
      </c>
      <c r="W531">
        <f t="shared" si="95"/>
        <v>0</v>
      </c>
    </row>
    <row r="532" spans="1:23" x14ac:dyDescent="0.25">
      <c r="A532" t="s">
        <v>1642</v>
      </c>
      <c r="I532" t="s">
        <v>1634</v>
      </c>
      <c r="J532" s="12">
        <v>0.16</v>
      </c>
      <c r="K532" s="8" t="str">
        <f t="shared" si="96"/>
        <v/>
      </c>
      <c r="L532" s="8" t="str">
        <f t="shared" si="97"/>
        <v/>
      </c>
      <c r="M532" s="9" t="str">
        <f t="shared" si="98"/>
        <v/>
      </c>
      <c r="N532" s="9" t="b">
        <f t="shared" si="99"/>
        <v>0</v>
      </c>
      <c r="O532">
        <f t="shared" si="100"/>
        <v>0</v>
      </c>
      <c r="P532" t="e">
        <f t="shared" si="101"/>
        <v>#VALUE!</v>
      </c>
      <c r="Q532" t="e">
        <f t="shared" si="102"/>
        <v>#VALUE!</v>
      </c>
      <c r="R532" t="e">
        <f t="shared" si="103"/>
        <v>#VALUE!</v>
      </c>
      <c r="S532">
        <f t="shared" si="104"/>
        <v>0</v>
      </c>
      <c r="T532" t="e">
        <f t="shared" si="105"/>
        <v>#VALUE!</v>
      </c>
      <c r="W532">
        <f t="shared" si="95"/>
        <v>0</v>
      </c>
    </row>
    <row r="533" spans="1:23" x14ac:dyDescent="0.25">
      <c r="A533" t="s">
        <v>1643</v>
      </c>
      <c r="I533" t="s">
        <v>1641</v>
      </c>
      <c r="J533" s="12">
        <v>0.16</v>
      </c>
      <c r="K533" s="8" t="str">
        <f t="shared" si="96"/>
        <v/>
      </c>
      <c r="L533" s="8" t="str">
        <f t="shared" si="97"/>
        <v/>
      </c>
      <c r="M533" s="9" t="str">
        <f t="shared" si="98"/>
        <v/>
      </c>
      <c r="N533" s="9" t="b">
        <f t="shared" si="99"/>
        <v>0</v>
      </c>
      <c r="O533">
        <f t="shared" si="100"/>
        <v>0</v>
      </c>
      <c r="P533" t="e">
        <f t="shared" si="101"/>
        <v>#VALUE!</v>
      </c>
      <c r="Q533" t="e">
        <f t="shared" si="102"/>
        <v>#VALUE!</v>
      </c>
      <c r="R533" t="e">
        <f t="shared" si="103"/>
        <v>#VALUE!</v>
      </c>
      <c r="S533">
        <f t="shared" si="104"/>
        <v>0</v>
      </c>
      <c r="T533" t="e">
        <f t="shared" si="105"/>
        <v>#VALUE!</v>
      </c>
      <c r="W533">
        <f t="shared" si="95"/>
        <v>0</v>
      </c>
    </row>
    <row r="534" spans="1:23" x14ac:dyDescent="0.25">
      <c r="A534" t="s">
        <v>1644</v>
      </c>
      <c r="I534" t="s">
        <v>1634</v>
      </c>
      <c r="J534" s="12">
        <v>0.16</v>
      </c>
      <c r="K534" s="8" t="str">
        <f t="shared" si="96"/>
        <v/>
      </c>
      <c r="L534" s="8" t="str">
        <f t="shared" si="97"/>
        <v/>
      </c>
      <c r="M534" s="9" t="str">
        <f t="shared" si="98"/>
        <v/>
      </c>
      <c r="N534" s="9" t="b">
        <f t="shared" si="99"/>
        <v>0</v>
      </c>
      <c r="O534">
        <f t="shared" si="100"/>
        <v>0</v>
      </c>
      <c r="P534" t="e">
        <f t="shared" si="101"/>
        <v>#VALUE!</v>
      </c>
      <c r="Q534" t="e">
        <f t="shared" si="102"/>
        <v>#VALUE!</v>
      </c>
      <c r="R534" t="e">
        <f t="shared" si="103"/>
        <v>#VALUE!</v>
      </c>
      <c r="S534">
        <f t="shared" si="104"/>
        <v>0</v>
      </c>
      <c r="T534" t="e">
        <f t="shared" si="105"/>
        <v>#VALUE!</v>
      </c>
      <c r="W534">
        <f t="shared" si="95"/>
        <v>0</v>
      </c>
    </row>
    <row r="535" spans="1:23" x14ac:dyDescent="0.25">
      <c r="A535" t="s">
        <v>1645</v>
      </c>
      <c r="B535" t="s">
        <v>1646</v>
      </c>
      <c r="C535" t="s">
        <v>1647</v>
      </c>
      <c r="I535" t="s">
        <v>1641</v>
      </c>
      <c r="J535" s="12">
        <v>0.16</v>
      </c>
      <c r="K535" s="8" t="str">
        <f t="shared" si="96"/>
        <v>S</v>
      </c>
      <c r="L535" s="8" t="str">
        <f t="shared" si="97"/>
        <v>W</v>
      </c>
      <c r="M535" s="9">
        <f t="shared" si="98"/>
        <v>-4.3</v>
      </c>
      <c r="N535" s="9">
        <f t="shared" si="99"/>
        <v>-175.9</v>
      </c>
      <c r="O535">
        <f t="shared" si="100"/>
        <v>0</v>
      </c>
      <c r="P535" t="e">
        <f t="shared" si="101"/>
        <v>#DIV/0!</v>
      </c>
      <c r="Q535" t="e">
        <f t="shared" si="102"/>
        <v>#DIV/0!</v>
      </c>
      <c r="R535">
        <f t="shared" si="103"/>
        <v>0</v>
      </c>
      <c r="S535">
        <f t="shared" si="104"/>
        <v>0</v>
      </c>
      <c r="T535">
        <f t="shared" si="105"/>
        <v>0</v>
      </c>
      <c r="W535">
        <f t="shared" si="95"/>
        <v>0</v>
      </c>
    </row>
    <row r="536" spans="1:23" x14ac:dyDescent="0.25">
      <c r="A536" t="s">
        <v>1648</v>
      </c>
      <c r="I536" t="s">
        <v>1641</v>
      </c>
      <c r="J536" s="12">
        <v>0.16</v>
      </c>
      <c r="K536" s="8" t="str">
        <f t="shared" si="96"/>
        <v/>
      </c>
      <c r="L536" s="8" t="str">
        <f t="shared" si="97"/>
        <v/>
      </c>
      <c r="M536" s="9" t="str">
        <f t="shared" si="98"/>
        <v/>
      </c>
      <c r="N536" s="9" t="b">
        <f t="shared" si="99"/>
        <v>0</v>
      </c>
      <c r="O536">
        <f t="shared" si="100"/>
        <v>0</v>
      </c>
      <c r="P536" t="e">
        <f t="shared" si="101"/>
        <v>#VALUE!</v>
      </c>
      <c r="Q536" t="e">
        <f t="shared" si="102"/>
        <v>#VALUE!</v>
      </c>
      <c r="R536" t="e">
        <f t="shared" si="103"/>
        <v>#VALUE!</v>
      </c>
      <c r="S536">
        <f t="shared" si="104"/>
        <v>0</v>
      </c>
      <c r="T536" t="e">
        <f t="shared" si="105"/>
        <v>#VALUE!</v>
      </c>
      <c r="W536">
        <f t="shared" si="95"/>
        <v>0</v>
      </c>
    </row>
    <row r="537" spans="1:23" x14ac:dyDescent="0.25">
      <c r="A537" t="s">
        <v>1649</v>
      </c>
      <c r="I537" t="s">
        <v>1650</v>
      </c>
      <c r="J537" s="12">
        <v>0.16</v>
      </c>
      <c r="K537" s="8" t="str">
        <f t="shared" si="96"/>
        <v/>
      </c>
      <c r="L537" s="8" t="str">
        <f t="shared" si="97"/>
        <v/>
      </c>
      <c r="M537" s="9" t="str">
        <f t="shared" si="98"/>
        <v/>
      </c>
      <c r="N537" s="9" t="b">
        <f t="shared" si="99"/>
        <v>0</v>
      </c>
      <c r="O537">
        <f t="shared" si="100"/>
        <v>0</v>
      </c>
      <c r="P537" t="e">
        <f t="shared" si="101"/>
        <v>#VALUE!</v>
      </c>
      <c r="Q537" t="e">
        <f t="shared" si="102"/>
        <v>#VALUE!</v>
      </c>
      <c r="R537" t="e">
        <f t="shared" si="103"/>
        <v>#VALUE!</v>
      </c>
      <c r="S537">
        <f t="shared" si="104"/>
        <v>0</v>
      </c>
      <c r="T537" t="e">
        <f t="shared" si="105"/>
        <v>#VALUE!</v>
      </c>
      <c r="W537">
        <f t="shared" si="95"/>
        <v>0</v>
      </c>
    </row>
    <row r="538" spans="1:23" x14ac:dyDescent="0.25">
      <c r="A538" t="s">
        <v>1651</v>
      </c>
      <c r="B538" t="s">
        <v>1387</v>
      </c>
      <c r="C538" t="s">
        <v>1652</v>
      </c>
      <c r="D538">
        <v>32.700000000000003</v>
      </c>
      <c r="I538" t="s">
        <v>1650</v>
      </c>
      <c r="J538" s="12">
        <v>0.16</v>
      </c>
      <c r="K538" s="8" t="str">
        <f t="shared" si="96"/>
        <v>N</v>
      </c>
      <c r="L538" s="8" t="str">
        <f t="shared" si="97"/>
        <v>E</v>
      </c>
      <c r="M538" s="9" t="str">
        <f t="shared" si="98"/>
        <v>4.9</v>
      </c>
      <c r="N538" s="9" t="str">
        <f t="shared" si="99"/>
        <v>49.6</v>
      </c>
      <c r="O538">
        <f t="shared" si="100"/>
        <v>0</v>
      </c>
      <c r="P538" t="e">
        <f t="shared" si="101"/>
        <v>#DIV/0!</v>
      </c>
      <c r="Q538" t="e">
        <f t="shared" si="102"/>
        <v>#DIV/0!</v>
      </c>
      <c r="R538">
        <f t="shared" si="103"/>
        <v>0</v>
      </c>
      <c r="S538">
        <f t="shared" si="104"/>
        <v>0</v>
      </c>
      <c r="T538">
        <f t="shared" si="105"/>
        <v>0</v>
      </c>
      <c r="W538">
        <f t="shared" si="95"/>
        <v>0</v>
      </c>
    </row>
    <row r="539" spans="1:23" x14ac:dyDescent="0.25">
      <c r="A539" t="s">
        <v>1653</v>
      </c>
      <c r="B539" t="s">
        <v>1654</v>
      </c>
      <c r="C539" t="s">
        <v>1655</v>
      </c>
      <c r="D539">
        <v>35.200000000000003</v>
      </c>
      <c r="E539">
        <v>17</v>
      </c>
      <c r="F539">
        <v>16.7</v>
      </c>
      <c r="G539">
        <v>-2.1</v>
      </c>
      <c r="H539">
        <v>-2.2000000000000002</v>
      </c>
      <c r="I539" t="s">
        <v>1641</v>
      </c>
      <c r="J539" s="12">
        <v>0.16</v>
      </c>
      <c r="K539" s="8" t="str">
        <f t="shared" si="96"/>
        <v>S</v>
      </c>
      <c r="L539" s="8" t="str">
        <f t="shared" si="97"/>
        <v>W</v>
      </c>
      <c r="M539" s="9">
        <f t="shared" si="98"/>
        <v>-23.4</v>
      </c>
      <c r="N539" s="9">
        <f t="shared" si="99"/>
        <v>-170.9</v>
      </c>
      <c r="O539">
        <f t="shared" si="100"/>
        <v>16.974687036879352</v>
      </c>
      <c r="P539">
        <f t="shared" si="101"/>
        <v>34.703431969644093</v>
      </c>
      <c r="Q539">
        <f t="shared" si="102"/>
        <v>330.79968554879144</v>
      </c>
      <c r="R539">
        <f t="shared" si="103"/>
        <v>-8.4360481622394232</v>
      </c>
      <c r="S539">
        <f t="shared" si="104"/>
        <v>4.7148087187042886</v>
      </c>
      <c r="T539">
        <f t="shared" si="105"/>
        <v>13.955058944712732</v>
      </c>
      <c r="W539">
        <f t="shared" si="95"/>
        <v>1</v>
      </c>
    </row>
    <row r="540" spans="1:23" x14ac:dyDescent="0.25">
      <c r="A540" t="s">
        <v>1656</v>
      </c>
      <c r="I540" t="s">
        <v>1634</v>
      </c>
      <c r="J540" s="12">
        <v>0.16</v>
      </c>
      <c r="K540" s="8" t="str">
        <f t="shared" si="96"/>
        <v/>
      </c>
      <c r="L540" s="8" t="str">
        <f t="shared" si="97"/>
        <v/>
      </c>
      <c r="M540" s="9" t="str">
        <f t="shared" si="98"/>
        <v/>
      </c>
      <c r="N540" s="9" t="b">
        <f t="shared" si="99"/>
        <v>0</v>
      </c>
      <c r="O540">
        <f t="shared" si="100"/>
        <v>0</v>
      </c>
      <c r="P540" t="e">
        <f t="shared" si="101"/>
        <v>#VALUE!</v>
      </c>
      <c r="Q540" t="e">
        <f t="shared" si="102"/>
        <v>#VALUE!</v>
      </c>
      <c r="R540" t="e">
        <f t="shared" si="103"/>
        <v>#VALUE!</v>
      </c>
      <c r="S540">
        <f t="shared" si="104"/>
        <v>0</v>
      </c>
      <c r="T540" t="e">
        <f t="shared" si="105"/>
        <v>#VALUE!</v>
      </c>
      <c r="W540">
        <f t="shared" si="95"/>
        <v>0</v>
      </c>
    </row>
    <row r="541" spans="1:23" x14ac:dyDescent="0.25">
      <c r="A541" t="s">
        <v>1657</v>
      </c>
      <c r="B541" t="s">
        <v>87</v>
      </c>
      <c r="C541" t="s">
        <v>1282</v>
      </c>
      <c r="D541">
        <v>26.7</v>
      </c>
      <c r="E541">
        <v>12.9</v>
      </c>
      <c r="F541">
        <v>-4.0999999999999996</v>
      </c>
      <c r="G541">
        <v>4.8</v>
      </c>
      <c r="H541">
        <v>-11.2</v>
      </c>
      <c r="I541" t="s">
        <v>1634</v>
      </c>
      <c r="J541" s="12">
        <v>0.16</v>
      </c>
      <c r="K541" s="8" t="str">
        <f t="shared" si="96"/>
        <v>N</v>
      </c>
      <c r="L541" s="8" t="str">
        <f t="shared" si="97"/>
        <v>W</v>
      </c>
      <c r="M541" s="9" t="str">
        <f t="shared" si="98"/>
        <v>28.0</v>
      </c>
      <c r="N541" s="9">
        <f t="shared" si="99"/>
        <v>-41.5</v>
      </c>
      <c r="O541">
        <f t="shared" si="100"/>
        <v>12.856515857727549</v>
      </c>
      <c r="P541">
        <f t="shared" si="101"/>
        <v>33.038719143650724</v>
      </c>
      <c r="Q541">
        <f t="shared" si="102"/>
        <v>352.80223425744987</v>
      </c>
      <c r="R541">
        <f t="shared" si="103"/>
        <v>-6.9542079541927455</v>
      </c>
      <c r="S541">
        <f t="shared" si="104"/>
        <v>0.87824526223210286</v>
      </c>
      <c r="T541">
        <f t="shared" si="105"/>
        <v>10.77764709893626</v>
      </c>
      <c r="W541">
        <f t="shared" si="95"/>
        <v>1</v>
      </c>
    </row>
    <row r="542" spans="1:23" x14ac:dyDescent="0.25">
      <c r="A542" t="s">
        <v>1658</v>
      </c>
      <c r="B542" t="s">
        <v>1659</v>
      </c>
      <c r="C542" t="s">
        <v>1660</v>
      </c>
      <c r="I542" t="s">
        <v>1661</v>
      </c>
      <c r="J542" s="12">
        <v>0.16</v>
      </c>
      <c r="K542" s="8" t="str">
        <f t="shared" si="96"/>
        <v>N</v>
      </c>
      <c r="L542" s="8" t="str">
        <f t="shared" si="97"/>
        <v>W</v>
      </c>
      <c r="M542" s="9" t="str">
        <f t="shared" si="98"/>
        <v>47.8</v>
      </c>
      <c r="N542" s="9">
        <f t="shared" si="99"/>
        <v>-44.3</v>
      </c>
      <c r="O542">
        <f t="shared" si="100"/>
        <v>0</v>
      </c>
      <c r="P542" t="e">
        <f t="shared" si="101"/>
        <v>#DIV/0!</v>
      </c>
      <c r="Q542" t="e">
        <f t="shared" si="102"/>
        <v>#DIV/0!</v>
      </c>
      <c r="R542">
        <f t="shared" si="103"/>
        <v>0</v>
      </c>
      <c r="S542">
        <f t="shared" si="104"/>
        <v>0</v>
      </c>
      <c r="T542">
        <f t="shared" si="105"/>
        <v>0</v>
      </c>
      <c r="W542">
        <f t="shared" si="95"/>
        <v>0</v>
      </c>
    </row>
    <row r="543" spans="1:23" x14ac:dyDescent="0.25">
      <c r="A543" t="s">
        <v>1662</v>
      </c>
      <c r="B543" t="s">
        <v>1663</v>
      </c>
      <c r="C543" t="s">
        <v>1664</v>
      </c>
      <c r="I543" t="s">
        <v>1634</v>
      </c>
      <c r="J543" s="12">
        <v>0.16</v>
      </c>
      <c r="K543" s="8" t="str">
        <f t="shared" si="96"/>
        <v>S</v>
      </c>
      <c r="L543" s="8" t="str">
        <f t="shared" si="97"/>
        <v>W</v>
      </c>
      <c r="M543" s="9">
        <f t="shared" si="98"/>
        <v>-64.900000000000006</v>
      </c>
      <c r="N543" s="9">
        <f t="shared" si="99"/>
        <v>-70</v>
      </c>
      <c r="O543">
        <f t="shared" si="100"/>
        <v>0</v>
      </c>
      <c r="P543" t="e">
        <f t="shared" si="101"/>
        <v>#DIV/0!</v>
      </c>
      <c r="Q543" t="e">
        <f t="shared" si="102"/>
        <v>#DIV/0!</v>
      </c>
      <c r="R543">
        <f t="shared" si="103"/>
        <v>0</v>
      </c>
      <c r="S543">
        <f t="shared" si="104"/>
        <v>0</v>
      </c>
      <c r="T543">
        <f t="shared" si="105"/>
        <v>0</v>
      </c>
      <c r="W543">
        <f t="shared" si="95"/>
        <v>0</v>
      </c>
    </row>
    <row r="544" spans="1:23" x14ac:dyDescent="0.25">
      <c r="A544" t="s">
        <v>1665</v>
      </c>
      <c r="B544" t="s">
        <v>1666</v>
      </c>
      <c r="C544" t="s">
        <v>1667</v>
      </c>
      <c r="I544" t="s">
        <v>1634</v>
      </c>
      <c r="J544" s="12">
        <v>0.16</v>
      </c>
      <c r="K544" s="8" t="str">
        <f t="shared" si="96"/>
        <v>S</v>
      </c>
      <c r="L544" s="8" t="str">
        <f t="shared" si="97"/>
        <v>W</v>
      </c>
      <c r="M544" s="9">
        <f t="shared" si="98"/>
        <v>-67.400000000000006</v>
      </c>
      <c r="N544" s="9">
        <f t="shared" si="99"/>
        <v>-50.6</v>
      </c>
      <c r="O544">
        <f t="shared" si="100"/>
        <v>0</v>
      </c>
      <c r="P544" t="e">
        <f t="shared" si="101"/>
        <v>#DIV/0!</v>
      </c>
      <c r="Q544" t="e">
        <f t="shared" si="102"/>
        <v>#DIV/0!</v>
      </c>
      <c r="R544">
        <f t="shared" si="103"/>
        <v>0</v>
      </c>
      <c r="S544">
        <f t="shared" si="104"/>
        <v>0</v>
      </c>
      <c r="T544">
        <f t="shared" si="105"/>
        <v>0</v>
      </c>
      <c r="W544">
        <f t="shared" si="95"/>
        <v>0</v>
      </c>
    </row>
    <row r="545" spans="1:23" x14ac:dyDescent="0.25">
      <c r="A545" t="s">
        <v>1668</v>
      </c>
      <c r="B545" t="s">
        <v>653</v>
      </c>
      <c r="C545" t="s">
        <v>1669</v>
      </c>
      <c r="D545">
        <v>32.4</v>
      </c>
      <c r="I545" t="s">
        <v>1634</v>
      </c>
      <c r="J545" s="12">
        <v>0.16</v>
      </c>
      <c r="K545" s="8" t="str">
        <f t="shared" si="96"/>
        <v>S</v>
      </c>
      <c r="L545" s="8" t="str">
        <f t="shared" si="97"/>
        <v>E</v>
      </c>
      <c r="M545" s="9">
        <f t="shared" si="98"/>
        <v>-62.9</v>
      </c>
      <c r="N545" s="9" t="str">
        <f t="shared" si="99"/>
        <v>89.6</v>
      </c>
      <c r="O545">
        <f t="shared" si="100"/>
        <v>0</v>
      </c>
      <c r="P545" t="e">
        <f t="shared" si="101"/>
        <v>#DIV/0!</v>
      </c>
      <c r="Q545" t="e">
        <f t="shared" si="102"/>
        <v>#DIV/0!</v>
      </c>
      <c r="R545">
        <f t="shared" si="103"/>
        <v>0</v>
      </c>
      <c r="S545">
        <f t="shared" si="104"/>
        <v>0</v>
      </c>
      <c r="T545">
        <f t="shared" si="105"/>
        <v>0</v>
      </c>
      <c r="W545">
        <f t="shared" si="95"/>
        <v>0</v>
      </c>
    </row>
    <row r="546" spans="1:23" x14ac:dyDescent="0.25">
      <c r="A546" t="s">
        <v>1670</v>
      </c>
      <c r="B546" t="s">
        <v>1671</v>
      </c>
      <c r="C546" t="s">
        <v>1672</v>
      </c>
      <c r="D546">
        <v>36.1</v>
      </c>
      <c r="I546" t="s">
        <v>1661</v>
      </c>
      <c r="J546" s="12">
        <v>0.16</v>
      </c>
      <c r="K546" s="8" t="str">
        <f t="shared" si="96"/>
        <v>S</v>
      </c>
      <c r="L546" s="8" t="str">
        <f t="shared" si="97"/>
        <v>W</v>
      </c>
      <c r="M546" s="9">
        <f t="shared" si="98"/>
        <v>-15.1</v>
      </c>
      <c r="N546" s="9">
        <f t="shared" si="99"/>
        <v>-155.6</v>
      </c>
      <c r="O546">
        <f t="shared" si="100"/>
        <v>0</v>
      </c>
      <c r="P546" t="e">
        <f t="shared" si="101"/>
        <v>#DIV/0!</v>
      </c>
      <c r="Q546" t="e">
        <f t="shared" si="102"/>
        <v>#DIV/0!</v>
      </c>
      <c r="R546">
        <f t="shared" si="103"/>
        <v>0</v>
      </c>
      <c r="S546">
        <f t="shared" si="104"/>
        <v>0</v>
      </c>
      <c r="T546">
        <f t="shared" si="105"/>
        <v>0</v>
      </c>
      <c r="W546">
        <f t="shared" ref="W546:W577" si="106">IF(O546&lt;&gt;0,1,0)</f>
        <v>0</v>
      </c>
    </row>
    <row r="547" spans="1:23" x14ac:dyDescent="0.25">
      <c r="A547" t="s">
        <v>1673</v>
      </c>
      <c r="B547" t="s">
        <v>271</v>
      </c>
      <c r="C547" t="s">
        <v>1674</v>
      </c>
      <c r="D547" s="7">
        <v>37</v>
      </c>
      <c r="E547">
        <v>11.5</v>
      </c>
      <c r="F547">
        <v>-10</v>
      </c>
      <c r="G547">
        <v>-4.4000000000000004</v>
      </c>
      <c r="H547">
        <v>3.6</v>
      </c>
      <c r="I547" t="s">
        <v>1634</v>
      </c>
      <c r="J547" s="12">
        <v>0.16</v>
      </c>
      <c r="K547" s="8" t="str">
        <f t="shared" si="96"/>
        <v>S</v>
      </c>
      <c r="L547" s="8" t="str">
        <f t="shared" si="97"/>
        <v>E</v>
      </c>
      <c r="M547" s="9">
        <f t="shared" si="98"/>
        <v>-45.8</v>
      </c>
      <c r="N547" s="9" t="str">
        <f t="shared" si="99"/>
        <v>53.6</v>
      </c>
      <c r="O547">
        <f t="shared" si="100"/>
        <v>11.503043075638724</v>
      </c>
      <c r="P547">
        <f t="shared" si="101"/>
        <v>36.997666626591545</v>
      </c>
      <c r="Q547">
        <f t="shared" si="102"/>
        <v>308.22764176373494</v>
      </c>
      <c r="R547">
        <f t="shared" si="103"/>
        <v>-4.2834509414499786</v>
      </c>
      <c r="S547">
        <f t="shared" si="104"/>
        <v>5.4378948722494886</v>
      </c>
      <c r="T547">
        <f t="shared" si="105"/>
        <v>9.1870205937808826</v>
      </c>
      <c r="W547">
        <f t="shared" si="106"/>
        <v>1</v>
      </c>
    </row>
    <row r="548" spans="1:23" x14ac:dyDescent="0.25">
      <c r="A548" t="s">
        <v>1675</v>
      </c>
      <c r="B548" t="s">
        <v>1676</v>
      </c>
      <c r="C548" t="s">
        <v>1677</v>
      </c>
      <c r="D548">
        <v>33.299999999999997</v>
      </c>
      <c r="I548" t="s">
        <v>1650</v>
      </c>
      <c r="J548" s="12">
        <v>0.16</v>
      </c>
      <c r="K548" s="8" t="str">
        <f t="shared" si="96"/>
        <v>S</v>
      </c>
      <c r="L548" s="8" t="str">
        <f t="shared" si="97"/>
        <v>W</v>
      </c>
      <c r="M548" s="9">
        <f t="shared" si="98"/>
        <v>-6.7</v>
      </c>
      <c r="N548" s="9">
        <f t="shared" si="99"/>
        <v>-148.6</v>
      </c>
      <c r="O548">
        <f t="shared" si="100"/>
        <v>0</v>
      </c>
      <c r="P548" t="e">
        <f t="shared" si="101"/>
        <v>#DIV/0!</v>
      </c>
      <c r="Q548" t="e">
        <f t="shared" si="102"/>
        <v>#DIV/0!</v>
      </c>
      <c r="R548">
        <f t="shared" si="103"/>
        <v>0</v>
      </c>
      <c r="S548">
        <f t="shared" si="104"/>
        <v>0</v>
      </c>
      <c r="T548">
        <f t="shared" si="105"/>
        <v>0</v>
      </c>
      <c r="W548">
        <f t="shared" si="106"/>
        <v>0</v>
      </c>
    </row>
    <row r="549" spans="1:23" x14ac:dyDescent="0.25">
      <c r="A549" t="s">
        <v>1678</v>
      </c>
      <c r="B549" t="s">
        <v>1679</v>
      </c>
      <c r="C549" t="s">
        <v>1680</v>
      </c>
      <c r="D549">
        <v>29.2</v>
      </c>
      <c r="E549">
        <v>15.8</v>
      </c>
      <c r="F549">
        <v>0.2</v>
      </c>
      <c r="G549">
        <v>-15.7</v>
      </c>
      <c r="H549">
        <v>2.1</v>
      </c>
      <c r="I549" t="s">
        <v>1641</v>
      </c>
      <c r="J549" s="12">
        <v>0.16</v>
      </c>
      <c r="K549" s="8" t="str">
        <f t="shared" si="96"/>
        <v>S</v>
      </c>
      <c r="L549" s="8" t="str">
        <f t="shared" si="97"/>
        <v>E</v>
      </c>
      <c r="M549" s="9">
        <f t="shared" si="98"/>
        <v>-19.2</v>
      </c>
      <c r="N549" s="9" t="str">
        <f t="shared" si="99"/>
        <v>89.4</v>
      </c>
      <c r="O549">
        <f t="shared" si="100"/>
        <v>15.841085821369694</v>
      </c>
      <c r="P549">
        <f t="shared" si="101"/>
        <v>11.653793844858189</v>
      </c>
      <c r="Q549">
        <f t="shared" si="102"/>
        <v>6.5389564698671165</v>
      </c>
      <c r="R549">
        <f t="shared" si="103"/>
        <v>-3.1790441101571982</v>
      </c>
      <c r="S549">
        <f t="shared" si="104"/>
        <v>-0.36439604519820706</v>
      </c>
      <c r="T549">
        <f t="shared" si="105"/>
        <v>15.514538151937321</v>
      </c>
      <c r="W549">
        <f t="shared" si="106"/>
        <v>1</v>
      </c>
    </row>
    <row r="550" spans="1:23" x14ac:dyDescent="0.25">
      <c r="A550" t="s">
        <v>1681</v>
      </c>
      <c r="B550" t="s">
        <v>1412</v>
      </c>
      <c r="C550" t="s">
        <v>1682</v>
      </c>
      <c r="D550">
        <v>31.6</v>
      </c>
      <c r="E550">
        <v>14.1</v>
      </c>
      <c r="F550">
        <v>-2.9</v>
      </c>
      <c r="G550">
        <v>-1</v>
      </c>
      <c r="H550">
        <v>-13.8</v>
      </c>
      <c r="I550" t="s">
        <v>1634</v>
      </c>
      <c r="J550" s="12">
        <v>0.16</v>
      </c>
      <c r="K550" s="8" t="str">
        <f t="shared" si="96"/>
        <v>S</v>
      </c>
      <c r="L550" s="8" t="str">
        <f t="shared" si="97"/>
        <v>W</v>
      </c>
      <c r="M550" s="9">
        <f t="shared" si="98"/>
        <v>-51.8</v>
      </c>
      <c r="N550" s="9">
        <f t="shared" si="99"/>
        <v>-11.2</v>
      </c>
      <c r="O550">
        <f t="shared" si="100"/>
        <v>14.136831328130079</v>
      </c>
      <c r="P550">
        <f t="shared" si="101"/>
        <v>-49.368892242265453</v>
      </c>
      <c r="Q550">
        <f t="shared" si="102"/>
        <v>8.275613432725919</v>
      </c>
      <c r="R550">
        <f t="shared" si="103"/>
        <v>-10.616977527489858</v>
      </c>
      <c r="S550">
        <f t="shared" si="104"/>
        <v>-1.5442347738723012</v>
      </c>
      <c r="T550">
        <f t="shared" si="105"/>
        <v>-9.2057116587442014</v>
      </c>
      <c r="W550">
        <f t="shared" si="106"/>
        <v>1</v>
      </c>
    </row>
    <row r="551" spans="1:23" x14ac:dyDescent="0.25">
      <c r="A551" t="s">
        <v>1683</v>
      </c>
      <c r="B551" t="s">
        <v>115</v>
      </c>
      <c r="C551" t="s">
        <v>1684</v>
      </c>
      <c r="D551">
        <v>33</v>
      </c>
      <c r="E551">
        <v>14.4</v>
      </c>
      <c r="F551">
        <v>-3</v>
      </c>
      <c r="G551">
        <v>10.199999999999999</v>
      </c>
      <c r="H551">
        <v>-9.6999999999999993</v>
      </c>
      <c r="I551" t="s">
        <v>1641</v>
      </c>
      <c r="J551" s="12">
        <v>0.16</v>
      </c>
      <c r="K551" s="8" t="str">
        <f t="shared" si="96"/>
        <v>N</v>
      </c>
      <c r="L551" s="8" t="str">
        <f t="shared" si="97"/>
        <v>W</v>
      </c>
      <c r="M551" s="9" t="str">
        <f t="shared" si="98"/>
        <v>14.9</v>
      </c>
      <c r="N551" s="9">
        <f t="shared" si="99"/>
        <v>-158.19999999999999</v>
      </c>
      <c r="O551">
        <f t="shared" si="100"/>
        <v>14.392011673147017</v>
      </c>
      <c r="P551">
        <f t="shared" si="101"/>
        <v>76.076991444290428</v>
      </c>
      <c r="Q551">
        <f t="shared" si="102"/>
        <v>49.2632114721211</v>
      </c>
      <c r="R551">
        <f t="shared" si="103"/>
        <v>-9.1160737732421282</v>
      </c>
      <c r="S551">
        <f t="shared" si="104"/>
        <v>-10.584658940756908</v>
      </c>
      <c r="T551">
        <f t="shared" si="105"/>
        <v>3.4629747427120927</v>
      </c>
      <c r="W551">
        <f t="shared" si="106"/>
        <v>1</v>
      </c>
    </row>
    <row r="552" spans="1:23" x14ac:dyDescent="0.25">
      <c r="A552" t="s">
        <v>1685</v>
      </c>
      <c r="B552" t="s">
        <v>1235</v>
      </c>
      <c r="C552" t="s">
        <v>1686</v>
      </c>
      <c r="D552">
        <v>27.5</v>
      </c>
      <c r="I552" t="s">
        <v>1634</v>
      </c>
      <c r="J552" s="12">
        <v>0.16</v>
      </c>
      <c r="K552" s="8" t="str">
        <f t="shared" si="96"/>
        <v>S</v>
      </c>
      <c r="L552" s="8" t="str">
        <f t="shared" si="97"/>
        <v>E</v>
      </c>
      <c r="M552" s="9">
        <f t="shared" si="98"/>
        <v>-47.5</v>
      </c>
      <c r="N552" s="9" t="str">
        <f t="shared" si="99"/>
        <v>172.6</v>
      </c>
      <c r="O552">
        <f t="shared" si="100"/>
        <v>0</v>
      </c>
      <c r="P552" t="e">
        <f t="shared" si="101"/>
        <v>#DIV/0!</v>
      </c>
      <c r="Q552" t="e">
        <f t="shared" si="102"/>
        <v>#DIV/0!</v>
      </c>
      <c r="R552">
        <f t="shared" si="103"/>
        <v>0</v>
      </c>
      <c r="S552">
        <f t="shared" si="104"/>
        <v>0</v>
      </c>
      <c r="T552">
        <f t="shared" si="105"/>
        <v>0</v>
      </c>
      <c r="W552">
        <f t="shared" si="106"/>
        <v>0</v>
      </c>
    </row>
    <row r="553" spans="1:23" x14ac:dyDescent="0.25">
      <c r="A553" t="s">
        <v>1687</v>
      </c>
      <c r="I553" t="s">
        <v>1688</v>
      </c>
      <c r="J553" s="12">
        <v>0.15</v>
      </c>
      <c r="K553" s="8" t="str">
        <f t="shared" si="96"/>
        <v/>
      </c>
      <c r="L553" s="8" t="str">
        <f t="shared" si="97"/>
        <v/>
      </c>
      <c r="M553" s="9" t="str">
        <f t="shared" si="98"/>
        <v/>
      </c>
      <c r="N553" s="9" t="b">
        <f t="shared" si="99"/>
        <v>0</v>
      </c>
      <c r="O553">
        <f t="shared" si="100"/>
        <v>0</v>
      </c>
      <c r="P553" t="e">
        <f t="shared" si="101"/>
        <v>#VALUE!</v>
      </c>
      <c r="Q553" t="e">
        <f t="shared" si="102"/>
        <v>#VALUE!</v>
      </c>
      <c r="R553" t="e">
        <f t="shared" si="103"/>
        <v>#VALUE!</v>
      </c>
      <c r="S553">
        <f t="shared" si="104"/>
        <v>0</v>
      </c>
      <c r="T553" t="e">
        <f t="shared" si="105"/>
        <v>#VALUE!</v>
      </c>
      <c r="W553">
        <f t="shared" si="106"/>
        <v>0</v>
      </c>
    </row>
    <row r="554" spans="1:23" x14ac:dyDescent="0.25">
      <c r="A554" t="s">
        <v>1689</v>
      </c>
      <c r="I554" t="s">
        <v>1690</v>
      </c>
      <c r="J554" s="12">
        <v>0.15</v>
      </c>
      <c r="K554" s="8" t="str">
        <f t="shared" si="96"/>
        <v/>
      </c>
      <c r="L554" s="8" t="str">
        <f t="shared" si="97"/>
        <v/>
      </c>
      <c r="M554" s="9" t="str">
        <f t="shared" si="98"/>
        <v/>
      </c>
      <c r="N554" s="9" t="b">
        <f t="shared" si="99"/>
        <v>0</v>
      </c>
      <c r="O554">
        <f t="shared" si="100"/>
        <v>0</v>
      </c>
      <c r="P554" t="e">
        <f t="shared" si="101"/>
        <v>#VALUE!</v>
      </c>
      <c r="Q554" t="e">
        <f t="shared" si="102"/>
        <v>#VALUE!</v>
      </c>
      <c r="R554" t="e">
        <f t="shared" si="103"/>
        <v>#VALUE!</v>
      </c>
      <c r="S554">
        <f t="shared" si="104"/>
        <v>0</v>
      </c>
      <c r="T554" t="e">
        <f t="shared" si="105"/>
        <v>#VALUE!</v>
      </c>
      <c r="W554">
        <f t="shared" si="106"/>
        <v>0</v>
      </c>
    </row>
    <row r="555" spans="1:23" x14ac:dyDescent="0.25">
      <c r="A555" t="s">
        <v>1691</v>
      </c>
      <c r="B555" t="s">
        <v>1692</v>
      </c>
      <c r="C555" t="s">
        <v>1693</v>
      </c>
      <c r="I555" t="s">
        <v>1688</v>
      </c>
      <c r="J555" s="12">
        <v>0.15</v>
      </c>
      <c r="K555" s="8" t="str">
        <f t="shared" si="96"/>
        <v>S</v>
      </c>
      <c r="L555" s="8" t="str">
        <f t="shared" si="97"/>
        <v>E</v>
      </c>
      <c r="M555" s="9">
        <f t="shared" si="98"/>
        <v>-47.3</v>
      </c>
      <c r="N555" s="9" t="str">
        <f t="shared" si="99"/>
        <v>20.6</v>
      </c>
      <c r="O555">
        <f t="shared" si="100"/>
        <v>0</v>
      </c>
      <c r="P555" t="e">
        <f t="shared" si="101"/>
        <v>#DIV/0!</v>
      </c>
      <c r="Q555" t="e">
        <f t="shared" si="102"/>
        <v>#DIV/0!</v>
      </c>
      <c r="R555">
        <f t="shared" si="103"/>
        <v>0</v>
      </c>
      <c r="S555">
        <f t="shared" si="104"/>
        <v>0</v>
      </c>
      <c r="T555">
        <f t="shared" si="105"/>
        <v>0</v>
      </c>
      <c r="W555">
        <f t="shared" si="106"/>
        <v>0</v>
      </c>
    </row>
    <row r="556" spans="1:23" x14ac:dyDescent="0.25">
      <c r="A556" t="s">
        <v>1694</v>
      </c>
      <c r="I556" t="s">
        <v>1690</v>
      </c>
      <c r="J556" s="12">
        <v>0.15</v>
      </c>
      <c r="K556" s="8" t="str">
        <f t="shared" si="96"/>
        <v/>
      </c>
      <c r="L556" s="8" t="str">
        <f t="shared" si="97"/>
        <v/>
      </c>
      <c r="M556" s="9" t="str">
        <f t="shared" si="98"/>
        <v/>
      </c>
      <c r="N556" s="9" t="b">
        <f t="shared" si="99"/>
        <v>0</v>
      </c>
      <c r="O556">
        <f t="shared" si="100"/>
        <v>0</v>
      </c>
      <c r="P556" t="e">
        <f t="shared" si="101"/>
        <v>#VALUE!</v>
      </c>
      <c r="Q556" t="e">
        <f t="shared" si="102"/>
        <v>#VALUE!</v>
      </c>
      <c r="R556" t="e">
        <f t="shared" si="103"/>
        <v>#VALUE!</v>
      </c>
      <c r="S556">
        <f t="shared" si="104"/>
        <v>0</v>
      </c>
      <c r="T556" t="e">
        <f t="shared" si="105"/>
        <v>#VALUE!</v>
      </c>
      <c r="W556">
        <f t="shared" si="106"/>
        <v>0</v>
      </c>
    </row>
    <row r="557" spans="1:23" x14ac:dyDescent="0.25">
      <c r="A557" t="s">
        <v>1695</v>
      </c>
      <c r="I557" t="s">
        <v>1690</v>
      </c>
      <c r="J557" s="12">
        <v>0.15</v>
      </c>
      <c r="K557" s="8" t="str">
        <f t="shared" si="96"/>
        <v/>
      </c>
      <c r="L557" s="8" t="str">
        <f t="shared" si="97"/>
        <v/>
      </c>
      <c r="M557" s="9" t="str">
        <f t="shared" si="98"/>
        <v/>
      </c>
      <c r="N557" s="9" t="b">
        <f t="shared" si="99"/>
        <v>0</v>
      </c>
      <c r="O557">
        <f t="shared" si="100"/>
        <v>0</v>
      </c>
      <c r="P557" t="e">
        <f t="shared" si="101"/>
        <v>#VALUE!</v>
      </c>
      <c r="Q557" t="e">
        <f t="shared" si="102"/>
        <v>#VALUE!</v>
      </c>
      <c r="R557" t="e">
        <f t="shared" si="103"/>
        <v>#VALUE!</v>
      </c>
      <c r="S557">
        <f t="shared" si="104"/>
        <v>0</v>
      </c>
      <c r="T557" t="e">
        <f t="shared" si="105"/>
        <v>#VALUE!</v>
      </c>
      <c r="W557">
        <f t="shared" si="106"/>
        <v>0</v>
      </c>
    </row>
    <row r="558" spans="1:23" x14ac:dyDescent="0.25">
      <c r="A558" t="s">
        <v>1696</v>
      </c>
      <c r="I558" t="s">
        <v>1697</v>
      </c>
      <c r="J558" s="12">
        <v>0.15</v>
      </c>
      <c r="K558" s="8" t="str">
        <f t="shared" si="96"/>
        <v/>
      </c>
      <c r="L558" s="8" t="str">
        <f t="shared" si="97"/>
        <v/>
      </c>
      <c r="M558" s="9" t="str">
        <f t="shared" si="98"/>
        <v/>
      </c>
      <c r="N558" s="9" t="b">
        <f t="shared" si="99"/>
        <v>0</v>
      </c>
      <c r="O558">
        <f t="shared" si="100"/>
        <v>0</v>
      </c>
      <c r="P558" t="e">
        <f t="shared" si="101"/>
        <v>#VALUE!</v>
      </c>
      <c r="Q558" t="e">
        <f t="shared" si="102"/>
        <v>#VALUE!</v>
      </c>
      <c r="R558" t="e">
        <f t="shared" si="103"/>
        <v>#VALUE!</v>
      </c>
      <c r="S558">
        <f t="shared" si="104"/>
        <v>0</v>
      </c>
      <c r="T558" t="e">
        <f t="shared" si="105"/>
        <v>#VALUE!</v>
      </c>
      <c r="W558">
        <f t="shared" si="106"/>
        <v>0</v>
      </c>
    </row>
    <row r="559" spans="1:23" x14ac:dyDescent="0.25">
      <c r="A559" t="s">
        <v>1698</v>
      </c>
      <c r="B559" t="s">
        <v>1699</v>
      </c>
      <c r="C559" t="s">
        <v>1700</v>
      </c>
      <c r="I559" t="s">
        <v>1697</v>
      </c>
      <c r="J559" s="12">
        <v>0.15</v>
      </c>
      <c r="K559" s="8" t="str">
        <f t="shared" si="96"/>
        <v>N</v>
      </c>
      <c r="L559" s="8" t="str">
        <f t="shared" si="97"/>
        <v>E</v>
      </c>
      <c r="M559" s="9" t="str">
        <f t="shared" si="98"/>
        <v>17.7</v>
      </c>
      <c r="N559" s="9" t="str">
        <f t="shared" si="99"/>
        <v>36.0</v>
      </c>
      <c r="O559">
        <f t="shared" si="100"/>
        <v>0</v>
      </c>
      <c r="P559" t="e">
        <f t="shared" si="101"/>
        <v>#DIV/0!</v>
      </c>
      <c r="Q559" t="e">
        <f t="shared" si="102"/>
        <v>#DIV/0!</v>
      </c>
      <c r="R559">
        <f t="shared" si="103"/>
        <v>0</v>
      </c>
      <c r="S559">
        <f t="shared" si="104"/>
        <v>0</v>
      </c>
      <c r="T559">
        <f t="shared" si="105"/>
        <v>0</v>
      </c>
      <c r="W559">
        <f t="shared" si="106"/>
        <v>0</v>
      </c>
    </row>
    <row r="560" spans="1:23" x14ac:dyDescent="0.25">
      <c r="A560" t="s">
        <v>1701</v>
      </c>
      <c r="B560" t="s">
        <v>1702</v>
      </c>
      <c r="C560" t="s">
        <v>1703</v>
      </c>
      <c r="D560">
        <v>20</v>
      </c>
      <c r="I560" t="s">
        <v>1690</v>
      </c>
      <c r="J560" s="12">
        <v>0.15</v>
      </c>
      <c r="K560" s="8" t="str">
        <f t="shared" si="96"/>
        <v>N</v>
      </c>
      <c r="L560" s="8" t="str">
        <f t="shared" si="97"/>
        <v>E</v>
      </c>
      <c r="M560" s="9" t="str">
        <f t="shared" si="98"/>
        <v>58.7</v>
      </c>
      <c r="N560" s="9" t="str">
        <f t="shared" si="99"/>
        <v>74.7</v>
      </c>
      <c r="O560">
        <f t="shared" si="100"/>
        <v>0</v>
      </c>
      <c r="P560" t="e">
        <f t="shared" si="101"/>
        <v>#DIV/0!</v>
      </c>
      <c r="Q560" t="e">
        <f t="shared" si="102"/>
        <v>#DIV/0!</v>
      </c>
      <c r="R560">
        <f t="shared" si="103"/>
        <v>0</v>
      </c>
      <c r="S560">
        <f t="shared" si="104"/>
        <v>0</v>
      </c>
      <c r="T560">
        <f t="shared" si="105"/>
        <v>0</v>
      </c>
      <c r="W560">
        <f t="shared" si="106"/>
        <v>0</v>
      </c>
    </row>
    <row r="561" spans="1:23" x14ac:dyDescent="0.25">
      <c r="A561" t="s">
        <v>1704</v>
      </c>
      <c r="I561" t="s">
        <v>1688</v>
      </c>
      <c r="J561" s="12">
        <v>0.15</v>
      </c>
      <c r="K561" s="8" t="str">
        <f t="shared" si="96"/>
        <v/>
      </c>
      <c r="L561" s="8" t="str">
        <f t="shared" si="97"/>
        <v/>
      </c>
      <c r="M561" s="9" t="str">
        <f t="shared" si="98"/>
        <v/>
      </c>
      <c r="N561" s="9" t="b">
        <f t="shared" si="99"/>
        <v>0</v>
      </c>
      <c r="O561">
        <f t="shared" si="100"/>
        <v>0</v>
      </c>
      <c r="P561" t="e">
        <f t="shared" si="101"/>
        <v>#VALUE!</v>
      </c>
      <c r="Q561" t="e">
        <f t="shared" si="102"/>
        <v>#VALUE!</v>
      </c>
      <c r="R561" t="e">
        <f t="shared" si="103"/>
        <v>#VALUE!</v>
      </c>
      <c r="S561">
        <f t="shared" si="104"/>
        <v>0</v>
      </c>
      <c r="T561" t="e">
        <f t="shared" si="105"/>
        <v>#VALUE!</v>
      </c>
      <c r="W561">
        <f t="shared" si="106"/>
        <v>0</v>
      </c>
    </row>
    <row r="562" spans="1:23" x14ac:dyDescent="0.25">
      <c r="A562" t="s">
        <v>1705</v>
      </c>
      <c r="B562" t="s">
        <v>1502</v>
      </c>
      <c r="C562" t="s">
        <v>1706</v>
      </c>
      <c r="D562">
        <v>29.6</v>
      </c>
      <c r="E562">
        <v>11.3</v>
      </c>
      <c r="F562">
        <v>9.6</v>
      </c>
      <c r="G562">
        <v>5.8</v>
      </c>
      <c r="H562">
        <v>1.5</v>
      </c>
      <c r="I562" t="s">
        <v>1697</v>
      </c>
      <c r="J562" s="12">
        <v>0.15</v>
      </c>
      <c r="K562" s="8" t="str">
        <f t="shared" si="96"/>
        <v>N</v>
      </c>
      <c r="L562" s="8" t="str">
        <f t="shared" si="97"/>
        <v>W</v>
      </c>
      <c r="M562" s="9" t="str">
        <f t="shared" si="98"/>
        <v>32.8</v>
      </c>
      <c r="N562" s="9">
        <f t="shared" si="99"/>
        <v>-165.6</v>
      </c>
      <c r="O562">
        <f t="shared" si="100"/>
        <v>11.315917991926241</v>
      </c>
      <c r="P562">
        <f t="shared" si="101"/>
        <v>43.444669870442212</v>
      </c>
      <c r="Q562">
        <f t="shared" si="102"/>
        <v>155.47206856821398</v>
      </c>
      <c r="R562">
        <f t="shared" si="103"/>
        <v>7.0792292836241968</v>
      </c>
      <c r="S562">
        <f t="shared" si="104"/>
        <v>-3.2303594168761571</v>
      </c>
      <c r="T562">
        <f t="shared" si="105"/>
        <v>8.2157952011766433</v>
      </c>
      <c r="W562">
        <f t="shared" si="106"/>
        <v>1</v>
      </c>
    </row>
    <row r="563" spans="1:23" x14ac:dyDescent="0.25">
      <c r="A563" t="s">
        <v>1707</v>
      </c>
      <c r="B563" t="s">
        <v>1708</v>
      </c>
      <c r="C563" t="s">
        <v>1709</v>
      </c>
      <c r="D563">
        <v>29.6</v>
      </c>
      <c r="I563" t="s">
        <v>1688</v>
      </c>
      <c r="J563" s="12">
        <v>0.15</v>
      </c>
      <c r="K563" s="8" t="str">
        <f t="shared" si="96"/>
        <v>S</v>
      </c>
      <c r="L563" s="8" t="str">
        <f t="shared" si="97"/>
        <v>E</v>
      </c>
      <c r="M563" s="9">
        <f t="shared" si="98"/>
        <v>-45.3</v>
      </c>
      <c r="N563" s="9" t="str">
        <f t="shared" si="99"/>
        <v>63.5</v>
      </c>
      <c r="O563">
        <f t="shared" si="100"/>
        <v>0</v>
      </c>
      <c r="P563" t="e">
        <f t="shared" si="101"/>
        <v>#DIV/0!</v>
      </c>
      <c r="Q563" t="e">
        <f t="shared" si="102"/>
        <v>#DIV/0!</v>
      </c>
      <c r="R563">
        <f t="shared" si="103"/>
        <v>0</v>
      </c>
      <c r="S563">
        <f t="shared" si="104"/>
        <v>0</v>
      </c>
      <c r="T563">
        <f t="shared" si="105"/>
        <v>0</v>
      </c>
      <c r="W563">
        <f t="shared" si="106"/>
        <v>0</v>
      </c>
    </row>
    <row r="564" spans="1:23" x14ac:dyDescent="0.25">
      <c r="A564" t="s">
        <v>1710</v>
      </c>
      <c r="B564" t="s">
        <v>1711</v>
      </c>
      <c r="C564" t="s">
        <v>1712</v>
      </c>
      <c r="D564">
        <v>25.2</v>
      </c>
      <c r="I564" t="s">
        <v>1688</v>
      </c>
      <c r="J564" s="12">
        <v>0.15</v>
      </c>
      <c r="K564" s="8" t="str">
        <f t="shared" si="96"/>
        <v>N</v>
      </c>
      <c r="L564" s="8" t="str">
        <f t="shared" si="97"/>
        <v>E</v>
      </c>
      <c r="M564" s="9" t="str">
        <f t="shared" si="98"/>
        <v>36.2</v>
      </c>
      <c r="N564" s="9" t="str">
        <f t="shared" si="99"/>
        <v>107.4</v>
      </c>
      <c r="O564">
        <f t="shared" si="100"/>
        <v>0</v>
      </c>
      <c r="P564" t="e">
        <f t="shared" si="101"/>
        <v>#DIV/0!</v>
      </c>
      <c r="Q564" t="e">
        <f t="shared" si="102"/>
        <v>#DIV/0!</v>
      </c>
      <c r="R564">
        <f t="shared" si="103"/>
        <v>0</v>
      </c>
      <c r="S564">
        <f t="shared" si="104"/>
        <v>0</v>
      </c>
      <c r="T564">
        <f t="shared" si="105"/>
        <v>0</v>
      </c>
      <c r="W564">
        <f t="shared" si="106"/>
        <v>0</v>
      </c>
    </row>
    <row r="565" spans="1:23" x14ac:dyDescent="0.25">
      <c r="A565" t="s">
        <v>1713</v>
      </c>
      <c r="B565" t="s">
        <v>1714</v>
      </c>
      <c r="C565" t="s">
        <v>1715</v>
      </c>
      <c r="D565">
        <v>66.599999999999994</v>
      </c>
      <c r="I565" t="s">
        <v>1688</v>
      </c>
      <c r="J565" s="12">
        <v>0.15</v>
      </c>
      <c r="K565" s="8" t="str">
        <f t="shared" si="96"/>
        <v>S</v>
      </c>
      <c r="L565" s="8" t="str">
        <f t="shared" si="97"/>
        <v>E</v>
      </c>
      <c r="M565" s="9">
        <f t="shared" si="98"/>
        <v>-34.4</v>
      </c>
      <c r="N565" s="9" t="str">
        <f t="shared" si="99"/>
        <v>118.2</v>
      </c>
      <c r="O565">
        <f t="shared" si="100"/>
        <v>0</v>
      </c>
      <c r="P565" t="e">
        <f t="shared" si="101"/>
        <v>#DIV/0!</v>
      </c>
      <c r="Q565" t="e">
        <f t="shared" si="102"/>
        <v>#DIV/0!</v>
      </c>
      <c r="R565">
        <f t="shared" si="103"/>
        <v>0</v>
      </c>
      <c r="S565">
        <f t="shared" si="104"/>
        <v>0</v>
      </c>
      <c r="T565">
        <f t="shared" si="105"/>
        <v>0</v>
      </c>
      <c r="W565">
        <f t="shared" si="106"/>
        <v>0</v>
      </c>
    </row>
    <row r="566" spans="1:23" x14ac:dyDescent="0.25">
      <c r="A566" t="s">
        <v>1716</v>
      </c>
      <c r="B566" t="s">
        <v>1717</v>
      </c>
      <c r="C566" t="s">
        <v>1718</v>
      </c>
      <c r="D566">
        <v>30.7</v>
      </c>
      <c r="E566">
        <v>21.7</v>
      </c>
      <c r="F566">
        <v>15.3</v>
      </c>
      <c r="G566">
        <v>-13.3</v>
      </c>
      <c r="H566">
        <v>-7.8</v>
      </c>
      <c r="I566" t="s">
        <v>1688</v>
      </c>
      <c r="J566" s="12">
        <v>0.15</v>
      </c>
      <c r="K566" s="8" t="str">
        <f t="shared" si="96"/>
        <v>N</v>
      </c>
      <c r="L566" s="8" t="str">
        <f t="shared" si="97"/>
        <v>W</v>
      </c>
      <c r="M566" s="9" t="str">
        <f t="shared" si="98"/>
        <v>86.7</v>
      </c>
      <c r="N566" s="9">
        <f t="shared" si="99"/>
        <v>-162.1</v>
      </c>
      <c r="O566">
        <f t="shared" si="100"/>
        <v>21.721418001594646</v>
      </c>
      <c r="P566">
        <f t="shared" si="101"/>
        <v>67.278770293661267</v>
      </c>
      <c r="Q566">
        <f t="shared" si="102"/>
        <v>240.04184789156142</v>
      </c>
      <c r="R566">
        <f t="shared" si="103"/>
        <v>10.005188198074269</v>
      </c>
      <c r="S566">
        <f t="shared" si="104"/>
        <v>17.358761824780348</v>
      </c>
      <c r="T566">
        <f t="shared" si="105"/>
        <v>8.3898508348875804</v>
      </c>
      <c r="W566">
        <f t="shared" si="106"/>
        <v>1</v>
      </c>
    </row>
    <row r="567" spans="1:23" x14ac:dyDescent="0.25">
      <c r="A567" t="s">
        <v>1719</v>
      </c>
      <c r="B567" t="s">
        <v>286</v>
      </c>
      <c r="C567" t="s">
        <v>1720</v>
      </c>
      <c r="D567">
        <v>36.1</v>
      </c>
      <c r="I567" t="s">
        <v>1688</v>
      </c>
      <c r="J567" s="12">
        <v>0.15</v>
      </c>
      <c r="K567" s="8" t="str">
        <f t="shared" si="96"/>
        <v>N</v>
      </c>
      <c r="L567" s="8" t="str">
        <f t="shared" si="97"/>
        <v>W</v>
      </c>
      <c r="M567" s="9" t="str">
        <f t="shared" si="98"/>
        <v>22.0</v>
      </c>
      <c r="N567" s="9">
        <f t="shared" si="99"/>
        <v>-171.6</v>
      </c>
      <c r="O567">
        <f t="shared" si="100"/>
        <v>0</v>
      </c>
      <c r="P567" t="e">
        <f t="shared" si="101"/>
        <v>#DIV/0!</v>
      </c>
      <c r="Q567" t="e">
        <f t="shared" si="102"/>
        <v>#DIV/0!</v>
      </c>
      <c r="R567">
        <f t="shared" si="103"/>
        <v>0</v>
      </c>
      <c r="S567">
        <f t="shared" si="104"/>
        <v>0</v>
      </c>
      <c r="T567">
        <f t="shared" si="105"/>
        <v>0</v>
      </c>
      <c r="W567">
        <f t="shared" si="106"/>
        <v>0</v>
      </c>
    </row>
    <row r="568" spans="1:23" x14ac:dyDescent="0.25">
      <c r="A568" t="s">
        <v>1721</v>
      </c>
      <c r="B568" t="s">
        <v>1722</v>
      </c>
      <c r="C568" t="s">
        <v>1723</v>
      </c>
      <c r="D568">
        <v>42.5</v>
      </c>
      <c r="E568">
        <v>18.100000000000001</v>
      </c>
      <c r="F568">
        <v>-3.8</v>
      </c>
      <c r="G568">
        <v>-17.7</v>
      </c>
      <c r="H568">
        <v>-1.2</v>
      </c>
      <c r="I568" t="s">
        <v>1697</v>
      </c>
      <c r="J568" s="12">
        <v>0.15</v>
      </c>
      <c r="K568" s="8" t="str">
        <f t="shared" si="96"/>
        <v>S</v>
      </c>
      <c r="L568" s="8" t="str">
        <f t="shared" si="97"/>
        <v>E</v>
      </c>
      <c r="M568" s="9">
        <f t="shared" si="98"/>
        <v>-10.8</v>
      </c>
      <c r="N568" s="9" t="str">
        <f t="shared" si="99"/>
        <v>0.7</v>
      </c>
      <c r="O568">
        <f t="shared" si="100"/>
        <v>18.143042743707571</v>
      </c>
      <c r="P568">
        <f t="shared" si="101"/>
        <v>78.16842843569647</v>
      </c>
      <c r="Q568">
        <f t="shared" si="102"/>
        <v>83.756338458854344</v>
      </c>
      <c r="R568">
        <f t="shared" si="103"/>
        <v>-1.931260062700102</v>
      </c>
      <c r="S568">
        <f t="shared" si="104"/>
        <v>-17.652254439817462</v>
      </c>
      <c r="T568">
        <f t="shared" si="105"/>
        <v>3.7199660969105954</v>
      </c>
      <c r="W568">
        <f t="shared" si="106"/>
        <v>1</v>
      </c>
    </row>
    <row r="569" spans="1:23" x14ac:dyDescent="0.25">
      <c r="A569" t="s">
        <v>1724</v>
      </c>
      <c r="B569" t="s">
        <v>1123</v>
      </c>
      <c r="C569" t="s">
        <v>1725</v>
      </c>
      <c r="D569">
        <v>37</v>
      </c>
      <c r="I569" t="s">
        <v>1690</v>
      </c>
      <c r="J569" s="12">
        <v>0.15</v>
      </c>
      <c r="K569" s="8" t="str">
        <f t="shared" si="96"/>
        <v>N</v>
      </c>
      <c r="L569" s="8" t="str">
        <f t="shared" si="97"/>
        <v>W</v>
      </c>
      <c r="M569" s="9" t="str">
        <f t="shared" si="98"/>
        <v>7.8</v>
      </c>
      <c r="N569" s="9">
        <f t="shared" si="99"/>
        <v>-1.6</v>
      </c>
      <c r="O569">
        <f t="shared" si="100"/>
        <v>0</v>
      </c>
      <c r="P569" t="e">
        <f t="shared" si="101"/>
        <v>#DIV/0!</v>
      </c>
      <c r="Q569" t="e">
        <f t="shared" si="102"/>
        <v>#DIV/0!</v>
      </c>
      <c r="R569">
        <f t="shared" si="103"/>
        <v>0</v>
      </c>
      <c r="S569">
        <f t="shared" si="104"/>
        <v>0</v>
      </c>
      <c r="T569">
        <f t="shared" si="105"/>
        <v>0</v>
      </c>
      <c r="W569">
        <f t="shared" si="106"/>
        <v>0</v>
      </c>
    </row>
    <row r="570" spans="1:23" x14ac:dyDescent="0.25">
      <c r="A570" t="s">
        <v>1726</v>
      </c>
      <c r="B570" t="s">
        <v>1727</v>
      </c>
      <c r="C570" t="s">
        <v>1728</v>
      </c>
      <c r="D570">
        <v>64.5</v>
      </c>
      <c r="I570" t="s">
        <v>1688</v>
      </c>
      <c r="J570" s="12">
        <v>0.15</v>
      </c>
      <c r="K570" s="8" t="str">
        <f t="shared" si="96"/>
        <v>S</v>
      </c>
      <c r="L570" s="8" t="str">
        <f t="shared" si="97"/>
        <v>W</v>
      </c>
      <c r="M570" s="9">
        <f t="shared" si="98"/>
        <v>-63.5</v>
      </c>
      <c r="N570" s="9">
        <f t="shared" si="99"/>
        <v>-101.3</v>
      </c>
      <c r="O570">
        <f t="shared" si="100"/>
        <v>0</v>
      </c>
      <c r="P570" t="e">
        <f t="shared" si="101"/>
        <v>#DIV/0!</v>
      </c>
      <c r="Q570" t="e">
        <f t="shared" si="102"/>
        <v>#DIV/0!</v>
      </c>
      <c r="R570">
        <f t="shared" si="103"/>
        <v>0</v>
      </c>
      <c r="S570">
        <f t="shared" si="104"/>
        <v>0</v>
      </c>
      <c r="T570">
        <f t="shared" si="105"/>
        <v>0</v>
      </c>
      <c r="W570">
        <f t="shared" si="106"/>
        <v>0</v>
      </c>
    </row>
    <row r="571" spans="1:23" x14ac:dyDescent="0.25">
      <c r="A571" t="s">
        <v>1729</v>
      </c>
      <c r="B571" t="s">
        <v>1730</v>
      </c>
      <c r="C571" t="s">
        <v>1731</v>
      </c>
      <c r="D571">
        <v>31.5</v>
      </c>
      <c r="E571">
        <v>14.4</v>
      </c>
      <c r="F571">
        <v>5.4</v>
      </c>
      <c r="G571">
        <v>-13.2</v>
      </c>
      <c r="H571">
        <v>1.7</v>
      </c>
      <c r="I571" t="s">
        <v>1697</v>
      </c>
      <c r="J571" s="12">
        <v>0.15</v>
      </c>
      <c r="K571" s="8" t="str">
        <f t="shared" si="96"/>
        <v>N</v>
      </c>
      <c r="L571" s="8" t="str">
        <f t="shared" si="97"/>
        <v>E</v>
      </c>
      <c r="M571" s="9" t="str">
        <f t="shared" si="98"/>
        <v>63.7</v>
      </c>
      <c r="N571" s="9" t="str">
        <f t="shared" si="99"/>
        <v>95.7</v>
      </c>
      <c r="O571">
        <f t="shared" si="100"/>
        <v>14.362799170078233</v>
      </c>
      <c r="P571">
        <f t="shared" si="101"/>
        <v>71.60158808444109</v>
      </c>
      <c r="Q571">
        <f t="shared" si="102"/>
        <v>162.65832311850659</v>
      </c>
      <c r="R571">
        <f t="shared" si="103"/>
        <v>13.009140957329787</v>
      </c>
      <c r="S571">
        <f t="shared" si="104"/>
        <v>-4.0622793818272447</v>
      </c>
      <c r="T571">
        <f t="shared" si="105"/>
        <v>4.5332259789586757</v>
      </c>
      <c r="W571">
        <f t="shared" si="106"/>
        <v>1</v>
      </c>
    </row>
    <row r="572" spans="1:23" x14ac:dyDescent="0.25">
      <c r="A572" t="s">
        <v>1732</v>
      </c>
      <c r="B572" t="s">
        <v>1733</v>
      </c>
      <c r="C572" t="s">
        <v>1734</v>
      </c>
      <c r="D572">
        <v>19.5</v>
      </c>
      <c r="I572" t="s">
        <v>1697</v>
      </c>
      <c r="J572" s="12">
        <v>0.15</v>
      </c>
      <c r="K572" s="8" t="str">
        <f t="shared" si="96"/>
        <v>S</v>
      </c>
      <c r="L572" s="8" t="str">
        <f t="shared" si="97"/>
        <v>W</v>
      </c>
      <c r="M572" s="9">
        <f t="shared" si="98"/>
        <v>-3.3</v>
      </c>
      <c r="N572" s="9">
        <f t="shared" si="99"/>
        <v>-37.700000000000003</v>
      </c>
      <c r="O572">
        <f t="shared" si="100"/>
        <v>0</v>
      </c>
      <c r="P572" t="e">
        <f t="shared" si="101"/>
        <v>#DIV/0!</v>
      </c>
      <c r="Q572" t="e">
        <f t="shared" si="102"/>
        <v>#DIV/0!</v>
      </c>
      <c r="R572">
        <f t="shared" si="103"/>
        <v>0</v>
      </c>
      <c r="S572">
        <f t="shared" si="104"/>
        <v>0</v>
      </c>
      <c r="T572">
        <f t="shared" si="105"/>
        <v>0</v>
      </c>
      <c r="W572">
        <f t="shared" si="106"/>
        <v>0</v>
      </c>
    </row>
    <row r="573" spans="1:23" x14ac:dyDescent="0.25">
      <c r="A573" t="s">
        <v>1735</v>
      </c>
      <c r="B573" t="s">
        <v>1736</v>
      </c>
      <c r="C573" t="s">
        <v>1737</v>
      </c>
      <c r="I573" t="s">
        <v>1690</v>
      </c>
      <c r="J573" s="12">
        <v>0.15</v>
      </c>
      <c r="K573" s="8" t="str">
        <f t="shared" si="96"/>
        <v>S</v>
      </c>
      <c r="L573" s="8" t="str">
        <f t="shared" si="97"/>
        <v>W</v>
      </c>
      <c r="M573" s="9">
        <f t="shared" si="98"/>
        <v>-70.400000000000006</v>
      </c>
      <c r="N573" s="9">
        <f t="shared" si="99"/>
        <v>-17.5</v>
      </c>
      <c r="O573">
        <f t="shared" si="100"/>
        <v>0</v>
      </c>
      <c r="P573" t="e">
        <f t="shared" si="101"/>
        <v>#DIV/0!</v>
      </c>
      <c r="Q573" t="e">
        <f t="shared" si="102"/>
        <v>#DIV/0!</v>
      </c>
      <c r="R573">
        <f t="shared" si="103"/>
        <v>0</v>
      </c>
      <c r="S573">
        <f t="shared" si="104"/>
        <v>0</v>
      </c>
      <c r="T573">
        <f t="shared" si="105"/>
        <v>0</v>
      </c>
      <c r="W573">
        <f t="shared" si="106"/>
        <v>0</v>
      </c>
    </row>
    <row r="574" spans="1:23" x14ac:dyDescent="0.25">
      <c r="A574" t="s">
        <v>1738</v>
      </c>
      <c r="B574" t="s">
        <v>1739</v>
      </c>
      <c r="C574" t="s">
        <v>1740</v>
      </c>
      <c r="D574">
        <v>32.5</v>
      </c>
      <c r="E574">
        <v>19.8</v>
      </c>
      <c r="F574">
        <v>-2</v>
      </c>
      <c r="G574">
        <v>-16.600000000000001</v>
      </c>
      <c r="H574">
        <v>-10.6</v>
      </c>
      <c r="I574" t="s">
        <v>1688</v>
      </c>
      <c r="J574" s="12">
        <v>0.15</v>
      </c>
      <c r="K574" s="8" t="str">
        <f t="shared" si="96"/>
        <v>N</v>
      </c>
      <c r="L574" s="8" t="str">
        <f t="shared" si="97"/>
        <v>E</v>
      </c>
      <c r="M574" s="9" t="str">
        <f t="shared" si="98"/>
        <v>30.4</v>
      </c>
      <c r="N574" s="9" t="str">
        <f t="shared" si="99"/>
        <v>1.5</v>
      </c>
      <c r="O574">
        <f t="shared" si="100"/>
        <v>19.796969465046917</v>
      </c>
      <c r="P574">
        <f t="shared" si="101"/>
        <v>67.852861379191822</v>
      </c>
      <c r="Q574">
        <f t="shared" si="102"/>
        <v>64.440986106092694</v>
      </c>
      <c r="R574">
        <f t="shared" si="103"/>
        <v>-7.9110336089607491</v>
      </c>
      <c r="S574">
        <f t="shared" si="104"/>
        <v>-16.54195769798033</v>
      </c>
      <c r="T574">
        <f t="shared" si="105"/>
        <v>7.4631885113618095</v>
      </c>
      <c r="W574">
        <f t="shared" si="106"/>
        <v>1</v>
      </c>
    </row>
    <row r="575" spans="1:23" x14ac:dyDescent="0.25">
      <c r="A575" t="s">
        <v>1741</v>
      </c>
      <c r="B575" t="s">
        <v>286</v>
      </c>
      <c r="C575" t="s">
        <v>1742</v>
      </c>
      <c r="D575">
        <v>40</v>
      </c>
      <c r="E575">
        <v>17.600000000000001</v>
      </c>
      <c r="F575">
        <v>-9.4</v>
      </c>
      <c r="G575">
        <v>14.1</v>
      </c>
      <c r="H575">
        <v>-4.9000000000000004</v>
      </c>
      <c r="I575" t="s">
        <v>1688</v>
      </c>
      <c r="J575" s="12">
        <v>0.15</v>
      </c>
      <c r="K575" s="8" t="str">
        <f t="shared" si="96"/>
        <v>N</v>
      </c>
      <c r="L575" s="8" t="str">
        <f t="shared" si="97"/>
        <v>W</v>
      </c>
      <c r="M575" s="9" t="str">
        <f t="shared" si="98"/>
        <v>22.0</v>
      </c>
      <c r="N575" s="9">
        <f t="shared" si="99"/>
        <v>-133.5</v>
      </c>
      <c r="O575">
        <f t="shared" si="100"/>
        <v>17.640294782117447</v>
      </c>
      <c r="P575">
        <f t="shared" si="101"/>
        <v>72.44996156379068</v>
      </c>
      <c r="Q575">
        <f t="shared" si="102"/>
        <v>79.255113904340902</v>
      </c>
      <c r="R575">
        <f t="shared" si="103"/>
        <v>-3.1357119047812518</v>
      </c>
      <c r="S575">
        <f t="shared" si="104"/>
        <v>-16.524318604547215</v>
      </c>
      <c r="T575">
        <f t="shared" si="105"/>
        <v>5.3192297849996963</v>
      </c>
      <c r="W575">
        <f t="shared" si="106"/>
        <v>1</v>
      </c>
    </row>
    <row r="576" spans="1:23" x14ac:dyDescent="0.25">
      <c r="A576" t="s">
        <v>1743</v>
      </c>
      <c r="B576" t="s">
        <v>1744</v>
      </c>
      <c r="C576" t="s">
        <v>1745</v>
      </c>
      <c r="I576" t="s">
        <v>1746</v>
      </c>
      <c r="J576" s="12">
        <v>0.14000000000000001</v>
      </c>
      <c r="K576" s="8" t="str">
        <f t="shared" si="96"/>
        <v>N</v>
      </c>
      <c r="L576" s="8" t="str">
        <f t="shared" si="97"/>
        <v>W</v>
      </c>
      <c r="M576" s="9" t="str">
        <f t="shared" si="98"/>
        <v>45.0</v>
      </c>
      <c r="N576" s="9">
        <f t="shared" si="99"/>
        <v>-73.5</v>
      </c>
      <c r="O576">
        <f t="shared" si="100"/>
        <v>0</v>
      </c>
      <c r="P576" t="e">
        <f t="shared" si="101"/>
        <v>#DIV/0!</v>
      </c>
      <c r="Q576" t="e">
        <f t="shared" si="102"/>
        <v>#DIV/0!</v>
      </c>
      <c r="R576">
        <f t="shared" si="103"/>
        <v>0</v>
      </c>
      <c r="S576">
        <f t="shared" si="104"/>
        <v>0</v>
      </c>
      <c r="T576">
        <f t="shared" si="105"/>
        <v>0</v>
      </c>
      <c r="W576">
        <f t="shared" si="106"/>
        <v>0</v>
      </c>
    </row>
    <row r="577" spans="1:23" x14ac:dyDescent="0.25">
      <c r="A577" t="s">
        <v>1747</v>
      </c>
      <c r="B577" t="s">
        <v>1031</v>
      </c>
      <c r="C577" t="s">
        <v>1748</v>
      </c>
      <c r="I577" t="s">
        <v>1746</v>
      </c>
      <c r="J577" s="12">
        <v>0.14000000000000001</v>
      </c>
      <c r="K577" s="8" t="str">
        <f t="shared" si="96"/>
        <v>N</v>
      </c>
      <c r="L577" s="8" t="str">
        <f t="shared" si="97"/>
        <v>E</v>
      </c>
      <c r="M577" s="9" t="str">
        <f t="shared" si="98"/>
        <v>46.4</v>
      </c>
      <c r="N577" s="9" t="str">
        <f t="shared" si="99"/>
        <v>12.1</v>
      </c>
      <c r="O577">
        <f t="shared" si="100"/>
        <v>0</v>
      </c>
      <c r="P577" t="e">
        <f t="shared" si="101"/>
        <v>#DIV/0!</v>
      </c>
      <c r="Q577" t="e">
        <f t="shared" si="102"/>
        <v>#DIV/0!</v>
      </c>
      <c r="R577">
        <f t="shared" si="103"/>
        <v>0</v>
      </c>
      <c r="S577">
        <f t="shared" si="104"/>
        <v>0</v>
      </c>
      <c r="T577">
        <f t="shared" si="105"/>
        <v>0</v>
      </c>
      <c r="W577">
        <f t="shared" si="106"/>
        <v>0</v>
      </c>
    </row>
    <row r="578" spans="1:23" x14ac:dyDescent="0.25">
      <c r="A578" t="s">
        <v>1749</v>
      </c>
      <c r="B578" t="s">
        <v>1750</v>
      </c>
      <c r="C578" t="s">
        <v>1751</v>
      </c>
      <c r="I578" t="s">
        <v>1752</v>
      </c>
      <c r="J578" s="12">
        <v>0.14000000000000001</v>
      </c>
      <c r="K578" s="8" t="str">
        <f t="shared" si="96"/>
        <v>N</v>
      </c>
      <c r="L578" s="8" t="str">
        <f t="shared" si="97"/>
        <v>W</v>
      </c>
      <c r="M578" s="9" t="str">
        <f t="shared" si="98"/>
        <v>27.4</v>
      </c>
      <c r="N578" s="9">
        <f t="shared" si="99"/>
        <v>-79.400000000000006</v>
      </c>
      <c r="O578">
        <f t="shared" si="100"/>
        <v>0</v>
      </c>
      <c r="P578" t="e">
        <f t="shared" si="101"/>
        <v>#DIV/0!</v>
      </c>
      <c r="Q578" t="e">
        <f t="shared" si="102"/>
        <v>#DIV/0!</v>
      </c>
      <c r="R578">
        <f t="shared" si="103"/>
        <v>0</v>
      </c>
      <c r="S578">
        <f t="shared" si="104"/>
        <v>0</v>
      </c>
      <c r="T578">
        <f t="shared" si="105"/>
        <v>0</v>
      </c>
      <c r="W578">
        <f t="shared" ref="W578:W609" si="107">IF(O578&lt;&gt;0,1,0)</f>
        <v>0</v>
      </c>
    </row>
    <row r="579" spans="1:23" x14ac:dyDescent="0.25">
      <c r="A579" t="s">
        <v>1753</v>
      </c>
      <c r="B579" t="s">
        <v>1754</v>
      </c>
      <c r="C579" t="s">
        <v>431</v>
      </c>
      <c r="I579" t="s">
        <v>1746</v>
      </c>
      <c r="J579" s="12">
        <v>0.14000000000000001</v>
      </c>
      <c r="K579" s="8" t="str">
        <f t="shared" ref="K579:K642" si="108">RIGHTB(B579,1)</f>
        <v>N</v>
      </c>
      <c r="L579" s="8" t="str">
        <f t="shared" ref="L579:L642" si="109">RIGHTB(C579,1)</f>
        <v>W</v>
      </c>
      <c r="M579" s="9" t="str">
        <f t="shared" ref="M579:M642" si="110">IF(AND(K579="S",LEN(B579)&gt;4),-LEFT(B579,4),IF(AND(K579="S",LEN(B579)=4),-LEFT(B579,3),IF(AND(K579="N",LEN(B579)=4),LEFT(B579,3),LEFT(B579,4))))</f>
        <v>34.1</v>
      </c>
      <c r="N579" s="9">
        <f t="shared" ref="N579:N642" si="111">IF(AND(L579="W",LEN(C579)=6),-LEFT(C579,5), IF(AND(L579="W",LEN(C579)=5),-LEFT(C579,4), IF(AND(L579="W",LEN(C579)=4), -LEFT(C579,3), IF(AND(L579="E", LEN(C579)=6),LEFT(C579,5), IF(AND(L579="E",LEN(C579)=5), LEFT(C579,4), IF(AND(L579="E",LEN(C579)=4),LEFT(C579,3) ))))))</f>
        <v>-37.200000000000003</v>
      </c>
      <c r="O579">
        <f t="shared" ref="O579:O642" si="112">(F579^2+G579^2+H579^2)^0.5</f>
        <v>0</v>
      </c>
      <c r="P579" t="e">
        <f t="shared" ref="P579:P642" si="113">ATAN((R579^2+S579^2)^0.5/T579)/$AB$1</f>
        <v>#DIV/0!</v>
      </c>
      <c r="Q579" t="e">
        <f t="shared" ref="Q579:Q642" si="114">ATAN2(R579,S579)/$AB$1+180</f>
        <v>#DIV/0!</v>
      </c>
      <c r="R579">
        <f t="shared" ref="R579:R642" si="115">-F579*SIN(M579*$AB$1)*COS(N579*$AB$1)-G579*SIN($AB$1*M579)*SIN($AB$1*N579)+H579*COS($AB$1*M579)</f>
        <v>0</v>
      </c>
      <c r="S579">
        <f t="shared" ref="S579:S642" si="116">-F579*SIN($AB$1*N579)+G579*COS($AB$1*N579)</f>
        <v>0</v>
      </c>
      <c r="T579">
        <f t="shared" ref="T579:T642" si="117">-F579*COS($AB$1*M579)*COS(N579*$AB$1)-G579*COS($AB$1*M579)*SIN($AB$1*N579)-H579*SIN($AB$1*M579)</f>
        <v>0</v>
      </c>
      <c r="W579">
        <f t="shared" si="107"/>
        <v>0</v>
      </c>
    </row>
    <row r="580" spans="1:23" x14ac:dyDescent="0.25">
      <c r="A580" t="s">
        <v>1755</v>
      </c>
      <c r="B580" t="s">
        <v>1756</v>
      </c>
      <c r="C580" t="s">
        <v>1757</v>
      </c>
      <c r="I580" t="s">
        <v>1752</v>
      </c>
      <c r="J580" s="12">
        <v>0.14000000000000001</v>
      </c>
      <c r="K580" s="8" t="str">
        <f t="shared" si="108"/>
        <v>N</v>
      </c>
      <c r="L580" s="8" t="str">
        <f t="shared" si="109"/>
        <v>W</v>
      </c>
      <c r="M580" s="9" t="str">
        <f t="shared" si="110"/>
        <v>25.7</v>
      </c>
      <c r="N580" s="9">
        <f t="shared" si="111"/>
        <v>-5.3</v>
      </c>
      <c r="O580">
        <f t="shared" si="112"/>
        <v>0</v>
      </c>
      <c r="P580" t="e">
        <f t="shared" si="113"/>
        <v>#DIV/0!</v>
      </c>
      <c r="Q580" t="e">
        <f t="shared" si="114"/>
        <v>#DIV/0!</v>
      </c>
      <c r="R580">
        <f t="shared" si="115"/>
        <v>0</v>
      </c>
      <c r="S580">
        <f t="shared" si="116"/>
        <v>0</v>
      </c>
      <c r="T580">
        <f t="shared" si="117"/>
        <v>0</v>
      </c>
      <c r="W580">
        <f t="shared" si="107"/>
        <v>0</v>
      </c>
    </row>
    <row r="581" spans="1:23" x14ac:dyDescent="0.25">
      <c r="A581" t="s">
        <v>1758</v>
      </c>
      <c r="I581" t="s">
        <v>1746</v>
      </c>
      <c r="J581" s="12">
        <v>0.14000000000000001</v>
      </c>
      <c r="K581" s="8" t="str">
        <f t="shared" si="108"/>
        <v/>
      </c>
      <c r="L581" s="8" t="str">
        <f t="shared" si="109"/>
        <v/>
      </c>
      <c r="M581" s="9" t="str">
        <f t="shared" si="110"/>
        <v/>
      </c>
      <c r="N581" s="9" t="b">
        <f t="shared" si="111"/>
        <v>0</v>
      </c>
      <c r="O581">
        <f t="shared" si="112"/>
        <v>0</v>
      </c>
      <c r="P581" t="e">
        <f t="shared" si="113"/>
        <v>#VALUE!</v>
      </c>
      <c r="Q581" t="e">
        <f t="shared" si="114"/>
        <v>#VALUE!</v>
      </c>
      <c r="R581" t="e">
        <f t="shared" si="115"/>
        <v>#VALUE!</v>
      </c>
      <c r="S581">
        <f t="shared" si="116"/>
        <v>0</v>
      </c>
      <c r="T581" t="e">
        <f t="shared" si="117"/>
        <v>#VALUE!</v>
      </c>
      <c r="W581">
        <f t="shared" si="107"/>
        <v>0</v>
      </c>
    </row>
    <row r="582" spans="1:23" x14ac:dyDescent="0.25">
      <c r="A582" t="s">
        <v>1759</v>
      </c>
      <c r="I582" t="s">
        <v>1752</v>
      </c>
      <c r="J582" s="12">
        <v>0.14000000000000001</v>
      </c>
      <c r="K582" s="8" t="str">
        <f t="shared" si="108"/>
        <v/>
      </c>
      <c r="L582" s="8" t="str">
        <f t="shared" si="109"/>
        <v/>
      </c>
      <c r="M582" s="9" t="str">
        <f t="shared" si="110"/>
        <v/>
      </c>
      <c r="N582" s="9" t="b">
        <f t="shared" si="111"/>
        <v>0</v>
      </c>
      <c r="O582">
        <f t="shared" si="112"/>
        <v>0</v>
      </c>
      <c r="P582" t="e">
        <f t="shared" si="113"/>
        <v>#VALUE!</v>
      </c>
      <c r="Q582" t="e">
        <f t="shared" si="114"/>
        <v>#VALUE!</v>
      </c>
      <c r="R582" t="e">
        <f t="shared" si="115"/>
        <v>#VALUE!</v>
      </c>
      <c r="S582">
        <f t="shared" si="116"/>
        <v>0</v>
      </c>
      <c r="T582" t="e">
        <f t="shared" si="117"/>
        <v>#VALUE!</v>
      </c>
      <c r="W582">
        <f t="shared" si="107"/>
        <v>0</v>
      </c>
    </row>
    <row r="583" spans="1:23" x14ac:dyDescent="0.25">
      <c r="A583" t="s">
        <v>1760</v>
      </c>
      <c r="I583" t="s">
        <v>1761</v>
      </c>
      <c r="J583" s="12">
        <v>0.14000000000000001</v>
      </c>
      <c r="K583" s="8" t="str">
        <f t="shared" si="108"/>
        <v/>
      </c>
      <c r="L583" s="8" t="str">
        <f t="shared" si="109"/>
        <v/>
      </c>
      <c r="M583" s="9" t="str">
        <f t="shared" si="110"/>
        <v/>
      </c>
      <c r="N583" s="9" t="b">
        <f t="shared" si="111"/>
        <v>0</v>
      </c>
      <c r="O583">
        <f t="shared" si="112"/>
        <v>0</v>
      </c>
      <c r="P583" t="e">
        <f t="shared" si="113"/>
        <v>#VALUE!</v>
      </c>
      <c r="Q583" t="e">
        <f t="shared" si="114"/>
        <v>#VALUE!</v>
      </c>
      <c r="R583" t="e">
        <f t="shared" si="115"/>
        <v>#VALUE!</v>
      </c>
      <c r="S583">
        <f t="shared" si="116"/>
        <v>0</v>
      </c>
      <c r="T583" t="e">
        <f t="shared" si="117"/>
        <v>#VALUE!</v>
      </c>
      <c r="W583">
        <f t="shared" si="107"/>
        <v>0</v>
      </c>
    </row>
    <row r="584" spans="1:23" x14ac:dyDescent="0.25">
      <c r="A584" t="s">
        <v>1762</v>
      </c>
      <c r="I584" t="s">
        <v>1761</v>
      </c>
      <c r="J584" s="12">
        <v>0.14000000000000001</v>
      </c>
      <c r="K584" s="8" t="str">
        <f t="shared" si="108"/>
        <v/>
      </c>
      <c r="L584" s="8" t="str">
        <f t="shared" si="109"/>
        <v/>
      </c>
      <c r="M584" s="9" t="str">
        <f t="shared" si="110"/>
        <v/>
      </c>
      <c r="N584" s="9" t="b">
        <f t="shared" si="111"/>
        <v>0</v>
      </c>
      <c r="O584">
        <f t="shared" si="112"/>
        <v>0</v>
      </c>
      <c r="P584" t="e">
        <f t="shared" si="113"/>
        <v>#VALUE!</v>
      </c>
      <c r="Q584" t="e">
        <f t="shared" si="114"/>
        <v>#VALUE!</v>
      </c>
      <c r="R584" t="e">
        <f t="shared" si="115"/>
        <v>#VALUE!</v>
      </c>
      <c r="S584">
        <f t="shared" si="116"/>
        <v>0</v>
      </c>
      <c r="T584" t="e">
        <f t="shared" si="117"/>
        <v>#VALUE!</v>
      </c>
      <c r="W584">
        <f t="shared" si="107"/>
        <v>0</v>
      </c>
    </row>
    <row r="585" spans="1:23" x14ac:dyDescent="0.25">
      <c r="A585" t="s">
        <v>1763</v>
      </c>
      <c r="B585" t="s">
        <v>1764</v>
      </c>
      <c r="C585" t="s">
        <v>1765</v>
      </c>
      <c r="I585" t="s">
        <v>1752</v>
      </c>
      <c r="J585" s="12">
        <v>0.14000000000000001</v>
      </c>
      <c r="K585" s="8" t="str">
        <f t="shared" si="108"/>
        <v>S</v>
      </c>
      <c r="L585" s="8" t="str">
        <f t="shared" si="109"/>
        <v>W</v>
      </c>
      <c r="M585" s="9">
        <f t="shared" si="110"/>
        <v>-21.1</v>
      </c>
      <c r="N585" s="9">
        <f t="shared" si="111"/>
        <v>-6.8</v>
      </c>
      <c r="O585">
        <f t="shared" si="112"/>
        <v>0</v>
      </c>
      <c r="P585" t="e">
        <f t="shared" si="113"/>
        <v>#DIV/0!</v>
      </c>
      <c r="Q585" t="e">
        <f t="shared" si="114"/>
        <v>#DIV/0!</v>
      </c>
      <c r="R585">
        <f t="shared" si="115"/>
        <v>0</v>
      </c>
      <c r="S585">
        <f t="shared" si="116"/>
        <v>0</v>
      </c>
      <c r="T585">
        <f t="shared" si="117"/>
        <v>0</v>
      </c>
      <c r="W585">
        <f t="shared" si="107"/>
        <v>0</v>
      </c>
    </row>
    <row r="586" spans="1:23" x14ac:dyDescent="0.25">
      <c r="A586" t="s">
        <v>1766</v>
      </c>
      <c r="B586" t="s">
        <v>1767</v>
      </c>
      <c r="C586" t="s">
        <v>1768</v>
      </c>
      <c r="I586" t="s">
        <v>1752</v>
      </c>
      <c r="J586" s="12">
        <v>0.14000000000000001</v>
      </c>
      <c r="K586" s="8" t="str">
        <f t="shared" si="108"/>
        <v>N</v>
      </c>
      <c r="L586" s="8" t="str">
        <f t="shared" si="109"/>
        <v>W</v>
      </c>
      <c r="M586" s="9" t="str">
        <f t="shared" si="110"/>
        <v>54.0</v>
      </c>
      <c r="N586" s="9">
        <f t="shared" si="111"/>
        <v>-80.400000000000006</v>
      </c>
      <c r="O586">
        <f t="shared" si="112"/>
        <v>0</v>
      </c>
      <c r="P586" t="e">
        <f t="shared" si="113"/>
        <v>#DIV/0!</v>
      </c>
      <c r="Q586" t="e">
        <f t="shared" si="114"/>
        <v>#DIV/0!</v>
      </c>
      <c r="R586">
        <f t="shared" si="115"/>
        <v>0</v>
      </c>
      <c r="S586">
        <f t="shared" si="116"/>
        <v>0</v>
      </c>
      <c r="T586">
        <f t="shared" si="117"/>
        <v>0</v>
      </c>
      <c r="W586">
        <f t="shared" si="107"/>
        <v>0</v>
      </c>
    </row>
    <row r="587" spans="1:23" x14ac:dyDescent="0.25">
      <c r="A587" t="s">
        <v>1769</v>
      </c>
      <c r="I587" t="s">
        <v>1746</v>
      </c>
      <c r="J587" s="12">
        <v>0.14000000000000001</v>
      </c>
      <c r="K587" s="8" t="str">
        <f t="shared" si="108"/>
        <v/>
      </c>
      <c r="L587" s="8" t="str">
        <f t="shared" si="109"/>
        <v/>
      </c>
      <c r="M587" s="9" t="str">
        <f t="shared" si="110"/>
        <v/>
      </c>
      <c r="N587" s="9" t="b">
        <f t="shared" si="111"/>
        <v>0</v>
      </c>
      <c r="O587">
        <f t="shared" si="112"/>
        <v>0</v>
      </c>
      <c r="P587" t="e">
        <f t="shared" si="113"/>
        <v>#VALUE!</v>
      </c>
      <c r="Q587" t="e">
        <f t="shared" si="114"/>
        <v>#VALUE!</v>
      </c>
      <c r="R587" t="e">
        <f t="shared" si="115"/>
        <v>#VALUE!</v>
      </c>
      <c r="S587">
        <f t="shared" si="116"/>
        <v>0</v>
      </c>
      <c r="T587" t="e">
        <f t="shared" si="117"/>
        <v>#VALUE!</v>
      </c>
      <c r="W587">
        <f t="shared" si="107"/>
        <v>0</v>
      </c>
    </row>
    <row r="588" spans="1:23" x14ac:dyDescent="0.25">
      <c r="A588" t="s">
        <v>1770</v>
      </c>
      <c r="B588" t="s">
        <v>1771</v>
      </c>
      <c r="C588" t="s">
        <v>1772</v>
      </c>
      <c r="I588" t="s">
        <v>1746</v>
      </c>
      <c r="J588" s="12">
        <v>0.14000000000000001</v>
      </c>
      <c r="K588" s="8" t="str">
        <f t="shared" si="108"/>
        <v>N</v>
      </c>
      <c r="L588" s="8" t="str">
        <f t="shared" si="109"/>
        <v>E</v>
      </c>
      <c r="M588" s="9" t="str">
        <f t="shared" si="110"/>
        <v>34.8</v>
      </c>
      <c r="N588" s="9" t="str">
        <f t="shared" si="111"/>
        <v>90.9</v>
      </c>
      <c r="O588">
        <f t="shared" si="112"/>
        <v>0</v>
      </c>
      <c r="P588" t="e">
        <f t="shared" si="113"/>
        <v>#DIV/0!</v>
      </c>
      <c r="Q588" t="e">
        <f t="shared" si="114"/>
        <v>#DIV/0!</v>
      </c>
      <c r="R588">
        <f t="shared" si="115"/>
        <v>0</v>
      </c>
      <c r="S588">
        <f t="shared" si="116"/>
        <v>0</v>
      </c>
      <c r="T588">
        <f t="shared" si="117"/>
        <v>0</v>
      </c>
      <c r="W588">
        <f t="shared" si="107"/>
        <v>0</v>
      </c>
    </row>
    <row r="589" spans="1:23" x14ac:dyDescent="0.25">
      <c r="A589" t="s">
        <v>1773</v>
      </c>
      <c r="B589" t="s">
        <v>1774</v>
      </c>
      <c r="C589" t="s">
        <v>1775</v>
      </c>
      <c r="D589">
        <v>29.6</v>
      </c>
      <c r="I589" t="s">
        <v>1761</v>
      </c>
      <c r="J589" s="12">
        <v>0.14000000000000001</v>
      </c>
      <c r="K589" s="8" t="str">
        <f t="shared" si="108"/>
        <v>N</v>
      </c>
      <c r="L589" s="8" t="str">
        <f t="shared" si="109"/>
        <v>W</v>
      </c>
      <c r="M589" s="9" t="str">
        <f t="shared" si="110"/>
        <v>21.4</v>
      </c>
      <c r="N589" s="9">
        <f t="shared" si="111"/>
        <v>-134.1</v>
      </c>
      <c r="O589">
        <f t="shared" si="112"/>
        <v>0</v>
      </c>
      <c r="P589" t="e">
        <f t="shared" si="113"/>
        <v>#DIV/0!</v>
      </c>
      <c r="Q589" t="e">
        <f t="shared" si="114"/>
        <v>#DIV/0!</v>
      </c>
      <c r="R589">
        <f t="shared" si="115"/>
        <v>0</v>
      </c>
      <c r="S589">
        <f t="shared" si="116"/>
        <v>0</v>
      </c>
      <c r="T589">
        <f t="shared" si="117"/>
        <v>0</v>
      </c>
      <c r="W589">
        <f t="shared" si="107"/>
        <v>0</v>
      </c>
    </row>
    <row r="590" spans="1:23" x14ac:dyDescent="0.25">
      <c r="A590" t="s">
        <v>1776</v>
      </c>
      <c r="B590" t="s">
        <v>1777</v>
      </c>
      <c r="C590" t="s">
        <v>1778</v>
      </c>
      <c r="D590">
        <v>40.700000000000003</v>
      </c>
      <c r="I590" t="s">
        <v>1746</v>
      </c>
      <c r="J590" s="12">
        <v>0.14000000000000001</v>
      </c>
      <c r="K590" s="8" t="str">
        <f t="shared" si="108"/>
        <v>S</v>
      </c>
      <c r="L590" s="8" t="str">
        <f t="shared" si="109"/>
        <v>W</v>
      </c>
      <c r="M590" s="9">
        <f t="shared" si="110"/>
        <v>-23</v>
      </c>
      <c r="N590" s="9">
        <f t="shared" si="111"/>
        <v>-61.8</v>
      </c>
      <c r="O590">
        <f t="shared" si="112"/>
        <v>0</v>
      </c>
      <c r="P590" t="e">
        <f t="shared" si="113"/>
        <v>#DIV/0!</v>
      </c>
      <c r="Q590" t="e">
        <f t="shared" si="114"/>
        <v>#DIV/0!</v>
      </c>
      <c r="R590">
        <f t="shared" si="115"/>
        <v>0</v>
      </c>
      <c r="S590">
        <f t="shared" si="116"/>
        <v>0</v>
      </c>
      <c r="T590">
        <f t="shared" si="117"/>
        <v>0</v>
      </c>
      <c r="W590">
        <f t="shared" si="107"/>
        <v>0</v>
      </c>
    </row>
    <row r="591" spans="1:23" x14ac:dyDescent="0.25">
      <c r="A591" t="s">
        <v>1779</v>
      </c>
      <c r="B591" t="s">
        <v>1780</v>
      </c>
      <c r="C591" t="s">
        <v>1781</v>
      </c>
      <c r="D591">
        <v>22.2</v>
      </c>
      <c r="I591" t="s">
        <v>1746</v>
      </c>
      <c r="J591" s="12">
        <v>0.14000000000000001</v>
      </c>
      <c r="K591" s="8" t="str">
        <f t="shared" si="108"/>
        <v>S</v>
      </c>
      <c r="L591" s="8" t="str">
        <f t="shared" si="109"/>
        <v>E</v>
      </c>
      <c r="M591" s="9">
        <f t="shared" si="110"/>
        <v>-47</v>
      </c>
      <c r="N591" s="9" t="str">
        <f t="shared" si="111"/>
        <v>78.9</v>
      </c>
      <c r="O591">
        <f t="shared" si="112"/>
        <v>0</v>
      </c>
      <c r="P591" t="e">
        <f t="shared" si="113"/>
        <v>#DIV/0!</v>
      </c>
      <c r="Q591" t="e">
        <f t="shared" si="114"/>
        <v>#DIV/0!</v>
      </c>
      <c r="R591">
        <f t="shared" si="115"/>
        <v>0</v>
      </c>
      <c r="S591">
        <f t="shared" si="116"/>
        <v>0</v>
      </c>
      <c r="T591">
        <f t="shared" si="117"/>
        <v>0</v>
      </c>
      <c r="W591">
        <f t="shared" si="107"/>
        <v>0</v>
      </c>
    </row>
    <row r="592" spans="1:23" x14ac:dyDescent="0.25">
      <c r="A592" t="s">
        <v>1782</v>
      </c>
      <c r="B592" t="s">
        <v>1783</v>
      </c>
      <c r="C592" t="s">
        <v>1784</v>
      </c>
      <c r="D592">
        <v>31.5</v>
      </c>
      <c r="E592">
        <v>11.6</v>
      </c>
      <c r="F592">
        <v>4.3</v>
      </c>
      <c r="G592">
        <v>5.7</v>
      </c>
      <c r="H592">
        <v>9.1</v>
      </c>
      <c r="I592" t="s">
        <v>1746</v>
      </c>
      <c r="J592" s="12">
        <v>0.14000000000000001</v>
      </c>
      <c r="K592" s="8" t="str">
        <f t="shared" si="108"/>
        <v>S</v>
      </c>
      <c r="L592" s="8" t="str">
        <f t="shared" si="109"/>
        <v>W</v>
      </c>
      <c r="M592" s="9">
        <f t="shared" si="110"/>
        <v>-66.8</v>
      </c>
      <c r="N592" s="9">
        <f t="shared" si="111"/>
        <v>-67.3</v>
      </c>
      <c r="O592">
        <f t="shared" si="112"/>
        <v>11.56676272774712</v>
      </c>
      <c r="P592">
        <f t="shared" si="113"/>
        <v>32.253494894492071</v>
      </c>
      <c r="Q592">
        <f t="shared" si="114"/>
        <v>267.42953051768797</v>
      </c>
      <c r="R592">
        <f t="shared" si="115"/>
        <v>0.276837915642278</v>
      </c>
      <c r="S592">
        <f t="shared" si="116"/>
        <v>6.1665782260313051</v>
      </c>
      <c r="T592">
        <f t="shared" si="117"/>
        <v>9.7819565400128123</v>
      </c>
      <c r="W592">
        <f t="shared" si="107"/>
        <v>1</v>
      </c>
    </row>
    <row r="593" spans="1:23" x14ac:dyDescent="0.25">
      <c r="A593" t="s">
        <v>1785</v>
      </c>
      <c r="B593" t="s">
        <v>1786</v>
      </c>
      <c r="C593" t="s">
        <v>1787</v>
      </c>
      <c r="D593">
        <v>45.4</v>
      </c>
      <c r="E593">
        <v>13.8</v>
      </c>
      <c r="F593">
        <v>6.5</v>
      </c>
      <c r="G593">
        <v>-12.1</v>
      </c>
      <c r="H593">
        <v>1.7</v>
      </c>
      <c r="I593" t="s">
        <v>1746</v>
      </c>
      <c r="J593" s="12">
        <v>0.14000000000000001</v>
      </c>
      <c r="K593" s="8" t="str">
        <f t="shared" si="108"/>
        <v>N</v>
      </c>
      <c r="L593" s="8" t="str">
        <f t="shared" si="109"/>
        <v>E</v>
      </c>
      <c r="M593" s="9" t="str">
        <f t="shared" si="110"/>
        <v>18.5</v>
      </c>
      <c r="N593" s="9" t="str">
        <f t="shared" si="111"/>
        <v>180.0</v>
      </c>
      <c r="O593">
        <f t="shared" si="112"/>
        <v>13.840158958624716</v>
      </c>
      <c r="P593">
        <f t="shared" si="113"/>
        <v>66.020906873442257</v>
      </c>
      <c r="Q593">
        <f t="shared" si="114"/>
        <v>253.10706897188891</v>
      </c>
      <c r="R593">
        <f t="shared" si="115"/>
        <v>3.67463048077648</v>
      </c>
      <c r="S593">
        <f t="shared" si="116"/>
        <v>12.099999999416344</v>
      </c>
      <c r="T593">
        <f t="shared" si="117"/>
        <v>5.624685844015902</v>
      </c>
      <c r="W593">
        <f t="shared" si="107"/>
        <v>1</v>
      </c>
    </row>
    <row r="594" spans="1:23" x14ac:dyDescent="0.25">
      <c r="A594" t="s">
        <v>1788</v>
      </c>
      <c r="B594" t="s">
        <v>446</v>
      </c>
      <c r="C594" t="s">
        <v>1789</v>
      </c>
      <c r="D594">
        <v>37</v>
      </c>
      <c r="I594" t="s">
        <v>1761</v>
      </c>
      <c r="J594" s="12">
        <v>0.14000000000000001</v>
      </c>
      <c r="K594" s="8" t="str">
        <f t="shared" si="108"/>
        <v>N</v>
      </c>
      <c r="L594" s="8" t="str">
        <f t="shared" si="109"/>
        <v>E</v>
      </c>
      <c r="M594" s="9" t="str">
        <f t="shared" si="110"/>
        <v>24.0</v>
      </c>
      <c r="N594" s="9" t="str">
        <f t="shared" si="111"/>
        <v>64.1</v>
      </c>
      <c r="O594">
        <f t="shared" si="112"/>
        <v>0</v>
      </c>
      <c r="P594" t="e">
        <f t="shared" si="113"/>
        <v>#DIV/0!</v>
      </c>
      <c r="Q594" t="e">
        <f t="shared" si="114"/>
        <v>#DIV/0!</v>
      </c>
      <c r="R594">
        <f t="shared" si="115"/>
        <v>0</v>
      </c>
      <c r="S594">
        <f t="shared" si="116"/>
        <v>0</v>
      </c>
      <c r="T594">
        <f t="shared" si="117"/>
        <v>0</v>
      </c>
      <c r="W594">
        <f t="shared" si="107"/>
        <v>0</v>
      </c>
    </row>
    <row r="595" spans="1:23" x14ac:dyDescent="0.25">
      <c r="A595" t="s">
        <v>1790</v>
      </c>
      <c r="B595" t="s">
        <v>749</v>
      </c>
      <c r="C595" t="s">
        <v>1791</v>
      </c>
      <c r="D595">
        <v>35.6</v>
      </c>
      <c r="I595" t="s">
        <v>1761</v>
      </c>
      <c r="J595" s="12">
        <v>0.14000000000000001</v>
      </c>
      <c r="K595" s="8" t="str">
        <f t="shared" si="108"/>
        <v>N</v>
      </c>
      <c r="L595" s="8" t="str">
        <f t="shared" si="109"/>
        <v>W</v>
      </c>
      <c r="M595" s="9" t="str">
        <f t="shared" si="110"/>
        <v>33.8</v>
      </c>
      <c r="N595" s="9">
        <f t="shared" si="111"/>
        <v>-90.2</v>
      </c>
      <c r="O595">
        <f t="shared" si="112"/>
        <v>0</v>
      </c>
      <c r="P595" t="e">
        <f t="shared" si="113"/>
        <v>#DIV/0!</v>
      </c>
      <c r="Q595" t="e">
        <f t="shared" si="114"/>
        <v>#DIV/0!</v>
      </c>
      <c r="R595">
        <f t="shared" si="115"/>
        <v>0</v>
      </c>
      <c r="S595">
        <f t="shared" si="116"/>
        <v>0</v>
      </c>
      <c r="T595">
        <f t="shared" si="117"/>
        <v>0</v>
      </c>
      <c r="W595">
        <f t="shared" si="107"/>
        <v>0</v>
      </c>
    </row>
    <row r="596" spans="1:23" x14ac:dyDescent="0.25">
      <c r="A596" t="s">
        <v>1792</v>
      </c>
      <c r="B596" t="s">
        <v>1793</v>
      </c>
      <c r="C596" t="s">
        <v>1608</v>
      </c>
      <c r="I596" t="s">
        <v>1761</v>
      </c>
      <c r="J596" s="12">
        <v>0.14000000000000001</v>
      </c>
      <c r="K596" s="8" t="str">
        <f t="shared" si="108"/>
        <v>N</v>
      </c>
      <c r="L596" s="8" t="str">
        <f t="shared" si="109"/>
        <v>W</v>
      </c>
      <c r="M596" s="9" t="str">
        <f t="shared" si="110"/>
        <v>8.4</v>
      </c>
      <c r="N596" s="9">
        <f t="shared" si="111"/>
        <v>-157.9</v>
      </c>
      <c r="O596">
        <f t="shared" si="112"/>
        <v>0</v>
      </c>
      <c r="P596" t="e">
        <f t="shared" si="113"/>
        <v>#DIV/0!</v>
      </c>
      <c r="Q596" t="e">
        <f t="shared" si="114"/>
        <v>#DIV/0!</v>
      </c>
      <c r="R596">
        <f t="shared" si="115"/>
        <v>0</v>
      </c>
      <c r="S596">
        <f t="shared" si="116"/>
        <v>0</v>
      </c>
      <c r="T596">
        <f t="shared" si="117"/>
        <v>0</v>
      </c>
      <c r="W596">
        <f t="shared" si="107"/>
        <v>0</v>
      </c>
    </row>
    <row r="597" spans="1:23" x14ac:dyDescent="0.25">
      <c r="A597" t="s">
        <v>1794</v>
      </c>
      <c r="B597" t="s">
        <v>819</v>
      </c>
      <c r="C597" t="s">
        <v>1105</v>
      </c>
      <c r="D597">
        <v>29</v>
      </c>
      <c r="I597" t="s">
        <v>1752</v>
      </c>
      <c r="J597" s="12">
        <v>0.14000000000000001</v>
      </c>
      <c r="K597" s="8" t="str">
        <f t="shared" si="108"/>
        <v>N</v>
      </c>
      <c r="L597" s="8" t="str">
        <f t="shared" si="109"/>
        <v>E</v>
      </c>
      <c r="M597" s="9" t="str">
        <f t="shared" si="110"/>
        <v>32.4</v>
      </c>
      <c r="N597" s="9" t="str">
        <f t="shared" si="111"/>
        <v>139.1</v>
      </c>
      <c r="O597">
        <f t="shared" si="112"/>
        <v>0</v>
      </c>
      <c r="P597" t="e">
        <f t="shared" si="113"/>
        <v>#DIV/0!</v>
      </c>
      <c r="Q597" t="e">
        <f t="shared" si="114"/>
        <v>#DIV/0!</v>
      </c>
      <c r="R597">
        <f t="shared" si="115"/>
        <v>0</v>
      </c>
      <c r="S597">
        <f t="shared" si="116"/>
        <v>0</v>
      </c>
      <c r="T597">
        <f t="shared" si="117"/>
        <v>0</v>
      </c>
      <c r="W597">
        <f t="shared" si="107"/>
        <v>0</v>
      </c>
    </row>
    <row r="598" spans="1:23" x14ac:dyDescent="0.25">
      <c r="A598" t="s">
        <v>1795</v>
      </c>
      <c r="B598" t="s">
        <v>220</v>
      </c>
      <c r="C598" t="s">
        <v>1796</v>
      </c>
      <c r="I598" t="s">
        <v>1761</v>
      </c>
      <c r="J598" s="12">
        <v>0.14000000000000001</v>
      </c>
      <c r="K598" s="8" t="str">
        <f t="shared" si="108"/>
        <v>N</v>
      </c>
      <c r="L598" s="8" t="str">
        <f t="shared" si="109"/>
        <v>W</v>
      </c>
      <c r="M598" s="9" t="str">
        <f t="shared" si="110"/>
        <v>42.5</v>
      </c>
      <c r="N598" s="9">
        <f t="shared" si="111"/>
        <v>-50.1</v>
      </c>
      <c r="O598">
        <f t="shared" si="112"/>
        <v>0</v>
      </c>
      <c r="P598" t="e">
        <f t="shared" si="113"/>
        <v>#DIV/0!</v>
      </c>
      <c r="Q598" t="e">
        <f t="shared" si="114"/>
        <v>#DIV/0!</v>
      </c>
      <c r="R598">
        <f t="shared" si="115"/>
        <v>0</v>
      </c>
      <c r="S598">
        <f t="shared" si="116"/>
        <v>0</v>
      </c>
      <c r="T598">
        <f t="shared" si="117"/>
        <v>0</v>
      </c>
      <c r="W598">
        <f t="shared" si="107"/>
        <v>0</v>
      </c>
    </row>
    <row r="599" spans="1:23" x14ac:dyDescent="0.25">
      <c r="A599" t="s">
        <v>1797</v>
      </c>
      <c r="B599" t="s">
        <v>159</v>
      </c>
      <c r="C599" t="s">
        <v>1798</v>
      </c>
      <c r="D599">
        <v>24.4</v>
      </c>
      <c r="E599">
        <v>17.5</v>
      </c>
      <c r="F599">
        <v>3.8</v>
      </c>
      <c r="G599">
        <v>-5.8</v>
      </c>
      <c r="H599">
        <v>16.100000000000001</v>
      </c>
      <c r="I599" t="s">
        <v>1761</v>
      </c>
      <c r="J599" s="12">
        <v>0.14000000000000001</v>
      </c>
      <c r="K599" s="8" t="str">
        <f t="shared" si="108"/>
        <v>N</v>
      </c>
      <c r="L599" s="8" t="str">
        <f t="shared" si="109"/>
        <v>W</v>
      </c>
      <c r="M599" s="9" t="str">
        <f t="shared" si="110"/>
        <v>56.6</v>
      </c>
      <c r="N599" s="9">
        <f t="shared" si="111"/>
        <v>-25.3</v>
      </c>
      <c r="O599">
        <f t="shared" si="112"/>
        <v>17.529689101635544</v>
      </c>
      <c r="P599">
        <f t="shared" si="113"/>
        <v>-17.733958095403882</v>
      </c>
      <c r="Q599">
        <f t="shared" si="114"/>
        <v>137.31920996681896</v>
      </c>
      <c r="R599">
        <f t="shared" si="115"/>
        <v>3.925291618879319</v>
      </c>
      <c r="S599">
        <f t="shared" si="116"/>
        <v>-3.6197189072358267</v>
      </c>
      <c r="T599">
        <f t="shared" si="117"/>
        <v>-16.696697899266049</v>
      </c>
      <c r="W599">
        <f t="shared" si="107"/>
        <v>1</v>
      </c>
    </row>
    <row r="600" spans="1:23" x14ac:dyDescent="0.25">
      <c r="A600" t="s">
        <v>1799</v>
      </c>
      <c r="B600" t="s">
        <v>1800</v>
      </c>
      <c r="C600" t="s">
        <v>1801</v>
      </c>
      <c r="D600">
        <v>27.4</v>
      </c>
      <c r="E600">
        <v>13.5</v>
      </c>
      <c r="F600">
        <v>5.2</v>
      </c>
      <c r="G600">
        <v>-8.1</v>
      </c>
      <c r="H600">
        <v>9.5</v>
      </c>
      <c r="I600" t="s">
        <v>1761</v>
      </c>
      <c r="J600" s="12">
        <v>0.14000000000000001</v>
      </c>
      <c r="K600" s="8" t="str">
        <f t="shared" si="108"/>
        <v>S</v>
      </c>
      <c r="L600" s="8" t="str">
        <f t="shared" si="109"/>
        <v>E</v>
      </c>
      <c r="M600" s="9">
        <f t="shared" si="110"/>
        <v>-18.600000000000001</v>
      </c>
      <c r="N600" s="9" t="str">
        <f t="shared" si="111"/>
        <v>126.9</v>
      </c>
      <c r="O600">
        <f t="shared" si="112"/>
        <v>13.524052647043341</v>
      </c>
      <c r="P600">
        <f t="shared" si="113"/>
        <v>26.25970944672984</v>
      </c>
      <c r="Q600">
        <f t="shared" si="114"/>
        <v>186.76685408241937</v>
      </c>
      <c r="R600">
        <f t="shared" si="115"/>
        <v>5.9419082520738051</v>
      </c>
      <c r="S600">
        <f t="shared" si="116"/>
        <v>0.70504360039909297</v>
      </c>
      <c r="T600">
        <f t="shared" si="117"/>
        <v>12.128340358246611</v>
      </c>
      <c r="W600">
        <f t="shared" si="107"/>
        <v>1</v>
      </c>
    </row>
    <row r="601" spans="1:23" x14ac:dyDescent="0.25">
      <c r="A601" t="s">
        <v>1802</v>
      </c>
      <c r="B601" t="s">
        <v>1803</v>
      </c>
      <c r="C601" t="s">
        <v>560</v>
      </c>
      <c r="D601">
        <v>61.5</v>
      </c>
      <c r="I601" t="s">
        <v>1761</v>
      </c>
      <c r="J601" s="12">
        <v>0.14000000000000001</v>
      </c>
      <c r="K601" s="8" t="str">
        <f t="shared" si="108"/>
        <v>N</v>
      </c>
      <c r="L601" s="8" t="str">
        <f t="shared" si="109"/>
        <v>W</v>
      </c>
      <c r="M601" s="9" t="str">
        <f t="shared" si="110"/>
        <v>5.6</v>
      </c>
      <c r="N601" s="9">
        <f t="shared" si="111"/>
        <v>-52.2</v>
      </c>
      <c r="O601">
        <f t="shared" si="112"/>
        <v>0</v>
      </c>
      <c r="P601" t="e">
        <f t="shared" si="113"/>
        <v>#DIV/0!</v>
      </c>
      <c r="Q601" t="e">
        <f t="shared" si="114"/>
        <v>#DIV/0!</v>
      </c>
      <c r="R601">
        <f t="shared" si="115"/>
        <v>0</v>
      </c>
      <c r="S601">
        <f t="shared" si="116"/>
        <v>0</v>
      </c>
      <c r="T601">
        <f t="shared" si="117"/>
        <v>0</v>
      </c>
      <c r="W601">
        <f t="shared" si="107"/>
        <v>0</v>
      </c>
    </row>
    <row r="602" spans="1:23" x14ac:dyDescent="0.25">
      <c r="A602" t="s">
        <v>1804</v>
      </c>
      <c r="B602" t="s">
        <v>1805</v>
      </c>
      <c r="C602" t="s">
        <v>1806</v>
      </c>
      <c r="D602">
        <v>31.2</v>
      </c>
      <c r="E602">
        <v>14.5</v>
      </c>
      <c r="F602">
        <v>-13</v>
      </c>
      <c r="G602">
        <v>-4</v>
      </c>
      <c r="H602">
        <v>-5</v>
      </c>
      <c r="I602" t="s">
        <v>1746</v>
      </c>
      <c r="J602" s="12">
        <v>0.14000000000000001</v>
      </c>
      <c r="K602" s="8" t="str">
        <f t="shared" si="108"/>
        <v>N</v>
      </c>
      <c r="L602" s="8" t="str">
        <f t="shared" si="109"/>
        <v>W</v>
      </c>
      <c r="M602" s="9" t="str">
        <f t="shared" si="110"/>
        <v>44.8</v>
      </c>
      <c r="N602" s="9">
        <f t="shared" si="111"/>
        <v>-131</v>
      </c>
      <c r="O602">
        <f t="shared" si="112"/>
        <v>14.491376746189438</v>
      </c>
      <c r="P602">
        <f t="shared" si="113"/>
        <v>-71.197500581866294</v>
      </c>
      <c r="Q602">
        <f t="shared" si="114"/>
        <v>31.594728421301681</v>
      </c>
      <c r="R602">
        <f t="shared" si="115"/>
        <v>-11.684691700064914</v>
      </c>
      <c r="S602">
        <f t="shared" si="116"/>
        <v>-7.1869884276886395</v>
      </c>
      <c r="T602">
        <f t="shared" si="117"/>
        <v>-4.670672030308241</v>
      </c>
      <c r="W602">
        <f t="shared" si="107"/>
        <v>1</v>
      </c>
    </row>
    <row r="603" spans="1:23" x14ac:dyDescent="0.25">
      <c r="A603" t="s">
        <v>1807</v>
      </c>
      <c r="B603" t="s">
        <v>1808</v>
      </c>
      <c r="C603" t="s">
        <v>1809</v>
      </c>
      <c r="D603">
        <v>52.5</v>
      </c>
      <c r="I603" t="s">
        <v>1746</v>
      </c>
      <c r="J603" s="12">
        <v>0.14000000000000001</v>
      </c>
      <c r="K603" s="8" t="str">
        <f t="shared" si="108"/>
        <v>N</v>
      </c>
      <c r="L603" s="8" t="str">
        <f t="shared" si="109"/>
        <v>W</v>
      </c>
      <c r="M603" s="9" t="str">
        <f t="shared" si="110"/>
        <v>7.2</v>
      </c>
      <c r="N603" s="9">
        <f t="shared" si="111"/>
        <v>-44.2</v>
      </c>
      <c r="O603">
        <f t="shared" si="112"/>
        <v>0</v>
      </c>
      <c r="P603" t="e">
        <f t="shared" si="113"/>
        <v>#DIV/0!</v>
      </c>
      <c r="Q603" t="e">
        <f t="shared" si="114"/>
        <v>#DIV/0!</v>
      </c>
      <c r="R603">
        <f t="shared" si="115"/>
        <v>0</v>
      </c>
      <c r="S603">
        <f t="shared" si="116"/>
        <v>0</v>
      </c>
      <c r="T603">
        <f t="shared" si="117"/>
        <v>0</v>
      </c>
      <c r="W603">
        <f t="shared" si="107"/>
        <v>0</v>
      </c>
    </row>
    <row r="604" spans="1:23" x14ac:dyDescent="0.25">
      <c r="A604" t="s">
        <v>1810</v>
      </c>
      <c r="B604" t="s">
        <v>1811</v>
      </c>
      <c r="C604" t="s">
        <v>1500</v>
      </c>
      <c r="D604">
        <v>46</v>
      </c>
      <c r="E604">
        <v>11.7</v>
      </c>
      <c r="F604">
        <v>10.199999999999999</v>
      </c>
      <c r="G604">
        <v>2.9</v>
      </c>
      <c r="H604">
        <v>-4.9000000000000004</v>
      </c>
      <c r="I604" t="s">
        <v>1746</v>
      </c>
      <c r="J604" s="12">
        <v>0.14000000000000001</v>
      </c>
      <c r="K604" s="8" t="str">
        <f t="shared" si="108"/>
        <v>N</v>
      </c>
      <c r="L604" s="8" t="str">
        <f t="shared" si="109"/>
        <v>W</v>
      </c>
      <c r="M604" s="9" t="str">
        <f t="shared" si="110"/>
        <v>2.4</v>
      </c>
      <c r="N604" s="9">
        <f t="shared" si="111"/>
        <v>-169.7</v>
      </c>
      <c r="O604">
        <f t="shared" si="112"/>
        <v>11.681609478149831</v>
      </c>
      <c r="P604">
        <f t="shared" si="113"/>
        <v>23.036269399466629</v>
      </c>
      <c r="Q604">
        <f t="shared" si="114"/>
        <v>13.015353671835101</v>
      </c>
      <c r="R604">
        <f t="shared" si="115"/>
        <v>-4.4537397771095479</v>
      </c>
      <c r="S604">
        <f t="shared" si="116"/>
        <v>-1.0294840149270383</v>
      </c>
      <c r="T604">
        <f t="shared" si="117"/>
        <v>10.750086728059541</v>
      </c>
      <c r="W604">
        <f t="shared" si="107"/>
        <v>1</v>
      </c>
    </row>
    <row r="605" spans="1:23" x14ac:dyDescent="0.25">
      <c r="A605" t="s">
        <v>1812</v>
      </c>
      <c r="B605" t="s">
        <v>390</v>
      </c>
      <c r="C605" t="s">
        <v>1813</v>
      </c>
      <c r="I605" t="s">
        <v>1814</v>
      </c>
      <c r="J605" s="12">
        <v>0.13</v>
      </c>
      <c r="K605" s="8" t="str">
        <f t="shared" si="108"/>
        <v>N</v>
      </c>
      <c r="L605" s="8" t="str">
        <f t="shared" si="109"/>
        <v>W</v>
      </c>
      <c r="M605" s="9" t="str">
        <f t="shared" si="110"/>
        <v>51.3</v>
      </c>
      <c r="N605" s="9">
        <f t="shared" si="111"/>
        <v>-100.9</v>
      </c>
      <c r="O605">
        <f t="shared" si="112"/>
        <v>0</v>
      </c>
      <c r="P605" t="e">
        <f t="shared" si="113"/>
        <v>#DIV/0!</v>
      </c>
      <c r="Q605" t="e">
        <f t="shared" si="114"/>
        <v>#DIV/0!</v>
      </c>
      <c r="R605">
        <f t="shared" si="115"/>
        <v>0</v>
      </c>
      <c r="S605">
        <f t="shared" si="116"/>
        <v>0</v>
      </c>
      <c r="T605">
        <f t="shared" si="117"/>
        <v>0</v>
      </c>
      <c r="W605">
        <f t="shared" si="107"/>
        <v>0</v>
      </c>
    </row>
    <row r="606" spans="1:23" x14ac:dyDescent="0.25">
      <c r="A606" t="s">
        <v>1815</v>
      </c>
      <c r="B606" t="s">
        <v>1816</v>
      </c>
      <c r="C606" t="s">
        <v>1817</v>
      </c>
      <c r="I606" t="s">
        <v>1818</v>
      </c>
      <c r="J606" s="12">
        <v>0.13</v>
      </c>
      <c r="K606" s="8" t="str">
        <f t="shared" si="108"/>
        <v>N</v>
      </c>
      <c r="L606" s="8" t="str">
        <f t="shared" si="109"/>
        <v>W</v>
      </c>
      <c r="M606" s="9" t="str">
        <f t="shared" si="110"/>
        <v>15.7</v>
      </c>
      <c r="N606" s="9">
        <f t="shared" si="111"/>
        <v>-138.5</v>
      </c>
      <c r="O606">
        <f t="shared" si="112"/>
        <v>0</v>
      </c>
      <c r="P606" t="e">
        <f t="shared" si="113"/>
        <v>#DIV/0!</v>
      </c>
      <c r="Q606" t="e">
        <f t="shared" si="114"/>
        <v>#DIV/0!</v>
      </c>
      <c r="R606">
        <f t="shared" si="115"/>
        <v>0</v>
      </c>
      <c r="S606">
        <f t="shared" si="116"/>
        <v>0</v>
      </c>
      <c r="T606">
        <f t="shared" si="117"/>
        <v>0</v>
      </c>
      <c r="W606">
        <f t="shared" si="107"/>
        <v>0</v>
      </c>
    </row>
    <row r="607" spans="1:23" x14ac:dyDescent="0.25">
      <c r="A607" t="s">
        <v>1819</v>
      </c>
      <c r="I607" t="s">
        <v>1814</v>
      </c>
      <c r="J607" s="12">
        <v>0.13</v>
      </c>
      <c r="K607" s="8" t="str">
        <f t="shared" si="108"/>
        <v/>
      </c>
      <c r="L607" s="8" t="str">
        <f t="shared" si="109"/>
        <v/>
      </c>
      <c r="M607" s="9" t="str">
        <f t="shared" si="110"/>
        <v/>
      </c>
      <c r="N607" s="9" t="b">
        <f t="shared" si="111"/>
        <v>0</v>
      </c>
      <c r="O607">
        <f t="shared" si="112"/>
        <v>0</v>
      </c>
      <c r="P607" t="e">
        <f t="shared" si="113"/>
        <v>#VALUE!</v>
      </c>
      <c r="Q607" t="e">
        <f t="shared" si="114"/>
        <v>#VALUE!</v>
      </c>
      <c r="R607" t="e">
        <f t="shared" si="115"/>
        <v>#VALUE!</v>
      </c>
      <c r="S607">
        <f t="shared" si="116"/>
        <v>0</v>
      </c>
      <c r="T607" t="e">
        <f t="shared" si="117"/>
        <v>#VALUE!</v>
      </c>
      <c r="W607">
        <f t="shared" si="107"/>
        <v>0</v>
      </c>
    </row>
    <row r="608" spans="1:23" x14ac:dyDescent="0.25">
      <c r="A608" t="s">
        <v>1820</v>
      </c>
      <c r="I608" t="s">
        <v>1818</v>
      </c>
      <c r="J608" s="12">
        <v>0.13</v>
      </c>
      <c r="K608" s="8" t="str">
        <f t="shared" si="108"/>
        <v/>
      </c>
      <c r="L608" s="8" t="str">
        <f t="shared" si="109"/>
        <v/>
      </c>
      <c r="M608" s="9" t="str">
        <f t="shared" si="110"/>
        <v/>
      </c>
      <c r="N608" s="9" t="b">
        <f t="shared" si="111"/>
        <v>0</v>
      </c>
      <c r="O608">
        <f t="shared" si="112"/>
        <v>0</v>
      </c>
      <c r="P608" t="e">
        <f t="shared" si="113"/>
        <v>#VALUE!</v>
      </c>
      <c r="Q608" t="e">
        <f t="shared" si="114"/>
        <v>#VALUE!</v>
      </c>
      <c r="R608" t="e">
        <f t="shared" si="115"/>
        <v>#VALUE!</v>
      </c>
      <c r="S608">
        <f t="shared" si="116"/>
        <v>0</v>
      </c>
      <c r="T608" t="e">
        <f t="shared" si="117"/>
        <v>#VALUE!</v>
      </c>
      <c r="W608">
        <f t="shared" si="107"/>
        <v>0</v>
      </c>
    </row>
    <row r="609" spans="1:23" x14ac:dyDescent="0.25">
      <c r="A609" t="s">
        <v>1821</v>
      </c>
      <c r="B609" t="s">
        <v>1822</v>
      </c>
      <c r="C609" t="s">
        <v>1823</v>
      </c>
      <c r="I609" t="s">
        <v>1818</v>
      </c>
      <c r="J609" s="12">
        <v>0.13</v>
      </c>
      <c r="K609" s="8" t="str">
        <f t="shared" si="108"/>
        <v>N</v>
      </c>
      <c r="L609" s="8" t="str">
        <f t="shared" si="109"/>
        <v>W</v>
      </c>
      <c r="M609" s="9" t="str">
        <f t="shared" si="110"/>
        <v>29.2</v>
      </c>
      <c r="N609" s="9">
        <f t="shared" si="111"/>
        <v>-66.8</v>
      </c>
      <c r="O609">
        <f t="shared" si="112"/>
        <v>0</v>
      </c>
      <c r="P609" t="e">
        <f t="shared" si="113"/>
        <v>#DIV/0!</v>
      </c>
      <c r="Q609" t="e">
        <f t="shared" si="114"/>
        <v>#DIV/0!</v>
      </c>
      <c r="R609">
        <f t="shared" si="115"/>
        <v>0</v>
      </c>
      <c r="S609">
        <f t="shared" si="116"/>
        <v>0</v>
      </c>
      <c r="T609">
        <f t="shared" si="117"/>
        <v>0</v>
      </c>
      <c r="W609">
        <f t="shared" si="107"/>
        <v>0</v>
      </c>
    </row>
    <row r="610" spans="1:23" x14ac:dyDescent="0.25">
      <c r="A610" t="s">
        <v>1824</v>
      </c>
      <c r="I610" t="s">
        <v>1818</v>
      </c>
      <c r="J610" s="12">
        <v>0.13</v>
      </c>
      <c r="K610" s="8" t="str">
        <f t="shared" si="108"/>
        <v/>
      </c>
      <c r="L610" s="8" t="str">
        <f t="shared" si="109"/>
        <v/>
      </c>
      <c r="M610" s="9" t="str">
        <f t="shared" si="110"/>
        <v/>
      </c>
      <c r="N610" s="9" t="b">
        <f t="shared" si="111"/>
        <v>0</v>
      </c>
      <c r="O610">
        <f t="shared" si="112"/>
        <v>0</v>
      </c>
      <c r="P610" t="e">
        <f t="shared" si="113"/>
        <v>#VALUE!</v>
      </c>
      <c r="Q610" t="e">
        <f t="shared" si="114"/>
        <v>#VALUE!</v>
      </c>
      <c r="R610" t="e">
        <f t="shared" si="115"/>
        <v>#VALUE!</v>
      </c>
      <c r="S610">
        <f t="shared" si="116"/>
        <v>0</v>
      </c>
      <c r="T610" t="e">
        <f t="shared" si="117"/>
        <v>#VALUE!</v>
      </c>
      <c r="W610">
        <f t="shared" ref="W610:W641" si="118">IF(O610&lt;&gt;0,1,0)</f>
        <v>0</v>
      </c>
    </row>
    <row r="611" spans="1:23" x14ac:dyDescent="0.25">
      <c r="A611" t="s">
        <v>1825</v>
      </c>
      <c r="I611" t="s">
        <v>1826</v>
      </c>
      <c r="J611" s="12">
        <v>0.13</v>
      </c>
      <c r="K611" s="8" t="str">
        <f t="shared" si="108"/>
        <v/>
      </c>
      <c r="L611" s="8" t="str">
        <f t="shared" si="109"/>
        <v/>
      </c>
      <c r="M611" s="9" t="str">
        <f t="shared" si="110"/>
        <v/>
      </c>
      <c r="N611" s="9" t="b">
        <f t="shared" si="111"/>
        <v>0</v>
      </c>
      <c r="O611">
        <f t="shared" si="112"/>
        <v>0</v>
      </c>
      <c r="P611" t="e">
        <f t="shared" si="113"/>
        <v>#VALUE!</v>
      </c>
      <c r="Q611" t="e">
        <f t="shared" si="114"/>
        <v>#VALUE!</v>
      </c>
      <c r="R611" t="e">
        <f t="shared" si="115"/>
        <v>#VALUE!</v>
      </c>
      <c r="S611">
        <f t="shared" si="116"/>
        <v>0</v>
      </c>
      <c r="T611" t="e">
        <f t="shared" si="117"/>
        <v>#VALUE!</v>
      </c>
      <c r="W611">
        <f t="shared" si="118"/>
        <v>0</v>
      </c>
    </row>
    <row r="612" spans="1:23" x14ac:dyDescent="0.25">
      <c r="A612" t="s">
        <v>1827</v>
      </c>
      <c r="B612" t="s">
        <v>1828</v>
      </c>
      <c r="C612" t="s">
        <v>1829</v>
      </c>
      <c r="I612" t="s">
        <v>1830</v>
      </c>
      <c r="J612" s="12">
        <v>0.13</v>
      </c>
      <c r="K612" s="8" t="str">
        <f t="shared" si="108"/>
        <v>S</v>
      </c>
      <c r="L612" s="8" t="str">
        <f t="shared" si="109"/>
        <v>E</v>
      </c>
      <c r="M612" s="9">
        <f t="shared" si="110"/>
        <v>-9.6999999999999993</v>
      </c>
      <c r="N612" s="9" t="str">
        <f t="shared" si="111"/>
        <v>155.3</v>
      </c>
      <c r="O612">
        <f t="shared" si="112"/>
        <v>0</v>
      </c>
      <c r="P612" t="e">
        <f t="shared" si="113"/>
        <v>#DIV/0!</v>
      </c>
      <c r="Q612" t="e">
        <f t="shared" si="114"/>
        <v>#DIV/0!</v>
      </c>
      <c r="R612">
        <f t="shared" si="115"/>
        <v>0</v>
      </c>
      <c r="S612">
        <f t="shared" si="116"/>
        <v>0</v>
      </c>
      <c r="T612">
        <f t="shared" si="117"/>
        <v>0</v>
      </c>
      <c r="W612">
        <f t="shared" si="118"/>
        <v>0</v>
      </c>
    </row>
    <row r="613" spans="1:23" x14ac:dyDescent="0.25">
      <c r="A613" t="s">
        <v>1831</v>
      </c>
      <c r="B613" t="s">
        <v>1832</v>
      </c>
      <c r="C613" t="s">
        <v>1833</v>
      </c>
      <c r="D613">
        <v>30.7</v>
      </c>
      <c r="I613" t="s">
        <v>1814</v>
      </c>
      <c r="J613" s="12">
        <v>0.13</v>
      </c>
      <c r="K613" s="8" t="str">
        <f t="shared" si="108"/>
        <v>N</v>
      </c>
      <c r="L613" s="8" t="str">
        <f t="shared" si="109"/>
        <v>E</v>
      </c>
      <c r="M613" s="9" t="str">
        <f t="shared" si="110"/>
        <v>14.3</v>
      </c>
      <c r="N613" s="9" t="str">
        <f t="shared" si="111"/>
        <v>142.7</v>
      </c>
      <c r="O613">
        <f t="shared" si="112"/>
        <v>0</v>
      </c>
      <c r="P613" t="e">
        <f t="shared" si="113"/>
        <v>#DIV/0!</v>
      </c>
      <c r="Q613" t="e">
        <f t="shared" si="114"/>
        <v>#DIV/0!</v>
      </c>
      <c r="R613">
        <f t="shared" si="115"/>
        <v>0</v>
      </c>
      <c r="S613">
        <f t="shared" si="116"/>
        <v>0</v>
      </c>
      <c r="T613">
        <f t="shared" si="117"/>
        <v>0</v>
      </c>
      <c r="W613">
        <f t="shared" si="118"/>
        <v>0</v>
      </c>
    </row>
    <row r="614" spans="1:23" x14ac:dyDescent="0.25">
      <c r="A614" t="s">
        <v>1834</v>
      </c>
      <c r="B614" t="s">
        <v>1835</v>
      </c>
      <c r="C614" t="s">
        <v>1543</v>
      </c>
      <c r="I614" t="s">
        <v>1818</v>
      </c>
      <c r="J614" s="12">
        <v>0.13</v>
      </c>
      <c r="K614" s="8" t="str">
        <f t="shared" si="108"/>
        <v>N</v>
      </c>
      <c r="L614" s="8" t="str">
        <f t="shared" si="109"/>
        <v>W</v>
      </c>
      <c r="M614" s="9" t="str">
        <f t="shared" si="110"/>
        <v>42.8</v>
      </c>
      <c r="N614" s="9">
        <f t="shared" si="111"/>
        <v>-36.200000000000003</v>
      </c>
      <c r="O614">
        <f t="shared" si="112"/>
        <v>0</v>
      </c>
      <c r="P614" t="e">
        <f t="shared" si="113"/>
        <v>#DIV/0!</v>
      </c>
      <c r="Q614" t="e">
        <f t="shared" si="114"/>
        <v>#DIV/0!</v>
      </c>
      <c r="R614">
        <f t="shared" si="115"/>
        <v>0</v>
      </c>
      <c r="S614">
        <f t="shared" si="116"/>
        <v>0</v>
      </c>
      <c r="T614">
        <f t="shared" si="117"/>
        <v>0</v>
      </c>
      <c r="W614">
        <f t="shared" si="118"/>
        <v>0</v>
      </c>
    </row>
    <row r="615" spans="1:23" x14ac:dyDescent="0.25">
      <c r="A615" t="s">
        <v>1836</v>
      </c>
      <c r="B615" t="s">
        <v>1837</v>
      </c>
      <c r="C615" t="s">
        <v>1838</v>
      </c>
      <c r="D615">
        <v>32.5</v>
      </c>
      <c r="E615">
        <v>14.5</v>
      </c>
      <c r="F615">
        <v>-7.3</v>
      </c>
      <c r="G615">
        <v>-1.9</v>
      </c>
      <c r="H615">
        <v>-12.4</v>
      </c>
      <c r="I615" t="s">
        <v>1814</v>
      </c>
      <c r="J615" s="12">
        <v>0.13</v>
      </c>
      <c r="K615" s="8" t="str">
        <f t="shared" si="108"/>
        <v>N</v>
      </c>
      <c r="L615" s="8" t="str">
        <f t="shared" si="109"/>
        <v>E</v>
      </c>
      <c r="M615" s="9" t="str">
        <f t="shared" si="110"/>
        <v>7.1</v>
      </c>
      <c r="N615" s="9" t="str">
        <f t="shared" si="111"/>
        <v>4.1</v>
      </c>
      <c r="O615">
        <f t="shared" si="112"/>
        <v>14.514131045295134</v>
      </c>
      <c r="P615">
        <f t="shared" si="113"/>
        <v>52.214323988058403</v>
      </c>
      <c r="Q615">
        <f t="shared" si="114"/>
        <v>6.875648849177594</v>
      </c>
      <c r="R615">
        <f t="shared" si="115"/>
        <v>-11.388143747137148</v>
      </c>
      <c r="S615">
        <f t="shared" si="116"/>
        <v>-1.3732061439553562</v>
      </c>
      <c r="T615">
        <f t="shared" si="117"/>
        <v>8.8929459056459059</v>
      </c>
      <c r="W615">
        <f t="shared" si="118"/>
        <v>1</v>
      </c>
    </row>
    <row r="616" spans="1:23" x14ac:dyDescent="0.25">
      <c r="A616" t="s">
        <v>1839</v>
      </c>
      <c r="B616" t="s">
        <v>440</v>
      </c>
      <c r="C616" t="s">
        <v>1840</v>
      </c>
      <c r="I616" t="s">
        <v>1818</v>
      </c>
      <c r="J616" s="12">
        <v>0.13</v>
      </c>
      <c r="K616" s="8" t="str">
        <f t="shared" si="108"/>
        <v>S</v>
      </c>
      <c r="L616" s="8" t="str">
        <f t="shared" si="109"/>
        <v>E</v>
      </c>
      <c r="M616" s="9">
        <f t="shared" si="110"/>
        <v>-4.5</v>
      </c>
      <c r="N616" s="9" t="str">
        <f t="shared" si="111"/>
        <v>111.7</v>
      </c>
      <c r="O616">
        <f t="shared" si="112"/>
        <v>0</v>
      </c>
      <c r="P616" t="e">
        <f t="shared" si="113"/>
        <v>#DIV/0!</v>
      </c>
      <c r="Q616" t="e">
        <f t="shared" si="114"/>
        <v>#DIV/0!</v>
      </c>
      <c r="R616">
        <f t="shared" si="115"/>
        <v>0</v>
      </c>
      <c r="S616">
        <f t="shared" si="116"/>
        <v>0</v>
      </c>
      <c r="T616">
        <f t="shared" si="117"/>
        <v>0</v>
      </c>
      <c r="W616">
        <f t="shared" si="118"/>
        <v>0</v>
      </c>
    </row>
    <row r="617" spans="1:23" x14ac:dyDescent="0.25">
      <c r="A617" t="s">
        <v>1841</v>
      </c>
      <c r="B617" t="s">
        <v>1842</v>
      </c>
      <c r="C617" t="s">
        <v>1843</v>
      </c>
      <c r="D617">
        <v>24</v>
      </c>
      <c r="I617" t="s">
        <v>1830</v>
      </c>
      <c r="J617" s="12">
        <v>0.13</v>
      </c>
      <c r="K617" s="8" t="str">
        <f t="shared" si="108"/>
        <v>S</v>
      </c>
      <c r="L617" s="8" t="str">
        <f t="shared" si="109"/>
        <v>E</v>
      </c>
      <c r="M617" s="9">
        <f t="shared" si="110"/>
        <v>-4.9000000000000004</v>
      </c>
      <c r="N617" s="9" t="str">
        <f t="shared" si="111"/>
        <v>175.5</v>
      </c>
      <c r="O617">
        <f t="shared" si="112"/>
        <v>0</v>
      </c>
      <c r="P617" t="e">
        <f t="shared" si="113"/>
        <v>#DIV/0!</v>
      </c>
      <c r="Q617" t="e">
        <f t="shared" si="114"/>
        <v>#DIV/0!</v>
      </c>
      <c r="R617">
        <f t="shared" si="115"/>
        <v>0</v>
      </c>
      <c r="S617">
        <f t="shared" si="116"/>
        <v>0</v>
      </c>
      <c r="T617">
        <f t="shared" si="117"/>
        <v>0</v>
      </c>
      <c r="W617">
        <f t="shared" si="118"/>
        <v>0</v>
      </c>
    </row>
    <row r="618" spans="1:23" x14ac:dyDescent="0.25">
      <c r="A618" t="s">
        <v>1844</v>
      </c>
      <c r="B618" t="s">
        <v>1845</v>
      </c>
      <c r="C618" t="s">
        <v>1846</v>
      </c>
      <c r="D618">
        <v>44.4</v>
      </c>
      <c r="E618">
        <v>18</v>
      </c>
      <c r="F618">
        <v>10.3</v>
      </c>
      <c r="G618">
        <v>-14.8</v>
      </c>
      <c r="H618">
        <v>0.1</v>
      </c>
      <c r="I618" t="s">
        <v>1830</v>
      </c>
      <c r="J618" s="12">
        <v>0.13</v>
      </c>
      <c r="K618" s="8" t="str">
        <f t="shared" si="108"/>
        <v>N</v>
      </c>
      <c r="L618" s="8" t="str">
        <f t="shared" si="109"/>
        <v>E</v>
      </c>
      <c r="M618" s="9" t="str">
        <f t="shared" si="110"/>
        <v>26.3</v>
      </c>
      <c r="N618" s="9" t="str">
        <f t="shared" si="111"/>
        <v>43.7</v>
      </c>
      <c r="O618">
        <f t="shared" si="112"/>
        <v>18.031638860624955</v>
      </c>
      <c r="P618">
        <f t="shared" si="113"/>
        <v>82.201909822706142</v>
      </c>
      <c r="Q618">
        <f t="shared" si="114"/>
        <v>94.239648220514084</v>
      </c>
      <c r="R618">
        <f t="shared" si="115"/>
        <v>1.3207210963160823</v>
      </c>
      <c r="S618">
        <f t="shared" si="116"/>
        <v>-17.816002593613824</v>
      </c>
      <c r="T618">
        <f t="shared" si="117"/>
        <v>2.4465787071114713</v>
      </c>
      <c r="W618">
        <f t="shared" si="118"/>
        <v>1</v>
      </c>
    </row>
    <row r="619" spans="1:23" x14ac:dyDescent="0.25">
      <c r="A619" t="s">
        <v>1847</v>
      </c>
      <c r="B619" t="s">
        <v>1848</v>
      </c>
      <c r="C619" t="s">
        <v>1849</v>
      </c>
      <c r="D619">
        <v>30.6</v>
      </c>
      <c r="E619">
        <v>11.9</v>
      </c>
      <c r="F619">
        <v>-6.7</v>
      </c>
      <c r="G619">
        <v>-1.1000000000000001</v>
      </c>
      <c r="H619">
        <v>-9.8000000000000007</v>
      </c>
      <c r="I619" t="s">
        <v>1826</v>
      </c>
      <c r="J619" s="12">
        <v>0.13</v>
      </c>
      <c r="K619" s="8" t="str">
        <f t="shared" si="108"/>
        <v>N</v>
      </c>
      <c r="L619" s="8" t="str">
        <f t="shared" si="109"/>
        <v>E</v>
      </c>
      <c r="M619" s="9" t="str">
        <f t="shared" si="110"/>
        <v>53.5</v>
      </c>
      <c r="N619" s="9" t="str">
        <f t="shared" si="111"/>
        <v>103.9</v>
      </c>
      <c r="O619">
        <f t="shared" si="112"/>
        <v>11.922248110151038</v>
      </c>
      <c r="P619">
        <f t="shared" si="113"/>
        <v>50.673699546614849</v>
      </c>
      <c r="Q619">
        <f t="shared" si="114"/>
        <v>312.78842317583224</v>
      </c>
      <c r="R619">
        <f t="shared" si="115"/>
        <v>-6.2647445286974381</v>
      </c>
      <c r="S619">
        <f t="shared" si="116"/>
        <v>6.7680512733269476</v>
      </c>
      <c r="T619">
        <f t="shared" si="117"/>
        <v>7.5555580834093927</v>
      </c>
      <c r="W619">
        <f t="shared" si="118"/>
        <v>1</v>
      </c>
    </row>
    <row r="620" spans="1:23" x14ac:dyDescent="0.25">
      <c r="A620" t="s">
        <v>1850</v>
      </c>
      <c r="I620" t="s">
        <v>1818</v>
      </c>
      <c r="J620" s="12">
        <v>0.13</v>
      </c>
      <c r="K620" s="8" t="str">
        <f t="shared" si="108"/>
        <v/>
      </c>
      <c r="L620" s="8" t="str">
        <f t="shared" si="109"/>
        <v/>
      </c>
      <c r="M620" s="9" t="str">
        <f t="shared" si="110"/>
        <v/>
      </c>
      <c r="N620" s="9" t="b">
        <f t="shared" si="111"/>
        <v>0</v>
      </c>
      <c r="O620">
        <f t="shared" si="112"/>
        <v>0</v>
      </c>
      <c r="P620" t="e">
        <f t="shared" si="113"/>
        <v>#VALUE!</v>
      </c>
      <c r="Q620" t="e">
        <f t="shared" si="114"/>
        <v>#VALUE!</v>
      </c>
      <c r="R620" t="e">
        <f t="shared" si="115"/>
        <v>#VALUE!</v>
      </c>
      <c r="S620">
        <f t="shared" si="116"/>
        <v>0</v>
      </c>
      <c r="T620" t="e">
        <f t="shared" si="117"/>
        <v>#VALUE!</v>
      </c>
      <c r="W620">
        <f t="shared" si="118"/>
        <v>0</v>
      </c>
    </row>
    <row r="621" spans="1:23" x14ac:dyDescent="0.25">
      <c r="A621" t="s">
        <v>1851</v>
      </c>
      <c r="B621" t="s">
        <v>1852</v>
      </c>
      <c r="C621" t="s">
        <v>1853</v>
      </c>
      <c r="I621" t="s">
        <v>1826</v>
      </c>
      <c r="J621" s="12">
        <v>0.13</v>
      </c>
      <c r="K621" s="8" t="str">
        <f t="shared" si="108"/>
        <v>S</v>
      </c>
      <c r="L621" s="8" t="str">
        <f t="shared" si="109"/>
        <v>E</v>
      </c>
      <c r="M621" s="9">
        <f t="shared" si="110"/>
        <v>-22.7</v>
      </c>
      <c r="N621" s="9" t="str">
        <f t="shared" si="111"/>
        <v>30.8</v>
      </c>
      <c r="O621">
        <f t="shared" si="112"/>
        <v>0</v>
      </c>
      <c r="P621" t="e">
        <f t="shared" si="113"/>
        <v>#DIV/0!</v>
      </c>
      <c r="Q621" t="e">
        <f t="shared" si="114"/>
        <v>#DIV/0!</v>
      </c>
      <c r="R621">
        <f t="shared" si="115"/>
        <v>0</v>
      </c>
      <c r="S621">
        <f t="shared" si="116"/>
        <v>0</v>
      </c>
      <c r="T621">
        <f t="shared" si="117"/>
        <v>0</v>
      </c>
      <c r="W621">
        <f t="shared" si="118"/>
        <v>0</v>
      </c>
    </row>
    <row r="622" spans="1:23" x14ac:dyDescent="0.25">
      <c r="A622" t="s">
        <v>1854</v>
      </c>
      <c r="B622" t="s">
        <v>1176</v>
      </c>
      <c r="C622" t="s">
        <v>1855</v>
      </c>
      <c r="I622" t="s">
        <v>1818</v>
      </c>
      <c r="J622" s="12">
        <v>0.13</v>
      </c>
      <c r="K622" s="8" t="str">
        <f t="shared" si="108"/>
        <v>S</v>
      </c>
      <c r="L622" s="8" t="str">
        <f t="shared" si="109"/>
        <v>E</v>
      </c>
      <c r="M622" s="9">
        <f t="shared" si="110"/>
        <v>-6.9</v>
      </c>
      <c r="N622" s="9" t="str">
        <f t="shared" si="111"/>
        <v>73.7</v>
      </c>
      <c r="O622">
        <f t="shared" si="112"/>
        <v>0</v>
      </c>
      <c r="P622" t="e">
        <f t="shared" si="113"/>
        <v>#DIV/0!</v>
      </c>
      <c r="Q622" t="e">
        <f t="shared" si="114"/>
        <v>#DIV/0!</v>
      </c>
      <c r="R622">
        <f t="shared" si="115"/>
        <v>0</v>
      </c>
      <c r="S622">
        <f t="shared" si="116"/>
        <v>0</v>
      </c>
      <c r="T622">
        <f t="shared" si="117"/>
        <v>0</v>
      </c>
      <c r="W622">
        <f t="shared" si="118"/>
        <v>0</v>
      </c>
    </row>
    <row r="623" spans="1:23" x14ac:dyDescent="0.25">
      <c r="A623" t="s">
        <v>1856</v>
      </c>
      <c r="I623" t="s">
        <v>1830</v>
      </c>
      <c r="J623" s="12">
        <v>0.13</v>
      </c>
      <c r="K623" s="8" t="str">
        <f t="shared" si="108"/>
        <v/>
      </c>
      <c r="L623" s="8" t="str">
        <f t="shared" si="109"/>
        <v/>
      </c>
      <c r="M623" s="9" t="str">
        <f t="shared" si="110"/>
        <v/>
      </c>
      <c r="N623" s="9" t="b">
        <f t="shared" si="111"/>
        <v>0</v>
      </c>
      <c r="O623">
        <f t="shared" si="112"/>
        <v>0</v>
      </c>
      <c r="P623" t="e">
        <f t="shared" si="113"/>
        <v>#VALUE!</v>
      </c>
      <c r="Q623" t="e">
        <f t="shared" si="114"/>
        <v>#VALUE!</v>
      </c>
      <c r="R623" t="e">
        <f t="shared" si="115"/>
        <v>#VALUE!</v>
      </c>
      <c r="S623">
        <f t="shared" si="116"/>
        <v>0</v>
      </c>
      <c r="T623" t="e">
        <f t="shared" si="117"/>
        <v>#VALUE!</v>
      </c>
      <c r="W623">
        <f t="shared" si="118"/>
        <v>0</v>
      </c>
    </row>
    <row r="624" spans="1:23" x14ac:dyDescent="0.25">
      <c r="A624" t="s">
        <v>1857</v>
      </c>
      <c r="B624" t="s">
        <v>103</v>
      </c>
      <c r="C624" t="s">
        <v>1858</v>
      </c>
      <c r="D624">
        <v>30.7</v>
      </c>
      <c r="E624">
        <v>16.3</v>
      </c>
      <c r="F624">
        <v>10</v>
      </c>
      <c r="G624">
        <v>-12.7</v>
      </c>
      <c r="H624">
        <v>2.2000000000000002</v>
      </c>
      <c r="I624" t="s">
        <v>1830</v>
      </c>
      <c r="J624" s="12">
        <v>0.13</v>
      </c>
      <c r="K624" s="8" t="str">
        <f t="shared" si="108"/>
        <v>S</v>
      </c>
      <c r="L624" s="8" t="str">
        <f t="shared" si="109"/>
        <v>E</v>
      </c>
      <c r="M624" s="9">
        <f t="shared" si="110"/>
        <v>-28.7</v>
      </c>
      <c r="N624" s="9" t="str">
        <f t="shared" si="111"/>
        <v>121.5</v>
      </c>
      <c r="O624">
        <f t="shared" si="112"/>
        <v>16.313491349187025</v>
      </c>
      <c r="P624">
        <f t="shared" si="113"/>
        <v>21.885656993134049</v>
      </c>
      <c r="Q624">
        <f t="shared" si="114"/>
        <v>18.114512828230716</v>
      </c>
      <c r="R624">
        <f t="shared" si="115"/>
        <v>-5.7795539118358903</v>
      </c>
      <c r="S624">
        <f t="shared" si="116"/>
        <v>-1.8906698726213786</v>
      </c>
      <c r="T624">
        <f t="shared" si="117"/>
        <v>15.137771434823035</v>
      </c>
      <c r="W624">
        <f t="shared" si="118"/>
        <v>1</v>
      </c>
    </row>
    <row r="625" spans="1:23" x14ac:dyDescent="0.25">
      <c r="A625" t="s">
        <v>1859</v>
      </c>
      <c r="B625" t="s">
        <v>701</v>
      </c>
      <c r="C625" t="s">
        <v>1860</v>
      </c>
      <c r="I625" t="s">
        <v>1830</v>
      </c>
      <c r="J625" s="12">
        <v>0.13</v>
      </c>
      <c r="K625" s="8" t="str">
        <f t="shared" si="108"/>
        <v>S</v>
      </c>
      <c r="L625" s="8" t="str">
        <f t="shared" si="109"/>
        <v>E</v>
      </c>
      <c r="M625" s="9">
        <f t="shared" si="110"/>
        <v>-43.7</v>
      </c>
      <c r="N625" s="9" t="str">
        <f t="shared" si="111"/>
        <v>85.7</v>
      </c>
      <c r="O625">
        <f t="shared" si="112"/>
        <v>0</v>
      </c>
      <c r="P625" t="e">
        <f t="shared" si="113"/>
        <v>#DIV/0!</v>
      </c>
      <c r="Q625" t="e">
        <f t="shared" si="114"/>
        <v>#DIV/0!</v>
      </c>
      <c r="R625">
        <f t="shared" si="115"/>
        <v>0</v>
      </c>
      <c r="S625">
        <f t="shared" si="116"/>
        <v>0</v>
      </c>
      <c r="T625">
        <f t="shared" si="117"/>
        <v>0</v>
      </c>
      <c r="W625">
        <f t="shared" si="118"/>
        <v>0</v>
      </c>
    </row>
    <row r="626" spans="1:23" x14ac:dyDescent="0.25">
      <c r="A626" t="s">
        <v>1861</v>
      </c>
      <c r="B626" t="s">
        <v>1862</v>
      </c>
      <c r="C626" t="s">
        <v>1863</v>
      </c>
      <c r="D626">
        <v>39.799999999999997</v>
      </c>
      <c r="E626">
        <v>24.1</v>
      </c>
      <c r="F626">
        <v>10.3</v>
      </c>
      <c r="G626">
        <v>-12.2</v>
      </c>
      <c r="H626">
        <v>-18</v>
      </c>
      <c r="I626" t="s">
        <v>1826</v>
      </c>
      <c r="J626" s="12">
        <v>0.13</v>
      </c>
      <c r="K626" s="8" t="str">
        <f t="shared" si="108"/>
        <v>N</v>
      </c>
      <c r="L626" s="8" t="str">
        <f t="shared" si="109"/>
        <v>E</v>
      </c>
      <c r="M626" s="9" t="str">
        <f t="shared" si="110"/>
        <v>39.1</v>
      </c>
      <c r="N626" s="9" t="str">
        <f t="shared" si="111"/>
        <v>40.2</v>
      </c>
      <c r="O626">
        <f t="shared" si="112"/>
        <v>24.060964236705065</v>
      </c>
      <c r="P626">
        <f t="shared" si="113"/>
        <v>61.832564992014689</v>
      </c>
      <c r="Q626">
        <f t="shared" si="114"/>
        <v>48.827481606384367</v>
      </c>
      <c r="R626">
        <f t="shared" si="115"/>
        <v>-13.964114911372508</v>
      </c>
      <c r="S626">
        <f t="shared" si="116"/>
        <v>-15.966525732899475</v>
      </c>
      <c r="T626">
        <f t="shared" si="117"/>
        <v>11.357973004134269</v>
      </c>
      <c r="W626">
        <f t="shared" si="118"/>
        <v>1</v>
      </c>
    </row>
    <row r="627" spans="1:23" x14ac:dyDescent="0.25">
      <c r="A627" t="s">
        <v>1864</v>
      </c>
      <c r="B627" t="s">
        <v>1865</v>
      </c>
      <c r="C627" t="s">
        <v>1866</v>
      </c>
      <c r="D627">
        <v>42</v>
      </c>
      <c r="E627">
        <v>29.7</v>
      </c>
      <c r="F627">
        <v>-22.4</v>
      </c>
      <c r="G627">
        <v>16.399999999999999</v>
      </c>
      <c r="H627">
        <v>-10.5</v>
      </c>
      <c r="I627" t="s">
        <v>1818</v>
      </c>
      <c r="J627" s="12">
        <v>0.13</v>
      </c>
      <c r="K627" s="8" t="str">
        <f t="shared" si="108"/>
        <v>N</v>
      </c>
      <c r="L627" s="8" t="str">
        <f t="shared" si="109"/>
        <v>E</v>
      </c>
      <c r="M627" s="9" t="str">
        <f t="shared" si="110"/>
        <v>21.3</v>
      </c>
      <c r="N627" s="9" t="str">
        <f t="shared" si="111"/>
        <v>49.3</v>
      </c>
      <c r="O627">
        <f t="shared" si="112"/>
        <v>29.681138792169008</v>
      </c>
      <c r="P627">
        <f t="shared" si="113"/>
        <v>78.654014572103748</v>
      </c>
      <c r="Q627">
        <f t="shared" si="114"/>
        <v>288.000963738444</v>
      </c>
      <c r="R627">
        <f t="shared" si="115"/>
        <v>-8.9931946036487389</v>
      </c>
      <c r="S627">
        <f t="shared" si="116"/>
        <v>27.676622953592386</v>
      </c>
      <c r="T627">
        <f t="shared" si="117"/>
        <v>5.8392630276077071</v>
      </c>
      <c r="W627">
        <f t="shared" si="118"/>
        <v>1</v>
      </c>
    </row>
    <row r="628" spans="1:23" x14ac:dyDescent="0.25">
      <c r="A628" t="s">
        <v>1867</v>
      </c>
      <c r="B628" t="s">
        <v>1868</v>
      </c>
      <c r="C628" t="s">
        <v>1167</v>
      </c>
      <c r="I628" t="s">
        <v>1818</v>
      </c>
      <c r="J628" s="12">
        <v>0.13</v>
      </c>
      <c r="K628" s="8" t="str">
        <f t="shared" si="108"/>
        <v>S</v>
      </c>
      <c r="L628" s="8" t="str">
        <f t="shared" si="109"/>
        <v>W</v>
      </c>
      <c r="M628" s="9">
        <f t="shared" si="110"/>
        <v>-50.7</v>
      </c>
      <c r="N628" s="9">
        <f t="shared" si="111"/>
        <v>-66</v>
      </c>
      <c r="O628">
        <f t="shared" si="112"/>
        <v>0</v>
      </c>
      <c r="P628" t="e">
        <f t="shared" si="113"/>
        <v>#DIV/0!</v>
      </c>
      <c r="Q628" t="e">
        <f t="shared" si="114"/>
        <v>#DIV/0!</v>
      </c>
      <c r="R628">
        <f t="shared" si="115"/>
        <v>0</v>
      </c>
      <c r="S628">
        <f t="shared" si="116"/>
        <v>0</v>
      </c>
      <c r="T628">
        <f t="shared" si="117"/>
        <v>0</v>
      </c>
      <c r="W628">
        <f t="shared" si="118"/>
        <v>0</v>
      </c>
    </row>
    <row r="629" spans="1:23" x14ac:dyDescent="0.25">
      <c r="A629" t="s">
        <v>1869</v>
      </c>
      <c r="B629" t="s">
        <v>1870</v>
      </c>
      <c r="C629" t="s">
        <v>1871</v>
      </c>
      <c r="D629">
        <v>36</v>
      </c>
      <c r="E629">
        <v>14.7</v>
      </c>
      <c r="F629">
        <v>12.7</v>
      </c>
      <c r="G629">
        <v>-6.1</v>
      </c>
      <c r="H629">
        <v>-4.2</v>
      </c>
      <c r="I629" t="s">
        <v>1818</v>
      </c>
      <c r="J629" s="12">
        <v>0.13</v>
      </c>
      <c r="K629" s="8" t="str">
        <f t="shared" si="108"/>
        <v>N</v>
      </c>
      <c r="L629" s="8" t="str">
        <f t="shared" si="109"/>
        <v>W</v>
      </c>
      <c r="M629" s="9" t="str">
        <f t="shared" si="110"/>
        <v>49.3</v>
      </c>
      <c r="N629" s="9">
        <f t="shared" si="111"/>
        <v>-116.9</v>
      </c>
      <c r="O629">
        <f t="shared" si="112"/>
        <v>14.701700581905483</v>
      </c>
      <c r="P629">
        <f t="shared" si="113"/>
        <v>76.693771938476942</v>
      </c>
      <c r="Q629">
        <f t="shared" si="114"/>
        <v>280.09138850821336</v>
      </c>
      <c r="R629">
        <f t="shared" si="115"/>
        <v>-2.5068576405721319</v>
      </c>
      <c r="S629">
        <f t="shared" si="116"/>
        <v>14.085680352805934</v>
      </c>
      <c r="T629">
        <f t="shared" si="117"/>
        <v>3.3836775509025663</v>
      </c>
      <c r="W629">
        <f t="shared" si="118"/>
        <v>1</v>
      </c>
    </row>
    <row r="630" spans="1:23" x14ac:dyDescent="0.25">
      <c r="A630" t="s">
        <v>1872</v>
      </c>
      <c r="B630" t="s">
        <v>1590</v>
      </c>
      <c r="C630" t="s">
        <v>1873</v>
      </c>
      <c r="I630" t="s">
        <v>1830</v>
      </c>
      <c r="J630" s="12">
        <v>0.13</v>
      </c>
      <c r="K630" s="8" t="str">
        <f t="shared" si="108"/>
        <v>S</v>
      </c>
      <c r="L630" s="8" t="str">
        <f t="shared" si="109"/>
        <v>W</v>
      </c>
      <c r="M630" s="9">
        <f t="shared" si="110"/>
        <v>-15.9</v>
      </c>
      <c r="N630" s="9">
        <f t="shared" si="111"/>
        <v>-58.9</v>
      </c>
      <c r="O630">
        <f t="shared" si="112"/>
        <v>0</v>
      </c>
      <c r="P630" t="e">
        <f t="shared" si="113"/>
        <v>#DIV/0!</v>
      </c>
      <c r="Q630" t="e">
        <f t="shared" si="114"/>
        <v>#DIV/0!</v>
      </c>
      <c r="R630">
        <f t="shared" si="115"/>
        <v>0</v>
      </c>
      <c r="S630">
        <f t="shared" si="116"/>
        <v>0</v>
      </c>
      <c r="T630">
        <f t="shared" si="117"/>
        <v>0</v>
      </c>
      <c r="W630">
        <f t="shared" si="118"/>
        <v>0</v>
      </c>
    </row>
    <row r="631" spans="1:23" x14ac:dyDescent="0.25">
      <c r="A631" t="s">
        <v>1874</v>
      </c>
      <c r="B631" t="s">
        <v>1875</v>
      </c>
      <c r="C631" t="s">
        <v>1876</v>
      </c>
      <c r="D631" s="7">
        <v>39</v>
      </c>
      <c r="E631">
        <v>11.5</v>
      </c>
      <c r="F631">
        <v>1.3</v>
      </c>
      <c r="G631">
        <v>-2.1</v>
      </c>
      <c r="H631">
        <v>-11.2</v>
      </c>
      <c r="I631" t="s">
        <v>1818</v>
      </c>
      <c r="J631" s="12">
        <v>0.13</v>
      </c>
      <c r="K631" s="8" t="str">
        <f t="shared" si="108"/>
        <v>N</v>
      </c>
      <c r="L631" s="8" t="str">
        <f t="shared" si="109"/>
        <v>W</v>
      </c>
      <c r="M631" s="9" t="str">
        <f t="shared" si="110"/>
        <v>46.9</v>
      </c>
      <c r="N631" s="9">
        <f t="shared" si="111"/>
        <v>-7.5</v>
      </c>
      <c r="O631">
        <f t="shared" si="112"/>
        <v>11.469088891450793</v>
      </c>
      <c r="P631">
        <f t="shared" si="113"/>
        <v>51.68999764175301</v>
      </c>
      <c r="Q631">
        <f t="shared" si="114"/>
        <v>12.268713430113166</v>
      </c>
      <c r="R631">
        <f t="shared" si="115"/>
        <v>-8.7938977271551764</v>
      </c>
      <c r="S631">
        <f t="shared" si="116"/>
        <v>-1.9123501590047824</v>
      </c>
      <c r="T631">
        <f t="shared" si="117"/>
        <v>7.1098719843390565</v>
      </c>
      <c r="W631">
        <f t="shared" si="118"/>
        <v>1</v>
      </c>
    </row>
    <row r="632" spans="1:23" x14ac:dyDescent="0.25">
      <c r="A632" t="s">
        <v>1877</v>
      </c>
      <c r="B632" t="s">
        <v>1878</v>
      </c>
      <c r="C632" t="s">
        <v>1879</v>
      </c>
      <c r="D632">
        <v>31.5</v>
      </c>
      <c r="E632">
        <v>14.7</v>
      </c>
      <c r="F632">
        <v>-13.2</v>
      </c>
      <c r="G632">
        <v>-6.5</v>
      </c>
      <c r="H632">
        <v>-0.4</v>
      </c>
      <c r="I632" t="s">
        <v>1818</v>
      </c>
      <c r="J632" s="12">
        <v>0.13</v>
      </c>
      <c r="K632" s="8" t="str">
        <f t="shared" si="108"/>
        <v>S</v>
      </c>
      <c r="L632" s="8" t="str">
        <f t="shared" si="109"/>
        <v>W</v>
      </c>
      <c r="M632" s="9">
        <f t="shared" si="110"/>
        <v>-39.799999999999997</v>
      </c>
      <c r="N632" s="9">
        <f t="shared" si="111"/>
        <v>-31.7</v>
      </c>
      <c r="O632">
        <f t="shared" si="112"/>
        <v>14.719035294474974</v>
      </c>
      <c r="P632">
        <f t="shared" si="113"/>
        <v>67.012623027777707</v>
      </c>
      <c r="Q632">
        <f t="shared" si="114"/>
        <v>66.929369098739187</v>
      </c>
      <c r="R632">
        <f t="shared" si="115"/>
        <v>-5.3098609103361722</v>
      </c>
      <c r="S632">
        <f t="shared" si="116"/>
        <v>-12.466498005286683</v>
      </c>
      <c r="T632">
        <f t="shared" si="117"/>
        <v>5.7482001180427842</v>
      </c>
      <c r="W632">
        <f t="shared" si="118"/>
        <v>1</v>
      </c>
    </row>
    <row r="633" spans="1:23" x14ac:dyDescent="0.25">
      <c r="A633" t="s">
        <v>1880</v>
      </c>
      <c r="B633" t="s">
        <v>1881</v>
      </c>
      <c r="C633" t="s">
        <v>1882</v>
      </c>
      <c r="D633" s="7">
        <v>37</v>
      </c>
      <c r="I633" t="s">
        <v>1818</v>
      </c>
      <c r="J633" s="12">
        <v>0.13</v>
      </c>
      <c r="K633" s="8" t="str">
        <f t="shared" si="108"/>
        <v>S</v>
      </c>
      <c r="L633" s="8" t="str">
        <f t="shared" si="109"/>
        <v>E</v>
      </c>
      <c r="M633" s="9">
        <f t="shared" si="110"/>
        <v>-37.6</v>
      </c>
      <c r="N633" s="9" t="str">
        <f t="shared" si="111"/>
        <v>83.5</v>
      </c>
      <c r="O633">
        <f t="shared" si="112"/>
        <v>0</v>
      </c>
      <c r="P633" t="e">
        <f t="shared" si="113"/>
        <v>#DIV/0!</v>
      </c>
      <c r="Q633" t="e">
        <f t="shared" si="114"/>
        <v>#DIV/0!</v>
      </c>
      <c r="R633">
        <f t="shared" si="115"/>
        <v>0</v>
      </c>
      <c r="S633">
        <f t="shared" si="116"/>
        <v>0</v>
      </c>
      <c r="T633">
        <f t="shared" si="117"/>
        <v>0</v>
      </c>
      <c r="W633">
        <f t="shared" si="118"/>
        <v>0</v>
      </c>
    </row>
    <row r="634" spans="1:23" x14ac:dyDescent="0.25">
      <c r="A634" t="s">
        <v>1883</v>
      </c>
      <c r="B634" t="s">
        <v>1546</v>
      </c>
      <c r="C634" t="s">
        <v>1884</v>
      </c>
      <c r="D634">
        <v>39.799999999999997</v>
      </c>
      <c r="E634">
        <v>13.4</v>
      </c>
      <c r="F634">
        <v>11.1</v>
      </c>
      <c r="G634">
        <v>-5.2</v>
      </c>
      <c r="H634">
        <v>5.4</v>
      </c>
      <c r="I634" t="s">
        <v>1814</v>
      </c>
      <c r="J634" s="12">
        <v>0.13</v>
      </c>
      <c r="K634" s="8" t="str">
        <f t="shared" si="108"/>
        <v>N</v>
      </c>
      <c r="L634" s="8" t="str">
        <f t="shared" si="109"/>
        <v>W</v>
      </c>
      <c r="M634" s="9" t="str">
        <f t="shared" si="110"/>
        <v>21.9</v>
      </c>
      <c r="N634" s="9">
        <f t="shared" si="111"/>
        <v>-130.4</v>
      </c>
      <c r="O634">
        <f t="shared" si="112"/>
        <v>13.394401815684043</v>
      </c>
      <c r="P634">
        <f t="shared" si="113"/>
        <v>85.775857186865082</v>
      </c>
      <c r="Q634">
        <f t="shared" si="114"/>
        <v>242.26492172802631</v>
      </c>
      <c r="R634">
        <f t="shared" si="115"/>
        <v>6.2166073830710475</v>
      </c>
      <c r="S634">
        <f t="shared" si="116"/>
        <v>11.823298699396439</v>
      </c>
      <c r="T634">
        <f t="shared" si="117"/>
        <v>0.98661061701008235</v>
      </c>
      <c r="W634">
        <f t="shared" si="118"/>
        <v>1</v>
      </c>
    </row>
    <row r="635" spans="1:23" x14ac:dyDescent="0.25">
      <c r="A635" t="s">
        <v>1885</v>
      </c>
      <c r="B635" t="s">
        <v>1886</v>
      </c>
      <c r="C635" t="s">
        <v>1887</v>
      </c>
      <c r="D635" s="7">
        <v>37</v>
      </c>
      <c r="E635">
        <v>17.8</v>
      </c>
      <c r="F635">
        <v>13.7</v>
      </c>
      <c r="G635">
        <v>-10.9</v>
      </c>
      <c r="H635">
        <v>-3.3</v>
      </c>
      <c r="I635" t="s">
        <v>1830</v>
      </c>
      <c r="J635" s="12">
        <v>0.13</v>
      </c>
      <c r="K635" s="8" t="str">
        <f t="shared" si="108"/>
        <v>N</v>
      </c>
      <c r="L635" s="8" t="str">
        <f t="shared" si="109"/>
        <v>E</v>
      </c>
      <c r="M635" s="9" t="str">
        <f t="shared" si="110"/>
        <v>47.7</v>
      </c>
      <c r="N635" s="9" t="str">
        <f t="shared" si="111"/>
        <v>161.7</v>
      </c>
      <c r="O635">
        <f t="shared" si="112"/>
        <v>17.815442739376419</v>
      </c>
      <c r="P635">
        <f t="shared" si="113"/>
        <v>40.741205159463213</v>
      </c>
      <c r="Q635">
        <f t="shared" si="114"/>
        <v>211.33763032280788</v>
      </c>
      <c r="R635">
        <f t="shared" si="115"/>
        <v>9.9309363684147911</v>
      </c>
      <c r="S635">
        <f t="shared" si="116"/>
        <v>6.0470410582180145</v>
      </c>
      <c r="T635">
        <f t="shared" si="117"/>
        <v>13.49814051218619</v>
      </c>
      <c r="W635">
        <f t="shared" si="118"/>
        <v>1</v>
      </c>
    </row>
    <row r="636" spans="1:23" x14ac:dyDescent="0.25">
      <c r="A636" t="s">
        <v>1888</v>
      </c>
      <c r="B636" t="s">
        <v>1889</v>
      </c>
      <c r="C636" t="s">
        <v>1890</v>
      </c>
      <c r="D636">
        <v>32.5</v>
      </c>
      <c r="E636">
        <v>23.3</v>
      </c>
      <c r="F636">
        <v>10.1</v>
      </c>
      <c r="G636">
        <v>-8.4</v>
      </c>
      <c r="H636">
        <v>19.2</v>
      </c>
      <c r="I636" t="s">
        <v>1830</v>
      </c>
      <c r="J636" s="12">
        <v>0.13</v>
      </c>
      <c r="K636" s="8" t="str">
        <f t="shared" si="108"/>
        <v>S</v>
      </c>
      <c r="L636" s="8" t="str">
        <f t="shared" si="109"/>
        <v>E</v>
      </c>
      <c r="M636" s="9">
        <f t="shared" si="110"/>
        <v>-81.099999999999994</v>
      </c>
      <c r="N636" s="9" t="str">
        <f t="shared" si="111"/>
        <v>141.1</v>
      </c>
      <c r="O636">
        <f t="shared" si="112"/>
        <v>23.263920563825867</v>
      </c>
      <c r="P636">
        <f t="shared" si="113"/>
        <v>25.481112044868357</v>
      </c>
      <c r="Q636">
        <f t="shared" si="114"/>
        <v>358.88466138218212</v>
      </c>
      <c r="R636">
        <f t="shared" si="115"/>
        <v>-10.006557151810993</v>
      </c>
      <c r="S636">
        <f t="shared" si="116"/>
        <v>0.19481556443570547</v>
      </c>
      <c r="T636">
        <f t="shared" si="117"/>
        <v>21.000972855165397</v>
      </c>
      <c r="W636">
        <f t="shared" si="118"/>
        <v>1</v>
      </c>
    </row>
    <row r="637" spans="1:23" x14ac:dyDescent="0.25">
      <c r="A637" t="s">
        <v>1891</v>
      </c>
      <c r="B637" t="s">
        <v>1892</v>
      </c>
      <c r="C637" t="s">
        <v>1062</v>
      </c>
      <c r="D637">
        <v>37</v>
      </c>
      <c r="I637" t="s">
        <v>1818</v>
      </c>
      <c r="J637" s="12">
        <v>0.13</v>
      </c>
      <c r="K637" s="8" t="str">
        <f t="shared" si="108"/>
        <v>S</v>
      </c>
      <c r="L637" s="8" t="str">
        <f t="shared" si="109"/>
        <v>W</v>
      </c>
      <c r="M637" s="9">
        <f t="shared" si="110"/>
        <v>-52.1</v>
      </c>
      <c r="N637" s="9">
        <f t="shared" si="111"/>
        <v>-171.2</v>
      </c>
      <c r="O637">
        <f t="shared" si="112"/>
        <v>0</v>
      </c>
      <c r="P637" t="e">
        <f t="shared" si="113"/>
        <v>#DIV/0!</v>
      </c>
      <c r="Q637" t="e">
        <f t="shared" si="114"/>
        <v>#DIV/0!</v>
      </c>
      <c r="R637">
        <f t="shared" si="115"/>
        <v>0</v>
      </c>
      <c r="S637">
        <f t="shared" si="116"/>
        <v>0</v>
      </c>
      <c r="T637">
        <f t="shared" si="117"/>
        <v>0</v>
      </c>
      <c r="W637">
        <f t="shared" si="118"/>
        <v>0</v>
      </c>
    </row>
    <row r="638" spans="1:23" x14ac:dyDescent="0.25">
      <c r="A638" t="s">
        <v>1893</v>
      </c>
      <c r="B638" t="s">
        <v>1894</v>
      </c>
      <c r="C638" t="s">
        <v>1895</v>
      </c>
      <c r="D638">
        <v>26.4</v>
      </c>
      <c r="E638">
        <v>14.7</v>
      </c>
      <c r="F638">
        <v>-1.6</v>
      </c>
      <c r="G638">
        <v>-11.9</v>
      </c>
      <c r="H638">
        <v>-8.4</v>
      </c>
      <c r="I638" t="s">
        <v>1826</v>
      </c>
      <c r="J638" s="12">
        <v>0.13</v>
      </c>
      <c r="K638" s="8" t="str">
        <f t="shared" si="108"/>
        <v>N</v>
      </c>
      <c r="L638" s="8" t="str">
        <f t="shared" si="109"/>
        <v>E</v>
      </c>
      <c r="M638" s="9" t="str">
        <f t="shared" si="110"/>
        <v>42.4</v>
      </c>
      <c r="N638" s="9" t="str">
        <f t="shared" si="111"/>
        <v>98.4</v>
      </c>
      <c r="O638">
        <f t="shared" si="112"/>
        <v>14.653668482670133</v>
      </c>
      <c r="P638">
        <f t="shared" si="113"/>
        <v>14.531633937304631</v>
      </c>
      <c r="Q638">
        <f t="shared" si="114"/>
        <v>244.59362311041411</v>
      </c>
      <c r="R638">
        <f t="shared" si="115"/>
        <v>1.5774860060811369</v>
      </c>
      <c r="S638">
        <f t="shared" si="116"/>
        <v>3.3212237720670861</v>
      </c>
      <c r="T638">
        <f t="shared" si="117"/>
        <v>14.184886695228647</v>
      </c>
      <c r="W638">
        <f t="shared" si="118"/>
        <v>1</v>
      </c>
    </row>
    <row r="639" spans="1:23" x14ac:dyDescent="0.25">
      <c r="A639" t="s">
        <v>1896</v>
      </c>
      <c r="B639" t="s">
        <v>1367</v>
      </c>
      <c r="C639" t="s">
        <v>1897</v>
      </c>
      <c r="D639" s="7">
        <v>30</v>
      </c>
      <c r="E639">
        <v>15.9</v>
      </c>
      <c r="F639">
        <v>-14.1</v>
      </c>
      <c r="G639">
        <v>-7</v>
      </c>
      <c r="H639">
        <v>-1.9</v>
      </c>
      <c r="I639" t="s">
        <v>1826</v>
      </c>
      <c r="J639" s="12">
        <v>0.13</v>
      </c>
      <c r="K639" s="8" t="str">
        <f t="shared" si="108"/>
        <v>N</v>
      </c>
      <c r="L639" s="8" t="str">
        <f t="shared" si="109"/>
        <v>E</v>
      </c>
      <c r="M639" s="9" t="str">
        <f t="shared" si="110"/>
        <v>51.5</v>
      </c>
      <c r="N639" s="9" t="str">
        <f t="shared" si="111"/>
        <v>51.4</v>
      </c>
      <c r="O639">
        <f t="shared" si="112"/>
        <v>15.856229059899457</v>
      </c>
      <c r="P639">
        <f t="shared" si="113"/>
        <v>49.162755898648065</v>
      </c>
      <c r="Q639">
        <f t="shared" si="114"/>
        <v>213.67803697300792</v>
      </c>
      <c r="R639">
        <f t="shared" si="115"/>
        <v>9.9829632495181677</v>
      </c>
      <c r="S639">
        <f t="shared" si="116"/>
        <v>6.6522814837738116</v>
      </c>
      <c r="T639">
        <f t="shared" si="117"/>
        <v>10.368586973132343</v>
      </c>
      <c r="W639">
        <f t="shared" si="118"/>
        <v>1</v>
      </c>
    </row>
    <row r="640" spans="1:23" x14ac:dyDescent="0.25">
      <c r="A640" t="s">
        <v>1898</v>
      </c>
      <c r="B640" t="s">
        <v>1899</v>
      </c>
      <c r="C640" t="s">
        <v>1900</v>
      </c>
      <c r="D640">
        <v>38.4</v>
      </c>
      <c r="E640">
        <v>19.7</v>
      </c>
      <c r="F640">
        <v>0.2</v>
      </c>
      <c r="G640">
        <v>-2.2000000000000002</v>
      </c>
      <c r="H640">
        <v>-19.600000000000001</v>
      </c>
      <c r="I640" t="s">
        <v>1814</v>
      </c>
      <c r="J640" s="12">
        <v>0.13</v>
      </c>
      <c r="K640" s="8" t="str">
        <f t="shared" si="108"/>
        <v>N</v>
      </c>
      <c r="L640" s="8" t="str">
        <f t="shared" si="109"/>
        <v>E</v>
      </c>
      <c r="M640" s="9" t="str">
        <f t="shared" si="110"/>
        <v>32.6</v>
      </c>
      <c r="N640" s="9" t="str">
        <f t="shared" si="111"/>
        <v>113.5</v>
      </c>
      <c r="O640">
        <f t="shared" si="112"/>
        <v>19.724096937502615</v>
      </c>
      <c r="P640">
        <f t="shared" si="113"/>
        <v>51.320763291775023</v>
      </c>
      <c r="Q640">
        <f t="shared" si="114"/>
        <v>357.41732861344587</v>
      </c>
      <c r="R640">
        <f t="shared" si="115"/>
        <v>-15.382112724157436</v>
      </c>
      <c r="S640">
        <f t="shared" si="116"/>
        <v>0.6938359366397695</v>
      </c>
      <c r="T640">
        <f t="shared" si="117"/>
        <v>12.326767615005211</v>
      </c>
      <c r="W640">
        <f t="shared" si="118"/>
        <v>1</v>
      </c>
    </row>
    <row r="641" spans="1:23" x14ac:dyDescent="0.25">
      <c r="A641" t="s">
        <v>1901</v>
      </c>
      <c r="B641" t="s">
        <v>1902</v>
      </c>
      <c r="C641" t="s">
        <v>1903</v>
      </c>
      <c r="D641">
        <v>28.4</v>
      </c>
      <c r="E641">
        <v>12.7</v>
      </c>
      <c r="F641">
        <v>-4.2</v>
      </c>
      <c r="G641">
        <v>11.6</v>
      </c>
      <c r="H641">
        <v>3.2</v>
      </c>
      <c r="I641" t="s">
        <v>1830</v>
      </c>
      <c r="J641" s="12">
        <v>0.13</v>
      </c>
      <c r="K641" s="8" t="str">
        <f t="shared" si="108"/>
        <v>S</v>
      </c>
      <c r="L641" s="8" t="str">
        <f t="shared" si="109"/>
        <v>W</v>
      </c>
      <c r="M641" s="9">
        <f t="shared" si="110"/>
        <v>-55.5</v>
      </c>
      <c r="N641" s="9">
        <f t="shared" si="111"/>
        <v>-68.900000000000006</v>
      </c>
      <c r="O641">
        <f t="shared" si="112"/>
        <v>12.745195173083856</v>
      </c>
      <c r="P641">
        <f t="shared" si="113"/>
        <v>40.969308412160125</v>
      </c>
      <c r="Q641">
        <f t="shared" si="114"/>
        <v>358.23377904320125</v>
      </c>
      <c r="R641">
        <f t="shared" si="115"/>
        <v>-8.3524765040926336</v>
      </c>
      <c r="S641">
        <f t="shared" si="116"/>
        <v>0.25755812834947722</v>
      </c>
      <c r="T641">
        <f t="shared" si="117"/>
        <v>9.6233985711442713</v>
      </c>
      <c r="W641">
        <f t="shared" si="118"/>
        <v>1</v>
      </c>
    </row>
    <row r="642" spans="1:23" x14ac:dyDescent="0.25">
      <c r="A642" t="s">
        <v>1904</v>
      </c>
      <c r="I642" t="s">
        <v>1905</v>
      </c>
      <c r="J642" s="12">
        <v>0.12</v>
      </c>
      <c r="K642" s="8" t="str">
        <f t="shared" si="108"/>
        <v/>
      </c>
      <c r="L642" s="8" t="str">
        <f t="shared" si="109"/>
        <v/>
      </c>
      <c r="M642" s="9" t="str">
        <f t="shared" si="110"/>
        <v/>
      </c>
      <c r="N642" s="9" t="b">
        <f t="shared" si="111"/>
        <v>0</v>
      </c>
      <c r="O642">
        <f t="shared" si="112"/>
        <v>0</v>
      </c>
      <c r="P642" t="e">
        <f t="shared" si="113"/>
        <v>#VALUE!</v>
      </c>
      <c r="Q642" t="e">
        <f t="shared" si="114"/>
        <v>#VALUE!</v>
      </c>
      <c r="R642" t="e">
        <f t="shared" si="115"/>
        <v>#VALUE!</v>
      </c>
      <c r="S642">
        <f t="shared" si="116"/>
        <v>0</v>
      </c>
      <c r="T642" t="e">
        <f t="shared" si="117"/>
        <v>#VALUE!</v>
      </c>
      <c r="W642">
        <f t="shared" ref="W642:W674" si="119">IF(O642&lt;&gt;0,1,0)</f>
        <v>0</v>
      </c>
    </row>
    <row r="643" spans="1:23" x14ac:dyDescent="0.25">
      <c r="A643" t="s">
        <v>1906</v>
      </c>
      <c r="I643" t="s">
        <v>1905</v>
      </c>
      <c r="J643" s="12">
        <v>0.12</v>
      </c>
      <c r="K643" s="8" t="str">
        <f t="shared" ref="K643:K706" si="120">RIGHTB(B643,1)</f>
        <v/>
      </c>
      <c r="L643" s="8" t="str">
        <f t="shared" ref="L643:L706" si="121">RIGHTB(C643,1)</f>
        <v/>
      </c>
      <c r="M643" s="9" t="str">
        <f t="shared" ref="M643:M706" si="122">IF(AND(K643="S",LEN(B643)&gt;4),-LEFT(B643,4),IF(AND(K643="S",LEN(B643)=4),-LEFT(B643,3),IF(AND(K643="N",LEN(B643)=4),LEFT(B643,3),LEFT(B643,4))))</f>
        <v/>
      </c>
      <c r="N643" s="9" t="b">
        <f t="shared" ref="N643:N706" si="123">IF(AND(L643="W",LEN(C643)=6),-LEFT(C643,5), IF(AND(L643="W",LEN(C643)=5),-LEFT(C643,4), IF(AND(L643="W",LEN(C643)=4), -LEFT(C643,3), IF(AND(L643="E", LEN(C643)=6),LEFT(C643,5), IF(AND(L643="E",LEN(C643)=5), LEFT(C643,4), IF(AND(L643="E",LEN(C643)=4),LEFT(C643,3) ))))))</f>
        <v>0</v>
      </c>
      <c r="O643">
        <f t="shared" ref="O643:O706" si="124">(F643^2+G643^2+H643^2)^0.5</f>
        <v>0</v>
      </c>
      <c r="P643" t="e">
        <f t="shared" ref="P643:P706" si="125">ATAN((R643^2+S643^2)^0.5/T643)/$AB$1</f>
        <v>#VALUE!</v>
      </c>
      <c r="Q643" t="e">
        <f t="shared" ref="Q643:Q706" si="126">ATAN2(R643,S643)/$AB$1+180</f>
        <v>#VALUE!</v>
      </c>
      <c r="R643" t="e">
        <f t="shared" ref="R643:R706" si="127">-F643*SIN(M643*$AB$1)*COS(N643*$AB$1)-G643*SIN($AB$1*M643)*SIN($AB$1*N643)+H643*COS($AB$1*M643)</f>
        <v>#VALUE!</v>
      </c>
      <c r="S643">
        <f t="shared" ref="S643:S706" si="128">-F643*SIN($AB$1*N643)+G643*COS($AB$1*N643)</f>
        <v>0</v>
      </c>
      <c r="T643" t="e">
        <f t="shared" ref="T643:T706" si="129">-F643*COS($AB$1*M643)*COS(N643*$AB$1)-G643*COS($AB$1*M643)*SIN($AB$1*N643)-H643*SIN($AB$1*M643)</f>
        <v>#VALUE!</v>
      </c>
      <c r="W643">
        <f t="shared" si="119"/>
        <v>0</v>
      </c>
    </row>
    <row r="644" spans="1:23" x14ac:dyDescent="0.25">
      <c r="A644" t="s">
        <v>1907</v>
      </c>
      <c r="I644" t="s">
        <v>1908</v>
      </c>
      <c r="J644" s="12">
        <v>0.12</v>
      </c>
      <c r="K644" s="8" t="str">
        <f t="shared" si="120"/>
        <v/>
      </c>
      <c r="L644" s="8" t="str">
        <f t="shared" si="121"/>
        <v/>
      </c>
      <c r="M644" s="9" t="str">
        <f t="shared" si="122"/>
        <v/>
      </c>
      <c r="N644" s="9" t="b">
        <f t="shared" si="123"/>
        <v>0</v>
      </c>
      <c r="O644">
        <f t="shared" si="124"/>
        <v>0</v>
      </c>
      <c r="P644" t="e">
        <f t="shared" si="125"/>
        <v>#VALUE!</v>
      </c>
      <c r="Q644" t="e">
        <f t="shared" si="126"/>
        <v>#VALUE!</v>
      </c>
      <c r="R644" t="e">
        <f t="shared" si="127"/>
        <v>#VALUE!</v>
      </c>
      <c r="S644">
        <f t="shared" si="128"/>
        <v>0</v>
      </c>
      <c r="T644" t="e">
        <f t="shared" si="129"/>
        <v>#VALUE!</v>
      </c>
      <c r="W644">
        <f t="shared" si="119"/>
        <v>0</v>
      </c>
    </row>
    <row r="645" spans="1:23" x14ac:dyDescent="0.25">
      <c r="A645" t="s">
        <v>1909</v>
      </c>
      <c r="B645" t="s">
        <v>1910</v>
      </c>
      <c r="C645" t="s">
        <v>1911</v>
      </c>
      <c r="D645">
        <v>65</v>
      </c>
      <c r="I645" t="s">
        <v>1905</v>
      </c>
      <c r="J645" s="12">
        <v>0.12</v>
      </c>
      <c r="K645" s="8" t="str">
        <f t="shared" si="120"/>
        <v>N</v>
      </c>
      <c r="L645" s="8" t="str">
        <f t="shared" si="121"/>
        <v>E</v>
      </c>
      <c r="M645" s="9" t="str">
        <f t="shared" si="122"/>
        <v>47.0</v>
      </c>
      <c r="N645" s="9" t="str">
        <f t="shared" si="123"/>
        <v>103.0</v>
      </c>
      <c r="O645">
        <f t="shared" si="124"/>
        <v>0</v>
      </c>
      <c r="P645" t="e">
        <f t="shared" si="125"/>
        <v>#DIV/0!</v>
      </c>
      <c r="Q645" t="e">
        <f t="shared" si="126"/>
        <v>#DIV/0!</v>
      </c>
      <c r="R645">
        <f t="shared" si="127"/>
        <v>0</v>
      </c>
      <c r="S645">
        <f t="shared" si="128"/>
        <v>0</v>
      </c>
      <c r="T645">
        <f t="shared" si="129"/>
        <v>0</v>
      </c>
      <c r="W645">
        <f t="shared" si="119"/>
        <v>0</v>
      </c>
    </row>
    <row r="646" spans="1:23" x14ac:dyDescent="0.25">
      <c r="A646" t="s">
        <v>1912</v>
      </c>
      <c r="B646" t="s">
        <v>1913</v>
      </c>
      <c r="C646" t="s">
        <v>1914</v>
      </c>
      <c r="I646" t="s">
        <v>1915</v>
      </c>
      <c r="J646" s="12">
        <v>0.12</v>
      </c>
      <c r="K646" s="8" t="str">
        <f t="shared" si="120"/>
        <v>N</v>
      </c>
      <c r="L646" s="8" t="str">
        <f t="shared" si="121"/>
        <v>W</v>
      </c>
      <c r="M646" s="9" t="str">
        <f t="shared" si="122"/>
        <v>35.0</v>
      </c>
      <c r="N646" s="9">
        <f t="shared" si="123"/>
        <v>-107.2</v>
      </c>
      <c r="O646">
        <f t="shared" si="124"/>
        <v>0</v>
      </c>
      <c r="P646" t="e">
        <f t="shared" si="125"/>
        <v>#DIV/0!</v>
      </c>
      <c r="Q646" t="e">
        <f t="shared" si="126"/>
        <v>#DIV/0!</v>
      </c>
      <c r="R646">
        <f t="shared" si="127"/>
        <v>0</v>
      </c>
      <c r="S646">
        <f t="shared" si="128"/>
        <v>0</v>
      </c>
      <c r="T646">
        <f t="shared" si="129"/>
        <v>0</v>
      </c>
      <c r="W646">
        <f t="shared" si="119"/>
        <v>0</v>
      </c>
    </row>
    <row r="647" spans="1:23" x14ac:dyDescent="0.25">
      <c r="A647" t="s">
        <v>1916</v>
      </c>
      <c r="B647" t="s">
        <v>1917</v>
      </c>
      <c r="C647" t="s">
        <v>1153</v>
      </c>
      <c r="I647" t="s">
        <v>1905</v>
      </c>
      <c r="J647" s="12">
        <v>0.12</v>
      </c>
      <c r="K647" s="8" t="str">
        <f t="shared" si="120"/>
        <v>N</v>
      </c>
      <c r="L647" s="8" t="str">
        <f t="shared" si="121"/>
        <v>W</v>
      </c>
      <c r="M647" s="9" t="str">
        <f t="shared" si="122"/>
        <v>24.3</v>
      </c>
      <c r="N647" s="9">
        <f t="shared" si="123"/>
        <v>-94.9</v>
      </c>
      <c r="O647">
        <f t="shared" si="124"/>
        <v>0</v>
      </c>
      <c r="P647" t="e">
        <f t="shared" si="125"/>
        <v>#DIV/0!</v>
      </c>
      <c r="Q647" t="e">
        <f t="shared" si="126"/>
        <v>#DIV/0!</v>
      </c>
      <c r="R647">
        <f t="shared" si="127"/>
        <v>0</v>
      </c>
      <c r="S647">
        <f t="shared" si="128"/>
        <v>0</v>
      </c>
      <c r="T647">
        <f t="shared" si="129"/>
        <v>0</v>
      </c>
      <c r="W647">
        <f t="shared" si="119"/>
        <v>0</v>
      </c>
    </row>
    <row r="648" spans="1:23" x14ac:dyDescent="0.25">
      <c r="A648" t="s">
        <v>1918</v>
      </c>
      <c r="B648" t="s">
        <v>1919</v>
      </c>
      <c r="C648" t="s">
        <v>1920</v>
      </c>
      <c r="I648" t="s">
        <v>1915</v>
      </c>
      <c r="J648" s="12">
        <v>0.12</v>
      </c>
      <c r="K648" s="8" t="str">
        <f t="shared" si="120"/>
        <v>N</v>
      </c>
      <c r="L648" s="8" t="str">
        <f t="shared" si="121"/>
        <v>E</v>
      </c>
      <c r="M648" s="9" t="str">
        <f t="shared" si="122"/>
        <v>52.7</v>
      </c>
      <c r="N648" s="9" t="str">
        <f t="shared" si="123"/>
        <v>3.8</v>
      </c>
      <c r="O648">
        <f t="shared" si="124"/>
        <v>0</v>
      </c>
      <c r="P648" t="e">
        <f t="shared" si="125"/>
        <v>#DIV/0!</v>
      </c>
      <c r="Q648" t="e">
        <f t="shared" si="126"/>
        <v>#DIV/0!</v>
      </c>
      <c r="R648">
        <f t="shared" si="127"/>
        <v>0</v>
      </c>
      <c r="S648">
        <f t="shared" si="128"/>
        <v>0</v>
      </c>
      <c r="T648">
        <f t="shared" si="129"/>
        <v>0</v>
      </c>
      <c r="W648">
        <f t="shared" si="119"/>
        <v>0</v>
      </c>
    </row>
    <row r="649" spans="1:23" x14ac:dyDescent="0.25">
      <c r="A649" t="s">
        <v>1921</v>
      </c>
      <c r="B649" t="s">
        <v>1922</v>
      </c>
      <c r="C649" t="s">
        <v>172</v>
      </c>
      <c r="D649">
        <v>32</v>
      </c>
      <c r="I649" t="s">
        <v>1905</v>
      </c>
      <c r="J649" s="12">
        <v>0.12</v>
      </c>
      <c r="K649" s="8" t="str">
        <f t="shared" si="120"/>
        <v>S</v>
      </c>
      <c r="L649" s="8" t="str">
        <f t="shared" si="121"/>
        <v>E</v>
      </c>
      <c r="M649" s="9">
        <f t="shared" si="122"/>
        <v>-22.9</v>
      </c>
      <c r="N649" s="9" t="str">
        <f t="shared" si="123"/>
        <v>22.7</v>
      </c>
      <c r="O649">
        <f t="shared" si="124"/>
        <v>0</v>
      </c>
      <c r="P649" t="e">
        <f t="shared" si="125"/>
        <v>#DIV/0!</v>
      </c>
      <c r="Q649" t="e">
        <f t="shared" si="126"/>
        <v>#DIV/0!</v>
      </c>
      <c r="R649">
        <f t="shared" si="127"/>
        <v>0</v>
      </c>
      <c r="S649">
        <f t="shared" si="128"/>
        <v>0</v>
      </c>
      <c r="T649">
        <f t="shared" si="129"/>
        <v>0</v>
      </c>
      <c r="W649">
        <f t="shared" si="119"/>
        <v>0</v>
      </c>
    </row>
    <row r="650" spans="1:23" x14ac:dyDescent="0.25">
      <c r="A650" t="s">
        <v>1923</v>
      </c>
      <c r="I650" t="s">
        <v>1905</v>
      </c>
      <c r="J650" s="12">
        <v>0.12</v>
      </c>
      <c r="K650" s="8" t="str">
        <f t="shared" si="120"/>
        <v/>
      </c>
      <c r="L650" s="8" t="str">
        <f t="shared" si="121"/>
        <v/>
      </c>
      <c r="M650" s="9" t="str">
        <f t="shared" si="122"/>
        <v/>
      </c>
      <c r="N650" s="9" t="b">
        <f t="shared" si="123"/>
        <v>0</v>
      </c>
      <c r="O650">
        <f t="shared" si="124"/>
        <v>0</v>
      </c>
      <c r="P650" t="e">
        <f t="shared" si="125"/>
        <v>#VALUE!</v>
      </c>
      <c r="Q650" t="e">
        <f t="shared" si="126"/>
        <v>#VALUE!</v>
      </c>
      <c r="R650" t="e">
        <f t="shared" si="127"/>
        <v>#VALUE!</v>
      </c>
      <c r="S650">
        <f t="shared" si="128"/>
        <v>0</v>
      </c>
      <c r="T650" t="e">
        <f t="shared" si="129"/>
        <v>#VALUE!</v>
      </c>
      <c r="W650">
        <f t="shared" si="119"/>
        <v>0</v>
      </c>
    </row>
    <row r="651" spans="1:23" x14ac:dyDescent="0.25">
      <c r="A651" t="s">
        <v>1924</v>
      </c>
      <c r="I651" t="s">
        <v>1905</v>
      </c>
      <c r="J651" s="12">
        <v>0.12</v>
      </c>
      <c r="K651" s="8" t="str">
        <f t="shared" si="120"/>
        <v/>
      </c>
      <c r="L651" s="8" t="str">
        <f t="shared" si="121"/>
        <v/>
      </c>
      <c r="M651" s="9" t="str">
        <f t="shared" si="122"/>
        <v/>
      </c>
      <c r="N651" s="9" t="b">
        <f t="shared" si="123"/>
        <v>0</v>
      </c>
      <c r="O651">
        <f t="shared" si="124"/>
        <v>0</v>
      </c>
      <c r="P651" t="e">
        <f t="shared" si="125"/>
        <v>#VALUE!</v>
      </c>
      <c r="Q651" t="e">
        <f t="shared" si="126"/>
        <v>#VALUE!</v>
      </c>
      <c r="R651" t="e">
        <f t="shared" si="127"/>
        <v>#VALUE!</v>
      </c>
      <c r="S651">
        <f t="shared" si="128"/>
        <v>0</v>
      </c>
      <c r="T651" t="e">
        <f t="shared" si="129"/>
        <v>#VALUE!</v>
      </c>
      <c r="W651">
        <f t="shared" si="119"/>
        <v>0</v>
      </c>
    </row>
    <row r="652" spans="1:23" x14ac:dyDescent="0.25">
      <c r="A652" t="s">
        <v>1925</v>
      </c>
      <c r="B652" t="s">
        <v>1926</v>
      </c>
      <c r="C652" t="s">
        <v>1927</v>
      </c>
      <c r="D652">
        <v>53</v>
      </c>
      <c r="I652" t="s">
        <v>1915</v>
      </c>
      <c r="J652" s="12">
        <v>0.12</v>
      </c>
      <c r="K652" s="8" t="str">
        <f t="shared" si="120"/>
        <v>N</v>
      </c>
      <c r="L652" s="8" t="str">
        <f t="shared" si="121"/>
        <v>E</v>
      </c>
      <c r="M652" s="9" t="str">
        <f t="shared" si="122"/>
        <v>44.4</v>
      </c>
      <c r="N652" s="9" t="str">
        <f t="shared" si="123"/>
        <v>116.5</v>
      </c>
      <c r="O652">
        <f t="shared" si="124"/>
        <v>0</v>
      </c>
      <c r="P652" t="e">
        <f t="shared" si="125"/>
        <v>#DIV/0!</v>
      </c>
      <c r="Q652" t="e">
        <f t="shared" si="126"/>
        <v>#DIV/0!</v>
      </c>
      <c r="R652">
        <f t="shared" si="127"/>
        <v>0</v>
      </c>
      <c r="S652">
        <f t="shared" si="128"/>
        <v>0</v>
      </c>
      <c r="T652">
        <f t="shared" si="129"/>
        <v>0</v>
      </c>
      <c r="W652">
        <f t="shared" si="119"/>
        <v>0</v>
      </c>
    </row>
    <row r="653" spans="1:23" x14ac:dyDescent="0.25">
      <c r="A653" t="s">
        <v>1928</v>
      </c>
      <c r="B653" t="s">
        <v>1929</v>
      </c>
      <c r="C653" t="s">
        <v>1930</v>
      </c>
      <c r="D653">
        <v>36.1</v>
      </c>
      <c r="E653">
        <v>9.8000000000000007</v>
      </c>
      <c r="F653">
        <v>2.8</v>
      </c>
      <c r="G653">
        <v>1.7</v>
      </c>
      <c r="H653">
        <v>-9.1999999999999993</v>
      </c>
      <c r="I653" t="s">
        <v>1915</v>
      </c>
      <c r="J653" s="12">
        <v>0.12</v>
      </c>
      <c r="K653" s="8" t="str">
        <f t="shared" si="120"/>
        <v>N</v>
      </c>
      <c r="L653" s="8" t="str">
        <f t="shared" si="121"/>
        <v>W</v>
      </c>
      <c r="M653" s="9" t="str">
        <f t="shared" si="122"/>
        <v>37.1</v>
      </c>
      <c r="N653" s="9">
        <f t="shared" si="123"/>
        <v>-115.7</v>
      </c>
      <c r="O653">
        <f t="shared" si="124"/>
        <v>9.7657564991146479</v>
      </c>
      <c r="P653">
        <f t="shared" si="125"/>
        <v>37.576606967728956</v>
      </c>
      <c r="Q653">
        <f t="shared" si="126"/>
        <v>342.5506229124382</v>
      </c>
      <c r="R653">
        <f t="shared" si="127"/>
        <v>-5.6813169421894179</v>
      </c>
      <c r="S653">
        <f t="shared" si="128"/>
        <v>1.7857952160615262</v>
      </c>
      <c r="T653">
        <f t="shared" si="129"/>
        <v>7.7397398695746382</v>
      </c>
      <c r="W653">
        <f t="shared" si="119"/>
        <v>1</v>
      </c>
    </row>
    <row r="654" spans="1:23" x14ac:dyDescent="0.25">
      <c r="A654" t="s">
        <v>1931</v>
      </c>
      <c r="I654" t="s">
        <v>1908</v>
      </c>
      <c r="J654" s="12">
        <v>0.12</v>
      </c>
      <c r="K654" s="8" t="str">
        <f t="shared" si="120"/>
        <v/>
      </c>
      <c r="L654" s="8" t="str">
        <f t="shared" si="121"/>
        <v/>
      </c>
      <c r="M654" s="9" t="str">
        <f t="shared" si="122"/>
        <v/>
      </c>
      <c r="N654" s="9" t="b">
        <f t="shared" si="123"/>
        <v>0</v>
      </c>
      <c r="O654">
        <f t="shared" si="124"/>
        <v>0</v>
      </c>
      <c r="P654" t="e">
        <f t="shared" si="125"/>
        <v>#VALUE!</v>
      </c>
      <c r="Q654" t="e">
        <f t="shared" si="126"/>
        <v>#VALUE!</v>
      </c>
      <c r="R654" t="e">
        <f t="shared" si="127"/>
        <v>#VALUE!</v>
      </c>
      <c r="S654">
        <f t="shared" si="128"/>
        <v>0</v>
      </c>
      <c r="T654" t="e">
        <f t="shared" si="129"/>
        <v>#VALUE!</v>
      </c>
      <c r="W654">
        <f t="shared" si="119"/>
        <v>0</v>
      </c>
    </row>
    <row r="655" spans="1:23" x14ac:dyDescent="0.25">
      <c r="A655" t="s">
        <v>1932</v>
      </c>
      <c r="B655" t="s">
        <v>1933</v>
      </c>
      <c r="C655" t="s">
        <v>1934</v>
      </c>
      <c r="D655">
        <v>21.1</v>
      </c>
      <c r="E655">
        <v>24.1</v>
      </c>
      <c r="F655">
        <v>-13.4</v>
      </c>
      <c r="G655">
        <v>18</v>
      </c>
      <c r="H655">
        <v>8.8000000000000007</v>
      </c>
      <c r="I655" t="s">
        <v>1905</v>
      </c>
      <c r="J655" s="12">
        <v>0.12</v>
      </c>
      <c r="K655" s="8" t="str">
        <f t="shared" si="120"/>
        <v>S</v>
      </c>
      <c r="L655" s="8" t="str">
        <f t="shared" si="121"/>
        <v>W</v>
      </c>
      <c r="M655" s="9">
        <f t="shared" si="122"/>
        <v>-68.900000000000006</v>
      </c>
      <c r="N655" s="9">
        <f t="shared" si="123"/>
        <v>-102</v>
      </c>
      <c r="O655">
        <f t="shared" si="124"/>
        <v>24.103941586387901</v>
      </c>
      <c r="P655">
        <f t="shared" si="125"/>
        <v>55.808767109905574</v>
      </c>
      <c r="Q655">
        <f t="shared" si="126"/>
        <v>57.682683031658797</v>
      </c>
      <c r="R655">
        <f t="shared" si="127"/>
        <v>-10.658996711028376</v>
      </c>
      <c r="S655">
        <f t="shared" si="128"/>
        <v>-16.849588283798546</v>
      </c>
      <c r="T655">
        <f t="shared" si="129"/>
        <v>13.545374257685355</v>
      </c>
      <c r="W655">
        <f t="shared" si="119"/>
        <v>1</v>
      </c>
    </row>
    <row r="656" spans="1:23" x14ac:dyDescent="0.25">
      <c r="A656" t="s">
        <v>1935</v>
      </c>
      <c r="B656" t="s">
        <v>1620</v>
      </c>
      <c r="C656" t="s">
        <v>1936</v>
      </c>
      <c r="I656" t="s">
        <v>1915</v>
      </c>
      <c r="J656" s="12">
        <v>0.12</v>
      </c>
      <c r="K656" s="8" t="str">
        <f t="shared" si="120"/>
        <v>S</v>
      </c>
      <c r="L656" s="8" t="str">
        <f t="shared" si="121"/>
        <v>E</v>
      </c>
      <c r="M656" s="9">
        <f t="shared" si="122"/>
        <v>-21.5</v>
      </c>
      <c r="N656" s="9" t="str">
        <f t="shared" si="123"/>
        <v>46.6</v>
      </c>
      <c r="O656">
        <f t="shared" si="124"/>
        <v>0</v>
      </c>
      <c r="P656" t="e">
        <f t="shared" si="125"/>
        <v>#DIV/0!</v>
      </c>
      <c r="Q656" t="e">
        <f t="shared" si="126"/>
        <v>#DIV/0!</v>
      </c>
      <c r="R656">
        <f t="shared" si="127"/>
        <v>0</v>
      </c>
      <c r="S656">
        <f t="shared" si="128"/>
        <v>0</v>
      </c>
      <c r="T656">
        <f t="shared" si="129"/>
        <v>0</v>
      </c>
      <c r="W656">
        <f t="shared" si="119"/>
        <v>0</v>
      </c>
    </row>
    <row r="657" spans="1:23" x14ac:dyDescent="0.25">
      <c r="A657" t="s">
        <v>1937</v>
      </c>
      <c r="I657" t="s">
        <v>1905</v>
      </c>
      <c r="J657" s="12">
        <v>0.12</v>
      </c>
      <c r="K657" s="8" t="str">
        <f t="shared" si="120"/>
        <v/>
      </c>
      <c r="L657" s="8" t="str">
        <f t="shared" si="121"/>
        <v/>
      </c>
      <c r="M657" s="9" t="str">
        <f t="shared" si="122"/>
        <v/>
      </c>
      <c r="N657" s="9" t="b">
        <f t="shared" si="123"/>
        <v>0</v>
      </c>
      <c r="O657">
        <f t="shared" si="124"/>
        <v>0</v>
      </c>
      <c r="P657" t="e">
        <f t="shared" si="125"/>
        <v>#VALUE!</v>
      </c>
      <c r="Q657" t="e">
        <f t="shared" si="126"/>
        <v>#VALUE!</v>
      </c>
      <c r="R657" t="e">
        <f t="shared" si="127"/>
        <v>#VALUE!</v>
      </c>
      <c r="S657">
        <f t="shared" si="128"/>
        <v>0</v>
      </c>
      <c r="T657" t="e">
        <f t="shared" si="129"/>
        <v>#VALUE!</v>
      </c>
      <c r="W657">
        <f t="shared" si="119"/>
        <v>0</v>
      </c>
    </row>
    <row r="658" spans="1:23" x14ac:dyDescent="0.25">
      <c r="A658" t="s">
        <v>1938</v>
      </c>
      <c r="B658" t="s">
        <v>1939</v>
      </c>
      <c r="C658" t="s">
        <v>1940</v>
      </c>
      <c r="I658" t="s">
        <v>1915</v>
      </c>
      <c r="J658" s="12">
        <v>0.12</v>
      </c>
      <c r="K658" s="8" t="str">
        <f t="shared" si="120"/>
        <v>S</v>
      </c>
      <c r="L658" s="8" t="str">
        <f t="shared" si="121"/>
        <v>W</v>
      </c>
      <c r="M658" s="9">
        <f t="shared" si="122"/>
        <v>-26.4</v>
      </c>
      <c r="N658" s="9">
        <f t="shared" si="123"/>
        <v>-78.400000000000006</v>
      </c>
      <c r="O658">
        <f t="shared" si="124"/>
        <v>0</v>
      </c>
      <c r="P658" t="e">
        <f t="shared" si="125"/>
        <v>#DIV/0!</v>
      </c>
      <c r="Q658" t="e">
        <f t="shared" si="126"/>
        <v>#DIV/0!</v>
      </c>
      <c r="R658">
        <f t="shared" si="127"/>
        <v>0</v>
      </c>
      <c r="S658">
        <f t="shared" si="128"/>
        <v>0</v>
      </c>
      <c r="T658">
        <f t="shared" si="129"/>
        <v>0</v>
      </c>
      <c r="W658">
        <f t="shared" si="119"/>
        <v>0</v>
      </c>
    </row>
    <row r="659" spans="1:23" x14ac:dyDescent="0.25">
      <c r="A659" t="s">
        <v>1941</v>
      </c>
      <c r="B659" t="s">
        <v>1942</v>
      </c>
      <c r="C659" t="s">
        <v>1943</v>
      </c>
      <c r="D659">
        <v>27.2</v>
      </c>
      <c r="I659" t="s">
        <v>1908</v>
      </c>
      <c r="J659" s="12">
        <v>0.12</v>
      </c>
      <c r="K659" s="8" t="str">
        <f t="shared" si="120"/>
        <v>N</v>
      </c>
      <c r="L659" s="8" t="str">
        <f t="shared" si="121"/>
        <v>E</v>
      </c>
      <c r="M659" s="9" t="str">
        <f t="shared" si="122"/>
        <v>63.1</v>
      </c>
      <c r="N659" s="9" t="str">
        <f t="shared" si="123"/>
        <v>172.3</v>
      </c>
      <c r="O659">
        <f t="shared" si="124"/>
        <v>0</v>
      </c>
      <c r="P659" t="e">
        <f t="shared" si="125"/>
        <v>#DIV/0!</v>
      </c>
      <c r="Q659" t="e">
        <f t="shared" si="126"/>
        <v>#DIV/0!</v>
      </c>
      <c r="R659">
        <f t="shared" si="127"/>
        <v>0</v>
      </c>
      <c r="S659">
        <f t="shared" si="128"/>
        <v>0</v>
      </c>
      <c r="T659">
        <f t="shared" si="129"/>
        <v>0</v>
      </c>
      <c r="W659">
        <f t="shared" si="119"/>
        <v>0</v>
      </c>
    </row>
    <row r="660" spans="1:23" x14ac:dyDescent="0.25">
      <c r="A660" t="s">
        <v>1944</v>
      </c>
      <c r="B660" t="s">
        <v>1945</v>
      </c>
      <c r="C660" t="s">
        <v>1946</v>
      </c>
      <c r="D660">
        <v>28.9</v>
      </c>
      <c r="I660" t="s">
        <v>1908</v>
      </c>
      <c r="J660" s="12">
        <v>0.12</v>
      </c>
      <c r="K660" s="8" t="str">
        <f t="shared" si="120"/>
        <v>S</v>
      </c>
      <c r="L660" s="8" t="str">
        <f t="shared" si="121"/>
        <v>E</v>
      </c>
      <c r="M660" s="9">
        <f t="shared" si="122"/>
        <v>-65.599999999999994</v>
      </c>
      <c r="N660" s="9" t="str">
        <f t="shared" si="123"/>
        <v>138.4</v>
      </c>
      <c r="O660">
        <f t="shared" si="124"/>
        <v>0</v>
      </c>
      <c r="P660" t="e">
        <f t="shared" si="125"/>
        <v>#DIV/0!</v>
      </c>
      <c r="Q660" t="e">
        <f t="shared" si="126"/>
        <v>#DIV/0!</v>
      </c>
      <c r="R660">
        <f t="shared" si="127"/>
        <v>0</v>
      </c>
      <c r="S660">
        <f t="shared" si="128"/>
        <v>0</v>
      </c>
      <c r="T660">
        <f t="shared" si="129"/>
        <v>0</v>
      </c>
      <c r="W660">
        <f t="shared" si="119"/>
        <v>0</v>
      </c>
    </row>
    <row r="661" spans="1:23" x14ac:dyDescent="0.25">
      <c r="A661" t="s">
        <v>1947</v>
      </c>
      <c r="B661" t="s">
        <v>335</v>
      </c>
      <c r="C661" t="s">
        <v>1948</v>
      </c>
      <c r="I661" t="s">
        <v>1908</v>
      </c>
      <c r="J661" s="12">
        <v>0.12</v>
      </c>
      <c r="K661" s="8" t="str">
        <f t="shared" si="120"/>
        <v>N</v>
      </c>
      <c r="L661" s="8" t="str">
        <f t="shared" si="121"/>
        <v>W</v>
      </c>
      <c r="M661" s="9" t="str">
        <f t="shared" si="122"/>
        <v>3.2</v>
      </c>
      <c r="N661" s="9">
        <f t="shared" si="123"/>
        <v>-45.4</v>
      </c>
      <c r="O661">
        <f t="shared" si="124"/>
        <v>0</v>
      </c>
      <c r="P661" t="e">
        <f t="shared" si="125"/>
        <v>#DIV/0!</v>
      </c>
      <c r="Q661" t="e">
        <f t="shared" si="126"/>
        <v>#DIV/0!</v>
      </c>
      <c r="R661">
        <f t="shared" si="127"/>
        <v>0</v>
      </c>
      <c r="S661">
        <f t="shared" si="128"/>
        <v>0</v>
      </c>
      <c r="T661">
        <f t="shared" si="129"/>
        <v>0</v>
      </c>
      <c r="W661">
        <f t="shared" si="119"/>
        <v>0</v>
      </c>
    </row>
    <row r="662" spans="1:23" x14ac:dyDescent="0.25">
      <c r="A662" t="s">
        <v>1949</v>
      </c>
      <c r="B662" t="s">
        <v>1950</v>
      </c>
      <c r="C662" t="s">
        <v>1951</v>
      </c>
      <c r="I662" t="s">
        <v>1905</v>
      </c>
      <c r="J662" s="12">
        <v>0.12</v>
      </c>
      <c r="K662" s="8" t="str">
        <f t="shared" si="120"/>
        <v>N</v>
      </c>
      <c r="L662" s="8" t="str">
        <f t="shared" si="121"/>
        <v>W</v>
      </c>
      <c r="M662" s="9" t="str">
        <f t="shared" si="122"/>
        <v>22.7</v>
      </c>
      <c r="N662" s="9">
        <f t="shared" si="123"/>
        <v>-150</v>
      </c>
      <c r="O662">
        <f t="shared" si="124"/>
        <v>0</v>
      </c>
      <c r="P662" t="e">
        <f t="shared" si="125"/>
        <v>#DIV/0!</v>
      </c>
      <c r="Q662" t="e">
        <f t="shared" si="126"/>
        <v>#DIV/0!</v>
      </c>
      <c r="R662">
        <f t="shared" si="127"/>
        <v>0</v>
      </c>
      <c r="S662">
        <f t="shared" si="128"/>
        <v>0</v>
      </c>
      <c r="T662">
        <f t="shared" si="129"/>
        <v>0</v>
      </c>
      <c r="W662">
        <f t="shared" si="119"/>
        <v>0</v>
      </c>
    </row>
    <row r="663" spans="1:23" x14ac:dyDescent="0.25">
      <c r="A663" t="s">
        <v>1952</v>
      </c>
      <c r="B663" t="s">
        <v>1953</v>
      </c>
      <c r="C663" t="s">
        <v>1954</v>
      </c>
      <c r="I663" t="s">
        <v>1908</v>
      </c>
      <c r="J663" s="12">
        <v>0.12</v>
      </c>
      <c r="K663" s="8" t="str">
        <f t="shared" si="120"/>
        <v>N</v>
      </c>
      <c r="L663" s="8" t="str">
        <f t="shared" si="121"/>
        <v>W</v>
      </c>
      <c r="M663" s="9" t="str">
        <f t="shared" si="122"/>
        <v>22.2</v>
      </c>
      <c r="N663" s="9">
        <f t="shared" si="123"/>
        <v>-132.9</v>
      </c>
      <c r="O663">
        <f t="shared" si="124"/>
        <v>0</v>
      </c>
      <c r="P663" t="e">
        <f t="shared" si="125"/>
        <v>#DIV/0!</v>
      </c>
      <c r="Q663" t="e">
        <f t="shared" si="126"/>
        <v>#DIV/0!</v>
      </c>
      <c r="R663">
        <f t="shared" si="127"/>
        <v>0</v>
      </c>
      <c r="S663">
        <f t="shared" si="128"/>
        <v>0</v>
      </c>
      <c r="T663">
        <f t="shared" si="129"/>
        <v>0</v>
      </c>
      <c r="W663">
        <f t="shared" si="119"/>
        <v>0</v>
      </c>
    </row>
    <row r="664" spans="1:23" x14ac:dyDescent="0.25">
      <c r="A664" t="s">
        <v>1955</v>
      </c>
      <c r="B664" t="s">
        <v>798</v>
      </c>
      <c r="C664" t="s">
        <v>1686</v>
      </c>
      <c r="D664">
        <v>32.4</v>
      </c>
      <c r="I664" t="s">
        <v>1915</v>
      </c>
      <c r="J664" s="12">
        <v>0.12</v>
      </c>
      <c r="K664" s="8" t="str">
        <f t="shared" si="120"/>
        <v>N</v>
      </c>
      <c r="L664" s="8" t="str">
        <f t="shared" si="121"/>
        <v>E</v>
      </c>
      <c r="M664" s="9" t="str">
        <f t="shared" si="122"/>
        <v>1.0</v>
      </c>
      <c r="N664" s="9" t="str">
        <f t="shared" si="123"/>
        <v>172.6</v>
      </c>
      <c r="O664">
        <f t="shared" si="124"/>
        <v>0</v>
      </c>
      <c r="P664" t="e">
        <f t="shared" si="125"/>
        <v>#DIV/0!</v>
      </c>
      <c r="Q664" t="e">
        <f t="shared" si="126"/>
        <v>#DIV/0!</v>
      </c>
      <c r="R664">
        <f t="shared" si="127"/>
        <v>0</v>
      </c>
      <c r="S664">
        <f t="shared" si="128"/>
        <v>0</v>
      </c>
      <c r="T664">
        <f t="shared" si="129"/>
        <v>0</v>
      </c>
      <c r="W664">
        <f t="shared" si="119"/>
        <v>0</v>
      </c>
    </row>
    <row r="665" spans="1:23" x14ac:dyDescent="0.25">
      <c r="A665" t="s">
        <v>1956</v>
      </c>
      <c r="B665" t="s">
        <v>1957</v>
      </c>
      <c r="C665" t="s">
        <v>1958</v>
      </c>
      <c r="D665">
        <v>51.8</v>
      </c>
      <c r="E665">
        <v>11.8</v>
      </c>
      <c r="F665">
        <v>-1.3</v>
      </c>
      <c r="G665">
        <v>-5.0999999999999996</v>
      </c>
      <c r="H665">
        <v>10.6</v>
      </c>
      <c r="I665" t="s">
        <v>1915</v>
      </c>
      <c r="J665" s="12">
        <v>0.12</v>
      </c>
      <c r="K665" s="8" t="str">
        <f t="shared" si="120"/>
        <v>S</v>
      </c>
      <c r="L665" s="8" t="str">
        <f t="shared" si="121"/>
        <v>W</v>
      </c>
      <c r="M665" s="9">
        <f t="shared" si="122"/>
        <v>-51</v>
      </c>
      <c r="N665" s="9">
        <f t="shared" si="123"/>
        <v>-21.1</v>
      </c>
      <c r="O665">
        <f t="shared" si="124"/>
        <v>11.83469475736489</v>
      </c>
      <c r="P665">
        <f t="shared" si="125"/>
        <v>48.47618260724564</v>
      </c>
      <c r="Q665">
        <f t="shared" si="126"/>
        <v>143.85563027460637</v>
      </c>
      <c r="R665">
        <f t="shared" si="127"/>
        <v>7.1550700863197845</v>
      </c>
      <c r="S665">
        <f t="shared" si="128"/>
        <v>-5.22605887817262</v>
      </c>
      <c r="T665">
        <f t="shared" si="129"/>
        <v>7.8455898861541895</v>
      </c>
      <c r="W665">
        <f t="shared" si="119"/>
        <v>1</v>
      </c>
    </row>
    <row r="666" spans="1:23" x14ac:dyDescent="0.25">
      <c r="A666" t="s">
        <v>1959</v>
      </c>
      <c r="B666" t="s">
        <v>1960</v>
      </c>
      <c r="C666" t="s">
        <v>1961</v>
      </c>
      <c r="D666">
        <v>44</v>
      </c>
      <c r="E666">
        <v>17.899999999999999</v>
      </c>
      <c r="F666">
        <v>-8.5</v>
      </c>
      <c r="G666">
        <v>-1.6</v>
      </c>
      <c r="H666">
        <v>-15.7</v>
      </c>
      <c r="I666" t="s">
        <v>1905</v>
      </c>
      <c r="J666" s="12">
        <v>0.12</v>
      </c>
      <c r="K666" s="8" t="str">
        <f t="shared" si="120"/>
        <v>N</v>
      </c>
      <c r="L666" s="8" t="str">
        <f t="shared" si="121"/>
        <v>E</v>
      </c>
      <c r="M666" s="9" t="str">
        <f t="shared" si="122"/>
        <v>32.3</v>
      </c>
      <c r="N666" s="9" t="str">
        <f t="shared" si="123"/>
        <v>67.2</v>
      </c>
      <c r="O666">
        <f t="shared" si="124"/>
        <v>17.924843095547587</v>
      </c>
      <c r="P666">
        <f t="shared" si="125"/>
        <v>46.139241165455083</v>
      </c>
      <c r="Q666">
        <f t="shared" si="126"/>
        <v>326.06067709773544</v>
      </c>
      <c r="R666">
        <f t="shared" si="127"/>
        <v>-10.722357351876662</v>
      </c>
      <c r="S666">
        <f t="shared" si="128"/>
        <v>7.2158118500190245</v>
      </c>
      <c r="T666">
        <f t="shared" si="129"/>
        <v>12.42027021299382</v>
      </c>
      <c r="W666">
        <f t="shared" si="119"/>
        <v>1</v>
      </c>
    </row>
    <row r="667" spans="1:23" x14ac:dyDescent="0.25">
      <c r="A667" t="s">
        <v>1962</v>
      </c>
      <c r="B667" t="s">
        <v>1963</v>
      </c>
      <c r="C667" t="s">
        <v>1964</v>
      </c>
      <c r="D667">
        <v>33</v>
      </c>
      <c r="I667" t="s">
        <v>1905</v>
      </c>
      <c r="J667" s="12">
        <v>0.12</v>
      </c>
      <c r="K667" s="8" t="str">
        <f t="shared" si="120"/>
        <v>S</v>
      </c>
      <c r="L667" s="8" t="str">
        <f t="shared" si="121"/>
        <v>E</v>
      </c>
      <c r="M667" s="9">
        <f t="shared" si="122"/>
        <v>-26</v>
      </c>
      <c r="N667" s="9" t="str">
        <f t="shared" si="123"/>
        <v>32.4</v>
      </c>
      <c r="O667">
        <f t="shared" si="124"/>
        <v>0</v>
      </c>
      <c r="P667" t="e">
        <f t="shared" si="125"/>
        <v>#DIV/0!</v>
      </c>
      <c r="Q667" t="e">
        <f t="shared" si="126"/>
        <v>#DIV/0!</v>
      </c>
      <c r="R667">
        <f t="shared" si="127"/>
        <v>0</v>
      </c>
      <c r="S667">
        <f t="shared" si="128"/>
        <v>0</v>
      </c>
      <c r="T667">
        <f t="shared" si="129"/>
        <v>0</v>
      </c>
      <c r="W667">
        <f t="shared" si="119"/>
        <v>0</v>
      </c>
    </row>
    <row r="668" spans="1:23" x14ac:dyDescent="0.25">
      <c r="A668" t="s">
        <v>1965</v>
      </c>
      <c r="B668" t="s">
        <v>539</v>
      </c>
      <c r="C668" t="s">
        <v>1966</v>
      </c>
      <c r="D668">
        <v>33</v>
      </c>
      <c r="I668" t="s">
        <v>1905</v>
      </c>
      <c r="J668" s="12">
        <v>0.12</v>
      </c>
      <c r="K668" s="8" t="str">
        <f t="shared" si="120"/>
        <v>S</v>
      </c>
      <c r="L668" s="8" t="str">
        <f t="shared" si="121"/>
        <v>W</v>
      </c>
      <c r="M668" s="9">
        <f t="shared" si="122"/>
        <v>-49.6</v>
      </c>
      <c r="N668" s="9">
        <f t="shared" si="123"/>
        <v>-157.6</v>
      </c>
      <c r="O668">
        <f t="shared" si="124"/>
        <v>0</v>
      </c>
      <c r="P668" t="e">
        <f t="shared" si="125"/>
        <v>#DIV/0!</v>
      </c>
      <c r="Q668" t="e">
        <f t="shared" si="126"/>
        <v>#DIV/0!</v>
      </c>
      <c r="R668">
        <f t="shared" si="127"/>
        <v>0</v>
      </c>
      <c r="S668">
        <f t="shared" si="128"/>
        <v>0</v>
      </c>
      <c r="T668">
        <f t="shared" si="129"/>
        <v>0</v>
      </c>
      <c r="W668">
        <f t="shared" si="119"/>
        <v>0</v>
      </c>
    </row>
    <row r="669" spans="1:23" x14ac:dyDescent="0.25">
      <c r="A669" t="s">
        <v>1967</v>
      </c>
      <c r="B669" t="s">
        <v>1968</v>
      </c>
      <c r="C669" t="s">
        <v>1969</v>
      </c>
      <c r="D669">
        <v>38</v>
      </c>
      <c r="E669">
        <v>17.2</v>
      </c>
      <c r="F669">
        <v>-0.4</v>
      </c>
      <c r="G669">
        <v>8.6999999999999993</v>
      </c>
      <c r="H669">
        <v>-14.8</v>
      </c>
      <c r="I669" t="s">
        <v>1905</v>
      </c>
      <c r="J669" s="12">
        <v>0.12</v>
      </c>
      <c r="K669" s="8" t="str">
        <f t="shared" si="120"/>
        <v>S</v>
      </c>
      <c r="L669" s="8" t="str">
        <f t="shared" si="121"/>
        <v>W</v>
      </c>
      <c r="M669" s="9">
        <f t="shared" si="122"/>
        <v>-6.6</v>
      </c>
      <c r="N669" s="9">
        <f t="shared" si="123"/>
        <v>-69.7</v>
      </c>
      <c r="O669">
        <f t="shared" si="124"/>
        <v>17.172361514946044</v>
      </c>
      <c r="P669">
        <f t="shared" si="125"/>
        <v>67.605541565667551</v>
      </c>
      <c r="Q669">
        <f t="shared" si="126"/>
        <v>350.41701119815707</v>
      </c>
      <c r="R669">
        <f t="shared" si="127"/>
        <v>-15.655712299053064</v>
      </c>
      <c r="S669">
        <f t="shared" si="128"/>
        <v>2.6431845951311015</v>
      </c>
      <c r="T669">
        <f t="shared" si="129"/>
        <v>6.5423426695137454</v>
      </c>
      <c r="W669">
        <f t="shared" si="119"/>
        <v>1</v>
      </c>
    </row>
    <row r="670" spans="1:23" x14ac:dyDescent="0.25">
      <c r="A670" t="s">
        <v>1970</v>
      </c>
      <c r="B670" t="s">
        <v>876</v>
      </c>
      <c r="C670" t="s">
        <v>1971</v>
      </c>
      <c r="D670">
        <v>26</v>
      </c>
      <c r="I670" t="s">
        <v>1915</v>
      </c>
      <c r="J670" s="12">
        <v>0.12</v>
      </c>
      <c r="K670" s="8" t="str">
        <f t="shared" si="120"/>
        <v>S</v>
      </c>
      <c r="L670" s="8" t="str">
        <f t="shared" si="121"/>
        <v>E</v>
      </c>
      <c r="M670" s="9">
        <f t="shared" si="122"/>
        <v>-39.5</v>
      </c>
      <c r="N670" s="9" t="str">
        <f t="shared" si="123"/>
        <v>12.8</v>
      </c>
      <c r="O670">
        <f t="shared" si="124"/>
        <v>0</v>
      </c>
      <c r="P670" t="e">
        <f t="shared" si="125"/>
        <v>#DIV/0!</v>
      </c>
      <c r="Q670" t="e">
        <f t="shared" si="126"/>
        <v>#DIV/0!</v>
      </c>
      <c r="R670">
        <f t="shared" si="127"/>
        <v>0</v>
      </c>
      <c r="S670">
        <f t="shared" si="128"/>
        <v>0</v>
      </c>
      <c r="T670">
        <f t="shared" si="129"/>
        <v>0</v>
      </c>
      <c r="W670">
        <f t="shared" si="119"/>
        <v>0</v>
      </c>
    </row>
    <row r="671" spans="1:23" x14ac:dyDescent="0.25">
      <c r="A671" t="s">
        <v>1972</v>
      </c>
      <c r="B671" t="s">
        <v>1973</v>
      </c>
      <c r="C671" t="s">
        <v>1974</v>
      </c>
      <c r="D671">
        <v>28.2</v>
      </c>
      <c r="E671">
        <v>14.6</v>
      </c>
      <c r="F671">
        <v>7.1</v>
      </c>
      <c r="G671">
        <v>-4.5999999999999996</v>
      </c>
      <c r="H671">
        <v>11.9</v>
      </c>
      <c r="I671" t="s">
        <v>1915</v>
      </c>
      <c r="J671" s="12">
        <v>0.12</v>
      </c>
      <c r="K671" s="8" t="str">
        <f t="shared" si="120"/>
        <v>S</v>
      </c>
      <c r="L671" s="8" t="str">
        <f t="shared" si="121"/>
        <v>E</v>
      </c>
      <c r="M671" s="9">
        <f t="shared" si="122"/>
        <v>-59</v>
      </c>
      <c r="N671" s="9" t="str">
        <f t="shared" si="123"/>
        <v>45.8</v>
      </c>
      <c r="O671">
        <f t="shared" si="124"/>
        <v>14.600684915441468</v>
      </c>
      <c r="P671">
        <f t="shared" si="125"/>
        <v>50.182810483491323</v>
      </c>
      <c r="Q671">
        <f t="shared" si="126"/>
        <v>132.28244122988838</v>
      </c>
      <c r="R671">
        <f t="shared" si="127"/>
        <v>7.5450649904453808</v>
      </c>
      <c r="S671">
        <f t="shared" si="128"/>
        <v>-8.2970247874116794</v>
      </c>
      <c r="T671">
        <f t="shared" si="129"/>
        <v>9.3494050060435203</v>
      </c>
      <c r="W671">
        <f t="shared" si="119"/>
        <v>1</v>
      </c>
    </row>
    <row r="672" spans="1:23" x14ac:dyDescent="0.25">
      <c r="A672" t="s">
        <v>1975</v>
      </c>
      <c r="B672" t="s">
        <v>1976</v>
      </c>
      <c r="C672" t="s">
        <v>1169</v>
      </c>
      <c r="D672">
        <v>42.5</v>
      </c>
      <c r="E672">
        <v>11.6</v>
      </c>
      <c r="F672">
        <v>-8.6</v>
      </c>
      <c r="G672">
        <v>-5.9</v>
      </c>
      <c r="H672">
        <v>5</v>
      </c>
      <c r="I672" t="s">
        <v>1915</v>
      </c>
      <c r="J672" s="12">
        <v>0.12</v>
      </c>
      <c r="K672" s="8" t="str">
        <f t="shared" si="120"/>
        <v>N</v>
      </c>
      <c r="L672" s="8" t="str">
        <f t="shared" si="121"/>
        <v>E</v>
      </c>
      <c r="M672" s="9" t="str">
        <f t="shared" si="122"/>
        <v>18.0</v>
      </c>
      <c r="N672" s="9" t="str">
        <f t="shared" si="123"/>
        <v>6.5</v>
      </c>
      <c r="O672">
        <f t="shared" si="124"/>
        <v>11.565898149300814</v>
      </c>
      <c r="P672">
        <f t="shared" si="125"/>
        <v>51.394253645964866</v>
      </c>
      <c r="Q672">
        <f t="shared" si="126"/>
        <v>147.25710705560266</v>
      </c>
      <c r="R672">
        <f t="shared" si="127"/>
        <v>7.6021377723674899</v>
      </c>
      <c r="S672">
        <f t="shared" si="128"/>
        <v>-4.888526310117741</v>
      </c>
      <c r="T672">
        <f t="shared" si="129"/>
        <v>7.216634382122324</v>
      </c>
      <c r="W672">
        <f t="shared" si="119"/>
        <v>1</v>
      </c>
    </row>
    <row r="673" spans="1:23" x14ac:dyDescent="0.25">
      <c r="A673" t="s">
        <v>1977</v>
      </c>
      <c r="B673" t="s">
        <v>1756</v>
      </c>
      <c r="C673" t="s">
        <v>1978</v>
      </c>
      <c r="I673" t="s">
        <v>1908</v>
      </c>
      <c r="J673" s="12">
        <v>0.12</v>
      </c>
      <c r="K673" s="8" t="str">
        <f t="shared" si="120"/>
        <v>N</v>
      </c>
      <c r="L673" s="8" t="str">
        <f t="shared" si="121"/>
        <v>W</v>
      </c>
      <c r="M673" s="9" t="str">
        <f t="shared" si="122"/>
        <v>25.7</v>
      </c>
      <c r="N673" s="9">
        <f t="shared" si="123"/>
        <v>-28.4</v>
      </c>
      <c r="O673">
        <f t="shared" si="124"/>
        <v>0</v>
      </c>
      <c r="P673" t="e">
        <f t="shared" si="125"/>
        <v>#DIV/0!</v>
      </c>
      <c r="Q673" t="e">
        <f t="shared" si="126"/>
        <v>#DIV/0!</v>
      </c>
      <c r="R673">
        <f t="shared" si="127"/>
        <v>0</v>
      </c>
      <c r="S673">
        <f t="shared" si="128"/>
        <v>0</v>
      </c>
      <c r="T673">
        <f t="shared" si="129"/>
        <v>0</v>
      </c>
      <c r="W673">
        <f t="shared" si="119"/>
        <v>0</v>
      </c>
    </row>
    <row r="674" spans="1:23" x14ac:dyDescent="0.25">
      <c r="A674" t="s">
        <v>1979</v>
      </c>
      <c r="B674" t="s">
        <v>1980</v>
      </c>
      <c r="C674" t="s">
        <v>1981</v>
      </c>
      <c r="D674">
        <v>36</v>
      </c>
      <c r="E674">
        <v>16.399999999999999</v>
      </c>
      <c r="F674">
        <v>15.6</v>
      </c>
      <c r="G674">
        <v>1.5</v>
      </c>
      <c r="H674">
        <v>4.9000000000000004</v>
      </c>
      <c r="I674" t="s">
        <v>1915</v>
      </c>
      <c r="J674" s="12">
        <v>0.12</v>
      </c>
      <c r="K674" s="8" t="str">
        <f t="shared" si="120"/>
        <v>S</v>
      </c>
      <c r="L674" s="8" t="str">
        <f t="shared" si="121"/>
        <v>W</v>
      </c>
      <c r="M674" s="9">
        <f t="shared" si="122"/>
        <v>-11.4</v>
      </c>
      <c r="N674" s="9">
        <f t="shared" si="123"/>
        <v>-135.80000000000001</v>
      </c>
      <c r="O674">
        <f t="shared" si="124"/>
        <v>16.420109622045768</v>
      </c>
      <c r="P674">
        <f t="shared" si="125"/>
        <v>37.900271473044562</v>
      </c>
      <c r="Q674">
        <f t="shared" si="126"/>
        <v>256.31663646327581</v>
      </c>
      <c r="R674">
        <f t="shared" si="127"/>
        <v>2.3860678094329586</v>
      </c>
      <c r="S674">
        <f t="shared" si="128"/>
        <v>9.8004096938839567</v>
      </c>
      <c r="T674">
        <f t="shared" si="129"/>
        <v>12.95679938259496</v>
      </c>
      <c r="W674">
        <f t="shared" si="119"/>
        <v>1</v>
      </c>
    </row>
    <row r="675" spans="1:23" x14ac:dyDescent="0.25">
      <c r="A675" t="s">
        <v>1982</v>
      </c>
      <c r="B675" t="s">
        <v>603</v>
      </c>
      <c r="C675" t="s">
        <v>1983</v>
      </c>
      <c r="I675" t="s">
        <v>1984</v>
      </c>
      <c r="J675" s="12">
        <v>0.11</v>
      </c>
      <c r="K675" s="8" t="str">
        <f t="shared" si="120"/>
        <v>N</v>
      </c>
      <c r="L675" s="8" t="str">
        <f t="shared" si="121"/>
        <v>W</v>
      </c>
      <c r="M675" s="9" t="str">
        <f t="shared" si="122"/>
        <v>20.7</v>
      </c>
      <c r="N675" s="9">
        <f t="shared" si="123"/>
        <v>-93.6</v>
      </c>
      <c r="O675">
        <f t="shared" si="124"/>
        <v>0</v>
      </c>
      <c r="P675" t="e">
        <f t="shared" si="125"/>
        <v>#DIV/0!</v>
      </c>
      <c r="Q675" t="e">
        <f t="shared" si="126"/>
        <v>#DIV/0!</v>
      </c>
      <c r="R675">
        <f t="shared" si="127"/>
        <v>0</v>
      </c>
      <c r="S675">
        <f t="shared" si="128"/>
        <v>0</v>
      </c>
      <c r="T675">
        <f t="shared" si="129"/>
        <v>0</v>
      </c>
    </row>
    <row r="676" spans="1:23" x14ac:dyDescent="0.25">
      <c r="A676" t="s">
        <v>1985</v>
      </c>
      <c r="B676" t="s">
        <v>208</v>
      </c>
      <c r="C676" t="s">
        <v>1986</v>
      </c>
      <c r="I676" t="s">
        <v>1987</v>
      </c>
      <c r="J676" s="12">
        <v>0.11</v>
      </c>
      <c r="K676" s="8" t="str">
        <f t="shared" si="120"/>
        <v>S</v>
      </c>
      <c r="L676" s="8" t="str">
        <f t="shared" si="121"/>
        <v>E</v>
      </c>
      <c r="M676" s="9">
        <f t="shared" si="122"/>
        <v>-23.1</v>
      </c>
      <c r="N676" s="9" t="str">
        <f t="shared" si="123"/>
        <v>152.4</v>
      </c>
      <c r="O676">
        <f t="shared" si="124"/>
        <v>0</v>
      </c>
      <c r="P676" t="e">
        <f t="shared" si="125"/>
        <v>#DIV/0!</v>
      </c>
      <c r="Q676" t="e">
        <f t="shared" si="126"/>
        <v>#DIV/0!</v>
      </c>
      <c r="R676">
        <f t="shared" si="127"/>
        <v>0</v>
      </c>
      <c r="S676">
        <f t="shared" si="128"/>
        <v>0</v>
      </c>
      <c r="T676">
        <f t="shared" si="129"/>
        <v>0</v>
      </c>
      <c r="W676">
        <f t="shared" ref="W676:W707" si="130">IF(O676&lt;&gt;0,1,0)</f>
        <v>0</v>
      </c>
    </row>
    <row r="677" spans="1:23" x14ac:dyDescent="0.25">
      <c r="A677" t="s">
        <v>1988</v>
      </c>
      <c r="I677" t="s">
        <v>1984</v>
      </c>
      <c r="J677" s="12">
        <v>0.11</v>
      </c>
      <c r="K677" s="8" t="str">
        <f t="shared" si="120"/>
        <v/>
      </c>
      <c r="L677" s="8" t="str">
        <f t="shared" si="121"/>
        <v/>
      </c>
      <c r="M677" s="9" t="str">
        <f t="shared" si="122"/>
        <v/>
      </c>
      <c r="N677" s="9" t="b">
        <f t="shared" si="123"/>
        <v>0</v>
      </c>
      <c r="O677">
        <f t="shared" si="124"/>
        <v>0</v>
      </c>
      <c r="P677" t="e">
        <f t="shared" si="125"/>
        <v>#VALUE!</v>
      </c>
      <c r="Q677" t="e">
        <f t="shared" si="126"/>
        <v>#VALUE!</v>
      </c>
      <c r="R677" t="e">
        <f t="shared" si="127"/>
        <v>#VALUE!</v>
      </c>
      <c r="S677">
        <f t="shared" si="128"/>
        <v>0</v>
      </c>
      <c r="T677" t="e">
        <f t="shared" si="129"/>
        <v>#VALUE!</v>
      </c>
      <c r="W677">
        <f t="shared" si="130"/>
        <v>0</v>
      </c>
    </row>
    <row r="678" spans="1:23" x14ac:dyDescent="0.25">
      <c r="A678" t="s">
        <v>1989</v>
      </c>
      <c r="B678" t="s">
        <v>1990</v>
      </c>
      <c r="C678" t="s">
        <v>1991</v>
      </c>
      <c r="I678" t="s">
        <v>1992</v>
      </c>
      <c r="J678" s="12">
        <v>0.11</v>
      </c>
      <c r="K678" s="8" t="str">
        <f t="shared" si="120"/>
        <v>S</v>
      </c>
      <c r="L678" s="8" t="str">
        <f t="shared" si="121"/>
        <v>E</v>
      </c>
      <c r="M678" s="9">
        <f t="shared" si="122"/>
        <v>-32.799999999999997</v>
      </c>
      <c r="N678" s="9" t="str">
        <f t="shared" si="123"/>
        <v>159.1</v>
      </c>
      <c r="O678">
        <f t="shared" si="124"/>
        <v>0</v>
      </c>
      <c r="P678" t="e">
        <f t="shared" si="125"/>
        <v>#DIV/0!</v>
      </c>
      <c r="Q678" t="e">
        <f t="shared" si="126"/>
        <v>#DIV/0!</v>
      </c>
      <c r="R678">
        <f t="shared" si="127"/>
        <v>0</v>
      </c>
      <c r="S678">
        <f t="shared" si="128"/>
        <v>0</v>
      </c>
      <c r="T678">
        <f t="shared" si="129"/>
        <v>0</v>
      </c>
      <c r="W678">
        <f t="shared" si="130"/>
        <v>0</v>
      </c>
    </row>
    <row r="679" spans="1:23" x14ac:dyDescent="0.25">
      <c r="A679" t="s">
        <v>1993</v>
      </c>
      <c r="I679" t="s">
        <v>1984</v>
      </c>
      <c r="J679" s="12">
        <v>0.11</v>
      </c>
      <c r="K679" s="8" t="str">
        <f t="shared" si="120"/>
        <v/>
      </c>
      <c r="L679" s="8" t="str">
        <f t="shared" si="121"/>
        <v/>
      </c>
      <c r="M679" s="9" t="str">
        <f t="shared" si="122"/>
        <v/>
      </c>
      <c r="N679" s="9" t="b">
        <f t="shared" si="123"/>
        <v>0</v>
      </c>
      <c r="O679">
        <f t="shared" si="124"/>
        <v>0</v>
      </c>
      <c r="P679" t="e">
        <f t="shared" si="125"/>
        <v>#VALUE!</v>
      </c>
      <c r="Q679" t="e">
        <f t="shared" si="126"/>
        <v>#VALUE!</v>
      </c>
      <c r="R679" t="e">
        <f t="shared" si="127"/>
        <v>#VALUE!</v>
      </c>
      <c r="S679">
        <f t="shared" si="128"/>
        <v>0</v>
      </c>
      <c r="T679" t="e">
        <f t="shared" si="129"/>
        <v>#VALUE!</v>
      </c>
      <c r="W679">
        <f t="shared" si="130"/>
        <v>0</v>
      </c>
    </row>
    <row r="680" spans="1:23" x14ac:dyDescent="0.25">
      <c r="A680" t="s">
        <v>1994</v>
      </c>
      <c r="B680" t="s">
        <v>1995</v>
      </c>
      <c r="C680" t="s">
        <v>1996</v>
      </c>
      <c r="I680" t="s">
        <v>1992</v>
      </c>
      <c r="J680" s="12">
        <v>0.11</v>
      </c>
      <c r="K680" s="8" t="str">
        <f t="shared" si="120"/>
        <v>N</v>
      </c>
      <c r="L680" s="8" t="str">
        <f t="shared" si="121"/>
        <v>E</v>
      </c>
      <c r="M680" s="9" t="str">
        <f t="shared" si="122"/>
        <v>40.0</v>
      </c>
      <c r="N680" s="9" t="str">
        <f t="shared" si="123"/>
        <v>116.0</v>
      </c>
      <c r="O680">
        <f t="shared" si="124"/>
        <v>0</v>
      </c>
      <c r="P680" t="e">
        <f t="shared" si="125"/>
        <v>#DIV/0!</v>
      </c>
      <c r="Q680" t="e">
        <f t="shared" si="126"/>
        <v>#DIV/0!</v>
      </c>
      <c r="R680">
        <f t="shared" si="127"/>
        <v>0</v>
      </c>
      <c r="S680">
        <f t="shared" si="128"/>
        <v>0</v>
      </c>
      <c r="T680">
        <f t="shared" si="129"/>
        <v>0</v>
      </c>
      <c r="W680">
        <f t="shared" si="130"/>
        <v>0</v>
      </c>
    </row>
    <row r="681" spans="1:23" x14ac:dyDescent="0.25">
      <c r="A681" t="s">
        <v>1997</v>
      </c>
      <c r="I681" t="s">
        <v>1987</v>
      </c>
      <c r="J681" s="12">
        <v>0.11</v>
      </c>
      <c r="K681" s="8" t="str">
        <f t="shared" si="120"/>
        <v/>
      </c>
      <c r="L681" s="8" t="str">
        <f t="shared" si="121"/>
        <v/>
      </c>
      <c r="M681" s="9" t="str">
        <f t="shared" si="122"/>
        <v/>
      </c>
      <c r="N681" s="9" t="b">
        <f t="shared" si="123"/>
        <v>0</v>
      </c>
      <c r="O681">
        <f t="shared" si="124"/>
        <v>0</v>
      </c>
      <c r="P681" t="e">
        <f t="shared" si="125"/>
        <v>#VALUE!</v>
      </c>
      <c r="Q681" t="e">
        <f t="shared" si="126"/>
        <v>#VALUE!</v>
      </c>
      <c r="R681" t="e">
        <f t="shared" si="127"/>
        <v>#VALUE!</v>
      </c>
      <c r="S681">
        <f t="shared" si="128"/>
        <v>0</v>
      </c>
      <c r="T681" t="e">
        <f t="shared" si="129"/>
        <v>#VALUE!</v>
      </c>
      <c r="W681">
        <f t="shared" si="130"/>
        <v>0</v>
      </c>
    </row>
    <row r="682" spans="1:23" x14ac:dyDescent="0.25">
      <c r="A682" t="s">
        <v>1998</v>
      </c>
      <c r="B682" t="s">
        <v>1542</v>
      </c>
      <c r="C682" t="s">
        <v>639</v>
      </c>
      <c r="I682" t="s">
        <v>1984</v>
      </c>
      <c r="J682" s="12">
        <v>0.11</v>
      </c>
      <c r="K682" s="8" t="str">
        <f t="shared" si="120"/>
        <v>S</v>
      </c>
      <c r="L682" s="8" t="str">
        <f t="shared" si="121"/>
        <v>E</v>
      </c>
      <c r="M682" s="9">
        <f t="shared" si="122"/>
        <v>-41.8</v>
      </c>
      <c r="N682" s="9" t="str">
        <f t="shared" si="123"/>
        <v>122.9</v>
      </c>
      <c r="O682">
        <f t="shared" si="124"/>
        <v>0</v>
      </c>
      <c r="P682" t="e">
        <f t="shared" si="125"/>
        <v>#DIV/0!</v>
      </c>
      <c r="Q682" t="e">
        <f t="shared" si="126"/>
        <v>#DIV/0!</v>
      </c>
      <c r="R682">
        <f t="shared" si="127"/>
        <v>0</v>
      </c>
      <c r="S682">
        <f t="shared" si="128"/>
        <v>0</v>
      </c>
      <c r="T682">
        <f t="shared" si="129"/>
        <v>0</v>
      </c>
      <c r="W682">
        <f t="shared" si="130"/>
        <v>0</v>
      </c>
    </row>
    <row r="683" spans="1:23" x14ac:dyDescent="0.25">
      <c r="A683" t="s">
        <v>1999</v>
      </c>
      <c r="I683" t="s">
        <v>1992</v>
      </c>
      <c r="J683" s="12">
        <v>0.11</v>
      </c>
      <c r="K683" s="8" t="str">
        <f t="shared" si="120"/>
        <v/>
      </c>
      <c r="L683" s="8" t="str">
        <f t="shared" si="121"/>
        <v/>
      </c>
      <c r="M683" s="9" t="str">
        <f t="shared" si="122"/>
        <v/>
      </c>
      <c r="N683" s="9" t="b">
        <f t="shared" si="123"/>
        <v>0</v>
      </c>
      <c r="O683">
        <f t="shared" si="124"/>
        <v>0</v>
      </c>
      <c r="P683" t="e">
        <f t="shared" si="125"/>
        <v>#VALUE!</v>
      </c>
      <c r="Q683" t="e">
        <f t="shared" si="126"/>
        <v>#VALUE!</v>
      </c>
      <c r="R683" t="e">
        <f t="shared" si="127"/>
        <v>#VALUE!</v>
      </c>
      <c r="S683">
        <f t="shared" si="128"/>
        <v>0</v>
      </c>
      <c r="T683" t="e">
        <f t="shared" si="129"/>
        <v>#VALUE!</v>
      </c>
      <c r="W683">
        <f t="shared" si="130"/>
        <v>0</v>
      </c>
    </row>
    <row r="684" spans="1:23" x14ac:dyDescent="0.25">
      <c r="A684" t="s">
        <v>2000</v>
      </c>
      <c r="B684" t="s">
        <v>2001</v>
      </c>
      <c r="C684" t="s">
        <v>2002</v>
      </c>
      <c r="D684">
        <v>50</v>
      </c>
      <c r="I684" t="s">
        <v>1987</v>
      </c>
      <c r="J684" s="12">
        <v>0.11</v>
      </c>
      <c r="K684" s="8" t="str">
        <f t="shared" si="120"/>
        <v>S</v>
      </c>
      <c r="L684" s="8" t="str">
        <f t="shared" si="121"/>
        <v>E</v>
      </c>
      <c r="M684" s="9">
        <f t="shared" si="122"/>
        <v>-49.8</v>
      </c>
      <c r="N684" s="9" t="str">
        <f t="shared" si="123"/>
        <v>33.1</v>
      </c>
      <c r="O684">
        <f t="shared" si="124"/>
        <v>0</v>
      </c>
      <c r="P684" t="e">
        <f t="shared" si="125"/>
        <v>#DIV/0!</v>
      </c>
      <c r="Q684" t="e">
        <f t="shared" si="126"/>
        <v>#DIV/0!</v>
      </c>
      <c r="R684">
        <f t="shared" si="127"/>
        <v>0</v>
      </c>
      <c r="S684">
        <f t="shared" si="128"/>
        <v>0</v>
      </c>
      <c r="T684">
        <f t="shared" si="129"/>
        <v>0</v>
      </c>
      <c r="W684">
        <f t="shared" si="130"/>
        <v>0</v>
      </c>
    </row>
    <row r="685" spans="1:23" x14ac:dyDescent="0.25">
      <c r="A685" t="s">
        <v>2003</v>
      </c>
      <c r="B685" t="s">
        <v>2004</v>
      </c>
      <c r="C685" t="s">
        <v>690</v>
      </c>
      <c r="D685">
        <v>68.5</v>
      </c>
      <c r="I685" t="s">
        <v>1984</v>
      </c>
      <c r="J685" s="12">
        <v>0.11</v>
      </c>
      <c r="K685" s="8" t="str">
        <f t="shared" si="120"/>
        <v>N</v>
      </c>
      <c r="L685" s="8" t="str">
        <f t="shared" si="121"/>
        <v>W</v>
      </c>
      <c r="M685" s="9" t="str">
        <f t="shared" si="122"/>
        <v>33.9</v>
      </c>
      <c r="N685" s="9">
        <f t="shared" si="123"/>
        <v>-154.9</v>
      </c>
      <c r="O685">
        <f t="shared" si="124"/>
        <v>0</v>
      </c>
      <c r="P685" t="e">
        <f t="shared" si="125"/>
        <v>#DIV/0!</v>
      </c>
      <c r="Q685" t="e">
        <f t="shared" si="126"/>
        <v>#DIV/0!</v>
      </c>
      <c r="R685">
        <f t="shared" si="127"/>
        <v>0</v>
      </c>
      <c r="S685">
        <f t="shared" si="128"/>
        <v>0</v>
      </c>
      <c r="T685">
        <f t="shared" si="129"/>
        <v>0</v>
      </c>
      <c r="W685">
        <f t="shared" si="130"/>
        <v>0</v>
      </c>
    </row>
    <row r="686" spans="1:23" x14ac:dyDescent="0.25">
      <c r="A686" t="s">
        <v>2005</v>
      </c>
      <c r="B686" t="s">
        <v>1149</v>
      </c>
      <c r="C686" t="s">
        <v>2006</v>
      </c>
      <c r="D686">
        <v>59.3</v>
      </c>
      <c r="I686" t="s">
        <v>1984</v>
      </c>
      <c r="J686" s="12">
        <v>0.11</v>
      </c>
      <c r="K686" s="8" t="str">
        <f t="shared" si="120"/>
        <v>N</v>
      </c>
      <c r="L686" s="8" t="str">
        <f t="shared" si="121"/>
        <v>W</v>
      </c>
      <c r="M686" s="9" t="str">
        <f t="shared" si="122"/>
        <v>7.6</v>
      </c>
      <c r="N686" s="9">
        <f t="shared" si="123"/>
        <v>-58.2</v>
      </c>
      <c r="O686">
        <f t="shared" si="124"/>
        <v>0</v>
      </c>
      <c r="P686" t="e">
        <f t="shared" si="125"/>
        <v>#DIV/0!</v>
      </c>
      <c r="Q686" t="e">
        <f t="shared" si="126"/>
        <v>#DIV/0!</v>
      </c>
      <c r="R686">
        <f t="shared" si="127"/>
        <v>0</v>
      </c>
      <c r="S686">
        <f t="shared" si="128"/>
        <v>0</v>
      </c>
      <c r="T686">
        <f t="shared" si="129"/>
        <v>0</v>
      </c>
      <c r="W686">
        <f t="shared" si="130"/>
        <v>0</v>
      </c>
    </row>
    <row r="687" spans="1:23" x14ac:dyDescent="0.25">
      <c r="A687" t="s">
        <v>2007</v>
      </c>
      <c r="B687" t="s">
        <v>418</v>
      </c>
      <c r="C687" t="s">
        <v>2008</v>
      </c>
      <c r="I687" t="s">
        <v>1984</v>
      </c>
      <c r="J687" s="12">
        <v>0.11</v>
      </c>
      <c r="K687" s="8" t="str">
        <f t="shared" si="120"/>
        <v>S</v>
      </c>
      <c r="L687" s="8" t="str">
        <f t="shared" si="121"/>
        <v>W</v>
      </c>
      <c r="M687" s="9">
        <f t="shared" si="122"/>
        <v>-6.4</v>
      </c>
      <c r="N687" s="9">
        <f t="shared" si="123"/>
        <v>-155.80000000000001</v>
      </c>
      <c r="O687">
        <f t="shared" si="124"/>
        <v>0</v>
      </c>
      <c r="P687" t="e">
        <f t="shared" si="125"/>
        <v>#DIV/0!</v>
      </c>
      <c r="Q687" t="e">
        <f t="shared" si="126"/>
        <v>#DIV/0!</v>
      </c>
      <c r="R687">
        <f t="shared" si="127"/>
        <v>0</v>
      </c>
      <c r="S687">
        <f t="shared" si="128"/>
        <v>0</v>
      </c>
      <c r="T687">
        <f t="shared" si="129"/>
        <v>0</v>
      </c>
      <c r="W687">
        <f t="shared" si="130"/>
        <v>0</v>
      </c>
    </row>
    <row r="688" spans="1:23" x14ac:dyDescent="0.25">
      <c r="A688" t="s">
        <v>2009</v>
      </c>
      <c r="B688" t="s">
        <v>1237</v>
      </c>
      <c r="C688" t="s">
        <v>1322</v>
      </c>
      <c r="D688">
        <v>47.2</v>
      </c>
      <c r="I688" t="s">
        <v>1984</v>
      </c>
      <c r="J688" s="12">
        <v>0.11</v>
      </c>
      <c r="K688" s="8" t="str">
        <f t="shared" si="120"/>
        <v>S</v>
      </c>
      <c r="L688" s="8" t="str">
        <f t="shared" si="121"/>
        <v>E</v>
      </c>
      <c r="M688" s="9">
        <f t="shared" si="122"/>
        <v>-43</v>
      </c>
      <c r="N688" s="9" t="str">
        <f t="shared" si="123"/>
        <v>33.4</v>
      </c>
      <c r="O688">
        <f t="shared" si="124"/>
        <v>0</v>
      </c>
      <c r="P688" t="e">
        <f t="shared" si="125"/>
        <v>#DIV/0!</v>
      </c>
      <c r="Q688" t="e">
        <f t="shared" si="126"/>
        <v>#DIV/0!</v>
      </c>
      <c r="R688">
        <f t="shared" si="127"/>
        <v>0</v>
      </c>
      <c r="S688">
        <f t="shared" si="128"/>
        <v>0</v>
      </c>
      <c r="T688">
        <f t="shared" si="129"/>
        <v>0</v>
      </c>
      <c r="W688">
        <f t="shared" si="130"/>
        <v>0</v>
      </c>
    </row>
    <row r="689" spans="1:23" x14ac:dyDescent="0.25">
      <c r="A689" t="s">
        <v>2010</v>
      </c>
      <c r="B689" t="s">
        <v>508</v>
      </c>
      <c r="C689" t="s">
        <v>2011</v>
      </c>
      <c r="D689">
        <v>34.1</v>
      </c>
      <c r="I689" t="s">
        <v>1984</v>
      </c>
      <c r="J689" s="12">
        <v>0.11</v>
      </c>
      <c r="K689" s="8" t="str">
        <f t="shared" si="120"/>
        <v>N</v>
      </c>
      <c r="L689" s="8" t="str">
        <f t="shared" si="121"/>
        <v>W</v>
      </c>
      <c r="M689" s="9" t="str">
        <f t="shared" si="122"/>
        <v>5.3</v>
      </c>
      <c r="N689" s="9">
        <f t="shared" si="123"/>
        <v>-164.3</v>
      </c>
      <c r="O689">
        <f t="shared" si="124"/>
        <v>0</v>
      </c>
      <c r="P689" t="e">
        <f t="shared" si="125"/>
        <v>#DIV/0!</v>
      </c>
      <c r="Q689" t="e">
        <f t="shared" si="126"/>
        <v>#DIV/0!</v>
      </c>
      <c r="R689">
        <f t="shared" si="127"/>
        <v>0</v>
      </c>
      <c r="S689">
        <f t="shared" si="128"/>
        <v>0</v>
      </c>
      <c r="T689">
        <f t="shared" si="129"/>
        <v>0</v>
      </c>
      <c r="W689">
        <f t="shared" si="130"/>
        <v>0</v>
      </c>
    </row>
    <row r="690" spans="1:23" x14ac:dyDescent="0.25">
      <c r="A690" t="s">
        <v>2012</v>
      </c>
      <c r="B690" t="s">
        <v>1546</v>
      </c>
      <c r="C690" t="s">
        <v>1187</v>
      </c>
      <c r="D690">
        <v>29.6</v>
      </c>
      <c r="I690" t="s">
        <v>1987</v>
      </c>
      <c r="J690" s="12">
        <v>0.11</v>
      </c>
      <c r="K690" s="8" t="str">
        <f t="shared" si="120"/>
        <v>N</v>
      </c>
      <c r="L690" s="8" t="str">
        <f t="shared" si="121"/>
        <v>E</v>
      </c>
      <c r="M690" s="9" t="str">
        <f t="shared" si="122"/>
        <v>21.9</v>
      </c>
      <c r="N690" s="9" t="str">
        <f t="shared" si="123"/>
        <v>53.1</v>
      </c>
      <c r="O690">
        <f t="shared" si="124"/>
        <v>0</v>
      </c>
      <c r="P690" t="e">
        <f t="shared" si="125"/>
        <v>#DIV/0!</v>
      </c>
      <c r="Q690" t="e">
        <f t="shared" si="126"/>
        <v>#DIV/0!</v>
      </c>
      <c r="R690">
        <f t="shared" si="127"/>
        <v>0</v>
      </c>
      <c r="S690">
        <f t="shared" si="128"/>
        <v>0</v>
      </c>
      <c r="T690">
        <f t="shared" si="129"/>
        <v>0</v>
      </c>
      <c r="W690">
        <f t="shared" si="130"/>
        <v>0</v>
      </c>
    </row>
    <row r="691" spans="1:23" x14ac:dyDescent="0.25">
      <c r="A691" t="s">
        <v>2013</v>
      </c>
      <c r="B691" t="s">
        <v>2014</v>
      </c>
      <c r="C691" t="s">
        <v>1377</v>
      </c>
      <c r="D691">
        <v>37</v>
      </c>
      <c r="E691">
        <v>18.399999999999999</v>
      </c>
      <c r="F691">
        <v>-4.5</v>
      </c>
      <c r="G691">
        <v>-14.1</v>
      </c>
      <c r="H691">
        <v>-10.9</v>
      </c>
      <c r="I691" t="s">
        <v>1992</v>
      </c>
      <c r="J691" s="12">
        <v>0.11</v>
      </c>
      <c r="K691" s="8" t="str">
        <f t="shared" si="120"/>
        <v>N</v>
      </c>
      <c r="L691" s="8" t="str">
        <f t="shared" si="121"/>
        <v>E</v>
      </c>
      <c r="M691" s="9" t="str">
        <f t="shared" si="122"/>
        <v>88.5</v>
      </c>
      <c r="N691" s="9" t="str">
        <f t="shared" si="123"/>
        <v>116.6</v>
      </c>
      <c r="O691">
        <f t="shared" si="124"/>
        <v>18.381240436923729</v>
      </c>
      <c r="P691">
        <f t="shared" si="125"/>
        <v>52.563786947759205</v>
      </c>
      <c r="Q691">
        <f t="shared" si="126"/>
        <v>225.09270483944016</v>
      </c>
      <c r="R691">
        <f t="shared" si="127"/>
        <v>10.303700268084242</v>
      </c>
      <c r="S691">
        <f t="shared" si="128"/>
        <v>10.337097203687676</v>
      </c>
      <c r="T691">
        <f t="shared" si="129"/>
        <v>11.173548325710732</v>
      </c>
      <c r="W691">
        <f t="shared" si="130"/>
        <v>1</v>
      </c>
    </row>
    <row r="692" spans="1:23" x14ac:dyDescent="0.25">
      <c r="A692" t="s">
        <v>2015</v>
      </c>
      <c r="B692" t="s">
        <v>2016</v>
      </c>
      <c r="C692" t="s">
        <v>2017</v>
      </c>
      <c r="I692" t="s">
        <v>1984</v>
      </c>
      <c r="J692" s="12">
        <v>0.11</v>
      </c>
      <c r="K692" s="8" t="str">
        <f t="shared" si="120"/>
        <v>S</v>
      </c>
      <c r="L692" s="8" t="str">
        <f t="shared" si="121"/>
        <v>W</v>
      </c>
      <c r="M692" s="9">
        <f t="shared" si="122"/>
        <v>-21.7</v>
      </c>
      <c r="N692" s="9">
        <f t="shared" si="123"/>
        <v>-98.6</v>
      </c>
      <c r="O692">
        <f t="shared" si="124"/>
        <v>0</v>
      </c>
      <c r="P692" t="e">
        <f t="shared" si="125"/>
        <v>#DIV/0!</v>
      </c>
      <c r="Q692" t="e">
        <f t="shared" si="126"/>
        <v>#DIV/0!</v>
      </c>
      <c r="R692">
        <f t="shared" si="127"/>
        <v>0</v>
      </c>
      <c r="S692">
        <f t="shared" si="128"/>
        <v>0</v>
      </c>
      <c r="T692">
        <f t="shared" si="129"/>
        <v>0</v>
      </c>
      <c r="W692">
        <f t="shared" si="130"/>
        <v>0</v>
      </c>
    </row>
    <row r="693" spans="1:23" x14ac:dyDescent="0.25">
      <c r="A693" t="s">
        <v>2018</v>
      </c>
      <c r="B693" t="s">
        <v>665</v>
      </c>
      <c r="C693" t="s">
        <v>2019</v>
      </c>
      <c r="D693">
        <v>57.4</v>
      </c>
      <c r="I693" t="s">
        <v>1992</v>
      </c>
      <c r="J693" s="12">
        <v>0.11</v>
      </c>
      <c r="K693" s="8" t="str">
        <f t="shared" si="120"/>
        <v>S</v>
      </c>
      <c r="L693" s="8" t="str">
        <f t="shared" si="121"/>
        <v>W</v>
      </c>
      <c r="M693" s="9">
        <f t="shared" si="122"/>
        <v>-23.7</v>
      </c>
      <c r="N693" s="9">
        <f t="shared" si="123"/>
        <v>-16</v>
      </c>
      <c r="O693">
        <f t="shared" si="124"/>
        <v>0</v>
      </c>
      <c r="P693" t="e">
        <f t="shared" si="125"/>
        <v>#DIV/0!</v>
      </c>
      <c r="Q693" t="e">
        <f t="shared" si="126"/>
        <v>#DIV/0!</v>
      </c>
      <c r="R693">
        <f t="shared" si="127"/>
        <v>0</v>
      </c>
      <c r="S693">
        <f t="shared" si="128"/>
        <v>0</v>
      </c>
      <c r="T693">
        <f t="shared" si="129"/>
        <v>0</v>
      </c>
      <c r="W693">
        <f t="shared" si="130"/>
        <v>0</v>
      </c>
    </row>
    <row r="694" spans="1:23" x14ac:dyDescent="0.25">
      <c r="A694" t="s">
        <v>2020</v>
      </c>
      <c r="B694" t="s">
        <v>2021</v>
      </c>
      <c r="C694" t="s">
        <v>2022</v>
      </c>
      <c r="D694">
        <v>26.1</v>
      </c>
      <c r="E694">
        <v>15.2</v>
      </c>
      <c r="F694">
        <v>-11.6</v>
      </c>
      <c r="G694">
        <v>1.6</v>
      </c>
      <c r="H694">
        <v>9.6999999999999993</v>
      </c>
      <c r="I694" t="s">
        <v>1984</v>
      </c>
      <c r="J694" s="12">
        <v>0.11</v>
      </c>
      <c r="K694" s="8" t="str">
        <f t="shared" si="120"/>
        <v>S</v>
      </c>
      <c r="L694" s="8" t="str">
        <f t="shared" si="121"/>
        <v>W</v>
      </c>
      <c r="M694" s="9">
        <f t="shared" si="122"/>
        <v>-26.6</v>
      </c>
      <c r="N694" s="9">
        <f t="shared" si="123"/>
        <v>-12.6</v>
      </c>
      <c r="O694">
        <f t="shared" si="124"/>
        <v>15.205591076969023</v>
      </c>
      <c r="P694">
        <f t="shared" si="125"/>
        <v>13.624003281378947</v>
      </c>
      <c r="Q694">
        <f t="shared" si="126"/>
        <v>164.30341728962185</v>
      </c>
      <c r="R694">
        <f t="shared" si="127"/>
        <v>3.4480981575435745</v>
      </c>
      <c r="S694">
        <f t="shared" si="128"/>
        <v>-0.96899478102454739</v>
      </c>
      <c r="T694">
        <f t="shared" si="129"/>
        <v>14.777742324532927</v>
      </c>
      <c r="W694">
        <f t="shared" si="130"/>
        <v>1</v>
      </c>
    </row>
    <row r="695" spans="1:23" x14ac:dyDescent="0.25">
      <c r="A695" t="s">
        <v>2023</v>
      </c>
      <c r="B695" t="s">
        <v>771</v>
      </c>
      <c r="C695" t="s">
        <v>2024</v>
      </c>
      <c r="D695">
        <v>30</v>
      </c>
      <c r="I695" t="s">
        <v>1992</v>
      </c>
      <c r="J695" s="12">
        <v>0.11</v>
      </c>
      <c r="K695" s="8" t="str">
        <f t="shared" si="120"/>
        <v>S</v>
      </c>
      <c r="L695" s="8" t="str">
        <f t="shared" si="121"/>
        <v>E</v>
      </c>
      <c r="M695" s="9">
        <f t="shared" si="122"/>
        <v>-10.3</v>
      </c>
      <c r="N695" s="9" t="str">
        <f t="shared" si="123"/>
        <v>148.8</v>
      </c>
      <c r="O695">
        <f t="shared" si="124"/>
        <v>0</v>
      </c>
      <c r="P695" t="e">
        <f t="shared" si="125"/>
        <v>#DIV/0!</v>
      </c>
      <c r="Q695" t="e">
        <f t="shared" si="126"/>
        <v>#DIV/0!</v>
      </c>
      <c r="R695">
        <f t="shared" si="127"/>
        <v>0</v>
      </c>
      <c r="S695">
        <f t="shared" si="128"/>
        <v>0</v>
      </c>
      <c r="T695">
        <f t="shared" si="129"/>
        <v>0</v>
      </c>
      <c r="W695">
        <f t="shared" si="130"/>
        <v>0</v>
      </c>
    </row>
    <row r="696" spans="1:23" x14ac:dyDescent="0.25">
      <c r="A696" t="s">
        <v>2025</v>
      </c>
      <c r="I696" t="s">
        <v>1987</v>
      </c>
      <c r="J696" s="12">
        <v>0.11</v>
      </c>
      <c r="K696" s="8" t="str">
        <f t="shared" si="120"/>
        <v/>
      </c>
      <c r="L696" s="8" t="str">
        <f t="shared" si="121"/>
        <v/>
      </c>
      <c r="M696" s="9" t="str">
        <f t="shared" si="122"/>
        <v/>
      </c>
      <c r="N696" s="9" t="b">
        <f t="shared" si="123"/>
        <v>0</v>
      </c>
      <c r="O696">
        <f t="shared" si="124"/>
        <v>0</v>
      </c>
      <c r="P696" t="e">
        <f t="shared" si="125"/>
        <v>#VALUE!</v>
      </c>
      <c r="Q696" t="e">
        <f t="shared" si="126"/>
        <v>#VALUE!</v>
      </c>
      <c r="R696" t="e">
        <f t="shared" si="127"/>
        <v>#VALUE!</v>
      </c>
      <c r="S696">
        <f t="shared" si="128"/>
        <v>0</v>
      </c>
      <c r="T696" t="e">
        <f t="shared" si="129"/>
        <v>#VALUE!</v>
      </c>
      <c r="W696">
        <f t="shared" si="130"/>
        <v>0</v>
      </c>
    </row>
    <row r="697" spans="1:23" x14ac:dyDescent="0.25">
      <c r="A697" t="s">
        <v>2026</v>
      </c>
      <c r="I697" t="s">
        <v>1992</v>
      </c>
      <c r="J697" s="12">
        <v>0.11</v>
      </c>
      <c r="K697" s="8" t="str">
        <f t="shared" si="120"/>
        <v/>
      </c>
      <c r="L697" s="8" t="str">
        <f t="shared" si="121"/>
        <v/>
      </c>
      <c r="M697" s="9" t="str">
        <f t="shared" si="122"/>
        <v/>
      </c>
      <c r="N697" s="9" t="b">
        <f t="shared" si="123"/>
        <v>0</v>
      </c>
      <c r="O697">
        <f t="shared" si="124"/>
        <v>0</v>
      </c>
      <c r="P697" t="e">
        <f t="shared" si="125"/>
        <v>#VALUE!</v>
      </c>
      <c r="Q697" t="e">
        <f t="shared" si="126"/>
        <v>#VALUE!</v>
      </c>
      <c r="R697" t="e">
        <f t="shared" si="127"/>
        <v>#VALUE!</v>
      </c>
      <c r="S697">
        <f t="shared" si="128"/>
        <v>0</v>
      </c>
      <c r="T697" t="e">
        <f t="shared" si="129"/>
        <v>#VALUE!</v>
      </c>
      <c r="W697">
        <f t="shared" si="130"/>
        <v>0</v>
      </c>
    </row>
    <row r="698" spans="1:23" x14ac:dyDescent="0.25">
      <c r="A698" t="s">
        <v>2027</v>
      </c>
      <c r="B698" t="s">
        <v>675</v>
      </c>
      <c r="C698" t="s">
        <v>2028</v>
      </c>
      <c r="I698" t="s">
        <v>1984</v>
      </c>
      <c r="J698" s="12">
        <v>0.11</v>
      </c>
      <c r="K698" s="8" t="str">
        <f t="shared" si="120"/>
        <v>N</v>
      </c>
      <c r="L698" s="8" t="str">
        <f t="shared" si="121"/>
        <v>W</v>
      </c>
      <c r="M698" s="9" t="str">
        <f t="shared" si="122"/>
        <v>28.1</v>
      </c>
      <c r="N698" s="9">
        <f t="shared" si="123"/>
        <v>-95.2</v>
      </c>
      <c r="O698">
        <f t="shared" si="124"/>
        <v>0</v>
      </c>
      <c r="P698" t="e">
        <f t="shared" si="125"/>
        <v>#DIV/0!</v>
      </c>
      <c r="Q698" t="e">
        <f t="shared" si="126"/>
        <v>#DIV/0!</v>
      </c>
      <c r="R698">
        <f t="shared" si="127"/>
        <v>0</v>
      </c>
      <c r="S698">
        <f t="shared" si="128"/>
        <v>0</v>
      </c>
      <c r="T698">
        <f t="shared" si="129"/>
        <v>0</v>
      </c>
      <c r="W698">
        <f t="shared" si="130"/>
        <v>0</v>
      </c>
    </row>
    <row r="699" spans="1:23" x14ac:dyDescent="0.25">
      <c r="A699" t="s">
        <v>2029</v>
      </c>
      <c r="I699" t="s">
        <v>1992</v>
      </c>
      <c r="J699" s="12">
        <v>0.11</v>
      </c>
      <c r="K699" s="8" t="str">
        <f t="shared" si="120"/>
        <v/>
      </c>
      <c r="L699" s="8" t="str">
        <f t="shared" si="121"/>
        <v/>
      </c>
      <c r="M699" s="9" t="str">
        <f t="shared" si="122"/>
        <v/>
      </c>
      <c r="N699" s="9" t="b">
        <f t="shared" si="123"/>
        <v>0</v>
      </c>
      <c r="O699">
        <f t="shared" si="124"/>
        <v>0</v>
      </c>
      <c r="P699" t="e">
        <f t="shared" si="125"/>
        <v>#VALUE!</v>
      </c>
      <c r="Q699" t="e">
        <f t="shared" si="126"/>
        <v>#VALUE!</v>
      </c>
      <c r="R699" t="e">
        <f t="shared" si="127"/>
        <v>#VALUE!</v>
      </c>
      <c r="S699">
        <f t="shared" si="128"/>
        <v>0</v>
      </c>
      <c r="T699" t="e">
        <f t="shared" si="129"/>
        <v>#VALUE!</v>
      </c>
      <c r="W699">
        <f t="shared" si="130"/>
        <v>0</v>
      </c>
    </row>
    <row r="700" spans="1:23" x14ac:dyDescent="0.25">
      <c r="A700" t="s">
        <v>2030</v>
      </c>
      <c r="B700" t="s">
        <v>737</v>
      </c>
      <c r="C700" t="s">
        <v>2031</v>
      </c>
      <c r="D700">
        <v>18.7</v>
      </c>
      <c r="E700">
        <v>44.8</v>
      </c>
      <c r="F700">
        <v>-3.4</v>
      </c>
      <c r="G700">
        <v>-43.5</v>
      </c>
      <c r="H700">
        <v>-10.3</v>
      </c>
      <c r="I700" t="s">
        <v>1987</v>
      </c>
      <c r="J700" s="12">
        <v>0.11</v>
      </c>
      <c r="K700" s="8" t="str">
        <f t="shared" si="120"/>
        <v>S</v>
      </c>
      <c r="L700" s="8" t="str">
        <f t="shared" si="121"/>
        <v>E</v>
      </c>
      <c r="M700" s="9">
        <f t="shared" si="122"/>
        <v>-1.3</v>
      </c>
      <c r="N700" s="9" t="str">
        <f t="shared" si="123"/>
        <v>147.6</v>
      </c>
      <c r="O700">
        <f t="shared" si="124"/>
        <v>44.831908279706319</v>
      </c>
      <c r="P700">
        <f t="shared" si="125"/>
        <v>63.221317557294405</v>
      </c>
      <c r="Q700">
        <f t="shared" si="126"/>
        <v>285.59676306777794</v>
      </c>
      <c r="R700">
        <f t="shared" si="127"/>
        <v>-10.761026942205927</v>
      </c>
      <c r="S700">
        <f t="shared" si="128"/>
        <v>38.550075860761396</v>
      </c>
      <c r="T700">
        <f t="shared" si="129"/>
        <v>20.198810615446124</v>
      </c>
      <c r="W700">
        <f t="shared" si="130"/>
        <v>1</v>
      </c>
    </row>
    <row r="701" spans="1:23" x14ac:dyDescent="0.25">
      <c r="A701" t="s">
        <v>2032</v>
      </c>
      <c r="B701" t="s">
        <v>2033</v>
      </c>
      <c r="C701" t="s">
        <v>948</v>
      </c>
      <c r="D701">
        <v>26.3</v>
      </c>
      <c r="E701">
        <v>12</v>
      </c>
      <c r="F701">
        <v>11.5</v>
      </c>
      <c r="G701">
        <v>-2.8</v>
      </c>
      <c r="H701">
        <v>-2.2000000000000002</v>
      </c>
      <c r="I701" t="s">
        <v>1992</v>
      </c>
      <c r="J701" s="12">
        <v>0.11</v>
      </c>
      <c r="K701" s="8" t="str">
        <f t="shared" si="120"/>
        <v>N</v>
      </c>
      <c r="L701" s="8" t="str">
        <f t="shared" si="121"/>
        <v>E</v>
      </c>
      <c r="M701" s="9" t="str">
        <f t="shared" si="122"/>
        <v>33.5</v>
      </c>
      <c r="N701" s="9" t="str">
        <f t="shared" si="123"/>
        <v>144.9</v>
      </c>
      <c r="O701">
        <f t="shared" si="124"/>
        <v>12.038687636117153</v>
      </c>
      <c r="P701">
        <f t="shared" si="125"/>
        <v>30.219909463635908</v>
      </c>
      <c r="Q701">
        <f t="shared" si="126"/>
        <v>134.5009181284031</v>
      </c>
      <c r="R701">
        <f t="shared" si="127"/>
        <v>4.2470993726388127</v>
      </c>
      <c r="S701">
        <f t="shared" si="128"/>
        <v>-4.3217411905041079</v>
      </c>
      <c r="T701">
        <f t="shared" si="129"/>
        <v>10.402629475340893</v>
      </c>
      <c r="W701">
        <f t="shared" si="130"/>
        <v>1</v>
      </c>
    </row>
    <row r="702" spans="1:23" x14ac:dyDescent="0.25">
      <c r="A702" t="s">
        <v>2034</v>
      </c>
      <c r="B702" t="s">
        <v>1022</v>
      </c>
      <c r="C702" t="s">
        <v>1682</v>
      </c>
      <c r="D702" s="7">
        <v>39</v>
      </c>
      <c r="E702">
        <v>28.8</v>
      </c>
      <c r="F702">
        <v>-28.2</v>
      </c>
      <c r="G702">
        <v>3.4</v>
      </c>
      <c r="H702">
        <v>4.5999999999999996</v>
      </c>
      <c r="I702" t="s">
        <v>1992</v>
      </c>
      <c r="J702" s="12">
        <v>0.11</v>
      </c>
      <c r="K702" s="8" t="str">
        <f t="shared" si="120"/>
        <v>S</v>
      </c>
      <c r="L702" s="8" t="str">
        <f t="shared" si="121"/>
        <v>W</v>
      </c>
      <c r="M702" s="9">
        <f t="shared" si="122"/>
        <v>-8</v>
      </c>
      <c r="N702" s="9">
        <f t="shared" si="123"/>
        <v>-11.2</v>
      </c>
      <c r="O702">
        <f t="shared" si="124"/>
        <v>28.774294083434956</v>
      </c>
      <c r="P702">
        <f t="shared" si="125"/>
        <v>4.4413694336418237</v>
      </c>
      <c r="Q702">
        <f t="shared" si="126"/>
        <v>105.97855320623171</v>
      </c>
      <c r="R702">
        <f t="shared" si="127"/>
        <v>0.61338714800798089</v>
      </c>
      <c r="S702">
        <f t="shared" si="128"/>
        <v>-2.1421611760577117</v>
      </c>
      <c r="T702">
        <f t="shared" si="129"/>
        <v>28.687887717684088</v>
      </c>
      <c r="W702">
        <f t="shared" si="130"/>
        <v>1</v>
      </c>
    </row>
    <row r="703" spans="1:23" x14ac:dyDescent="0.25">
      <c r="A703" t="s">
        <v>2035</v>
      </c>
      <c r="B703" t="s">
        <v>575</v>
      </c>
      <c r="C703" t="s">
        <v>2036</v>
      </c>
      <c r="D703">
        <v>42</v>
      </c>
      <c r="E703">
        <v>13.3</v>
      </c>
      <c r="F703">
        <v>-7.6</v>
      </c>
      <c r="G703">
        <v>9.1</v>
      </c>
      <c r="H703">
        <v>6</v>
      </c>
      <c r="I703" t="s">
        <v>1984</v>
      </c>
      <c r="J703" s="12">
        <v>0.11</v>
      </c>
      <c r="K703" s="8" t="str">
        <f t="shared" si="120"/>
        <v>S</v>
      </c>
      <c r="L703" s="8" t="str">
        <f t="shared" si="121"/>
        <v>W</v>
      </c>
      <c r="M703" s="9">
        <f t="shared" si="122"/>
        <v>-49.2</v>
      </c>
      <c r="N703" s="9">
        <f t="shared" si="123"/>
        <v>-6.3</v>
      </c>
      <c r="O703">
        <f t="shared" si="124"/>
        <v>13.287964479181904</v>
      </c>
      <c r="P703">
        <f t="shared" si="125"/>
        <v>40.325582281415087</v>
      </c>
      <c r="Q703">
        <f t="shared" si="126"/>
        <v>287.27681438030845</v>
      </c>
      <c r="R703">
        <f t="shared" si="127"/>
        <v>-2.5538170060733263</v>
      </c>
      <c r="S703">
        <f t="shared" si="128"/>
        <v>8.2110639303770707</v>
      </c>
      <c r="T703">
        <f t="shared" si="129"/>
        <v>10.130471254129855</v>
      </c>
      <c r="W703">
        <f t="shared" si="130"/>
        <v>1</v>
      </c>
    </row>
    <row r="704" spans="1:23" x14ac:dyDescent="0.25">
      <c r="A704" t="s">
        <v>2037</v>
      </c>
      <c r="B704" t="s">
        <v>1711</v>
      </c>
      <c r="C704" t="s">
        <v>2038</v>
      </c>
      <c r="D704">
        <v>27.8</v>
      </c>
      <c r="E704">
        <v>14.2</v>
      </c>
      <c r="F704">
        <v>-10</v>
      </c>
      <c r="G704">
        <v>3.9</v>
      </c>
      <c r="H704">
        <v>-9.3000000000000007</v>
      </c>
      <c r="I704" t="s">
        <v>1987</v>
      </c>
      <c r="J704" s="12">
        <v>0.11</v>
      </c>
      <c r="K704" s="8" t="str">
        <f t="shared" si="120"/>
        <v>N</v>
      </c>
      <c r="L704" s="8" t="str">
        <f t="shared" si="121"/>
        <v>E</v>
      </c>
      <c r="M704" s="9" t="str">
        <f t="shared" si="122"/>
        <v>36.2</v>
      </c>
      <c r="N704" s="9" t="str">
        <f t="shared" si="123"/>
        <v>6.7</v>
      </c>
      <c r="O704">
        <f t="shared" si="124"/>
        <v>14.20211251891774</v>
      </c>
      <c r="P704">
        <f t="shared" si="125"/>
        <v>22.299857468794247</v>
      </c>
      <c r="Q704">
        <f t="shared" si="126"/>
        <v>290.73241118596121</v>
      </c>
      <c r="R704">
        <f t="shared" si="127"/>
        <v>-1.9077437123001868</v>
      </c>
      <c r="S704">
        <f t="shared" si="128"/>
        <v>5.0400729041617538</v>
      </c>
      <c r="T704">
        <f t="shared" si="129"/>
        <v>13.139945930212713</v>
      </c>
      <c r="W704">
        <f t="shared" si="130"/>
        <v>1</v>
      </c>
    </row>
    <row r="705" spans="1:23" x14ac:dyDescent="0.25">
      <c r="A705" t="s">
        <v>2039</v>
      </c>
      <c r="B705" t="s">
        <v>2040</v>
      </c>
      <c r="C705" t="s">
        <v>2041</v>
      </c>
      <c r="I705" t="s">
        <v>1987</v>
      </c>
      <c r="J705" s="12">
        <v>0.11</v>
      </c>
      <c r="K705" s="8" t="str">
        <f t="shared" si="120"/>
        <v>S</v>
      </c>
      <c r="L705" s="8" t="str">
        <f t="shared" si="121"/>
        <v>W</v>
      </c>
      <c r="M705" s="9">
        <f t="shared" si="122"/>
        <v>-30.6</v>
      </c>
      <c r="N705" s="9">
        <f t="shared" si="123"/>
        <v>-93.1</v>
      </c>
      <c r="O705">
        <f t="shared" si="124"/>
        <v>0</v>
      </c>
      <c r="P705" t="e">
        <f t="shared" si="125"/>
        <v>#DIV/0!</v>
      </c>
      <c r="Q705" t="e">
        <f t="shared" si="126"/>
        <v>#DIV/0!</v>
      </c>
      <c r="R705">
        <f t="shared" si="127"/>
        <v>0</v>
      </c>
      <c r="S705">
        <f t="shared" si="128"/>
        <v>0</v>
      </c>
      <c r="T705">
        <f t="shared" si="129"/>
        <v>0</v>
      </c>
      <c r="W705">
        <f t="shared" si="130"/>
        <v>0</v>
      </c>
    </row>
    <row r="706" spans="1:23" x14ac:dyDescent="0.25">
      <c r="A706" t="s">
        <v>2042</v>
      </c>
      <c r="B706" t="s">
        <v>2043</v>
      </c>
      <c r="C706" t="s">
        <v>2044</v>
      </c>
      <c r="D706">
        <v>24.1</v>
      </c>
      <c r="E706">
        <v>15.9</v>
      </c>
      <c r="F706">
        <v>9.5</v>
      </c>
      <c r="G706">
        <v>-8.3000000000000007</v>
      </c>
      <c r="H706">
        <v>9.6999999999999993</v>
      </c>
      <c r="I706" t="s">
        <v>1992</v>
      </c>
      <c r="J706" s="12">
        <v>0.11</v>
      </c>
      <c r="K706" s="8" t="str">
        <f t="shared" si="120"/>
        <v>S</v>
      </c>
      <c r="L706" s="8" t="str">
        <f t="shared" si="121"/>
        <v>E</v>
      </c>
      <c r="M706" s="9">
        <f t="shared" si="122"/>
        <v>-65.2</v>
      </c>
      <c r="N706" s="9" t="str">
        <f t="shared" si="123"/>
        <v>128.2</v>
      </c>
      <c r="O706">
        <f t="shared" si="124"/>
        <v>15.913202066209051</v>
      </c>
      <c r="P706">
        <f t="shared" si="125"/>
        <v>28.342642225583074</v>
      </c>
      <c r="Q706">
        <f t="shared" si="126"/>
        <v>17.986635967985052</v>
      </c>
      <c r="R706">
        <f t="shared" si="127"/>
        <v>-7.185478799661225</v>
      </c>
      <c r="S706">
        <f t="shared" si="128"/>
        <v>-2.3328508044914757</v>
      </c>
      <c r="T706">
        <f t="shared" si="129"/>
        <v>14.005595365553104</v>
      </c>
      <c r="W706">
        <f t="shared" si="130"/>
        <v>1</v>
      </c>
    </row>
    <row r="707" spans="1:23" x14ac:dyDescent="0.25">
      <c r="A707" t="s">
        <v>2045</v>
      </c>
      <c r="B707" t="s">
        <v>1186</v>
      </c>
      <c r="C707" t="s">
        <v>2046</v>
      </c>
      <c r="I707" t="s">
        <v>1984</v>
      </c>
      <c r="J707" s="12">
        <v>0.11</v>
      </c>
      <c r="K707" s="8" t="str">
        <f t="shared" ref="K707:K770" si="131">RIGHTB(B707,1)</f>
        <v>N</v>
      </c>
      <c r="L707" s="8" t="str">
        <f t="shared" ref="L707:L770" si="132">RIGHTB(C707,1)</f>
        <v>W</v>
      </c>
      <c r="M707" s="9" t="str">
        <f t="shared" ref="M707:M770" si="133">IF(AND(K707="S",LEN(B707)&gt;4),-LEFT(B707,4),IF(AND(K707="S",LEN(B707)=4),-LEFT(B707,3),IF(AND(K707="N",LEN(B707)=4),LEFT(B707,3),LEFT(B707,4))))</f>
        <v>14.0</v>
      </c>
      <c r="N707" s="9">
        <f t="shared" ref="N707:N770" si="134">IF(AND(L707="W",LEN(C707)=6),-LEFT(C707,5), IF(AND(L707="W",LEN(C707)=5),-LEFT(C707,4), IF(AND(L707="W",LEN(C707)=4), -LEFT(C707,3), IF(AND(L707="E", LEN(C707)=6),LEFT(C707,5), IF(AND(L707="E",LEN(C707)=5), LEFT(C707,4), IF(AND(L707="E",LEN(C707)=4),LEFT(C707,3) ))))))</f>
        <v>-17.399999999999999</v>
      </c>
      <c r="O707">
        <f t="shared" ref="O707:O770" si="135">(F707^2+G707^2+H707^2)^0.5</f>
        <v>0</v>
      </c>
      <c r="P707" t="e">
        <f t="shared" ref="P707:P770" si="136">ATAN((R707^2+S707^2)^0.5/T707)/$AB$1</f>
        <v>#DIV/0!</v>
      </c>
      <c r="Q707" t="e">
        <f t="shared" ref="Q707:Q770" si="137">ATAN2(R707,S707)/$AB$1+180</f>
        <v>#DIV/0!</v>
      </c>
      <c r="R707">
        <f t="shared" ref="R707:R770" si="138">-F707*SIN(M707*$AB$1)*COS(N707*$AB$1)-G707*SIN($AB$1*M707)*SIN($AB$1*N707)+H707*COS($AB$1*M707)</f>
        <v>0</v>
      </c>
      <c r="S707">
        <f t="shared" ref="S707:S770" si="139">-F707*SIN($AB$1*N707)+G707*COS($AB$1*N707)</f>
        <v>0</v>
      </c>
      <c r="T707">
        <f t="shared" ref="T707:T770" si="140">-F707*COS($AB$1*M707)*COS(N707*$AB$1)-G707*COS($AB$1*M707)*SIN($AB$1*N707)-H707*SIN($AB$1*M707)</f>
        <v>0</v>
      </c>
      <c r="W707">
        <f t="shared" si="130"/>
        <v>0</v>
      </c>
    </row>
    <row r="708" spans="1:23" x14ac:dyDescent="0.25">
      <c r="A708" t="s">
        <v>2047</v>
      </c>
      <c r="B708" t="s">
        <v>2048</v>
      </c>
      <c r="C708" t="s">
        <v>2049</v>
      </c>
      <c r="D708">
        <v>33.299999999999997</v>
      </c>
      <c r="E708">
        <v>15.2</v>
      </c>
      <c r="F708">
        <v>7.3</v>
      </c>
      <c r="G708">
        <v>-12.2</v>
      </c>
      <c r="H708">
        <v>5.3</v>
      </c>
      <c r="I708" t="s">
        <v>1992</v>
      </c>
      <c r="J708" s="12">
        <v>0.11</v>
      </c>
      <c r="K708" s="8" t="str">
        <f t="shared" si="131"/>
        <v>S</v>
      </c>
      <c r="L708" s="8" t="str">
        <f t="shared" si="132"/>
        <v>E</v>
      </c>
      <c r="M708" s="9">
        <f t="shared" si="133"/>
        <v>-23.6</v>
      </c>
      <c r="N708" s="9" t="str">
        <f t="shared" si="134"/>
        <v>132.8</v>
      </c>
      <c r="O708">
        <f t="shared" si="135"/>
        <v>15.173002339682149</v>
      </c>
      <c r="P708">
        <f t="shared" si="136"/>
        <v>11.474170045115724</v>
      </c>
      <c r="Q708">
        <f t="shared" si="137"/>
        <v>283.65805842978705</v>
      </c>
      <c r="R708">
        <f t="shared" si="138"/>
        <v>-0.71270342098130168</v>
      </c>
      <c r="S708">
        <f t="shared" si="139"/>
        <v>2.932955900197908</v>
      </c>
      <c r="T708">
        <f t="shared" si="140"/>
        <v>14.869762053281679</v>
      </c>
      <c r="W708">
        <f t="shared" ref="W708:W739" si="141">IF(O708&lt;&gt;0,1,0)</f>
        <v>1</v>
      </c>
    </row>
    <row r="709" spans="1:23" x14ac:dyDescent="0.25">
      <c r="A709" t="s">
        <v>2050</v>
      </c>
      <c r="B709" t="s">
        <v>2051</v>
      </c>
      <c r="C709" t="s">
        <v>2052</v>
      </c>
      <c r="D709">
        <v>59</v>
      </c>
      <c r="E709">
        <v>42.3</v>
      </c>
      <c r="F709">
        <v>25.2</v>
      </c>
      <c r="G709">
        <v>31.2</v>
      </c>
      <c r="H709">
        <v>-13.3</v>
      </c>
      <c r="I709" t="s">
        <v>1984</v>
      </c>
      <c r="J709" s="12">
        <v>0.11</v>
      </c>
      <c r="K709" s="8" t="str">
        <f t="shared" si="131"/>
        <v>N</v>
      </c>
      <c r="L709" s="8" t="str">
        <f t="shared" si="132"/>
        <v>W</v>
      </c>
      <c r="M709" s="9" t="str">
        <f t="shared" si="133"/>
        <v>21.2</v>
      </c>
      <c r="N709" s="9">
        <f t="shared" si="134"/>
        <v>-129.5</v>
      </c>
      <c r="O709">
        <f t="shared" si="135"/>
        <v>42.253638896549489</v>
      </c>
      <c r="P709">
        <f t="shared" si="136"/>
        <v>2.9037182568594</v>
      </c>
      <c r="Q709">
        <f t="shared" si="137"/>
        <v>169.21046226142792</v>
      </c>
      <c r="R709">
        <f t="shared" si="138"/>
        <v>2.1026339064988537</v>
      </c>
      <c r="S709">
        <f t="shared" si="139"/>
        <v>-0.40070096870493543</v>
      </c>
      <c r="T709">
        <f t="shared" si="140"/>
        <v>42.199388258467913</v>
      </c>
      <c r="W709">
        <f t="shared" si="141"/>
        <v>1</v>
      </c>
    </row>
    <row r="710" spans="1:23" x14ac:dyDescent="0.25">
      <c r="A710" t="s">
        <v>2053</v>
      </c>
      <c r="B710" t="s">
        <v>792</v>
      </c>
      <c r="C710" t="s">
        <v>2054</v>
      </c>
      <c r="D710" s="7">
        <v>20</v>
      </c>
      <c r="E710">
        <v>12.8</v>
      </c>
      <c r="F710">
        <v>4</v>
      </c>
      <c r="G710">
        <v>-6.7</v>
      </c>
      <c r="H710">
        <v>-10.1</v>
      </c>
      <c r="I710" t="s">
        <v>1987</v>
      </c>
      <c r="J710" s="12">
        <v>0.11</v>
      </c>
      <c r="K710" s="8" t="str">
        <f t="shared" si="131"/>
        <v>N</v>
      </c>
      <c r="L710" s="8" t="str">
        <f t="shared" si="132"/>
        <v>E</v>
      </c>
      <c r="M710" s="9" t="str">
        <f t="shared" si="133"/>
        <v>48.7</v>
      </c>
      <c r="N710" s="9" t="str">
        <f t="shared" si="134"/>
        <v>80.1</v>
      </c>
      <c r="O710">
        <f t="shared" si="135"/>
        <v>12.763228431709587</v>
      </c>
      <c r="P710">
        <f t="shared" si="136"/>
        <v>25.809651682898462</v>
      </c>
      <c r="Q710">
        <f t="shared" si="137"/>
        <v>66.406073429738782</v>
      </c>
      <c r="R710">
        <f t="shared" si="138"/>
        <v>-2.2241555740759731</v>
      </c>
      <c r="S710">
        <f t="shared" si="139"/>
        <v>-5.0923622767273926</v>
      </c>
      <c r="T710">
        <f t="shared" si="140"/>
        <v>11.490038225561767</v>
      </c>
      <c r="W710">
        <f t="shared" si="141"/>
        <v>1</v>
      </c>
    </row>
    <row r="711" spans="1:23" x14ac:dyDescent="0.25">
      <c r="A711" t="s">
        <v>2055</v>
      </c>
      <c r="I711" t="s">
        <v>1992</v>
      </c>
      <c r="J711" s="12">
        <v>0.11</v>
      </c>
      <c r="K711" s="8" t="str">
        <f t="shared" si="131"/>
        <v/>
      </c>
      <c r="L711" s="8" t="str">
        <f t="shared" si="132"/>
        <v/>
      </c>
      <c r="M711" s="9" t="str">
        <f t="shared" si="133"/>
        <v/>
      </c>
      <c r="N711" s="9" t="b">
        <f t="shared" si="134"/>
        <v>0</v>
      </c>
      <c r="O711">
        <f t="shared" si="135"/>
        <v>0</v>
      </c>
      <c r="P711" t="e">
        <f t="shared" si="136"/>
        <v>#VALUE!</v>
      </c>
      <c r="Q711" t="e">
        <f t="shared" si="137"/>
        <v>#VALUE!</v>
      </c>
      <c r="R711" t="e">
        <f t="shared" si="138"/>
        <v>#VALUE!</v>
      </c>
      <c r="S711">
        <f t="shared" si="139"/>
        <v>0</v>
      </c>
      <c r="T711" t="e">
        <f t="shared" si="140"/>
        <v>#VALUE!</v>
      </c>
      <c r="W711">
        <f t="shared" si="141"/>
        <v>0</v>
      </c>
    </row>
    <row r="712" spans="1:23" x14ac:dyDescent="0.25">
      <c r="A712" t="s">
        <v>2056</v>
      </c>
      <c r="B712" t="s">
        <v>2057</v>
      </c>
      <c r="C712" t="s">
        <v>332</v>
      </c>
      <c r="D712">
        <v>26</v>
      </c>
      <c r="E712">
        <v>13.6</v>
      </c>
      <c r="F712">
        <v>-4.4000000000000004</v>
      </c>
      <c r="G712">
        <v>6.9</v>
      </c>
      <c r="H712">
        <v>10.9</v>
      </c>
      <c r="I712" t="s">
        <v>1987</v>
      </c>
      <c r="J712" s="12">
        <v>0.11</v>
      </c>
      <c r="K712" s="8" t="str">
        <f t="shared" si="131"/>
        <v>S</v>
      </c>
      <c r="L712" s="8" t="str">
        <f t="shared" si="132"/>
        <v>W</v>
      </c>
      <c r="M712" s="9">
        <f t="shared" si="133"/>
        <v>-2.1</v>
      </c>
      <c r="N712" s="9">
        <f t="shared" si="134"/>
        <v>-111.8</v>
      </c>
      <c r="O712">
        <f t="shared" si="135"/>
        <v>13.63011371926148</v>
      </c>
      <c r="P712">
        <f t="shared" si="136"/>
        <v>67.714927590084869</v>
      </c>
      <c r="Q712">
        <f t="shared" si="137"/>
        <v>148.19049983360915</v>
      </c>
      <c r="R712">
        <f t="shared" si="138"/>
        <v>10.717796156419393</v>
      </c>
      <c r="S712">
        <f t="shared" si="139"/>
        <v>-6.6477757033064684</v>
      </c>
      <c r="T712">
        <f t="shared" si="140"/>
        <v>5.1687448909740068</v>
      </c>
      <c r="W712">
        <f t="shared" si="141"/>
        <v>1</v>
      </c>
    </row>
    <row r="713" spans="1:23" x14ac:dyDescent="0.25">
      <c r="A713" t="s">
        <v>2058</v>
      </c>
      <c r="B713" t="s">
        <v>1219</v>
      </c>
      <c r="C713" t="s">
        <v>2059</v>
      </c>
      <c r="D713" s="7">
        <v>36</v>
      </c>
      <c r="I713" t="s">
        <v>1992</v>
      </c>
      <c r="J713" s="12">
        <v>0.11</v>
      </c>
      <c r="K713" s="8" t="str">
        <f t="shared" si="131"/>
        <v>S</v>
      </c>
      <c r="L713" s="8" t="str">
        <f t="shared" si="132"/>
        <v>W</v>
      </c>
      <c r="M713" s="9">
        <f t="shared" si="133"/>
        <v>-33.799999999999997</v>
      </c>
      <c r="N713" s="9">
        <f t="shared" si="134"/>
        <v>-7.7</v>
      </c>
      <c r="O713">
        <f t="shared" si="135"/>
        <v>0</v>
      </c>
      <c r="P713" t="e">
        <f t="shared" si="136"/>
        <v>#DIV/0!</v>
      </c>
      <c r="Q713" t="e">
        <f t="shared" si="137"/>
        <v>#DIV/0!</v>
      </c>
      <c r="R713">
        <f t="shared" si="138"/>
        <v>0</v>
      </c>
      <c r="S713">
        <f t="shared" si="139"/>
        <v>0</v>
      </c>
      <c r="T713">
        <f t="shared" si="140"/>
        <v>0</v>
      </c>
      <c r="W713">
        <f t="shared" si="141"/>
        <v>0</v>
      </c>
    </row>
    <row r="714" spans="1:23" x14ac:dyDescent="0.25">
      <c r="A714" t="s">
        <v>2060</v>
      </c>
      <c r="B714" t="s">
        <v>502</v>
      </c>
      <c r="C714" t="s">
        <v>2061</v>
      </c>
      <c r="D714" s="7">
        <v>56</v>
      </c>
      <c r="E714">
        <v>18.2</v>
      </c>
      <c r="F714">
        <v>10.3</v>
      </c>
      <c r="G714">
        <v>-7.1</v>
      </c>
      <c r="H714">
        <v>-13.2</v>
      </c>
      <c r="I714" t="s">
        <v>1984</v>
      </c>
      <c r="J714" s="12">
        <v>0.11</v>
      </c>
      <c r="K714" s="8" t="str">
        <f t="shared" si="131"/>
        <v>N</v>
      </c>
      <c r="L714" s="8" t="str">
        <f t="shared" si="132"/>
        <v>E</v>
      </c>
      <c r="M714" s="9" t="str">
        <f t="shared" si="133"/>
        <v>62.7</v>
      </c>
      <c r="N714" s="9" t="str">
        <f t="shared" si="134"/>
        <v>60.3</v>
      </c>
      <c r="O714">
        <f t="shared" si="135"/>
        <v>18.186258548695495</v>
      </c>
      <c r="P714">
        <f t="shared" si="136"/>
        <v>47.792797201420782</v>
      </c>
      <c r="Q714">
        <f t="shared" si="137"/>
        <v>67.713763535478066</v>
      </c>
      <c r="R714">
        <f t="shared" si="138"/>
        <v>-5.1086325403783084</v>
      </c>
      <c r="S714">
        <f t="shared" si="139"/>
        <v>-12.464661144615471</v>
      </c>
      <c r="T714">
        <f t="shared" si="140"/>
        <v>12.217777871499431</v>
      </c>
      <c r="W714">
        <f t="shared" si="141"/>
        <v>1</v>
      </c>
    </row>
    <row r="715" spans="1:23" x14ac:dyDescent="0.25">
      <c r="A715" t="s">
        <v>2062</v>
      </c>
      <c r="B715" t="s">
        <v>1595</v>
      </c>
      <c r="C715" t="s">
        <v>2063</v>
      </c>
      <c r="D715">
        <v>41.1</v>
      </c>
      <c r="E715">
        <v>24.9</v>
      </c>
      <c r="F715">
        <v>23.1</v>
      </c>
      <c r="G715">
        <v>2</v>
      </c>
      <c r="H715">
        <v>-9.1999999999999993</v>
      </c>
      <c r="I715" t="s">
        <v>1987</v>
      </c>
      <c r="J715" s="12">
        <v>0.11</v>
      </c>
      <c r="K715" s="8" t="str">
        <f t="shared" si="131"/>
        <v>N</v>
      </c>
      <c r="L715" s="8" t="str">
        <f t="shared" si="132"/>
        <v>W</v>
      </c>
      <c r="M715" s="9" t="str">
        <f t="shared" si="133"/>
        <v>40.8</v>
      </c>
      <c r="N715" s="9">
        <f t="shared" si="134"/>
        <v>-127.1</v>
      </c>
      <c r="O715">
        <f t="shared" si="135"/>
        <v>24.944939366532843</v>
      </c>
      <c r="P715">
        <f t="shared" si="136"/>
        <v>44.581660530787879</v>
      </c>
      <c r="Q715">
        <f t="shared" si="137"/>
        <v>259.52681298653459</v>
      </c>
      <c r="R715">
        <f t="shared" si="138"/>
        <v>3.1827920214449925</v>
      </c>
      <c r="S715">
        <f t="shared" si="139"/>
        <v>17.217772781356832</v>
      </c>
      <c r="T715">
        <f t="shared" si="140"/>
        <v>17.767051961363595</v>
      </c>
      <c r="W715">
        <f t="shared" si="141"/>
        <v>1</v>
      </c>
    </row>
    <row r="716" spans="1:23" x14ac:dyDescent="0.25">
      <c r="A716" s="10" t="s">
        <v>2064</v>
      </c>
      <c r="B716" s="10" t="s">
        <v>1595</v>
      </c>
      <c r="C716" s="10" t="s">
        <v>2065</v>
      </c>
      <c r="D716" s="10">
        <v>35.799999999999997</v>
      </c>
      <c r="E716" s="10">
        <v>17.399999999999999</v>
      </c>
      <c r="F716" s="10">
        <v>-13.9</v>
      </c>
      <c r="G716" s="10">
        <v>-4.3</v>
      </c>
      <c r="H716" s="10">
        <v>9.5</v>
      </c>
      <c r="I716" s="10" t="s">
        <v>1984</v>
      </c>
      <c r="J716" s="13">
        <v>0.11</v>
      </c>
      <c r="K716" s="8" t="str">
        <f t="shared" si="131"/>
        <v>N</v>
      </c>
      <c r="L716" s="8" t="str">
        <f t="shared" si="132"/>
        <v>E</v>
      </c>
      <c r="M716" s="9" t="str">
        <f t="shared" si="133"/>
        <v>40.8</v>
      </c>
      <c r="N716" s="9" t="str">
        <f t="shared" si="134"/>
        <v>63.4</v>
      </c>
      <c r="O716">
        <f t="shared" si="135"/>
        <v>17.376708549089496</v>
      </c>
      <c r="P716">
        <f t="shared" si="136"/>
        <v>85.330933506441525</v>
      </c>
      <c r="Q716">
        <f t="shared" si="137"/>
        <v>217.33427795836866</v>
      </c>
      <c r="R716">
        <f t="shared" si="138"/>
        <v>13.770558564597872</v>
      </c>
      <c r="S716">
        <f t="shared" si="139"/>
        <v>10.503379814042063</v>
      </c>
      <c r="T716">
        <f t="shared" si="140"/>
        <v>1.4144713856964071</v>
      </c>
      <c r="W716">
        <f t="shared" si="141"/>
        <v>1</v>
      </c>
    </row>
    <row r="717" spans="1:23" x14ac:dyDescent="0.25">
      <c r="A717" t="s">
        <v>2066</v>
      </c>
      <c r="I717" t="s">
        <v>2067</v>
      </c>
      <c r="J717">
        <v>0.1</v>
      </c>
      <c r="K717" s="8" t="str">
        <f t="shared" si="131"/>
        <v/>
      </c>
      <c r="L717" s="8" t="str">
        <f t="shared" si="132"/>
        <v/>
      </c>
      <c r="M717" s="9" t="str">
        <f t="shared" si="133"/>
        <v/>
      </c>
      <c r="N717" s="9" t="b">
        <f t="shared" si="134"/>
        <v>0</v>
      </c>
      <c r="O717">
        <f t="shared" si="135"/>
        <v>0</v>
      </c>
      <c r="P717" t="e">
        <f t="shared" si="136"/>
        <v>#VALUE!</v>
      </c>
      <c r="Q717" t="e">
        <f t="shared" si="137"/>
        <v>#VALUE!</v>
      </c>
      <c r="R717" t="e">
        <f t="shared" si="138"/>
        <v>#VALUE!</v>
      </c>
      <c r="S717">
        <f t="shared" si="139"/>
        <v>0</v>
      </c>
      <c r="T717" t="e">
        <f t="shared" si="140"/>
        <v>#VALUE!</v>
      </c>
      <c r="W717">
        <f t="shared" si="141"/>
        <v>0</v>
      </c>
    </row>
    <row r="718" spans="1:23" x14ac:dyDescent="0.25">
      <c r="A718" t="s">
        <v>2068</v>
      </c>
      <c r="I718" t="s">
        <v>2069</v>
      </c>
      <c r="J718">
        <v>0.1</v>
      </c>
      <c r="K718" s="8" t="str">
        <f t="shared" si="131"/>
        <v/>
      </c>
      <c r="L718" s="8" t="str">
        <f t="shared" si="132"/>
        <v/>
      </c>
      <c r="M718" s="9" t="str">
        <f t="shared" si="133"/>
        <v/>
      </c>
      <c r="N718" s="9" t="b">
        <f t="shared" si="134"/>
        <v>0</v>
      </c>
      <c r="O718">
        <f t="shared" si="135"/>
        <v>0</v>
      </c>
      <c r="P718" t="e">
        <f t="shared" si="136"/>
        <v>#VALUE!</v>
      </c>
      <c r="Q718" t="e">
        <f t="shared" si="137"/>
        <v>#VALUE!</v>
      </c>
      <c r="R718" t="e">
        <f t="shared" si="138"/>
        <v>#VALUE!</v>
      </c>
      <c r="S718">
        <f t="shared" si="139"/>
        <v>0</v>
      </c>
      <c r="T718" t="e">
        <f t="shared" si="140"/>
        <v>#VALUE!</v>
      </c>
      <c r="W718">
        <f t="shared" si="141"/>
        <v>0</v>
      </c>
    </row>
    <row r="719" spans="1:23" x14ac:dyDescent="0.25">
      <c r="A719" t="s">
        <v>2070</v>
      </c>
      <c r="I719" t="s">
        <v>2067</v>
      </c>
      <c r="J719">
        <v>0.1</v>
      </c>
      <c r="K719" s="8" t="str">
        <f t="shared" si="131"/>
        <v/>
      </c>
      <c r="L719" s="8" t="str">
        <f t="shared" si="132"/>
        <v/>
      </c>
      <c r="M719" s="9" t="str">
        <f t="shared" si="133"/>
        <v/>
      </c>
      <c r="N719" s="9" t="b">
        <f t="shared" si="134"/>
        <v>0</v>
      </c>
      <c r="O719">
        <f t="shared" si="135"/>
        <v>0</v>
      </c>
      <c r="P719" t="e">
        <f t="shared" si="136"/>
        <v>#VALUE!</v>
      </c>
      <c r="Q719" t="e">
        <f t="shared" si="137"/>
        <v>#VALUE!</v>
      </c>
      <c r="R719" t="e">
        <f t="shared" si="138"/>
        <v>#VALUE!</v>
      </c>
      <c r="S719">
        <f t="shared" si="139"/>
        <v>0</v>
      </c>
      <c r="T719" t="e">
        <f t="shared" si="140"/>
        <v>#VALUE!</v>
      </c>
      <c r="W719">
        <f t="shared" si="141"/>
        <v>0</v>
      </c>
    </row>
    <row r="720" spans="1:23" x14ac:dyDescent="0.25">
      <c r="A720" t="s">
        <v>2071</v>
      </c>
      <c r="B720" t="s">
        <v>886</v>
      </c>
      <c r="C720" t="s">
        <v>2072</v>
      </c>
      <c r="I720" t="s">
        <v>2067</v>
      </c>
      <c r="J720">
        <v>0.1</v>
      </c>
      <c r="K720" s="8" t="str">
        <f t="shared" si="131"/>
        <v>S</v>
      </c>
      <c r="L720" s="8" t="str">
        <f t="shared" si="132"/>
        <v>W</v>
      </c>
      <c r="M720" s="9">
        <f t="shared" si="133"/>
        <v>-27.5</v>
      </c>
      <c r="N720" s="9">
        <f t="shared" si="134"/>
        <v>-18.899999999999999</v>
      </c>
      <c r="O720">
        <f t="shared" si="135"/>
        <v>0</v>
      </c>
      <c r="P720" t="e">
        <f t="shared" si="136"/>
        <v>#DIV/0!</v>
      </c>
      <c r="Q720" t="e">
        <f t="shared" si="137"/>
        <v>#DIV/0!</v>
      </c>
      <c r="R720">
        <f t="shared" si="138"/>
        <v>0</v>
      </c>
      <c r="S720">
        <f t="shared" si="139"/>
        <v>0</v>
      </c>
      <c r="T720">
        <f t="shared" si="140"/>
        <v>0</v>
      </c>
      <c r="W720">
        <f t="shared" si="141"/>
        <v>0</v>
      </c>
    </row>
    <row r="721" spans="1:23" x14ac:dyDescent="0.25">
      <c r="A721" t="s">
        <v>2073</v>
      </c>
      <c r="B721" t="s">
        <v>1598</v>
      </c>
      <c r="C721" t="s">
        <v>2074</v>
      </c>
      <c r="I721" t="s">
        <v>2067</v>
      </c>
      <c r="J721">
        <v>0.1</v>
      </c>
      <c r="K721" s="8" t="str">
        <f t="shared" si="131"/>
        <v>N</v>
      </c>
      <c r="L721" s="8" t="str">
        <f t="shared" si="132"/>
        <v>W</v>
      </c>
      <c r="M721" s="9" t="str">
        <f t="shared" si="133"/>
        <v>36.8</v>
      </c>
      <c r="N721" s="9">
        <f t="shared" si="134"/>
        <v>-74.8</v>
      </c>
      <c r="O721">
        <f t="shared" si="135"/>
        <v>0</v>
      </c>
      <c r="P721" t="e">
        <f t="shared" si="136"/>
        <v>#DIV/0!</v>
      </c>
      <c r="Q721" t="e">
        <f t="shared" si="137"/>
        <v>#DIV/0!</v>
      </c>
      <c r="R721">
        <f t="shared" si="138"/>
        <v>0</v>
      </c>
      <c r="S721">
        <f t="shared" si="139"/>
        <v>0</v>
      </c>
      <c r="T721">
        <f t="shared" si="140"/>
        <v>0</v>
      </c>
      <c r="W721">
        <f t="shared" si="141"/>
        <v>0</v>
      </c>
    </row>
    <row r="722" spans="1:23" x14ac:dyDescent="0.25">
      <c r="A722" t="s">
        <v>2075</v>
      </c>
      <c r="B722" t="s">
        <v>2076</v>
      </c>
      <c r="C722" t="s">
        <v>2077</v>
      </c>
      <c r="I722" t="s">
        <v>2067</v>
      </c>
      <c r="J722">
        <v>0.1</v>
      </c>
      <c r="K722" s="8" t="str">
        <f t="shared" si="131"/>
        <v>N</v>
      </c>
      <c r="L722" s="8" t="str">
        <f t="shared" si="132"/>
        <v>E</v>
      </c>
      <c r="M722" s="9" t="str">
        <f t="shared" si="133"/>
        <v>32.9</v>
      </c>
      <c r="N722" s="9" t="str">
        <f t="shared" si="134"/>
        <v>159.0</v>
      </c>
      <c r="O722">
        <f t="shared" si="135"/>
        <v>0</v>
      </c>
      <c r="P722" t="e">
        <f t="shared" si="136"/>
        <v>#DIV/0!</v>
      </c>
      <c r="Q722" t="e">
        <f t="shared" si="137"/>
        <v>#DIV/0!</v>
      </c>
      <c r="R722">
        <f t="shared" si="138"/>
        <v>0</v>
      </c>
      <c r="S722">
        <f t="shared" si="139"/>
        <v>0</v>
      </c>
      <c r="T722">
        <f t="shared" si="140"/>
        <v>0</v>
      </c>
      <c r="W722">
        <f t="shared" si="141"/>
        <v>0</v>
      </c>
    </row>
    <row r="723" spans="1:23" x14ac:dyDescent="0.25">
      <c r="A723" t="s">
        <v>2078</v>
      </c>
      <c r="I723" t="s">
        <v>2069</v>
      </c>
      <c r="J723">
        <v>0.1</v>
      </c>
      <c r="K723" s="8" t="str">
        <f t="shared" si="131"/>
        <v/>
      </c>
      <c r="L723" s="8" t="str">
        <f t="shared" si="132"/>
        <v/>
      </c>
      <c r="M723" s="9" t="str">
        <f t="shared" si="133"/>
        <v/>
      </c>
      <c r="N723" s="9" t="b">
        <f t="shared" si="134"/>
        <v>0</v>
      </c>
      <c r="O723">
        <f t="shared" si="135"/>
        <v>0</v>
      </c>
      <c r="P723" t="e">
        <f t="shared" si="136"/>
        <v>#VALUE!</v>
      </c>
      <c r="Q723" t="e">
        <f t="shared" si="137"/>
        <v>#VALUE!</v>
      </c>
      <c r="R723" t="e">
        <f t="shared" si="138"/>
        <v>#VALUE!</v>
      </c>
      <c r="S723">
        <f t="shared" si="139"/>
        <v>0</v>
      </c>
      <c r="T723" t="e">
        <f t="shared" si="140"/>
        <v>#VALUE!</v>
      </c>
      <c r="W723">
        <f t="shared" si="141"/>
        <v>0</v>
      </c>
    </row>
    <row r="724" spans="1:23" x14ac:dyDescent="0.25">
      <c r="A724" t="s">
        <v>2079</v>
      </c>
      <c r="I724" t="s">
        <v>2067</v>
      </c>
      <c r="J724">
        <v>0.1</v>
      </c>
      <c r="K724" s="8" t="str">
        <f t="shared" si="131"/>
        <v/>
      </c>
      <c r="L724" s="8" t="str">
        <f t="shared" si="132"/>
        <v/>
      </c>
      <c r="M724" s="9" t="str">
        <f t="shared" si="133"/>
        <v/>
      </c>
      <c r="N724" s="9" t="b">
        <f t="shared" si="134"/>
        <v>0</v>
      </c>
      <c r="O724">
        <f t="shared" si="135"/>
        <v>0</v>
      </c>
      <c r="P724" t="e">
        <f t="shared" si="136"/>
        <v>#VALUE!</v>
      </c>
      <c r="Q724" t="e">
        <f t="shared" si="137"/>
        <v>#VALUE!</v>
      </c>
      <c r="R724" t="e">
        <f t="shared" si="138"/>
        <v>#VALUE!</v>
      </c>
      <c r="S724">
        <f t="shared" si="139"/>
        <v>0</v>
      </c>
      <c r="T724" t="e">
        <f t="shared" si="140"/>
        <v>#VALUE!</v>
      </c>
      <c r="W724">
        <f t="shared" si="141"/>
        <v>0</v>
      </c>
    </row>
    <row r="725" spans="1:23" x14ac:dyDescent="0.25">
      <c r="A725" t="s">
        <v>2080</v>
      </c>
      <c r="I725" t="s">
        <v>2067</v>
      </c>
      <c r="J725">
        <v>0.1</v>
      </c>
      <c r="K725" s="8" t="str">
        <f t="shared" si="131"/>
        <v/>
      </c>
      <c r="L725" s="8" t="str">
        <f t="shared" si="132"/>
        <v/>
      </c>
      <c r="M725" s="9" t="str">
        <f t="shared" si="133"/>
        <v/>
      </c>
      <c r="N725" s="9" t="b">
        <f t="shared" si="134"/>
        <v>0</v>
      </c>
      <c r="O725">
        <f t="shared" si="135"/>
        <v>0</v>
      </c>
      <c r="P725" t="e">
        <f t="shared" si="136"/>
        <v>#VALUE!</v>
      </c>
      <c r="Q725" t="e">
        <f t="shared" si="137"/>
        <v>#VALUE!</v>
      </c>
      <c r="R725" t="e">
        <f t="shared" si="138"/>
        <v>#VALUE!</v>
      </c>
      <c r="S725">
        <f t="shared" si="139"/>
        <v>0</v>
      </c>
      <c r="T725" t="e">
        <f t="shared" si="140"/>
        <v>#VALUE!</v>
      </c>
      <c r="W725">
        <f t="shared" si="141"/>
        <v>0</v>
      </c>
    </row>
    <row r="726" spans="1:23" x14ac:dyDescent="0.25">
      <c r="A726" t="s">
        <v>2081</v>
      </c>
      <c r="B726" t="s">
        <v>1397</v>
      </c>
      <c r="C726" t="s">
        <v>2082</v>
      </c>
      <c r="I726" t="s">
        <v>2067</v>
      </c>
      <c r="J726">
        <v>0.1</v>
      </c>
      <c r="K726" s="8" t="str">
        <f t="shared" si="131"/>
        <v>S</v>
      </c>
      <c r="L726" s="8" t="str">
        <f t="shared" si="132"/>
        <v>E</v>
      </c>
      <c r="M726" s="9">
        <f t="shared" si="133"/>
        <v>-18.3</v>
      </c>
      <c r="N726" s="9" t="str">
        <f t="shared" si="134"/>
        <v>52.3</v>
      </c>
      <c r="O726">
        <f t="shared" si="135"/>
        <v>0</v>
      </c>
      <c r="P726" t="e">
        <f t="shared" si="136"/>
        <v>#DIV/0!</v>
      </c>
      <c r="Q726" t="e">
        <f t="shared" si="137"/>
        <v>#DIV/0!</v>
      </c>
      <c r="R726">
        <f t="shared" si="138"/>
        <v>0</v>
      </c>
      <c r="S726">
        <f t="shared" si="139"/>
        <v>0</v>
      </c>
      <c r="T726">
        <f t="shared" si="140"/>
        <v>0</v>
      </c>
      <c r="W726">
        <f t="shared" si="141"/>
        <v>0</v>
      </c>
    </row>
    <row r="727" spans="1:23" x14ac:dyDescent="0.25">
      <c r="A727" t="s">
        <v>2083</v>
      </c>
      <c r="I727" t="s">
        <v>2069</v>
      </c>
      <c r="J727">
        <v>0.1</v>
      </c>
      <c r="K727" s="8" t="str">
        <f t="shared" si="131"/>
        <v/>
      </c>
      <c r="L727" s="8" t="str">
        <f t="shared" si="132"/>
        <v/>
      </c>
      <c r="M727" s="9" t="str">
        <f t="shared" si="133"/>
        <v/>
      </c>
      <c r="N727" s="9" t="b">
        <f t="shared" si="134"/>
        <v>0</v>
      </c>
      <c r="O727">
        <f t="shared" si="135"/>
        <v>0</v>
      </c>
      <c r="P727" t="e">
        <f t="shared" si="136"/>
        <v>#VALUE!</v>
      </c>
      <c r="Q727" t="e">
        <f t="shared" si="137"/>
        <v>#VALUE!</v>
      </c>
      <c r="R727" t="e">
        <f t="shared" si="138"/>
        <v>#VALUE!</v>
      </c>
      <c r="S727">
        <f t="shared" si="139"/>
        <v>0</v>
      </c>
      <c r="T727" t="e">
        <f t="shared" si="140"/>
        <v>#VALUE!</v>
      </c>
      <c r="W727">
        <f t="shared" si="141"/>
        <v>0</v>
      </c>
    </row>
    <row r="728" spans="1:23" x14ac:dyDescent="0.25">
      <c r="A728" t="s">
        <v>2084</v>
      </c>
      <c r="I728" t="s">
        <v>2067</v>
      </c>
      <c r="J728">
        <v>0.1</v>
      </c>
      <c r="K728" s="8" t="str">
        <f t="shared" si="131"/>
        <v/>
      </c>
      <c r="L728" s="8" t="str">
        <f t="shared" si="132"/>
        <v/>
      </c>
      <c r="M728" s="9" t="str">
        <f t="shared" si="133"/>
        <v/>
      </c>
      <c r="N728" s="9" t="b">
        <f t="shared" si="134"/>
        <v>0</v>
      </c>
      <c r="O728">
        <f t="shared" si="135"/>
        <v>0</v>
      </c>
      <c r="P728" t="e">
        <f t="shared" si="136"/>
        <v>#VALUE!</v>
      </c>
      <c r="Q728" t="e">
        <f t="shared" si="137"/>
        <v>#VALUE!</v>
      </c>
      <c r="R728" t="e">
        <f t="shared" si="138"/>
        <v>#VALUE!</v>
      </c>
      <c r="S728">
        <f t="shared" si="139"/>
        <v>0</v>
      </c>
      <c r="T728" t="e">
        <f t="shared" si="140"/>
        <v>#VALUE!</v>
      </c>
      <c r="W728">
        <f t="shared" si="141"/>
        <v>0</v>
      </c>
    </row>
    <row r="729" spans="1:23" x14ac:dyDescent="0.25">
      <c r="A729" t="s">
        <v>2085</v>
      </c>
      <c r="B729" t="s">
        <v>2086</v>
      </c>
      <c r="C729" t="s">
        <v>2087</v>
      </c>
      <c r="I729" t="s">
        <v>2067</v>
      </c>
      <c r="J729">
        <v>0.1</v>
      </c>
      <c r="K729" s="8" t="str">
        <f t="shared" si="131"/>
        <v>N</v>
      </c>
      <c r="L729" s="8" t="str">
        <f t="shared" si="132"/>
        <v>E</v>
      </c>
      <c r="M729" s="9" t="str">
        <f t="shared" si="133"/>
        <v>36.0</v>
      </c>
      <c r="N729" s="9" t="str">
        <f t="shared" si="134"/>
        <v>104.1</v>
      </c>
      <c r="O729">
        <f t="shared" si="135"/>
        <v>0</v>
      </c>
      <c r="P729" t="e">
        <f t="shared" si="136"/>
        <v>#DIV/0!</v>
      </c>
      <c r="Q729" t="e">
        <f t="shared" si="137"/>
        <v>#DIV/0!</v>
      </c>
      <c r="R729">
        <f t="shared" si="138"/>
        <v>0</v>
      </c>
      <c r="S729">
        <f t="shared" si="139"/>
        <v>0</v>
      </c>
      <c r="T729">
        <f t="shared" si="140"/>
        <v>0</v>
      </c>
      <c r="W729">
        <f t="shared" si="141"/>
        <v>0</v>
      </c>
    </row>
    <row r="730" spans="1:23" x14ac:dyDescent="0.25">
      <c r="A730" t="s">
        <v>2088</v>
      </c>
      <c r="B730" t="s">
        <v>2089</v>
      </c>
      <c r="C730" t="s">
        <v>2090</v>
      </c>
      <c r="D730">
        <v>70</v>
      </c>
      <c r="I730" t="s">
        <v>2069</v>
      </c>
      <c r="J730">
        <v>0.1</v>
      </c>
      <c r="K730" s="8" t="str">
        <f t="shared" si="131"/>
        <v>S</v>
      </c>
      <c r="L730" s="8" t="str">
        <f t="shared" si="132"/>
        <v>E</v>
      </c>
      <c r="M730" s="9">
        <f t="shared" si="133"/>
        <v>-42.7</v>
      </c>
      <c r="N730" s="9" t="str">
        <f t="shared" si="134"/>
        <v>154.6</v>
      </c>
      <c r="O730">
        <f t="shared" si="135"/>
        <v>0</v>
      </c>
      <c r="P730" t="e">
        <f t="shared" si="136"/>
        <v>#DIV/0!</v>
      </c>
      <c r="Q730" t="e">
        <f t="shared" si="137"/>
        <v>#DIV/0!</v>
      </c>
      <c r="R730">
        <f t="shared" si="138"/>
        <v>0</v>
      </c>
      <c r="S730">
        <f t="shared" si="139"/>
        <v>0</v>
      </c>
      <c r="T730">
        <f t="shared" si="140"/>
        <v>0</v>
      </c>
      <c r="W730">
        <f t="shared" si="141"/>
        <v>0</v>
      </c>
    </row>
    <row r="731" spans="1:23" x14ac:dyDescent="0.25">
      <c r="A731" t="s">
        <v>2091</v>
      </c>
      <c r="I731" t="s">
        <v>2067</v>
      </c>
      <c r="J731">
        <v>0.1</v>
      </c>
      <c r="K731" s="8" t="str">
        <f t="shared" si="131"/>
        <v/>
      </c>
      <c r="L731" s="8" t="str">
        <f t="shared" si="132"/>
        <v/>
      </c>
      <c r="M731" s="9" t="str">
        <f t="shared" si="133"/>
        <v/>
      </c>
      <c r="N731" s="9" t="b">
        <f t="shared" si="134"/>
        <v>0</v>
      </c>
      <c r="O731">
        <f t="shared" si="135"/>
        <v>0</v>
      </c>
      <c r="P731" t="e">
        <f t="shared" si="136"/>
        <v>#VALUE!</v>
      </c>
      <c r="Q731" t="e">
        <f t="shared" si="137"/>
        <v>#VALUE!</v>
      </c>
      <c r="R731" t="e">
        <f t="shared" si="138"/>
        <v>#VALUE!</v>
      </c>
      <c r="S731">
        <f t="shared" si="139"/>
        <v>0</v>
      </c>
      <c r="T731" t="e">
        <f t="shared" si="140"/>
        <v>#VALUE!</v>
      </c>
      <c r="W731">
        <f t="shared" si="141"/>
        <v>0</v>
      </c>
    </row>
    <row r="732" spans="1:23" x14ac:dyDescent="0.25">
      <c r="A732" t="s">
        <v>2092</v>
      </c>
      <c r="B732" t="s">
        <v>2093</v>
      </c>
      <c r="C732" t="s">
        <v>2094</v>
      </c>
      <c r="D732">
        <v>53</v>
      </c>
      <c r="I732" t="s">
        <v>2067</v>
      </c>
      <c r="J732">
        <v>0.1</v>
      </c>
      <c r="K732" s="8" t="str">
        <f t="shared" si="131"/>
        <v>N</v>
      </c>
      <c r="L732" s="8" t="str">
        <f t="shared" si="132"/>
        <v>E</v>
      </c>
      <c r="M732" s="9" t="str">
        <f t="shared" si="133"/>
        <v>18.2</v>
      </c>
      <c r="N732" s="9" t="str">
        <f t="shared" si="134"/>
        <v>110.1</v>
      </c>
      <c r="O732">
        <f t="shared" si="135"/>
        <v>0</v>
      </c>
      <c r="P732" t="e">
        <f t="shared" si="136"/>
        <v>#DIV/0!</v>
      </c>
      <c r="Q732" t="e">
        <f t="shared" si="137"/>
        <v>#DIV/0!</v>
      </c>
      <c r="R732">
        <f t="shared" si="138"/>
        <v>0</v>
      </c>
      <c r="S732">
        <f t="shared" si="139"/>
        <v>0</v>
      </c>
      <c r="T732">
        <f t="shared" si="140"/>
        <v>0</v>
      </c>
      <c r="W732">
        <f t="shared" si="141"/>
        <v>0</v>
      </c>
    </row>
    <row r="733" spans="1:23" x14ac:dyDescent="0.25">
      <c r="A733" t="s">
        <v>2095</v>
      </c>
      <c r="B733" t="s">
        <v>2096</v>
      </c>
      <c r="C733" t="s">
        <v>2097</v>
      </c>
      <c r="D733">
        <v>48</v>
      </c>
      <c r="I733" t="s">
        <v>2069</v>
      </c>
      <c r="J733">
        <v>0.1</v>
      </c>
      <c r="K733" s="8" t="str">
        <f t="shared" si="131"/>
        <v>N</v>
      </c>
      <c r="L733" s="8" t="str">
        <f t="shared" si="132"/>
        <v>W</v>
      </c>
      <c r="M733" s="9" t="str">
        <f t="shared" si="133"/>
        <v>33.3</v>
      </c>
      <c r="N733" s="9">
        <f t="shared" si="134"/>
        <v>-125.8</v>
      </c>
      <c r="O733">
        <f t="shared" si="135"/>
        <v>0</v>
      </c>
      <c r="P733" t="e">
        <f t="shared" si="136"/>
        <v>#DIV/0!</v>
      </c>
      <c r="Q733" t="e">
        <f t="shared" si="137"/>
        <v>#DIV/0!</v>
      </c>
      <c r="R733">
        <f t="shared" si="138"/>
        <v>0</v>
      </c>
      <c r="S733">
        <f t="shared" si="139"/>
        <v>0</v>
      </c>
      <c r="T733">
        <f t="shared" si="140"/>
        <v>0</v>
      </c>
      <c r="W733">
        <f t="shared" si="141"/>
        <v>0</v>
      </c>
    </row>
    <row r="734" spans="1:23" x14ac:dyDescent="0.25">
      <c r="A734" t="s">
        <v>2098</v>
      </c>
      <c r="B734" t="s">
        <v>248</v>
      </c>
      <c r="C734" t="s">
        <v>225</v>
      </c>
      <c r="I734" t="s">
        <v>2069</v>
      </c>
      <c r="J734">
        <v>0.1</v>
      </c>
      <c r="K734" s="8" t="str">
        <f t="shared" si="131"/>
        <v>S</v>
      </c>
      <c r="L734" s="8" t="str">
        <f t="shared" si="132"/>
        <v>E</v>
      </c>
      <c r="M734" s="9">
        <f t="shared" si="133"/>
        <v>-51.7</v>
      </c>
      <c r="N734" s="9" t="str">
        <f t="shared" si="134"/>
        <v>175.0</v>
      </c>
      <c r="O734">
        <f t="shared" si="135"/>
        <v>0</v>
      </c>
      <c r="P734" t="e">
        <f t="shared" si="136"/>
        <v>#DIV/0!</v>
      </c>
      <c r="Q734" t="e">
        <f t="shared" si="137"/>
        <v>#DIV/0!</v>
      </c>
      <c r="R734">
        <f t="shared" si="138"/>
        <v>0</v>
      </c>
      <c r="S734">
        <f t="shared" si="139"/>
        <v>0</v>
      </c>
      <c r="T734">
        <f t="shared" si="140"/>
        <v>0</v>
      </c>
      <c r="W734">
        <f t="shared" si="141"/>
        <v>0</v>
      </c>
    </row>
    <row r="735" spans="1:23" x14ac:dyDescent="0.25">
      <c r="A735" t="s">
        <v>2099</v>
      </c>
      <c r="I735" t="s">
        <v>2069</v>
      </c>
      <c r="J735">
        <v>0.1</v>
      </c>
      <c r="K735" s="8" t="str">
        <f t="shared" si="131"/>
        <v/>
      </c>
      <c r="L735" s="8" t="str">
        <f t="shared" si="132"/>
        <v/>
      </c>
      <c r="M735" s="9" t="str">
        <f t="shared" si="133"/>
        <v/>
      </c>
      <c r="N735" s="9" t="b">
        <f t="shared" si="134"/>
        <v>0</v>
      </c>
      <c r="O735">
        <f t="shared" si="135"/>
        <v>0</v>
      </c>
      <c r="P735" t="e">
        <f t="shared" si="136"/>
        <v>#VALUE!</v>
      </c>
      <c r="Q735" t="e">
        <f t="shared" si="137"/>
        <v>#VALUE!</v>
      </c>
      <c r="R735" t="e">
        <f t="shared" si="138"/>
        <v>#VALUE!</v>
      </c>
      <c r="S735">
        <f t="shared" si="139"/>
        <v>0</v>
      </c>
      <c r="T735" t="e">
        <f t="shared" si="140"/>
        <v>#VALUE!</v>
      </c>
      <c r="W735">
        <f t="shared" si="141"/>
        <v>0</v>
      </c>
    </row>
    <row r="736" spans="1:23" x14ac:dyDescent="0.25">
      <c r="A736" t="s">
        <v>2100</v>
      </c>
      <c r="B736" t="s">
        <v>2101</v>
      </c>
      <c r="C736" t="s">
        <v>1080</v>
      </c>
      <c r="I736" t="s">
        <v>2067</v>
      </c>
      <c r="J736">
        <v>0.1</v>
      </c>
      <c r="K736" s="8" t="str">
        <f t="shared" si="131"/>
        <v>N</v>
      </c>
      <c r="L736" s="8" t="str">
        <f t="shared" si="132"/>
        <v>E</v>
      </c>
      <c r="M736" s="9" t="str">
        <f t="shared" si="133"/>
        <v>5.5</v>
      </c>
      <c r="N736" s="9" t="str">
        <f t="shared" si="134"/>
        <v>16.8</v>
      </c>
      <c r="O736">
        <f t="shared" si="135"/>
        <v>0</v>
      </c>
      <c r="P736" t="e">
        <f t="shared" si="136"/>
        <v>#DIV/0!</v>
      </c>
      <c r="Q736" t="e">
        <f t="shared" si="137"/>
        <v>#DIV/0!</v>
      </c>
      <c r="R736">
        <f t="shared" si="138"/>
        <v>0</v>
      </c>
      <c r="S736">
        <f t="shared" si="139"/>
        <v>0</v>
      </c>
      <c r="T736">
        <f t="shared" si="140"/>
        <v>0</v>
      </c>
      <c r="W736">
        <f t="shared" si="141"/>
        <v>0</v>
      </c>
    </row>
    <row r="737" spans="1:23" x14ac:dyDescent="0.25">
      <c r="A737" t="s">
        <v>2102</v>
      </c>
      <c r="I737" t="s">
        <v>2067</v>
      </c>
      <c r="J737">
        <v>0.1</v>
      </c>
      <c r="K737" s="8" t="str">
        <f t="shared" si="131"/>
        <v/>
      </c>
      <c r="L737" s="8" t="str">
        <f t="shared" si="132"/>
        <v/>
      </c>
      <c r="M737" s="9" t="str">
        <f t="shared" si="133"/>
        <v/>
      </c>
      <c r="N737" s="9" t="b">
        <f t="shared" si="134"/>
        <v>0</v>
      </c>
      <c r="O737">
        <f t="shared" si="135"/>
        <v>0</v>
      </c>
      <c r="P737" t="e">
        <f t="shared" si="136"/>
        <v>#VALUE!</v>
      </c>
      <c r="Q737" t="e">
        <f t="shared" si="137"/>
        <v>#VALUE!</v>
      </c>
      <c r="R737" t="e">
        <f t="shared" si="138"/>
        <v>#VALUE!</v>
      </c>
      <c r="S737">
        <f t="shared" si="139"/>
        <v>0</v>
      </c>
      <c r="T737" t="e">
        <f t="shared" si="140"/>
        <v>#VALUE!</v>
      </c>
      <c r="W737">
        <f t="shared" si="141"/>
        <v>0</v>
      </c>
    </row>
    <row r="738" spans="1:23" x14ac:dyDescent="0.25">
      <c r="A738" t="s">
        <v>2103</v>
      </c>
      <c r="B738" t="s">
        <v>1777</v>
      </c>
      <c r="C738" t="s">
        <v>2104</v>
      </c>
      <c r="E738">
        <v>13.6</v>
      </c>
      <c r="F738">
        <v>-11</v>
      </c>
      <c r="G738">
        <v>-8</v>
      </c>
      <c r="H738">
        <v>-1</v>
      </c>
      <c r="I738" t="s">
        <v>1984</v>
      </c>
      <c r="J738">
        <v>0.1</v>
      </c>
      <c r="K738" s="8" t="str">
        <f t="shared" si="131"/>
        <v>S</v>
      </c>
      <c r="L738" s="8" t="str">
        <f t="shared" si="132"/>
        <v>W</v>
      </c>
      <c r="M738" s="9">
        <f t="shared" si="133"/>
        <v>-23</v>
      </c>
      <c r="N738" s="9">
        <f t="shared" si="134"/>
        <v>-38.799999999999997</v>
      </c>
      <c r="O738">
        <f t="shared" si="135"/>
        <v>13.638181696985855</v>
      </c>
      <c r="P738">
        <f t="shared" si="136"/>
        <v>77.782478770002911</v>
      </c>
      <c r="Q738">
        <f t="shared" si="137"/>
        <v>80.013722516283707</v>
      </c>
      <c r="R738">
        <f t="shared" si="138"/>
        <v>-2.3114635665119776</v>
      </c>
      <c r="S738">
        <f t="shared" si="139"/>
        <v>-13.127345644391955</v>
      </c>
      <c r="T738">
        <f t="shared" si="140"/>
        <v>2.8861622465397345</v>
      </c>
      <c r="W738">
        <f t="shared" si="141"/>
        <v>1</v>
      </c>
    </row>
    <row r="739" spans="1:23" x14ac:dyDescent="0.25">
      <c r="A739" t="s">
        <v>2105</v>
      </c>
      <c r="B739" t="s">
        <v>2106</v>
      </c>
      <c r="C739" t="s">
        <v>2107</v>
      </c>
      <c r="D739">
        <v>26</v>
      </c>
      <c r="I739" t="s">
        <v>2069</v>
      </c>
      <c r="J739">
        <v>0.1</v>
      </c>
      <c r="K739" s="8" t="str">
        <f t="shared" si="131"/>
        <v>S</v>
      </c>
      <c r="L739" s="8" t="str">
        <f t="shared" si="132"/>
        <v>E</v>
      </c>
      <c r="M739" s="9">
        <f t="shared" si="133"/>
        <v>-32.700000000000003</v>
      </c>
      <c r="N739" s="9" t="str">
        <f t="shared" si="134"/>
        <v>17.1</v>
      </c>
      <c r="O739">
        <f t="shared" si="135"/>
        <v>0</v>
      </c>
      <c r="P739" t="e">
        <f t="shared" si="136"/>
        <v>#DIV/0!</v>
      </c>
      <c r="Q739" t="e">
        <f t="shared" si="137"/>
        <v>#DIV/0!</v>
      </c>
      <c r="R739">
        <f t="shared" si="138"/>
        <v>0</v>
      </c>
      <c r="S739">
        <f t="shared" si="139"/>
        <v>0</v>
      </c>
      <c r="T739">
        <f t="shared" si="140"/>
        <v>0</v>
      </c>
      <c r="W739">
        <f t="shared" si="141"/>
        <v>0</v>
      </c>
    </row>
    <row r="740" spans="1:23" x14ac:dyDescent="0.25">
      <c r="A740" t="s">
        <v>2108</v>
      </c>
      <c r="B740" t="s">
        <v>2109</v>
      </c>
      <c r="C740" t="s">
        <v>2110</v>
      </c>
      <c r="D740">
        <v>27.2</v>
      </c>
      <c r="E740">
        <v>16.899999999999999</v>
      </c>
      <c r="F740">
        <v>15</v>
      </c>
      <c r="G740">
        <v>-6.9</v>
      </c>
      <c r="H740">
        <v>-3.5</v>
      </c>
      <c r="I740" t="s">
        <v>2069</v>
      </c>
      <c r="J740">
        <v>0.1</v>
      </c>
      <c r="K740" s="8" t="str">
        <f t="shared" si="131"/>
        <v>S</v>
      </c>
      <c r="L740" s="8" t="str">
        <f t="shared" si="132"/>
        <v>E</v>
      </c>
      <c r="M740" s="9">
        <f t="shared" si="133"/>
        <v>-2</v>
      </c>
      <c r="N740" s="9" t="str">
        <f t="shared" si="134"/>
        <v>119.2</v>
      </c>
      <c r="O740">
        <f t="shared" si="135"/>
        <v>16.877796064652518</v>
      </c>
      <c r="P740">
        <f t="shared" si="136"/>
        <v>38.488649780358784</v>
      </c>
      <c r="Q740">
        <f t="shared" si="137"/>
        <v>67.831795328064501</v>
      </c>
      <c r="R740">
        <f t="shared" si="138"/>
        <v>-3.9634640769992036</v>
      </c>
      <c r="S740">
        <f t="shared" si="139"/>
        <v>-9.7275995117831879</v>
      </c>
      <c r="T740">
        <f t="shared" si="140"/>
        <v>13.21078196961453</v>
      </c>
      <c r="W740">
        <f t="shared" ref="W740:W764" si="142">IF(O740&lt;&gt;0,1,0)</f>
        <v>1</v>
      </c>
    </row>
    <row r="741" spans="1:23" x14ac:dyDescent="0.25">
      <c r="A741" t="s">
        <v>2111</v>
      </c>
      <c r="B741" t="s">
        <v>2112</v>
      </c>
      <c r="C741" t="s">
        <v>2113</v>
      </c>
      <c r="I741" t="s">
        <v>2069</v>
      </c>
      <c r="J741">
        <v>0.1</v>
      </c>
      <c r="K741" s="8" t="str">
        <f t="shared" si="131"/>
        <v>S</v>
      </c>
      <c r="L741" s="8" t="str">
        <f t="shared" si="132"/>
        <v>E</v>
      </c>
      <c r="M741" s="9">
        <f t="shared" si="133"/>
        <v>-9.6</v>
      </c>
      <c r="N741" s="9" t="str">
        <f t="shared" si="134"/>
        <v>125.9</v>
      </c>
      <c r="O741">
        <f t="shared" si="135"/>
        <v>0</v>
      </c>
      <c r="P741" t="e">
        <f t="shared" si="136"/>
        <v>#DIV/0!</v>
      </c>
      <c r="Q741" t="e">
        <f t="shared" si="137"/>
        <v>#DIV/0!</v>
      </c>
      <c r="R741">
        <f t="shared" si="138"/>
        <v>0</v>
      </c>
      <c r="S741">
        <f t="shared" si="139"/>
        <v>0</v>
      </c>
      <c r="T741">
        <f t="shared" si="140"/>
        <v>0</v>
      </c>
      <c r="W741">
        <f t="shared" si="142"/>
        <v>0</v>
      </c>
    </row>
    <row r="742" spans="1:23" x14ac:dyDescent="0.25">
      <c r="A742" t="s">
        <v>2114</v>
      </c>
      <c r="B742" t="s">
        <v>2115</v>
      </c>
      <c r="C742" t="s">
        <v>435</v>
      </c>
      <c r="I742" t="s">
        <v>2067</v>
      </c>
      <c r="J742">
        <v>0.1</v>
      </c>
      <c r="K742" s="8" t="str">
        <f t="shared" si="131"/>
        <v>S</v>
      </c>
      <c r="L742" s="8" t="str">
        <f t="shared" si="132"/>
        <v>W</v>
      </c>
      <c r="M742" s="9">
        <f t="shared" si="133"/>
        <v>-55.4</v>
      </c>
      <c r="N742" s="9">
        <f t="shared" si="134"/>
        <v>-18.8</v>
      </c>
      <c r="O742">
        <f t="shared" si="135"/>
        <v>0</v>
      </c>
      <c r="P742" t="e">
        <f t="shared" si="136"/>
        <v>#DIV/0!</v>
      </c>
      <c r="Q742" t="e">
        <f t="shared" si="137"/>
        <v>#DIV/0!</v>
      </c>
      <c r="R742">
        <f t="shared" si="138"/>
        <v>0</v>
      </c>
      <c r="S742">
        <f t="shared" si="139"/>
        <v>0</v>
      </c>
      <c r="T742">
        <f t="shared" si="140"/>
        <v>0</v>
      </c>
      <c r="W742">
        <f t="shared" si="142"/>
        <v>0</v>
      </c>
    </row>
    <row r="743" spans="1:23" x14ac:dyDescent="0.25">
      <c r="A743" t="s">
        <v>2116</v>
      </c>
      <c r="B743" t="s">
        <v>1397</v>
      </c>
      <c r="C743" t="s">
        <v>2117</v>
      </c>
      <c r="I743" t="s">
        <v>2067</v>
      </c>
      <c r="J743">
        <v>0.1</v>
      </c>
      <c r="K743" s="8" t="str">
        <f t="shared" si="131"/>
        <v>S</v>
      </c>
      <c r="L743" s="8" t="str">
        <f t="shared" si="132"/>
        <v>W</v>
      </c>
      <c r="M743" s="9">
        <f t="shared" si="133"/>
        <v>-18.3</v>
      </c>
      <c r="N743" s="9">
        <f t="shared" si="134"/>
        <v>-64.099999999999994</v>
      </c>
      <c r="O743">
        <f t="shared" si="135"/>
        <v>0</v>
      </c>
      <c r="P743" t="e">
        <f t="shared" si="136"/>
        <v>#DIV/0!</v>
      </c>
      <c r="Q743" t="e">
        <f t="shared" si="137"/>
        <v>#DIV/0!</v>
      </c>
      <c r="R743">
        <f t="shared" si="138"/>
        <v>0</v>
      </c>
      <c r="S743">
        <f t="shared" si="139"/>
        <v>0</v>
      </c>
      <c r="T743">
        <f t="shared" si="140"/>
        <v>0</v>
      </c>
      <c r="W743">
        <f t="shared" si="142"/>
        <v>0</v>
      </c>
    </row>
    <row r="744" spans="1:23" x14ac:dyDescent="0.25">
      <c r="A744" t="s">
        <v>2118</v>
      </c>
      <c r="B744" t="s">
        <v>2119</v>
      </c>
      <c r="C744" t="s">
        <v>2120</v>
      </c>
      <c r="D744" s="7">
        <v>34</v>
      </c>
      <c r="E744">
        <v>13.1</v>
      </c>
      <c r="F744">
        <v>8.6999999999999993</v>
      </c>
      <c r="G744">
        <v>-9.5</v>
      </c>
      <c r="H744">
        <v>2.5</v>
      </c>
      <c r="I744" t="s">
        <v>2067</v>
      </c>
      <c r="J744">
        <v>0.1</v>
      </c>
      <c r="K744" s="8" t="str">
        <f t="shared" si="131"/>
        <v>S</v>
      </c>
      <c r="L744" s="8" t="str">
        <f t="shared" si="132"/>
        <v>W</v>
      </c>
      <c r="M744" s="9">
        <f t="shared" si="133"/>
        <v>-45.5</v>
      </c>
      <c r="N744" s="9">
        <f t="shared" si="134"/>
        <v>-1.4</v>
      </c>
      <c r="O744">
        <f t="shared" si="135"/>
        <v>13.122118731363468</v>
      </c>
      <c r="P744">
        <f t="shared" si="136"/>
        <v>-70.057512748279592</v>
      </c>
      <c r="Q744">
        <f t="shared" si="137"/>
        <v>131.1762092094433</v>
      </c>
      <c r="R744">
        <f t="shared" si="138"/>
        <v>8.1212492185116059</v>
      </c>
      <c r="S744">
        <f t="shared" si="139"/>
        <v>-9.2846042029993932</v>
      </c>
      <c r="T744">
        <f t="shared" si="140"/>
        <v>-4.475649218210763</v>
      </c>
      <c r="W744">
        <f t="shared" si="142"/>
        <v>1</v>
      </c>
    </row>
    <row r="745" spans="1:23" x14ac:dyDescent="0.25">
      <c r="A745" t="s">
        <v>2121</v>
      </c>
      <c r="B745" t="s">
        <v>466</v>
      </c>
      <c r="C745" t="s">
        <v>1748</v>
      </c>
      <c r="D745">
        <v>63</v>
      </c>
      <c r="E745">
        <v>14.1</v>
      </c>
      <c r="F745">
        <v>-10</v>
      </c>
      <c r="G745">
        <v>-1</v>
      </c>
      <c r="H745">
        <v>-9.9</v>
      </c>
      <c r="I745" t="s">
        <v>2069</v>
      </c>
      <c r="J745">
        <v>0.1</v>
      </c>
      <c r="K745" s="8" t="str">
        <f t="shared" si="131"/>
        <v>N</v>
      </c>
      <c r="L745" s="8" t="str">
        <f t="shared" si="132"/>
        <v>E</v>
      </c>
      <c r="M745" s="9" t="str">
        <f t="shared" si="133"/>
        <v>32.0</v>
      </c>
      <c r="N745" s="9" t="str">
        <f t="shared" si="134"/>
        <v>12.1</v>
      </c>
      <c r="O745">
        <f t="shared" si="135"/>
        <v>14.107090415815728</v>
      </c>
      <c r="P745">
        <f t="shared" si="136"/>
        <v>13.522093784892316</v>
      </c>
      <c r="Q745">
        <f t="shared" si="137"/>
        <v>340.18029683468819</v>
      </c>
      <c r="R745">
        <f t="shared" si="138"/>
        <v>-3.103133503513555</v>
      </c>
      <c r="S745">
        <f t="shared" si="139"/>
        <v>1.1184023922193265</v>
      </c>
      <c r="T745">
        <f t="shared" si="140"/>
        <v>13.716039462922588</v>
      </c>
      <c r="W745">
        <f t="shared" si="142"/>
        <v>1</v>
      </c>
    </row>
    <row r="746" spans="1:23" x14ac:dyDescent="0.25">
      <c r="A746" t="s">
        <v>2122</v>
      </c>
      <c r="B746" t="s">
        <v>2123</v>
      </c>
      <c r="C746" t="s">
        <v>2124</v>
      </c>
      <c r="D746">
        <v>30.6</v>
      </c>
      <c r="E746">
        <v>15.9</v>
      </c>
      <c r="F746">
        <v>-2.5</v>
      </c>
      <c r="G746">
        <v>5.9</v>
      </c>
      <c r="H746">
        <v>-14.6</v>
      </c>
      <c r="I746" t="s">
        <v>2069</v>
      </c>
      <c r="J746">
        <v>0.1</v>
      </c>
      <c r="K746" s="8" t="str">
        <f t="shared" si="131"/>
        <v>N</v>
      </c>
      <c r="L746" s="8" t="str">
        <f t="shared" si="132"/>
        <v>W</v>
      </c>
      <c r="M746" s="9" t="str">
        <f t="shared" si="133"/>
        <v>18.3</v>
      </c>
      <c r="N746" s="9">
        <f t="shared" si="134"/>
        <v>-74.599999999999994</v>
      </c>
      <c r="O746">
        <f t="shared" si="135"/>
        <v>15.944277970482075</v>
      </c>
      <c r="P746">
        <f t="shared" si="136"/>
        <v>48.259205885856865</v>
      </c>
      <c r="Q746">
        <f t="shared" si="137"/>
        <v>4.0654715427442625</v>
      </c>
      <c r="R746">
        <f t="shared" si="138"/>
        <v>-11.867115195643812</v>
      </c>
      <c r="S746">
        <f t="shared" si="139"/>
        <v>-0.84345741717671507</v>
      </c>
      <c r="T746">
        <f t="shared" si="140"/>
        <v>10.615090980237959</v>
      </c>
      <c r="W746">
        <f t="shared" si="142"/>
        <v>1</v>
      </c>
    </row>
    <row r="747" spans="1:23" x14ac:dyDescent="0.25">
      <c r="A747" t="s">
        <v>2125</v>
      </c>
      <c r="B747" t="s">
        <v>2126</v>
      </c>
      <c r="C747" t="s">
        <v>2127</v>
      </c>
      <c r="D747">
        <v>31</v>
      </c>
      <c r="E747">
        <v>13.1</v>
      </c>
      <c r="F747">
        <v>-5.2</v>
      </c>
      <c r="G747">
        <v>6.3</v>
      </c>
      <c r="H747">
        <v>-10.3</v>
      </c>
      <c r="I747" t="s">
        <v>2067</v>
      </c>
      <c r="J747">
        <v>0.1</v>
      </c>
      <c r="K747" s="8" t="str">
        <f t="shared" si="131"/>
        <v>N</v>
      </c>
      <c r="L747" s="8" t="str">
        <f t="shared" si="132"/>
        <v>W</v>
      </c>
      <c r="M747" s="9" t="str">
        <f t="shared" si="133"/>
        <v>75.8</v>
      </c>
      <c r="N747" s="9">
        <f t="shared" si="134"/>
        <v>-92.8</v>
      </c>
      <c r="O747">
        <f t="shared" si="135"/>
        <v>13.146102083887833</v>
      </c>
      <c r="P747">
        <f t="shared" si="136"/>
        <v>29.2799178258837</v>
      </c>
      <c r="Q747">
        <f t="shared" si="137"/>
        <v>121.16521373377424</v>
      </c>
      <c r="R747">
        <f t="shared" si="138"/>
        <v>3.3272907593102494</v>
      </c>
      <c r="S747">
        <f t="shared" si="139"/>
        <v>-5.5015454636082799</v>
      </c>
      <c r="T747">
        <f t="shared" si="140"/>
        <v>11.466565907666507</v>
      </c>
      <c r="W747">
        <f t="shared" si="142"/>
        <v>1</v>
      </c>
    </row>
    <row r="748" spans="1:23" x14ac:dyDescent="0.25">
      <c r="A748" t="s">
        <v>2128</v>
      </c>
      <c r="B748" t="s">
        <v>55</v>
      </c>
      <c r="C748" t="s">
        <v>2129</v>
      </c>
      <c r="D748">
        <v>35.200000000000003</v>
      </c>
      <c r="I748" t="s">
        <v>2067</v>
      </c>
      <c r="J748">
        <v>0.1</v>
      </c>
      <c r="K748" s="8" t="str">
        <f t="shared" si="131"/>
        <v>S</v>
      </c>
      <c r="L748" s="8" t="str">
        <f t="shared" si="132"/>
        <v>W</v>
      </c>
      <c r="M748" s="9">
        <f t="shared" si="133"/>
        <v>-4.0999999999999996</v>
      </c>
      <c r="N748" s="9">
        <f t="shared" si="134"/>
        <v>-138.69999999999999</v>
      </c>
      <c r="O748">
        <f t="shared" si="135"/>
        <v>0</v>
      </c>
      <c r="P748" t="e">
        <f t="shared" si="136"/>
        <v>#DIV/0!</v>
      </c>
      <c r="Q748" t="e">
        <f t="shared" si="137"/>
        <v>#DIV/0!</v>
      </c>
      <c r="R748">
        <f t="shared" si="138"/>
        <v>0</v>
      </c>
      <c r="S748">
        <f t="shared" si="139"/>
        <v>0</v>
      </c>
      <c r="T748">
        <f t="shared" si="140"/>
        <v>0</v>
      </c>
      <c r="W748">
        <f t="shared" si="142"/>
        <v>0</v>
      </c>
    </row>
    <row r="749" spans="1:23" x14ac:dyDescent="0.25">
      <c r="A749" t="s">
        <v>2130</v>
      </c>
      <c r="I749" t="s">
        <v>2131</v>
      </c>
      <c r="J749">
        <v>9.8000000000000004E-2</v>
      </c>
      <c r="K749" s="8" t="str">
        <f t="shared" si="131"/>
        <v/>
      </c>
      <c r="L749" s="8" t="str">
        <f t="shared" si="132"/>
        <v/>
      </c>
      <c r="M749" s="9" t="str">
        <f t="shared" si="133"/>
        <v/>
      </c>
      <c r="N749" s="9" t="b">
        <f t="shared" si="134"/>
        <v>0</v>
      </c>
      <c r="O749">
        <f t="shared" si="135"/>
        <v>0</v>
      </c>
      <c r="P749" t="e">
        <f t="shared" si="136"/>
        <v>#VALUE!</v>
      </c>
      <c r="Q749" t="e">
        <f t="shared" si="137"/>
        <v>#VALUE!</v>
      </c>
      <c r="R749" t="e">
        <f t="shared" si="138"/>
        <v>#VALUE!</v>
      </c>
      <c r="S749">
        <f t="shared" si="139"/>
        <v>0</v>
      </c>
      <c r="T749" t="e">
        <f t="shared" si="140"/>
        <v>#VALUE!</v>
      </c>
      <c r="W749">
        <f t="shared" si="142"/>
        <v>0</v>
      </c>
    </row>
    <row r="750" spans="1:23" x14ac:dyDescent="0.25">
      <c r="A750" t="s">
        <v>2132</v>
      </c>
      <c r="B750" t="s">
        <v>2133</v>
      </c>
      <c r="C750" t="s">
        <v>2134</v>
      </c>
      <c r="I750" t="s">
        <v>2131</v>
      </c>
      <c r="J750">
        <v>9.8000000000000004E-2</v>
      </c>
      <c r="K750" s="8" t="str">
        <f t="shared" si="131"/>
        <v>N</v>
      </c>
      <c r="L750" s="8" t="str">
        <f t="shared" si="132"/>
        <v>E</v>
      </c>
      <c r="M750" s="9" t="str">
        <f t="shared" si="133"/>
        <v>80.0</v>
      </c>
      <c r="N750" s="9" t="str">
        <f t="shared" si="134"/>
        <v>154.2</v>
      </c>
      <c r="O750">
        <f t="shared" si="135"/>
        <v>0</v>
      </c>
      <c r="P750" t="e">
        <f t="shared" si="136"/>
        <v>#DIV/0!</v>
      </c>
      <c r="Q750" t="e">
        <f t="shared" si="137"/>
        <v>#DIV/0!</v>
      </c>
      <c r="R750">
        <f t="shared" si="138"/>
        <v>0</v>
      </c>
      <c r="S750">
        <f t="shared" si="139"/>
        <v>0</v>
      </c>
      <c r="T750">
        <f t="shared" si="140"/>
        <v>0</v>
      </c>
      <c r="W750">
        <f t="shared" si="142"/>
        <v>0</v>
      </c>
    </row>
    <row r="751" spans="1:23" x14ac:dyDescent="0.25">
      <c r="A751" t="s">
        <v>2135</v>
      </c>
      <c r="B751" t="s">
        <v>2136</v>
      </c>
      <c r="C751" t="s">
        <v>2137</v>
      </c>
      <c r="I751" t="s">
        <v>2131</v>
      </c>
      <c r="J751">
        <v>9.8000000000000004E-2</v>
      </c>
      <c r="K751" s="8" t="str">
        <f t="shared" si="131"/>
        <v>N</v>
      </c>
      <c r="L751" s="8" t="str">
        <f t="shared" si="132"/>
        <v>E</v>
      </c>
      <c r="M751" s="9" t="str">
        <f t="shared" si="133"/>
        <v>22.4</v>
      </c>
      <c r="N751" s="9" t="str">
        <f t="shared" si="134"/>
        <v>0.2</v>
      </c>
      <c r="O751">
        <f t="shared" si="135"/>
        <v>0</v>
      </c>
      <c r="P751" t="e">
        <f t="shared" si="136"/>
        <v>#DIV/0!</v>
      </c>
      <c r="Q751" t="e">
        <f t="shared" si="137"/>
        <v>#DIV/0!</v>
      </c>
      <c r="R751">
        <f t="shared" si="138"/>
        <v>0</v>
      </c>
      <c r="S751">
        <f t="shared" si="139"/>
        <v>0</v>
      </c>
      <c r="T751">
        <f t="shared" si="140"/>
        <v>0</v>
      </c>
      <c r="W751">
        <f t="shared" si="142"/>
        <v>0</v>
      </c>
    </row>
    <row r="752" spans="1:23" x14ac:dyDescent="0.25">
      <c r="A752" t="s">
        <v>2138</v>
      </c>
      <c r="I752" t="s">
        <v>2131</v>
      </c>
      <c r="J752">
        <v>9.8000000000000004E-2</v>
      </c>
      <c r="K752" s="8" t="str">
        <f t="shared" si="131"/>
        <v/>
      </c>
      <c r="L752" s="8" t="str">
        <f t="shared" si="132"/>
        <v/>
      </c>
      <c r="M752" s="9" t="str">
        <f t="shared" si="133"/>
        <v/>
      </c>
      <c r="N752" s="9" t="b">
        <f t="shared" si="134"/>
        <v>0</v>
      </c>
      <c r="O752">
        <f t="shared" si="135"/>
        <v>0</v>
      </c>
      <c r="P752" t="e">
        <f t="shared" si="136"/>
        <v>#VALUE!</v>
      </c>
      <c r="Q752" t="e">
        <f t="shared" si="137"/>
        <v>#VALUE!</v>
      </c>
      <c r="R752" t="e">
        <f t="shared" si="138"/>
        <v>#VALUE!</v>
      </c>
      <c r="S752">
        <f t="shared" si="139"/>
        <v>0</v>
      </c>
      <c r="T752" t="e">
        <f t="shared" si="140"/>
        <v>#VALUE!</v>
      </c>
      <c r="W752">
        <f t="shared" si="142"/>
        <v>0</v>
      </c>
    </row>
    <row r="753" spans="1:23" x14ac:dyDescent="0.25">
      <c r="A753" t="s">
        <v>2139</v>
      </c>
      <c r="B753" t="s">
        <v>2140</v>
      </c>
      <c r="C753" t="s">
        <v>2141</v>
      </c>
      <c r="I753" t="s">
        <v>2131</v>
      </c>
      <c r="J753">
        <v>9.8000000000000004E-2</v>
      </c>
      <c r="K753" s="8" t="str">
        <f t="shared" si="131"/>
        <v>N</v>
      </c>
      <c r="L753" s="8" t="str">
        <f t="shared" si="132"/>
        <v>E</v>
      </c>
      <c r="M753" s="9" t="str">
        <f t="shared" si="133"/>
        <v>49.9</v>
      </c>
      <c r="N753" s="9" t="str">
        <f t="shared" si="134"/>
        <v>18.4</v>
      </c>
      <c r="O753">
        <f t="shared" si="135"/>
        <v>0</v>
      </c>
      <c r="P753" t="e">
        <f t="shared" si="136"/>
        <v>#DIV/0!</v>
      </c>
      <c r="Q753" t="e">
        <f t="shared" si="137"/>
        <v>#DIV/0!</v>
      </c>
      <c r="R753">
        <f t="shared" si="138"/>
        <v>0</v>
      </c>
      <c r="S753">
        <f t="shared" si="139"/>
        <v>0</v>
      </c>
      <c r="T753">
        <f t="shared" si="140"/>
        <v>0</v>
      </c>
      <c r="W753">
        <f t="shared" si="142"/>
        <v>0</v>
      </c>
    </row>
    <row r="754" spans="1:23" x14ac:dyDescent="0.25">
      <c r="A754" t="s">
        <v>2142</v>
      </c>
      <c r="I754" t="s">
        <v>2131</v>
      </c>
      <c r="J754">
        <v>9.8000000000000004E-2</v>
      </c>
      <c r="K754" s="8" t="str">
        <f t="shared" si="131"/>
        <v/>
      </c>
      <c r="L754" s="8" t="str">
        <f t="shared" si="132"/>
        <v/>
      </c>
      <c r="M754" s="9" t="str">
        <f t="shared" si="133"/>
        <v/>
      </c>
      <c r="N754" s="9" t="b">
        <f t="shared" si="134"/>
        <v>0</v>
      </c>
      <c r="O754">
        <f t="shared" si="135"/>
        <v>0</v>
      </c>
      <c r="P754" t="e">
        <f t="shared" si="136"/>
        <v>#VALUE!</v>
      </c>
      <c r="Q754" t="e">
        <f t="shared" si="137"/>
        <v>#VALUE!</v>
      </c>
      <c r="R754" t="e">
        <f t="shared" si="138"/>
        <v>#VALUE!</v>
      </c>
      <c r="S754">
        <f t="shared" si="139"/>
        <v>0</v>
      </c>
      <c r="T754" t="e">
        <f t="shared" si="140"/>
        <v>#VALUE!</v>
      </c>
      <c r="W754">
        <f t="shared" si="142"/>
        <v>0</v>
      </c>
    </row>
    <row r="755" spans="1:23" x14ac:dyDescent="0.25">
      <c r="A755" t="s">
        <v>2143</v>
      </c>
      <c r="B755" t="s">
        <v>2144</v>
      </c>
      <c r="C755" t="s">
        <v>2145</v>
      </c>
      <c r="D755">
        <v>32.4</v>
      </c>
      <c r="E755">
        <v>16.899999999999999</v>
      </c>
      <c r="F755">
        <v>-9.9</v>
      </c>
      <c r="G755">
        <v>-6.3</v>
      </c>
      <c r="H755">
        <v>-12.2</v>
      </c>
      <c r="I755" t="s">
        <v>2131</v>
      </c>
      <c r="J755">
        <v>9.8000000000000004E-2</v>
      </c>
      <c r="K755" s="8" t="str">
        <f t="shared" si="131"/>
        <v>N</v>
      </c>
      <c r="L755" s="8" t="str">
        <f t="shared" si="132"/>
        <v>W</v>
      </c>
      <c r="M755" s="9" t="str">
        <f t="shared" si="133"/>
        <v>29.8</v>
      </c>
      <c r="N755" s="9">
        <f t="shared" si="134"/>
        <v>-12.7</v>
      </c>
      <c r="O755">
        <f t="shared" si="135"/>
        <v>16.927492430953851</v>
      </c>
      <c r="P755">
        <f t="shared" si="136"/>
        <v>38.530955884140631</v>
      </c>
      <c r="Q755">
        <f t="shared" si="137"/>
        <v>52.114479375298032</v>
      </c>
      <c r="R755">
        <f t="shared" si="138"/>
        <v>-6.4753917793369995</v>
      </c>
      <c r="S755">
        <f t="shared" si="139"/>
        <v>-8.3223450498995764</v>
      </c>
      <c r="T755">
        <f t="shared" si="140"/>
        <v>13.241898435439941</v>
      </c>
      <c r="W755">
        <f t="shared" si="142"/>
        <v>1</v>
      </c>
    </row>
    <row r="756" spans="1:23" x14ac:dyDescent="0.25">
      <c r="A756" t="s">
        <v>2146</v>
      </c>
      <c r="I756" t="s">
        <v>2131</v>
      </c>
      <c r="J756">
        <v>9.8000000000000004E-2</v>
      </c>
      <c r="K756" s="8" t="str">
        <f t="shared" si="131"/>
        <v/>
      </c>
      <c r="L756" s="8" t="str">
        <f t="shared" si="132"/>
        <v/>
      </c>
      <c r="M756" s="9" t="str">
        <f t="shared" si="133"/>
        <v/>
      </c>
      <c r="N756" s="9" t="b">
        <f t="shared" si="134"/>
        <v>0</v>
      </c>
      <c r="O756">
        <f t="shared" si="135"/>
        <v>0</v>
      </c>
      <c r="P756" t="e">
        <f t="shared" si="136"/>
        <v>#VALUE!</v>
      </c>
      <c r="Q756" t="e">
        <f t="shared" si="137"/>
        <v>#VALUE!</v>
      </c>
      <c r="R756" t="e">
        <f t="shared" si="138"/>
        <v>#VALUE!</v>
      </c>
      <c r="S756">
        <f t="shared" si="139"/>
        <v>0</v>
      </c>
      <c r="T756" t="e">
        <f t="shared" si="140"/>
        <v>#VALUE!</v>
      </c>
      <c r="W756">
        <f t="shared" si="142"/>
        <v>0</v>
      </c>
    </row>
    <row r="757" spans="1:23" x14ac:dyDescent="0.25">
      <c r="A757" t="s">
        <v>2147</v>
      </c>
      <c r="B757" t="s">
        <v>2148</v>
      </c>
      <c r="C757" t="s">
        <v>2149</v>
      </c>
      <c r="D757">
        <v>63</v>
      </c>
      <c r="I757" t="s">
        <v>2131</v>
      </c>
      <c r="J757">
        <v>9.8000000000000004E-2</v>
      </c>
      <c r="K757" s="8" t="str">
        <f t="shared" si="131"/>
        <v>S</v>
      </c>
      <c r="L757" s="8" t="str">
        <f t="shared" si="132"/>
        <v>W</v>
      </c>
      <c r="M757" s="9">
        <f t="shared" si="133"/>
        <v>-40.700000000000003</v>
      </c>
      <c r="N757" s="9">
        <f t="shared" si="134"/>
        <v>-86.7</v>
      </c>
      <c r="O757">
        <f t="shared" si="135"/>
        <v>0</v>
      </c>
      <c r="P757" t="e">
        <f t="shared" si="136"/>
        <v>#DIV/0!</v>
      </c>
      <c r="Q757" t="e">
        <f t="shared" si="137"/>
        <v>#DIV/0!</v>
      </c>
      <c r="R757">
        <f t="shared" si="138"/>
        <v>0</v>
      </c>
      <c r="S757">
        <f t="shared" si="139"/>
        <v>0</v>
      </c>
      <c r="T757">
        <f t="shared" si="140"/>
        <v>0</v>
      </c>
      <c r="W757">
        <f t="shared" si="142"/>
        <v>0</v>
      </c>
    </row>
    <row r="758" spans="1:23" x14ac:dyDescent="0.25">
      <c r="A758" t="s">
        <v>2150</v>
      </c>
      <c r="B758" t="s">
        <v>335</v>
      </c>
      <c r="C758" t="s">
        <v>2151</v>
      </c>
      <c r="D758">
        <v>32.5</v>
      </c>
      <c r="I758" t="s">
        <v>2131</v>
      </c>
      <c r="J758">
        <v>9.8000000000000004E-2</v>
      </c>
      <c r="K758" s="8" t="str">
        <f t="shared" si="131"/>
        <v>N</v>
      </c>
      <c r="L758" s="8" t="str">
        <f t="shared" si="132"/>
        <v>E</v>
      </c>
      <c r="M758" s="9" t="str">
        <f t="shared" si="133"/>
        <v>3.2</v>
      </c>
      <c r="N758" s="9" t="str">
        <f t="shared" si="134"/>
        <v>137.2</v>
      </c>
      <c r="O758">
        <f t="shared" si="135"/>
        <v>0</v>
      </c>
      <c r="P758" t="e">
        <f t="shared" si="136"/>
        <v>#DIV/0!</v>
      </c>
      <c r="Q758" t="e">
        <f t="shared" si="137"/>
        <v>#DIV/0!</v>
      </c>
      <c r="R758">
        <f t="shared" si="138"/>
        <v>0</v>
      </c>
      <c r="S758">
        <f t="shared" si="139"/>
        <v>0</v>
      </c>
      <c r="T758">
        <f t="shared" si="140"/>
        <v>0</v>
      </c>
      <c r="W758">
        <f t="shared" si="142"/>
        <v>0</v>
      </c>
    </row>
    <row r="759" spans="1:23" x14ac:dyDescent="0.25">
      <c r="A759" t="s">
        <v>2152</v>
      </c>
      <c r="B759" t="s">
        <v>2153</v>
      </c>
      <c r="C759" t="s">
        <v>2154</v>
      </c>
      <c r="D759">
        <v>33.299999999999997</v>
      </c>
      <c r="E759">
        <v>11.4</v>
      </c>
      <c r="F759">
        <v>6.7</v>
      </c>
      <c r="G759">
        <v>-3.4</v>
      </c>
      <c r="H759">
        <v>8.6</v>
      </c>
      <c r="I759" t="s">
        <v>2131</v>
      </c>
      <c r="J759">
        <v>9.8000000000000004E-2</v>
      </c>
      <c r="K759" s="8" t="str">
        <f t="shared" si="131"/>
        <v>S</v>
      </c>
      <c r="L759" s="8" t="str">
        <f t="shared" si="132"/>
        <v>E</v>
      </c>
      <c r="M759" s="9">
        <f t="shared" si="133"/>
        <v>-24.2</v>
      </c>
      <c r="N759" s="9" t="str">
        <f t="shared" si="134"/>
        <v>135.0</v>
      </c>
      <c r="O759">
        <f t="shared" si="135"/>
        <v>11.419719786404569</v>
      </c>
      <c r="P759">
        <f t="shared" si="136"/>
        <v>28.461568068747479</v>
      </c>
      <c r="Q759">
        <f t="shared" si="137"/>
        <v>154.61090199079001</v>
      </c>
      <c r="R759">
        <f t="shared" si="138"/>
        <v>4.9166534936283837</v>
      </c>
      <c r="S759">
        <f t="shared" si="139"/>
        <v>-2.3334523783965695</v>
      </c>
      <c r="T759">
        <f t="shared" si="140"/>
        <v>10.039497916795799</v>
      </c>
      <c r="W759">
        <f t="shared" si="142"/>
        <v>1</v>
      </c>
    </row>
    <row r="760" spans="1:23" x14ac:dyDescent="0.25">
      <c r="A760" t="s">
        <v>2155</v>
      </c>
      <c r="B760" t="s">
        <v>2156</v>
      </c>
      <c r="C760" t="s">
        <v>2157</v>
      </c>
      <c r="D760">
        <v>26</v>
      </c>
      <c r="E760">
        <v>21</v>
      </c>
      <c r="F760">
        <v>0.8</v>
      </c>
      <c r="G760">
        <v>2.2000000000000002</v>
      </c>
      <c r="H760">
        <v>-20.9</v>
      </c>
      <c r="I760" t="s">
        <v>2131</v>
      </c>
      <c r="J760">
        <v>9.8000000000000004E-2</v>
      </c>
      <c r="K760" s="8" t="str">
        <f t="shared" si="131"/>
        <v>N</v>
      </c>
      <c r="L760" s="8" t="str">
        <f t="shared" si="132"/>
        <v>E</v>
      </c>
      <c r="M760" s="9" t="str">
        <f t="shared" si="133"/>
        <v>55.8</v>
      </c>
      <c r="N760" s="9" t="str">
        <f t="shared" si="134"/>
        <v>52.5</v>
      </c>
      <c r="O760">
        <f t="shared" si="135"/>
        <v>21.030691857378347</v>
      </c>
      <c r="P760">
        <f t="shared" si="136"/>
        <v>40.334721024979807</v>
      </c>
      <c r="Q760">
        <f t="shared" si="137"/>
        <v>357.03292922897867</v>
      </c>
      <c r="R760">
        <f t="shared" si="138"/>
        <v>-13.593906099220675</v>
      </c>
      <c r="S760">
        <f t="shared" si="139"/>
        <v>0.70459247164466265</v>
      </c>
      <c r="T760">
        <f t="shared" si="140"/>
        <v>16.031196661961093</v>
      </c>
      <c r="W760">
        <f t="shared" si="142"/>
        <v>1</v>
      </c>
    </row>
    <row r="761" spans="1:23" x14ac:dyDescent="0.25">
      <c r="A761" t="s">
        <v>2158</v>
      </c>
      <c r="B761" t="s">
        <v>2159</v>
      </c>
      <c r="C761" t="s">
        <v>2160</v>
      </c>
      <c r="I761" t="s">
        <v>2131</v>
      </c>
      <c r="J761">
        <v>9.8000000000000004E-2</v>
      </c>
      <c r="K761" s="8" t="str">
        <f t="shared" si="131"/>
        <v>N</v>
      </c>
      <c r="L761" s="8" t="str">
        <f t="shared" si="132"/>
        <v>W</v>
      </c>
      <c r="M761" s="9" t="str">
        <f t="shared" si="133"/>
        <v>35.3</v>
      </c>
      <c r="N761" s="9">
        <f t="shared" si="134"/>
        <v>-93.9</v>
      </c>
      <c r="O761">
        <f t="shared" si="135"/>
        <v>0</v>
      </c>
      <c r="P761" t="e">
        <f t="shared" si="136"/>
        <v>#DIV/0!</v>
      </c>
      <c r="Q761" t="e">
        <f t="shared" si="137"/>
        <v>#DIV/0!</v>
      </c>
      <c r="R761">
        <f t="shared" si="138"/>
        <v>0</v>
      </c>
      <c r="S761">
        <f t="shared" si="139"/>
        <v>0</v>
      </c>
      <c r="T761">
        <f t="shared" si="140"/>
        <v>0</v>
      </c>
      <c r="W761">
        <f t="shared" si="142"/>
        <v>0</v>
      </c>
    </row>
    <row r="762" spans="1:23" x14ac:dyDescent="0.25">
      <c r="A762" t="s">
        <v>2161</v>
      </c>
      <c r="B762" t="s">
        <v>2162</v>
      </c>
      <c r="C762" t="s">
        <v>1224</v>
      </c>
      <c r="D762">
        <v>37</v>
      </c>
      <c r="I762" t="s">
        <v>2131</v>
      </c>
      <c r="J762">
        <v>9.8000000000000004E-2</v>
      </c>
      <c r="K762" s="8" t="str">
        <f t="shared" si="131"/>
        <v>N</v>
      </c>
      <c r="L762" s="8" t="str">
        <f t="shared" si="132"/>
        <v>W</v>
      </c>
      <c r="M762" s="9" t="str">
        <f t="shared" si="133"/>
        <v>7.3</v>
      </c>
      <c r="N762" s="9">
        <f t="shared" si="134"/>
        <v>-67.599999999999994</v>
      </c>
      <c r="O762">
        <f t="shared" si="135"/>
        <v>0</v>
      </c>
      <c r="P762" t="e">
        <f t="shared" si="136"/>
        <v>#DIV/0!</v>
      </c>
      <c r="Q762" t="e">
        <f t="shared" si="137"/>
        <v>#DIV/0!</v>
      </c>
      <c r="R762">
        <f t="shared" si="138"/>
        <v>0</v>
      </c>
      <c r="S762">
        <f t="shared" si="139"/>
        <v>0</v>
      </c>
      <c r="T762">
        <f t="shared" si="140"/>
        <v>0</v>
      </c>
      <c r="W762">
        <f t="shared" si="142"/>
        <v>0</v>
      </c>
    </row>
    <row r="763" spans="1:23" x14ac:dyDescent="0.25">
      <c r="A763" t="s">
        <v>2163</v>
      </c>
      <c r="B763" t="s">
        <v>2164</v>
      </c>
      <c r="C763" t="s">
        <v>2165</v>
      </c>
      <c r="D763">
        <v>43.3</v>
      </c>
      <c r="E763">
        <v>27.4</v>
      </c>
      <c r="F763">
        <v>-7.5</v>
      </c>
      <c r="G763">
        <v>-23.5</v>
      </c>
      <c r="H763">
        <v>-11.9</v>
      </c>
      <c r="I763" t="s">
        <v>2131</v>
      </c>
      <c r="J763">
        <v>9.8000000000000004E-2</v>
      </c>
      <c r="K763" s="8" t="str">
        <f t="shared" si="131"/>
        <v>N</v>
      </c>
      <c r="L763" s="8" t="str">
        <f t="shared" si="132"/>
        <v>E</v>
      </c>
      <c r="M763" s="9" t="str">
        <f t="shared" si="133"/>
        <v>33.1</v>
      </c>
      <c r="N763" s="9" t="str">
        <f t="shared" si="134"/>
        <v>34.3</v>
      </c>
      <c r="O763">
        <f t="shared" si="135"/>
        <v>27.388136117669635</v>
      </c>
      <c r="P763">
        <f t="shared" si="136"/>
        <v>33.711237561432362</v>
      </c>
      <c r="Q763">
        <f t="shared" si="137"/>
        <v>92.437984931955029</v>
      </c>
      <c r="R763">
        <f t="shared" si="138"/>
        <v>0.64660450088651089</v>
      </c>
      <c r="S763">
        <f t="shared" si="139"/>
        <v>-15.186864553951271</v>
      </c>
      <c r="T763">
        <f t="shared" si="140"/>
        <v>22.7826918435766</v>
      </c>
      <c r="W763">
        <f t="shared" si="142"/>
        <v>1</v>
      </c>
    </row>
    <row r="764" spans="1:23" x14ac:dyDescent="0.25">
      <c r="A764" t="s">
        <v>2166</v>
      </c>
      <c r="B764" t="s">
        <v>2167</v>
      </c>
      <c r="C764" t="s">
        <v>2117</v>
      </c>
      <c r="I764" t="s">
        <v>2131</v>
      </c>
      <c r="J764">
        <v>9.8000000000000004E-2</v>
      </c>
      <c r="K764" s="8" t="str">
        <f t="shared" si="131"/>
        <v>N</v>
      </c>
      <c r="L764" s="8" t="str">
        <f t="shared" si="132"/>
        <v>W</v>
      </c>
      <c r="M764" s="9" t="str">
        <f t="shared" si="133"/>
        <v>9.2</v>
      </c>
      <c r="N764" s="9">
        <f t="shared" si="134"/>
        <v>-64.099999999999994</v>
      </c>
      <c r="O764">
        <f t="shared" si="135"/>
        <v>0</v>
      </c>
      <c r="P764" t="e">
        <f t="shared" si="136"/>
        <v>#DIV/0!</v>
      </c>
      <c r="Q764" t="e">
        <f t="shared" si="137"/>
        <v>#DIV/0!</v>
      </c>
      <c r="R764">
        <f t="shared" si="138"/>
        <v>0</v>
      </c>
      <c r="S764">
        <f t="shared" si="139"/>
        <v>0</v>
      </c>
      <c r="T764">
        <f t="shared" si="140"/>
        <v>0</v>
      </c>
      <c r="W764">
        <f t="shared" si="142"/>
        <v>0</v>
      </c>
    </row>
    <row r="765" spans="1:23" x14ac:dyDescent="0.25">
      <c r="A765" t="s">
        <v>2168</v>
      </c>
      <c r="I765" t="s">
        <v>2169</v>
      </c>
      <c r="J765">
        <v>9.5000000000000001E-2</v>
      </c>
      <c r="K765" s="8" t="str">
        <f t="shared" si="131"/>
        <v/>
      </c>
      <c r="L765" s="8" t="str">
        <f t="shared" si="132"/>
        <v/>
      </c>
      <c r="M765" s="9" t="str">
        <f t="shared" si="133"/>
        <v/>
      </c>
      <c r="N765" s="9" t="b">
        <f t="shared" si="134"/>
        <v>0</v>
      </c>
      <c r="O765">
        <f t="shared" si="135"/>
        <v>0</v>
      </c>
      <c r="P765" t="e">
        <f t="shared" si="136"/>
        <v>#VALUE!</v>
      </c>
      <c r="Q765" t="e">
        <f t="shared" si="137"/>
        <v>#VALUE!</v>
      </c>
      <c r="R765" t="e">
        <f t="shared" si="138"/>
        <v>#VALUE!</v>
      </c>
      <c r="S765">
        <f t="shared" si="139"/>
        <v>0</v>
      </c>
      <c r="T765" t="e">
        <f t="shared" si="140"/>
        <v>#VALUE!</v>
      </c>
    </row>
    <row r="766" spans="1:23" x14ac:dyDescent="0.25">
      <c r="A766" t="s">
        <v>2170</v>
      </c>
      <c r="B766" t="s">
        <v>851</v>
      </c>
      <c r="C766" t="s">
        <v>2171</v>
      </c>
      <c r="I766" t="s">
        <v>2169</v>
      </c>
      <c r="J766">
        <v>9.5000000000000001E-2</v>
      </c>
      <c r="K766" s="8" t="str">
        <f t="shared" si="131"/>
        <v>S</v>
      </c>
      <c r="L766" s="8" t="str">
        <f t="shared" si="132"/>
        <v>W</v>
      </c>
      <c r="M766" s="9">
        <f t="shared" si="133"/>
        <v>-15.8</v>
      </c>
      <c r="N766" s="9">
        <f t="shared" si="134"/>
        <v>-175.8</v>
      </c>
      <c r="O766">
        <f t="shared" si="135"/>
        <v>0</v>
      </c>
      <c r="P766" t="e">
        <f t="shared" si="136"/>
        <v>#DIV/0!</v>
      </c>
      <c r="Q766" t="e">
        <f t="shared" si="137"/>
        <v>#DIV/0!</v>
      </c>
      <c r="R766">
        <f t="shared" si="138"/>
        <v>0</v>
      </c>
      <c r="S766">
        <f t="shared" si="139"/>
        <v>0</v>
      </c>
      <c r="T766">
        <f t="shared" si="140"/>
        <v>0</v>
      </c>
      <c r="W766">
        <f t="shared" ref="W766:W797" si="143">IF(O766&lt;&gt;0,1,0)</f>
        <v>0</v>
      </c>
    </row>
    <row r="767" spans="1:23" x14ac:dyDescent="0.25">
      <c r="A767" t="s">
        <v>2172</v>
      </c>
      <c r="I767" t="s">
        <v>2169</v>
      </c>
      <c r="J767">
        <v>9.5000000000000001E-2</v>
      </c>
      <c r="K767" s="8" t="str">
        <f t="shared" si="131"/>
        <v/>
      </c>
      <c r="L767" s="8" t="str">
        <f t="shared" si="132"/>
        <v/>
      </c>
      <c r="M767" s="9" t="str">
        <f t="shared" si="133"/>
        <v/>
      </c>
      <c r="N767" s="9" t="b">
        <f t="shared" si="134"/>
        <v>0</v>
      </c>
      <c r="O767">
        <f t="shared" si="135"/>
        <v>0</v>
      </c>
      <c r="P767" t="e">
        <f t="shared" si="136"/>
        <v>#VALUE!</v>
      </c>
      <c r="Q767" t="e">
        <f t="shared" si="137"/>
        <v>#VALUE!</v>
      </c>
      <c r="R767" t="e">
        <f t="shared" si="138"/>
        <v>#VALUE!</v>
      </c>
      <c r="S767">
        <f t="shared" si="139"/>
        <v>0</v>
      </c>
      <c r="T767" t="e">
        <f t="shared" si="140"/>
        <v>#VALUE!</v>
      </c>
      <c r="W767">
        <f t="shared" si="143"/>
        <v>0</v>
      </c>
    </row>
    <row r="768" spans="1:23" x14ac:dyDescent="0.25">
      <c r="A768" t="s">
        <v>2173</v>
      </c>
      <c r="I768" t="s">
        <v>2169</v>
      </c>
      <c r="J768">
        <v>9.5000000000000001E-2</v>
      </c>
      <c r="K768" s="8" t="str">
        <f t="shared" si="131"/>
        <v/>
      </c>
      <c r="L768" s="8" t="str">
        <f t="shared" si="132"/>
        <v/>
      </c>
      <c r="M768" s="9" t="str">
        <f t="shared" si="133"/>
        <v/>
      </c>
      <c r="N768" s="9" t="b">
        <f t="shared" si="134"/>
        <v>0</v>
      </c>
      <c r="O768">
        <f t="shared" si="135"/>
        <v>0</v>
      </c>
      <c r="P768" t="e">
        <f t="shared" si="136"/>
        <v>#VALUE!</v>
      </c>
      <c r="Q768" t="e">
        <f t="shared" si="137"/>
        <v>#VALUE!</v>
      </c>
      <c r="R768" t="e">
        <f t="shared" si="138"/>
        <v>#VALUE!</v>
      </c>
      <c r="S768">
        <f t="shared" si="139"/>
        <v>0</v>
      </c>
      <c r="T768" t="e">
        <f t="shared" si="140"/>
        <v>#VALUE!</v>
      </c>
      <c r="W768">
        <f t="shared" si="143"/>
        <v>0</v>
      </c>
    </row>
    <row r="769" spans="1:23" x14ac:dyDescent="0.25">
      <c r="A769" t="s">
        <v>2174</v>
      </c>
      <c r="B769" t="s">
        <v>2175</v>
      </c>
      <c r="C769" t="s">
        <v>2176</v>
      </c>
      <c r="I769" t="s">
        <v>2169</v>
      </c>
      <c r="J769">
        <v>9.5000000000000001E-2</v>
      </c>
      <c r="K769" s="8" t="str">
        <f t="shared" si="131"/>
        <v>N</v>
      </c>
      <c r="L769" s="8" t="str">
        <f t="shared" si="132"/>
        <v>E</v>
      </c>
      <c r="M769" s="9" t="str">
        <f t="shared" si="133"/>
        <v>34.9</v>
      </c>
      <c r="N769" s="9" t="str">
        <f t="shared" si="134"/>
        <v>36.8</v>
      </c>
      <c r="O769">
        <f t="shared" si="135"/>
        <v>0</v>
      </c>
      <c r="P769" t="e">
        <f t="shared" si="136"/>
        <v>#DIV/0!</v>
      </c>
      <c r="Q769" t="e">
        <f t="shared" si="137"/>
        <v>#DIV/0!</v>
      </c>
      <c r="R769">
        <f t="shared" si="138"/>
        <v>0</v>
      </c>
      <c r="S769">
        <f t="shared" si="139"/>
        <v>0</v>
      </c>
      <c r="T769">
        <f t="shared" si="140"/>
        <v>0</v>
      </c>
      <c r="W769">
        <f t="shared" si="143"/>
        <v>0</v>
      </c>
    </row>
    <row r="770" spans="1:23" x14ac:dyDescent="0.25">
      <c r="A770" t="s">
        <v>2177</v>
      </c>
      <c r="I770" t="s">
        <v>2169</v>
      </c>
      <c r="J770">
        <v>9.5000000000000001E-2</v>
      </c>
      <c r="K770" s="8" t="str">
        <f t="shared" si="131"/>
        <v/>
      </c>
      <c r="L770" s="8" t="str">
        <f t="shared" si="132"/>
        <v/>
      </c>
      <c r="M770" s="9" t="str">
        <f t="shared" si="133"/>
        <v/>
      </c>
      <c r="N770" s="9" t="b">
        <f t="shared" si="134"/>
        <v>0</v>
      </c>
      <c r="O770">
        <f t="shared" si="135"/>
        <v>0</v>
      </c>
      <c r="P770" t="e">
        <f t="shared" si="136"/>
        <v>#VALUE!</v>
      </c>
      <c r="Q770" t="e">
        <f t="shared" si="137"/>
        <v>#VALUE!</v>
      </c>
      <c r="R770" t="e">
        <f t="shared" si="138"/>
        <v>#VALUE!</v>
      </c>
      <c r="S770">
        <f t="shared" si="139"/>
        <v>0</v>
      </c>
      <c r="T770" t="e">
        <f t="shared" si="140"/>
        <v>#VALUE!</v>
      </c>
      <c r="W770">
        <f t="shared" si="143"/>
        <v>0</v>
      </c>
    </row>
    <row r="771" spans="1:23" x14ac:dyDescent="0.25">
      <c r="A771" t="s">
        <v>2178</v>
      </c>
      <c r="B771" t="s">
        <v>2179</v>
      </c>
      <c r="C771" t="s">
        <v>2180</v>
      </c>
      <c r="I771" t="s">
        <v>2169</v>
      </c>
      <c r="J771">
        <v>9.5000000000000001E-2</v>
      </c>
      <c r="K771" s="8" t="str">
        <f t="shared" ref="K771:K834" si="144">RIGHTB(B771,1)</f>
        <v>N</v>
      </c>
      <c r="L771" s="8" t="str">
        <f t="shared" ref="L771:L834" si="145">RIGHTB(C771,1)</f>
        <v>E</v>
      </c>
      <c r="M771" s="9" t="str">
        <f t="shared" ref="M771:M834" si="146">IF(AND(K771="S",LEN(B771)&gt;4),-LEFT(B771,4),IF(AND(K771="S",LEN(B771)=4),-LEFT(B771,3),IF(AND(K771="N",LEN(B771)=4),LEFT(B771,3),LEFT(B771,4))))</f>
        <v>50.4</v>
      </c>
      <c r="N771" s="9" t="str">
        <f t="shared" ref="N771:N834" si="147">IF(AND(L771="W",LEN(C771)=6),-LEFT(C771,5), IF(AND(L771="W",LEN(C771)=5),-LEFT(C771,4), IF(AND(L771="W",LEN(C771)=4), -LEFT(C771,3), IF(AND(L771="E", LEN(C771)=6),LEFT(C771,5), IF(AND(L771="E",LEN(C771)=5), LEFT(C771,4), IF(AND(L771="E",LEN(C771)=4),LEFT(C771,3) ))))))</f>
        <v>58.9</v>
      </c>
      <c r="O771">
        <f t="shared" ref="O771:O834" si="148">(F771^2+G771^2+H771^2)^0.5</f>
        <v>0</v>
      </c>
      <c r="P771" t="e">
        <f t="shared" ref="P771:P834" si="149">ATAN((R771^2+S771^2)^0.5/T771)/$AB$1</f>
        <v>#DIV/0!</v>
      </c>
      <c r="Q771" t="e">
        <f t="shared" ref="Q771:Q834" si="150">ATAN2(R771,S771)/$AB$1+180</f>
        <v>#DIV/0!</v>
      </c>
      <c r="R771">
        <f t="shared" ref="R771:R834" si="151">-F771*SIN(M771*$AB$1)*COS(N771*$AB$1)-G771*SIN($AB$1*M771)*SIN($AB$1*N771)+H771*COS($AB$1*M771)</f>
        <v>0</v>
      </c>
      <c r="S771">
        <f t="shared" ref="S771:S834" si="152">-F771*SIN($AB$1*N771)+G771*COS($AB$1*N771)</f>
        <v>0</v>
      </c>
      <c r="T771">
        <f t="shared" ref="T771:T834" si="153">-F771*COS($AB$1*M771)*COS(N771*$AB$1)-G771*COS($AB$1*M771)*SIN($AB$1*N771)-H771*SIN($AB$1*M771)</f>
        <v>0</v>
      </c>
      <c r="W771">
        <f t="shared" si="143"/>
        <v>0</v>
      </c>
    </row>
    <row r="772" spans="1:23" x14ac:dyDescent="0.25">
      <c r="A772" t="s">
        <v>2181</v>
      </c>
      <c r="I772" t="s">
        <v>2169</v>
      </c>
      <c r="J772">
        <v>9.5000000000000001E-2</v>
      </c>
      <c r="K772" s="8" t="str">
        <f t="shared" si="144"/>
        <v/>
      </c>
      <c r="L772" s="8" t="str">
        <f t="shared" si="145"/>
        <v/>
      </c>
      <c r="M772" s="9" t="str">
        <f t="shared" si="146"/>
        <v/>
      </c>
      <c r="N772" s="9" t="b">
        <f t="shared" si="147"/>
        <v>0</v>
      </c>
      <c r="O772">
        <f t="shared" si="148"/>
        <v>0</v>
      </c>
      <c r="P772" t="e">
        <f t="shared" si="149"/>
        <v>#VALUE!</v>
      </c>
      <c r="Q772" t="e">
        <f t="shared" si="150"/>
        <v>#VALUE!</v>
      </c>
      <c r="R772" t="e">
        <f t="shared" si="151"/>
        <v>#VALUE!</v>
      </c>
      <c r="S772">
        <f t="shared" si="152"/>
        <v>0</v>
      </c>
      <c r="T772" t="e">
        <f t="shared" si="153"/>
        <v>#VALUE!</v>
      </c>
      <c r="W772">
        <f t="shared" si="143"/>
        <v>0</v>
      </c>
    </row>
    <row r="773" spans="1:23" x14ac:dyDescent="0.25">
      <c r="A773" t="s">
        <v>2182</v>
      </c>
      <c r="B773" t="s">
        <v>1828</v>
      </c>
      <c r="C773" t="s">
        <v>968</v>
      </c>
      <c r="D773">
        <v>33</v>
      </c>
      <c r="I773" t="s">
        <v>2169</v>
      </c>
      <c r="J773">
        <v>9.5000000000000001E-2</v>
      </c>
      <c r="K773" s="8" t="str">
        <f t="shared" si="144"/>
        <v>S</v>
      </c>
      <c r="L773" s="8" t="str">
        <f t="shared" si="145"/>
        <v>W</v>
      </c>
      <c r="M773" s="9">
        <f t="shared" si="146"/>
        <v>-9.6999999999999993</v>
      </c>
      <c r="N773" s="9">
        <f t="shared" si="147"/>
        <v>-34.700000000000003</v>
      </c>
      <c r="O773">
        <f t="shared" si="148"/>
        <v>0</v>
      </c>
      <c r="P773" t="e">
        <f t="shared" si="149"/>
        <v>#DIV/0!</v>
      </c>
      <c r="Q773" t="e">
        <f t="shared" si="150"/>
        <v>#DIV/0!</v>
      </c>
      <c r="R773">
        <f t="shared" si="151"/>
        <v>0</v>
      </c>
      <c r="S773">
        <f t="shared" si="152"/>
        <v>0</v>
      </c>
      <c r="T773">
        <f t="shared" si="153"/>
        <v>0</v>
      </c>
      <c r="W773">
        <f t="shared" si="143"/>
        <v>0</v>
      </c>
    </row>
    <row r="774" spans="1:23" x14ac:dyDescent="0.25">
      <c r="A774" t="s">
        <v>2183</v>
      </c>
      <c r="I774" t="s">
        <v>2169</v>
      </c>
      <c r="J774">
        <v>9.5000000000000001E-2</v>
      </c>
      <c r="K774" s="8" t="str">
        <f t="shared" si="144"/>
        <v/>
      </c>
      <c r="L774" s="8" t="str">
        <f t="shared" si="145"/>
        <v/>
      </c>
      <c r="M774" s="9" t="str">
        <f t="shared" si="146"/>
        <v/>
      </c>
      <c r="N774" s="9" t="b">
        <f t="shared" si="147"/>
        <v>0</v>
      </c>
      <c r="O774">
        <f t="shared" si="148"/>
        <v>0</v>
      </c>
      <c r="P774" t="e">
        <f t="shared" si="149"/>
        <v>#VALUE!</v>
      </c>
      <c r="Q774" t="e">
        <f t="shared" si="150"/>
        <v>#VALUE!</v>
      </c>
      <c r="R774" t="e">
        <f t="shared" si="151"/>
        <v>#VALUE!</v>
      </c>
      <c r="S774">
        <f t="shared" si="152"/>
        <v>0</v>
      </c>
      <c r="T774" t="e">
        <f t="shared" si="153"/>
        <v>#VALUE!</v>
      </c>
      <c r="W774">
        <f t="shared" si="143"/>
        <v>0</v>
      </c>
    </row>
    <row r="775" spans="1:23" x14ac:dyDescent="0.25">
      <c r="A775" t="s">
        <v>2184</v>
      </c>
      <c r="I775" t="s">
        <v>2169</v>
      </c>
      <c r="J775">
        <v>9.5000000000000001E-2</v>
      </c>
      <c r="K775" s="8" t="str">
        <f t="shared" si="144"/>
        <v/>
      </c>
      <c r="L775" s="8" t="str">
        <f t="shared" si="145"/>
        <v/>
      </c>
      <c r="M775" s="9" t="str">
        <f t="shared" si="146"/>
        <v/>
      </c>
      <c r="N775" s="9" t="b">
        <f t="shared" si="147"/>
        <v>0</v>
      </c>
      <c r="O775">
        <f t="shared" si="148"/>
        <v>0</v>
      </c>
      <c r="P775" t="e">
        <f t="shared" si="149"/>
        <v>#VALUE!</v>
      </c>
      <c r="Q775" t="e">
        <f t="shared" si="150"/>
        <v>#VALUE!</v>
      </c>
      <c r="R775" t="e">
        <f t="shared" si="151"/>
        <v>#VALUE!</v>
      </c>
      <c r="S775">
        <f t="shared" si="152"/>
        <v>0</v>
      </c>
      <c r="T775" t="e">
        <f t="shared" si="153"/>
        <v>#VALUE!</v>
      </c>
      <c r="W775">
        <f t="shared" si="143"/>
        <v>0</v>
      </c>
    </row>
    <row r="776" spans="1:23" x14ac:dyDescent="0.25">
      <c r="A776" t="s">
        <v>2185</v>
      </c>
      <c r="I776" t="s">
        <v>2169</v>
      </c>
      <c r="J776">
        <v>9.5000000000000001E-2</v>
      </c>
      <c r="K776" s="8" t="str">
        <f t="shared" si="144"/>
        <v/>
      </c>
      <c r="L776" s="8" t="str">
        <f t="shared" si="145"/>
        <v/>
      </c>
      <c r="M776" s="9" t="str">
        <f t="shared" si="146"/>
        <v/>
      </c>
      <c r="N776" s="9" t="b">
        <f t="shared" si="147"/>
        <v>0</v>
      </c>
      <c r="O776">
        <f t="shared" si="148"/>
        <v>0</v>
      </c>
      <c r="P776" t="e">
        <f t="shared" si="149"/>
        <v>#VALUE!</v>
      </c>
      <c r="Q776" t="e">
        <f t="shared" si="150"/>
        <v>#VALUE!</v>
      </c>
      <c r="R776" t="e">
        <f t="shared" si="151"/>
        <v>#VALUE!</v>
      </c>
      <c r="S776">
        <f t="shared" si="152"/>
        <v>0</v>
      </c>
      <c r="T776" t="e">
        <f t="shared" si="153"/>
        <v>#VALUE!</v>
      </c>
      <c r="W776">
        <f t="shared" si="143"/>
        <v>0</v>
      </c>
    </row>
    <row r="777" spans="1:23" x14ac:dyDescent="0.25">
      <c r="A777" t="s">
        <v>2186</v>
      </c>
      <c r="I777" t="s">
        <v>2169</v>
      </c>
      <c r="J777">
        <v>9.5000000000000001E-2</v>
      </c>
      <c r="K777" s="8" t="str">
        <f t="shared" si="144"/>
        <v/>
      </c>
      <c r="L777" s="8" t="str">
        <f t="shared" si="145"/>
        <v/>
      </c>
      <c r="M777" s="9" t="str">
        <f t="shared" si="146"/>
        <v/>
      </c>
      <c r="N777" s="9" t="b">
        <f t="shared" si="147"/>
        <v>0</v>
      </c>
      <c r="O777">
        <f t="shared" si="148"/>
        <v>0</v>
      </c>
      <c r="P777" t="e">
        <f t="shared" si="149"/>
        <v>#VALUE!</v>
      </c>
      <c r="Q777" t="e">
        <f t="shared" si="150"/>
        <v>#VALUE!</v>
      </c>
      <c r="R777" t="e">
        <f t="shared" si="151"/>
        <v>#VALUE!</v>
      </c>
      <c r="S777">
        <f t="shared" si="152"/>
        <v>0</v>
      </c>
      <c r="T777" t="e">
        <f t="shared" si="153"/>
        <v>#VALUE!</v>
      </c>
      <c r="W777">
        <f t="shared" si="143"/>
        <v>0</v>
      </c>
    </row>
    <row r="778" spans="1:23" x14ac:dyDescent="0.25">
      <c r="A778" t="s">
        <v>2187</v>
      </c>
      <c r="B778" t="s">
        <v>2188</v>
      </c>
      <c r="C778" t="s">
        <v>2189</v>
      </c>
      <c r="I778" t="s">
        <v>2169</v>
      </c>
      <c r="J778">
        <v>9.5000000000000001E-2</v>
      </c>
      <c r="K778" s="8" t="str">
        <f t="shared" si="144"/>
        <v>N</v>
      </c>
      <c r="L778" s="8" t="str">
        <f t="shared" si="145"/>
        <v>W</v>
      </c>
      <c r="M778" s="9" t="str">
        <f t="shared" si="146"/>
        <v>18.6</v>
      </c>
      <c r="N778" s="9">
        <f t="shared" si="147"/>
        <v>-5.0999999999999996</v>
      </c>
      <c r="O778">
        <f t="shared" si="148"/>
        <v>0</v>
      </c>
      <c r="P778" t="e">
        <f t="shared" si="149"/>
        <v>#DIV/0!</v>
      </c>
      <c r="Q778" t="e">
        <f t="shared" si="150"/>
        <v>#DIV/0!</v>
      </c>
      <c r="R778">
        <f t="shared" si="151"/>
        <v>0</v>
      </c>
      <c r="S778">
        <f t="shared" si="152"/>
        <v>0</v>
      </c>
      <c r="T778">
        <f t="shared" si="153"/>
        <v>0</v>
      </c>
      <c r="W778">
        <f t="shared" si="143"/>
        <v>0</v>
      </c>
    </row>
    <row r="779" spans="1:23" x14ac:dyDescent="0.25">
      <c r="A779" t="s">
        <v>2190</v>
      </c>
      <c r="I779" t="s">
        <v>2169</v>
      </c>
      <c r="J779">
        <v>9.5000000000000001E-2</v>
      </c>
      <c r="K779" s="8" t="str">
        <f t="shared" si="144"/>
        <v/>
      </c>
      <c r="L779" s="8" t="str">
        <f t="shared" si="145"/>
        <v/>
      </c>
      <c r="M779" s="9" t="str">
        <f t="shared" si="146"/>
        <v/>
      </c>
      <c r="N779" s="9" t="b">
        <f t="shared" si="147"/>
        <v>0</v>
      </c>
      <c r="O779">
        <f t="shared" si="148"/>
        <v>0</v>
      </c>
      <c r="P779" t="e">
        <f t="shared" si="149"/>
        <v>#VALUE!</v>
      </c>
      <c r="Q779" t="e">
        <f t="shared" si="150"/>
        <v>#VALUE!</v>
      </c>
      <c r="R779" t="e">
        <f t="shared" si="151"/>
        <v>#VALUE!</v>
      </c>
      <c r="S779">
        <f t="shared" si="152"/>
        <v>0</v>
      </c>
      <c r="T779" t="e">
        <f t="shared" si="153"/>
        <v>#VALUE!</v>
      </c>
      <c r="W779">
        <f t="shared" si="143"/>
        <v>0</v>
      </c>
    </row>
    <row r="780" spans="1:23" x14ac:dyDescent="0.25">
      <c r="A780" t="s">
        <v>2191</v>
      </c>
      <c r="B780" t="s">
        <v>2192</v>
      </c>
      <c r="C780" t="s">
        <v>2193</v>
      </c>
      <c r="D780">
        <v>50.7</v>
      </c>
      <c r="I780" t="s">
        <v>2169</v>
      </c>
      <c r="J780">
        <v>9.5000000000000001E-2</v>
      </c>
      <c r="K780" s="8" t="str">
        <f t="shared" si="144"/>
        <v>S</v>
      </c>
      <c r="L780" s="8" t="str">
        <f t="shared" si="145"/>
        <v>W</v>
      </c>
      <c r="M780" s="9">
        <f t="shared" si="146"/>
        <v>-43.8</v>
      </c>
      <c r="N780" s="9">
        <f t="shared" si="147"/>
        <v>-1.1000000000000001</v>
      </c>
      <c r="O780">
        <f t="shared" si="148"/>
        <v>0</v>
      </c>
      <c r="P780" t="e">
        <f t="shared" si="149"/>
        <v>#DIV/0!</v>
      </c>
      <c r="Q780" t="e">
        <f t="shared" si="150"/>
        <v>#DIV/0!</v>
      </c>
      <c r="R780">
        <f t="shared" si="151"/>
        <v>0</v>
      </c>
      <c r="S780">
        <f t="shared" si="152"/>
        <v>0</v>
      </c>
      <c r="T780">
        <f t="shared" si="153"/>
        <v>0</v>
      </c>
      <c r="W780">
        <f t="shared" si="143"/>
        <v>0</v>
      </c>
    </row>
    <row r="781" spans="1:23" x14ac:dyDescent="0.25">
      <c r="A781" t="s">
        <v>2194</v>
      </c>
      <c r="B781" t="s">
        <v>2195</v>
      </c>
      <c r="C781" t="s">
        <v>2196</v>
      </c>
      <c r="D781">
        <v>40.700000000000003</v>
      </c>
      <c r="I781" t="s">
        <v>2169</v>
      </c>
      <c r="J781">
        <v>9.5000000000000001E-2</v>
      </c>
      <c r="K781" s="8" t="str">
        <f t="shared" si="144"/>
        <v>N</v>
      </c>
      <c r="L781" s="8" t="str">
        <f t="shared" si="145"/>
        <v>W</v>
      </c>
      <c r="M781" s="9" t="str">
        <f t="shared" si="146"/>
        <v>12.0</v>
      </c>
      <c r="N781" s="9">
        <f t="shared" si="147"/>
        <v>-76</v>
      </c>
      <c r="O781">
        <f t="shared" si="148"/>
        <v>0</v>
      </c>
      <c r="P781" t="e">
        <f t="shared" si="149"/>
        <v>#DIV/0!</v>
      </c>
      <c r="Q781" t="e">
        <f t="shared" si="150"/>
        <v>#DIV/0!</v>
      </c>
      <c r="R781">
        <f t="shared" si="151"/>
        <v>0</v>
      </c>
      <c r="S781">
        <f t="shared" si="152"/>
        <v>0</v>
      </c>
      <c r="T781">
        <f t="shared" si="153"/>
        <v>0</v>
      </c>
      <c r="W781">
        <f t="shared" si="143"/>
        <v>0</v>
      </c>
    </row>
    <row r="782" spans="1:23" x14ac:dyDescent="0.25">
      <c r="A782" t="s">
        <v>2197</v>
      </c>
      <c r="B782" t="s">
        <v>2198</v>
      </c>
      <c r="C782" t="s">
        <v>1879</v>
      </c>
      <c r="D782" s="7">
        <v>35</v>
      </c>
      <c r="E782">
        <v>13</v>
      </c>
      <c r="F782">
        <v>-11.6</v>
      </c>
      <c r="G782">
        <v>-2.5</v>
      </c>
      <c r="H782">
        <v>-5.4</v>
      </c>
      <c r="I782" t="s">
        <v>2169</v>
      </c>
      <c r="J782">
        <v>9.5000000000000001E-2</v>
      </c>
      <c r="K782" s="8" t="str">
        <f t="shared" si="144"/>
        <v>N</v>
      </c>
      <c r="L782" s="8" t="str">
        <f t="shared" si="145"/>
        <v>W</v>
      </c>
      <c r="M782" s="9" t="str">
        <f t="shared" si="146"/>
        <v>35.7</v>
      </c>
      <c r="N782" s="9">
        <f t="shared" si="147"/>
        <v>-31.7</v>
      </c>
      <c r="O782">
        <f t="shared" si="148"/>
        <v>13.037254312162512</v>
      </c>
      <c r="P782">
        <f t="shared" si="149"/>
        <v>39.228213049768328</v>
      </c>
      <c r="Q782">
        <f t="shared" si="150"/>
        <v>94.224584661753809</v>
      </c>
      <c r="R782">
        <f t="shared" si="151"/>
        <v>0.60736985215145989</v>
      </c>
      <c r="S782">
        <f t="shared" si="152"/>
        <v>-8.2224989258631371</v>
      </c>
      <c r="T782">
        <f t="shared" si="153"/>
        <v>10.099089725162216</v>
      </c>
      <c r="W782">
        <f t="shared" si="143"/>
        <v>1</v>
      </c>
    </row>
    <row r="783" spans="1:23" x14ac:dyDescent="0.25">
      <c r="A783" t="s">
        <v>2199</v>
      </c>
      <c r="B783" t="s">
        <v>2200</v>
      </c>
      <c r="C783" t="s">
        <v>2201</v>
      </c>
      <c r="D783">
        <v>41.7</v>
      </c>
      <c r="E783">
        <v>31.7</v>
      </c>
      <c r="F783">
        <v>-27.8</v>
      </c>
      <c r="G783">
        <v>-14.3</v>
      </c>
      <c r="H783">
        <v>-5.2</v>
      </c>
      <c r="I783" t="s">
        <v>2169</v>
      </c>
      <c r="J783">
        <v>9.5000000000000001E-2</v>
      </c>
      <c r="K783" s="8" t="str">
        <f t="shared" si="144"/>
        <v>N</v>
      </c>
      <c r="L783" s="8" t="str">
        <f t="shared" si="145"/>
        <v>E</v>
      </c>
      <c r="M783" s="9" t="str">
        <f t="shared" si="146"/>
        <v>28.2</v>
      </c>
      <c r="N783" s="9" t="str">
        <f t="shared" si="147"/>
        <v>76.7</v>
      </c>
      <c r="O783">
        <f t="shared" si="148"/>
        <v>31.691797045923412</v>
      </c>
      <c r="P783">
        <f t="shared" si="149"/>
        <v>50.030521120461266</v>
      </c>
      <c r="Q783">
        <f t="shared" si="150"/>
        <v>258.08246105273878</v>
      </c>
      <c r="R783">
        <f t="shared" si="151"/>
        <v>5.0155978488032797</v>
      </c>
      <c r="S783">
        <f t="shared" si="152"/>
        <v>23.764661420635989</v>
      </c>
      <c r="T783">
        <f t="shared" si="153"/>
        <v>20.358159194328337</v>
      </c>
      <c r="W783">
        <f t="shared" si="143"/>
        <v>1</v>
      </c>
    </row>
    <row r="784" spans="1:23" x14ac:dyDescent="0.25">
      <c r="A784" t="s">
        <v>2202</v>
      </c>
      <c r="B784" t="s">
        <v>2203</v>
      </c>
      <c r="C784" t="s">
        <v>2204</v>
      </c>
      <c r="I784" t="s">
        <v>2169</v>
      </c>
      <c r="J784">
        <v>9.5000000000000001E-2</v>
      </c>
      <c r="K784" s="8" t="str">
        <f t="shared" si="144"/>
        <v>N</v>
      </c>
      <c r="L784" s="8" t="str">
        <f t="shared" si="145"/>
        <v>W</v>
      </c>
      <c r="M784" s="9" t="str">
        <f t="shared" si="146"/>
        <v>12.5</v>
      </c>
      <c r="N784" s="9">
        <f t="shared" si="147"/>
        <v>-49.8</v>
      </c>
      <c r="O784">
        <f t="shared" si="148"/>
        <v>0</v>
      </c>
      <c r="P784" t="e">
        <f t="shared" si="149"/>
        <v>#DIV/0!</v>
      </c>
      <c r="Q784" t="e">
        <f t="shared" si="150"/>
        <v>#DIV/0!</v>
      </c>
      <c r="R784">
        <f t="shared" si="151"/>
        <v>0</v>
      </c>
      <c r="S784">
        <f t="shared" si="152"/>
        <v>0</v>
      </c>
      <c r="T784">
        <f t="shared" si="153"/>
        <v>0</v>
      </c>
      <c r="W784">
        <f t="shared" si="143"/>
        <v>0</v>
      </c>
    </row>
    <row r="785" spans="1:23" x14ac:dyDescent="0.25">
      <c r="A785" t="s">
        <v>2205</v>
      </c>
      <c r="B785" t="s">
        <v>2206</v>
      </c>
      <c r="C785" t="s">
        <v>2160</v>
      </c>
      <c r="D785" s="7">
        <v>39</v>
      </c>
      <c r="I785" t="s">
        <v>2169</v>
      </c>
      <c r="J785">
        <v>9.5000000000000001E-2</v>
      </c>
      <c r="K785" s="8" t="str">
        <f t="shared" si="144"/>
        <v>S</v>
      </c>
      <c r="L785" s="8" t="str">
        <f t="shared" si="145"/>
        <v>W</v>
      </c>
      <c r="M785" s="9">
        <f t="shared" si="146"/>
        <v>-29.7</v>
      </c>
      <c r="N785" s="9">
        <f t="shared" si="147"/>
        <v>-93.9</v>
      </c>
      <c r="O785">
        <f t="shared" si="148"/>
        <v>0</v>
      </c>
      <c r="P785" t="e">
        <f t="shared" si="149"/>
        <v>#DIV/0!</v>
      </c>
      <c r="Q785" t="e">
        <f t="shared" si="150"/>
        <v>#DIV/0!</v>
      </c>
      <c r="R785">
        <f t="shared" si="151"/>
        <v>0</v>
      </c>
      <c r="S785">
        <f t="shared" si="152"/>
        <v>0</v>
      </c>
      <c r="T785">
        <f t="shared" si="153"/>
        <v>0</v>
      </c>
      <c r="W785">
        <f t="shared" si="143"/>
        <v>0</v>
      </c>
    </row>
    <row r="786" spans="1:23" x14ac:dyDescent="0.25">
      <c r="A786" t="s">
        <v>2207</v>
      </c>
      <c r="B786" t="s">
        <v>2033</v>
      </c>
      <c r="C786" t="s">
        <v>2208</v>
      </c>
      <c r="D786">
        <v>41</v>
      </c>
      <c r="I786" t="s">
        <v>2169</v>
      </c>
      <c r="J786">
        <v>9.5000000000000001E-2</v>
      </c>
      <c r="K786" s="8" t="str">
        <f t="shared" si="144"/>
        <v>N</v>
      </c>
      <c r="L786" s="8" t="str">
        <f t="shared" si="145"/>
        <v>W</v>
      </c>
      <c r="M786" s="9" t="str">
        <f t="shared" si="146"/>
        <v>33.5</v>
      </c>
      <c r="N786" s="9">
        <f t="shared" si="147"/>
        <v>-38.9</v>
      </c>
      <c r="O786">
        <f t="shared" si="148"/>
        <v>0</v>
      </c>
      <c r="P786" t="e">
        <f t="shared" si="149"/>
        <v>#DIV/0!</v>
      </c>
      <c r="Q786" t="e">
        <f t="shared" si="150"/>
        <v>#DIV/0!</v>
      </c>
      <c r="R786">
        <f t="shared" si="151"/>
        <v>0</v>
      </c>
      <c r="S786">
        <f t="shared" si="152"/>
        <v>0</v>
      </c>
      <c r="T786">
        <f t="shared" si="153"/>
        <v>0</v>
      </c>
      <c r="W786">
        <f t="shared" si="143"/>
        <v>0</v>
      </c>
    </row>
    <row r="787" spans="1:23" x14ac:dyDescent="0.25">
      <c r="A787" t="s">
        <v>2209</v>
      </c>
      <c r="B787" t="s">
        <v>795</v>
      </c>
      <c r="C787" t="s">
        <v>2210</v>
      </c>
      <c r="D787">
        <v>31.5</v>
      </c>
      <c r="E787">
        <v>19.7</v>
      </c>
      <c r="F787">
        <v>-17.600000000000001</v>
      </c>
      <c r="G787">
        <v>5.3</v>
      </c>
      <c r="H787">
        <v>-7.2</v>
      </c>
      <c r="I787" t="s">
        <v>2169</v>
      </c>
      <c r="J787">
        <v>9.5000000000000001E-2</v>
      </c>
      <c r="K787" s="8" t="str">
        <f t="shared" si="144"/>
        <v>S</v>
      </c>
      <c r="L787" s="8" t="str">
        <f t="shared" si="145"/>
        <v>W</v>
      </c>
      <c r="M787" s="9">
        <f t="shared" si="146"/>
        <v>-3.2</v>
      </c>
      <c r="N787" s="9">
        <f t="shared" si="147"/>
        <v>-64.3</v>
      </c>
      <c r="O787">
        <f t="shared" si="148"/>
        <v>19.740567367732876</v>
      </c>
      <c r="P787">
        <f t="shared" si="149"/>
        <v>52.611316336347812</v>
      </c>
      <c r="Q787">
        <f t="shared" si="150"/>
        <v>59.834801904945152</v>
      </c>
      <c r="R787">
        <f t="shared" si="151"/>
        <v>-7.8814127704728438</v>
      </c>
      <c r="S787">
        <f t="shared" si="152"/>
        <v>-13.560562426556823</v>
      </c>
      <c r="T787">
        <f t="shared" si="153"/>
        <v>11.986846099657864</v>
      </c>
      <c r="W787">
        <f t="shared" si="143"/>
        <v>1</v>
      </c>
    </row>
    <row r="788" spans="1:23" x14ac:dyDescent="0.25">
      <c r="A788" t="s">
        <v>2211</v>
      </c>
      <c r="B788" t="s">
        <v>1865</v>
      </c>
      <c r="C788" t="s">
        <v>2212</v>
      </c>
      <c r="D788">
        <v>22</v>
      </c>
      <c r="E788">
        <v>20.2</v>
      </c>
      <c r="F788">
        <v>17.899999999999999</v>
      </c>
      <c r="G788">
        <v>-4.0999999999999996</v>
      </c>
      <c r="H788">
        <v>-8.3000000000000007</v>
      </c>
      <c r="I788" t="s">
        <v>2169</v>
      </c>
      <c r="J788">
        <v>9.5000000000000001E-2</v>
      </c>
      <c r="K788" s="8" t="str">
        <f t="shared" si="144"/>
        <v>N</v>
      </c>
      <c r="L788" s="8" t="str">
        <f t="shared" si="145"/>
        <v>E</v>
      </c>
      <c r="M788" s="9" t="str">
        <f t="shared" si="146"/>
        <v>21.3</v>
      </c>
      <c r="N788" s="9" t="str">
        <f t="shared" si="147"/>
        <v>130.1</v>
      </c>
      <c r="O788">
        <f t="shared" si="148"/>
        <v>20.152171098916366</v>
      </c>
      <c r="P788">
        <f t="shared" si="149"/>
        <v>34.140819751782075</v>
      </c>
      <c r="Q788">
        <f t="shared" si="150"/>
        <v>77.719552378905405</v>
      </c>
      <c r="R788">
        <f t="shared" si="151"/>
        <v>-2.4055980155259524</v>
      </c>
      <c r="S788">
        <f t="shared" si="152"/>
        <v>-11.051186195370075</v>
      </c>
      <c r="T788">
        <f t="shared" si="153"/>
        <v>16.679160106640843</v>
      </c>
      <c r="W788">
        <f t="shared" si="143"/>
        <v>1</v>
      </c>
    </row>
    <row r="789" spans="1:23" x14ac:dyDescent="0.25">
      <c r="A789" s="10" t="s">
        <v>2213</v>
      </c>
      <c r="B789" s="10" t="s">
        <v>1950</v>
      </c>
      <c r="C789" s="10" t="s">
        <v>477</v>
      </c>
      <c r="D789" s="10">
        <v>31.5</v>
      </c>
      <c r="E789" s="10"/>
      <c r="F789" s="10"/>
      <c r="G789" s="10"/>
      <c r="H789" s="10"/>
      <c r="I789" s="10" t="s">
        <v>2169</v>
      </c>
      <c r="J789" s="10">
        <v>9.5000000000000001E-2</v>
      </c>
      <c r="K789" s="8" t="str">
        <f t="shared" si="144"/>
        <v>N</v>
      </c>
      <c r="L789" s="8" t="str">
        <f t="shared" si="145"/>
        <v>E</v>
      </c>
      <c r="M789" s="9" t="str">
        <f t="shared" si="146"/>
        <v>22.7</v>
      </c>
      <c r="N789" s="9" t="str">
        <f t="shared" si="147"/>
        <v>97.6</v>
      </c>
      <c r="O789">
        <f t="shared" si="148"/>
        <v>0</v>
      </c>
      <c r="P789" t="e">
        <f t="shared" si="149"/>
        <v>#DIV/0!</v>
      </c>
      <c r="Q789" t="e">
        <f t="shared" si="150"/>
        <v>#DIV/0!</v>
      </c>
      <c r="R789">
        <f t="shared" si="151"/>
        <v>0</v>
      </c>
      <c r="S789">
        <f t="shared" si="152"/>
        <v>0</v>
      </c>
      <c r="T789">
        <f t="shared" si="153"/>
        <v>0</v>
      </c>
      <c r="W789">
        <f t="shared" si="143"/>
        <v>0</v>
      </c>
    </row>
    <row r="790" spans="1:23" x14ac:dyDescent="0.25">
      <c r="A790" t="s">
        <v>2214</v>
      </c>
      <c r="B790" t="s">
        <v>2215</v>
      </c>
      <c r="C790" t="s">
        <v>2216</v>
      </c>
      <c r="I790" t="s">
        <v>2217</v>
      </c>
      <c r="J790">
        <v>9.1999999999999998E-2</v>
      </c>
      <c r="K790" s="8" t="str">
        <f t="shared" si="144"/>
        <v>N</v>
      </c>
      <c r="L790" s="8" t="str">
        <f t="shared" si="145"/>
        <v>E</v>
      </c>
      <c r="M790" s="9" t="str">
        <f t="shared" si="146"/>
        <v>26.5</v>
      </c>
      <c r="N790" s="9" t="str">
        <f t="shared" si="147"/>
        <v>78.3</v>
      </c>
      <c r="O790">
        <f t="shared" si="148"/>
        <v>0</v>
      </c>
      <c r="P790" t="e">
        <f t="shared" si="149"/>
        <v>#DIV/0!</v>
      </c>
      <c r="Q790" t="e">
        <f t="shared" si="150"/>
        <v>#DIV/0!</v>
      </c>
      <c r="R790">
        <f t="shared" si="151"/>
        <v>0</v>
      </c>
      <c r="S790">
        <f t="shared" si="152"/>
        <v>0</v>
      </c>
      <c r="T790">
        <f t="shared" si="153"/>
        <v>0</v>
      </c>
      <c r="W790">
        <f t="shared" si="143"/>
        <v>0</v>
      </c>
    </row>
    <row r="791" spans="1:23" x14ac:dyDescent="0.25">
      <c r="A791" t="s">
        <v>2218</v>
      </c>
      <c r="I791" t="s">
        <v>2217</v>
      </c>
      <c r="J791">
        <v>9.1999999999999998E-2</v>
      </c>
      <c r="K791" s="8" t="str">
        <f t="shared" si="144"/>
        <v/>
      </c>
      <c r="L791" s="8" t="str">
        <f t="shared" si="145"/>
        <v/>
      </c>
      <c r="M791" s="9" t="str">
        <f t="shared" si="146"/>
        <v/>
      </c>
      <c r="N791" s="9" t="b">
        <f t="shared" si="147"/>
        <v>0</v>
      </c>
      <c r="O791">
        <f t="shared" si="148"/>
        <v>0</v>
      </c>
      <c r="P791" t="e">
        <f t="shared" si="149"/>
        <v>#VALUE!</v>
      </c>
      <c r="Q791" t="e">
        <f t="shared" si="150"/>
        <v>#VALUE!</v>
      </c>
      <c r="R791" t="e">
        <f t="shared" si="151"/>
        <v>#VALUE!</v>
      </c>
      <c r="S791">
        <f t="shared" si="152"/>
        <v>0</v>
      </c>
      <c r="T791" t="e">
        <f t="shared" si="153"/>
        <v>#VALUE!</v>
      </c>
      <c r="W791">
        <f t="shared" si="143"/>
        <v>0</v>
      </c>
    </row>
    <row r="792" spans="1:23" x14ac:dyDescent="0.25">
      <c r="A792" t="s">
        <v>2219</v>
      </c>
      <c r="I792" t="s">
        <v>2217</v>
      </c>
      <c r="J792">
        <v>9.1999999999999998E-2</v>
      </c>
      <c r="K792" s="8" t="str">
        <f t="shared" si="144"/>
        <v/>
      </c>
      <c r="L792" s="8" t="str">
        <f t="shared" si="145"/>
        <v/>
      </c>
      <c r="M792" s="9" t="str">
        <f t="shared" si="146"/>
        <v/>
      </c>
      <c r="N792" s="9" t="b">
        <f t="shared" si="147"/>
        <v>0</v>
      </c>
      <c r="O792">
        <f t="shared" si="148"/>
        <v>0</v>
      </c>
      <c r="P792" t="e">
        <f t="shared" si="149"/>
        <v>#VALUE!</v>
      </c>
      <c r="Q792" t="e">
        <f t="shared" si="150"/>
        <v>#VALUE!</v>
      </c>
      <c r="R792" t="e">
        <f t="shared" si="151"/>
        <v>#VALUE!</v>
      </c>
      <c r="S792">
        <f t="shared" si="152"/>
        <v>0</v>
      </c>
      <c r="T792" t="e">
        <f t="shared" si="153"/>
        <v>#VALUE!</v>
      </c>
      <c r="W792">
        <f t="shared" si="143"/>
        <v>0</v>
      </c>
    </row>
    <row r="793" spans="1:23" x14ac:dyDescent="0.25">
      <c r="A793" t="s">
        <v>2220</v>
      </c>
      <c r="B793" t="s">
        <v>2221</v>
      </c>
      <c r="C793" t="s">
        <v>2222</v>
      </c>
      <c r="I793" t="s">
        <v>2217</v>
      </c>
      <c r="J793">
        <v>9.1999999999999998E-2</v>
      </c>
      <c r="K793" s="8" t="str">
        <f t="shared" si="144"/>
        <v>S</v>
      </c>
      <c r="L793" s="8" t="str">
        <f t="shared" si="145"/>
        <v>W</v>
      </c>
      <c r="M793" s="9">
        <f t="shared" si="146"/>
        <v>-16.399999999999999</v>
      </c>
      <c r="N793" s="9">
        <f t="shared" si="147"/>
        <v>-116.3</v>
      </c>
      <c r="O793">
        <f t="shared" si="148"/>
        <v>0</v>
      </c>
      <c r="P793" t="e">
        <f t="shared" si="149"/>
        <v>#DIV/0!</v>
      </c>
      <c r="Q793" t="e">
        <f t="shared" si="150"/>
        <v>#DIV/0!</v>
      </c>
      <c r="R793">
        <f t="shared" si="151"/>
        <v>0</v>
      </c>
      <c r="S793">
        <f t="shared" si="152"/>
        <v>0</v>
      </c>
      <c r="T793">
        <f t="shared" si="153"/>
        <v>0</v>
      </c>
      <c r="W793">
        <f t="shared" si="143"/>
        <v>0</v>
      </c>
    </row>
    <row r="794" spans="1:23" x14ac:dyDescent="0.25">
      <c r="A794" t="s">
        <v>2223</v>
      </c>
      <c r="B794" t="s">
        <v>2224</v>
      </c>
      <c r="C794" t="s">
        <v>2225</v>
      </c>
      <c r="D794">
        <v>15.2</v>
      </c>
      <c r="E794">
        <v>16.600000000000001</v>
      </c>
      <c r="F794">
        <v>9.6</v>
      </c>
      <c r="G794">
        <v>-9.6999999999999993</v>
      </c>
      <c r="H794">
        <v>9.4</v>
      </c>
      <c r="I794" t="s">
        <v>2217</v>
      </c>
      <c r="J794">
        <v>9.1999999999999998E-2</v>
      </c>
      <c r="K794" s="8" t="str">
        <f t="shared" si="144"/>
        <v>S</v>
      </c>
      <c r="L794" s="8" t="str">
        <f t="shared" si="145"/>
        <v>E</v>
      </c>
      <c r="M794" s="9">
        <f t="shared" si="146"/>
        <v>-75.8</v>
      </c>
      <c r="N794" s="9" t="str">
        <f t="shared" si="147"/>
        <v>163.7</v>
      </c>
      <c r="O794">
        <f t="shared" si="148"/>
        <v>16.571360837299995</v>
      </c>
      <c r="P794">
        <f t="shared" si="149"/>
        <v>43.397026612926076</v>
      </c>
      <c r="Q794">
        <f t="shared" si="150"/>
        <v>324.4740064944325</v>
      </c>
      <c r="R794">
        <f t="shared" si="151"/>
        <v>-9.2659898806507837</v>
      </c>
      <c r="S794">
        <f t="shared" si="152"/>
        <v>6.6157109255449837</v>
      </c>
      <c r="T794">
        <f t="shared" si="153"/>
        <v>12.040921911602203</v>
      </c>
      <c r="W794">
        <f t="shared" si="143"/>
        <v>1</v>
      </c>
    </row>
    <row r="795" spans="1:23" x14ac:dyDescent="0.25">
      <c r="A795" t="s">
        <v>2226</v>
      </c>
      <c r="I795" t="s">
        <v>2217</v>
      </c>
      <c r="J795">
        <v>9.1999999999999998E-2</v>
      </c>
      <c r="K795" s="8" t="str">
        <f t="shared" si="144"/>
        <v/>
      </c>
      <c r="L795" s="8" t="str">
        <f t="shared" si="145"/>
        <v/>
      </c>
      <c r="M795" s="9" t="str">
        <f t="shared" si="146"/>
        <v/>
      </c>
      <c r="N795" s="9" t="b">
        <f t="shared" si="147"/>
        <v>0</v>
      </c>
      <c r="O795">
        <f t="shared" si="148"/>
        <v>0</v>
      </c>
      <c r="P795" t="e">
        <f t="shared" si="149"/>
        <v>#VALUE!</v>
      </c>
      <c r="Q795" t="e">
        <f t="shared" si="150"/>
        <v>#VALUE!</v>
      </c>
      <c r="R795" t="e">
        <f t="shared" si="151"/>
        <v>#VALUE!</v>
      </c>
      <c r="S795">
        <f t="shared" si="152"/>
        <v>0</v>
      </c>
      <c r="T795" t="e">
        <f t="shared" si="153"/>
        <v>#VALUE!</v>
      </c>
      <c r="W795">
        <f t="shared" si="143"/>
        <v>0</v>
      </c>
    </row>
    <row r="796" spans="1:23" x14ac:dyDescent="0.25">
      <c r="A796" t="s">
        <v>2227</v>
      </c>
      <c r="B796" t="s">
        <v>1990</v>
      </c>
      <c r="C796" t="s">
        <v>2228</v>
      </c>
      <c r="I796" t="s">
        <v>2217</v>
      </c>
      <c r="J796">
        <v>9.1999999999999998E-2</v>
      </c>
      <c r="K796" s="8" t="str">
        <f t="shared" si="144"/>
        <v>S</v>
      </c>
      <c r="L796" s="8" t="str">
        <f t="shared" si="145"/>
        <v>W</v>
      </c>
      <c r="M796" s="9">
        <f t="shared" si="146"/>
        <v>-32.799999999999997</v>
      </c>
      <c r="N796" s="9">
        <f t="shared" si="147"/>
        <v>-61.5</v>
      </c>
      <c r="O796">
        <f t="shared" si="148"/>
        <v>0</v>
      </c>
      <c r="P796" t="e">
        <f t="shared" si="149"/>
        <v>#DIV/0!</v>
      </c>
      <c r="Q796" t="e">
        <f t="shared" si="150"/>
        <v>#DIV/0!</v>
      </c>
      <c r="R796">
        <f t="shared" si="151"/>
        <v>0</v>
      </c>
      <c r="S796">
        <f t="shared" si="152"/>
        <v>0</v>
      </c>
      <c r="T796">
        <f t="shared" si="153"/>
        <v>0</v>
      </c>
      <c r="W796">
        <f t="shared" si="143"/>
        <v>0</v>
      </c>
    </row>
    <row r="797" spans="1:23" x14ac:dyDescent="0.25">
      <c r="A797" t="s">
        <v>2229</v>
      </c>
      <c r="B797" t="s">
        <v>2230</v>
      </c>
      <c r="C797" t="s">
        <v>503</v>
      </c>
      <c r="I797" t="s">
        <v>2217</v>
      </c>
      <c r="J797">
        <v>9.1999999999999998E-2</v>
      </c>
      <c r="K797" s="8" t="str">
        <f t="shared" si="144"/>
        <v>S</v>
      </c>
      <c r="L797" s="8" t="str">
        <f t="shared" si="145"/>
        <v>W</v>
      </c>
      <c r="M797" s="9">
        <f t="shared" si="146"/>
        <v>-6.2</v>
      </c>
      <c r="N797" s="9">
        <f t="shared" si="147"/>
        <v>-49.9</v>
      </c>
      <c r="O797">
        <f t="shared" si="148"/>
        <v>0</v>
      </c>
      <c r="P797" t="e">
        <f t="shared" si="149"/>
        <v>#DIV/0!</v>
      </c>
      <c r="Q797" t="e">
        <f t="shared" si="150"/>
        <v>#DIV/0!</v>
      </c>
      <c r="R797">
        <f t="shared" si="151"/>
        <v>0</v>
      </c>
      <c r="S797">
        <f t="shared" si="152"/>
        <v>0</v>
      </c>
      <c r="T797">
        <f t="shared" si="153"/>
        <v>0</v>
      </c>
      <c r="W797">
        <f t="shared" si="143"/>
        <v>0</v>
      </c>
    </row>
    <row r="798" spans="1:23" x14ac:dyDescent="0.25">
      <c r="A798" t="s">
        <v>2231</v>
      </c>
      <c r="I798" t="s">
        <v>2217</v>
      </c>
      <c r="J798">
        <v>9.1999999999999998E-2</v>
      </c>
      <c r="K798" s="8" t="str">
        <f t="shared" si="144"/>
        <v/>
      </c>
      <c r="L798" s="8" t="str">
        <f t="shared" si="145"/>
        <v/>
      </c>
      <c r="M798" s="9" t="str">
        <f t="shared" si="146"/>
        <v/>
      </c>
      <c r="N798" s="9" t="b">
        <f t="shared" si="147"/>
        <v>0</v>
      </c>
      <c r="O798">
        <f t="shared" si="148"/>
        <v>0</v>
      </c>
      <c r="P798" t="e">
        <f t="shared" si="149"/>
        <v>#VALUE!</v>
      </c>
      <c r="Q798" t="e">
        <f t="shared" si="150"/>
        <v>#VALUE!</v>
      </c>
      <c r="R798" t="e">
        <f t="shared" si="151"/>
        <v>#VALUE!</v>
      </c>
      <c r="S798">
        <f t="shared" si="152"/>
        <v>0</v>
      </c>
      <c r="T798" t="e">
        <f t="shared" si="153"/>
        <v>#VALUE!</v>
      </c>
      <c r="W798">
        <f t="shared" ref="W798:W820" si="154">IF(O798&lt;&gt;0,1,0)</f>
        <v>0</v>
      </c>
    </row>
    <row r="799" spans="1:23" x14ac:dyDescent="0.25">
      <c r="A799" t="s">
        <v>2232</v>
      </c>
      <c r="I799" t="s">
        <v>2217</v>
      </c>
      <c r="J799">
        <v>9.1999999999999998E-2</v>
      </c>
      <c r="K799" s="8" t="str">
        <f t="shared" si="144"/>
        <v/>
      </c>
      <c r="L799" s="8" t="str">
        <f t="shared" si="145"/>
        <v/>
      </c>
      <c r="M799" s="9" t="str">
        <f t="shared" si="146"/>
        <v/>
      </c>
      <c r="N799" s="9" t="b">
        <f t="shared" si="147"/>
        <v>0</v>
      </c>
      <c r="O799">
        <f t="shared" si="148"/>
        <v>0</v>
      </c>
      <c r="P799" t="e">
        <f t="shared" si="149"/>
        <v>#VALUE!</v>
      </c>
      <c r="Q799" t="e">
        <f t="shared" si="150"/>
        <v>#VALUE!</v>
      </c>
      <c r="R799" t="e">
        <f t="shared" si="151"/>
        <v>#VALUE!</v>
      </c>
      <c r="S799">
        <f t="shared" si="152"/>
        <v>0</v>
      </c>
      <c r="T799" t="e">
        <f t="shared" si="153"/>
        <v>#VALUE!</v>
      </c>
      <c r="W799">
        <f t="shared" si="154"/>
        <v>0</v>
      </c>
    </row>
    <row r="800" spans="1:23" x14ac:dyDescent="0.25">
      <c r="A800" t="s">
        <v>2233</v>
      </c>
      <c r="B800" t="s">
        <v>87</v>
      </c>
      <c r="C800" t="s">
        <v>2234</v>
      </c>
      <c r="D800">
        <v>32</v>
      </c>
      <c r="E800">
        <v>21.2</v>
      </c>
      <c r="F800">
        <v>-18.600000000000001</v>
      </c>
      <c r="G800">
        <v>-9</v>
      </c>
      <c r="H800">
        <v>-4.7</v>
      </c>
      <c r="I800" t="s">
        <v>2217</v>
      </c>
      <c r="J800">
        <v>9.1999999999999998E-2</v>
      </c>
      <c r="K800" s="8" t="str">
        <f t="shared" si="144"/>
        <v>N</v>
      </c>
      <c r="L800" s="8" t="str">
        <f t="shared" si="145"/>
        <v>W</v>
      </c>
      <c r="M800" s="9" t="str">
        <f t="shared" si="146"/>
        <v>28.0</v>
      </c>
      <c r="N800" s="9">
        <f t="shared" si="147"/>
        <v>-35.799999999999997</v>
      </c>
      <c r="O800">
        <f t="shared" si="148"/>
        <v>21.190799890518527</v>
      </c>
      <c r="P800">
        <f t="shared" si="149"/>
        <v>59.113412934424183</v>
      </c>
      <c r="Q800">
        <f t="shared" si="150"/>
        <v>91.452287489532566</v>
      </c>
      <c r="R800">
        <f t="shared" si="151"/>
        <v>0.46090538333710462</v>
      </c>
      <c r="S800">
        <f t="shared" si="152"/>
        <v>-18.179787125490751</v>
      </c>
      <c r="T800">
        <f t="shared" si="153"/>
        <v>10.878092953245606</v>
      </c>
      <c r="W800">
        <f t="shared" si="154"/>
        <v>1</v>
      </c>
    </row>
    <row r="801" spans="1:23" x14ac:dyDescent="0.25">
      <c r="A801" t="s">
        <v>2235</v>
      </c>
      <c r="B801" t="s">
        <v>2096</v>
      </c>
      <c r="C801" t="s">
        <v>2236</v>
      </c>
      <c r="D801">
        <v>28.1</v>
      </c>
      <c r="E801">
        <v>19.600000000000001</v>
      </c>
      <c r="F801">
        <v>1.8</v>
      </c>
      <c r="G801">
        <v>-16.5</v>
      </c>
      <c r="H801">
        <v>-10.4</v>
      </c>
      <c r="I801" t="s">
        <v>2217</v>
      </c>
      <c r="J801">
        <v>9.1999999999999998E-2</v>
      </c>
      <c r="K801" s="8" t="str">
        <f t="shared" si="144"/>
        <v>N</v>
      </c>
      <c r="L801" s="8" t="str">
        <f t="shared" si="145"/>
        <v>E</v>
      </c>
      <c r="M801" s="9" t="str">
        <f t="shared" si="146"/>
        <v>33.3</v>
      </c>
      <c r="N801" s="9" t="str">
        <f t="shared" si="147"/>
        <v>135.1</v>
      </c>
      <c r="O801">
        <f t="shared" si="148"/>
        <v>19.586985475054604</v>
      </c>
      <c r="P801">
        <f t="shared" si="149"/>
        <v>32.551388710678921</v>
      </c>
      <c r="Q801">
        <f t="shared" si="150"/>
        <v>278.72123700482223</v>
      </c>
      <c r="R801">
        <f t="shared" si="151"/>
        <v>-1.5979826557648629</v>
      </c>
      <c r="S801">
        <f t="shared" si="152"/>
        <v>10.417038494362233</v>
      </c>
      <c r="T801">
        <f t="shared" si="153"/>
        <v>16.510050285775936</v>
      </c>
      <c r="W801">
        <f t="shared" si="154"/>
        <v>1</v>
      </c>
    </row>
    <row r="802" spans="1:23" x14ac:dyDescent="0.25">
      <c r="A802" t="s">
        <v>2237</v>
      </c>
      <c r="I802" t="s">
        <v>2238</v>
      </c>
      <c r="J802">
        <v>8.8999999999999996E-2</v>
      </c>
      <c r="K802" s="8" t="str">
        <f t="shared" si="144"/>
        <v/>
      </c>
      <c r="L802" s="8" t="str">
        <f t="shared" si="145"/>
        <v/>
      </c>
      <c r="M802" s="9" t="str">
        <f t="shared" si="146"/>
        <v/>
      </c>
      <c r="N802" s="9" t="b">
        <f t="shared" si="147"/>
        <v>0</v>
      </c>
      <c r="O802">
        <f t="shared" si="148"/>
        <v>0</v>
      </c>
      <c r="P802" t="e">
        <f t="shared" si="149"/>
        <v>#VALUE!</v>
      </c>
      <c r="Q802" t="e">
        <f t="shared" si="150"/>
        <v>#VALUE!</v>
      </c>
      <c r="R802" t="e">
        <f t="shared" si="151"/>
        <v>#VALUE!</v>
      </c>
      <c r="S802">
        <f t="shared" si="152"/>
        <v>0</v>
      </c>
      <c r="T802" t="e">
        <f t="shared" si="153"/>
        <v>#VALUE!</v>
      </c>
      <c r="W802">
        <f t="shared" si="154"/>
        <v>0</v>
      </c>
    </row>
    <row r="803" spans="1:23" x14ac:dyDescent="0.25">
      <c r="A803" t="s">
        <v>2239</v>
      </c>
      <c r="I803" t="s">
        <v>2238</v>
      </c>
      <c r="J803">
        <v>8.8999999999999996E-2</v>
      </c>
      <c r="K803" s="8" t="str">
        <f t="shared" si="144"/>
        <v/>
      </c>
      <c r="L803" s="8" t="str">
        <f t="shared" si="145"/>
        <v/>
      </c>
      <c r="M803" s="9" t="str">
        <f t="shared" si="146"/>
        <v/>
      </c>
      <c r="N803" s="9" t="b">
        <f t="shared" si="147"/>
        <v>0</v>
      </c>
      <c r="O803">
        <f t="shared" si="148"/>
        <v>0</v>
      </c>
      <c r="P803" t="e">
        <f t="shared" si="149"/>
        <v>#VALUE!</v>
      </c>
      <c r="Q803" t="e">
        <f t="shared" si="150"/>
        <v>#VALUE!</v>
      </c>
      <c r="R803" t="e">
        <f t="shared" si="151"/>
        <v>#VALUE!</v>
      </c>
      <c r="S803">
        <f t="shared" si="152"/>
        <v>0</v>
      </c>
      <c r="T803" t="e">
        <f t="shared" si="153"/>
        <v>#VALUE!</v>
      </c>
      <c r="W803">
        <f t="shared" si="154"/>
        <v>0</v>
      </c>
    </row>
    <row r="804" spans="1:23" x14ac:dyDescent="0.25">
      <c r="A804" t="s">
        <v>2240</v>
      </c>
      <c r="I804" t="s">
        <v>2238</v>
      </c>
      <c r="J804">
        <v>8.8999999999999996E-2</v>
      </c>
      <c r="K804" s="8" t="str">
        <f t="shared" si="144"/>
        <v/>
      </c>
      <c r="L804" s="8" t="str">
        <f t="shared" si="145"/>
        <v/>
      </c>
      <c r="M804" s="9" t="str">
        <f t="shared" si="146"/>
        <v/>
      </c>
      <c r="N804" s="9" t="b">
        <f t="shared" si="147"/>
        <v>0</v>
      </c>
      <c r="O804">
        <f t="shared" si="148"/>
        <v>0</v>
      </c>
      <c r="P804" t="e">
        <f t="shared" si="149"/>
        <v>#VALUE!</v>
      </c>
      <c r="Q804" t="e">
        <f t="shared" si="150"/>
        <v>#VALUE!</v>
      </c>
      <c r="R804" t="e">
        <f t="shared" si="151"/>
        <v>#VALUE!</v>
      </c>
      <c r="S804">
        <f t="shared" si="152"/>
        <v>0</v>
      </c>
      <c r="T804" t="e">
        <f t="shared" si="153"/>
        <v>#VALUE!</v>
      </c>
      <c r="W804">
        <f t="shared" si="154"/>
        <v>0</v>
      </c>
    </row>
    <row r="805" spans="1:23" x14ac:dyDescent="0.25">
      <c r="A805" t="s">
        <v>2241</v>
      </c>
      <c r="B805" t="s">
        <v>99</v>
      </c>
      <c r="C805" t="s">
        <v>2242</v>
      </c>
      <c r="I805" t="s">
        <v>2238</v>
      </c>
      <c r="J805">
        <v>8.8999999999999996E-2</v>
      </c>
      <c r="K805" s="8" t="str">
        <f t="shared" si="144"/>
        <v>S</v>
      </c>
      <c r="L805" s="8" t="str">
        <f t="shared" si="145"/>
        <v>E</v>
      </c>
      <c r="M805" s="9">
        <f t="shared" si="146"/>
        <v>-0.9</v>
      </c>
      <c r="N805" s="9" t="str">
        <f t="shared" si="147"/>
        <v>66.3</v>
      </c>
      <c r="O805">
        <f t="shared" si="148"/>
        <v>0</v>
      </c>
      <c r="P805" t="e">
        <f t="shared" si="149"/>
        <v>#DIV/0!</v>
      </c>
      <c r="Q805" t="e">
        <f t="shared" si="150"/>
        <v>#DIV/0!</v>
      </c>
      <c r="R805">
        <f t="shared" si="151"/>
        <v>0</v>
      </c>
      <c r="S805">
        <f t="shared" si="152"/>
        <v>0</v>
      </c>
      <c r="T805">
        <f t="shared" si="153"/>
        <v>0</v>
      </c>
      <c r="W805">
        <f t="shared" si="154"/>
        <v>0</v>
      </c>
    </row>
    <row r="806" spans="1:23" x14ac:dyDescent="0.25">
      <c r="A806" t="s">
        <v>2243</v>
      </c>
      <c r="B806" t="s">
        <v>2244</v>
      </c>
      <c r="C806" t="s">
        <v>2245</v>
      </c>
      <c r="I806" t="s">
        <v>2238</v>
      </c>
      <c r="J806">
        <v>8.8999999999999996E-2</v>
      </c>
      <c r="K806" s="8" t="str">
        <f t="shared" si="144"/>
        <v>N</v>
      </c>
      <c r="L806" s="8" t="str">
        <f t="shared" si="145"/>
        <v>E</v>
      </c>
      <c r="M806" s="9" t="str">
        <f t="shared" si="146"/>
        <v>82.3</v>
      </c>
      <c r="N806" s="9" t="str">
        <f t="shared" si="147"/>
        <v>160.1</v>
      </c>
      <c r="O806">
        <f t="shared" si="148"/>
        <v>0</v>
      </c>
      <c r="P806" t="e">
        <f t="shared" si="149"/>
        <v>#DIV/0!</v>
      </c>
      <c r="Q806" t="e">
        <f t="shared" si="150"/>
        <v>#DIV/0!</v>
      </c>
      <c r="R806">
        <f t="shared" si="151"/>
        <v>0</v>
      </c>
      <c r="S806">
        <f t="shared" si="152"/>
        <v>0</v>
      </c>
      <c r="T806">
        <f t="shared" si="153"/>
        <v>0</v>
      </c>
      <c r="W806">
        <f t="shared" si="154"/>
        <v>0</v>
      </c>
    </row>
    <row r="807" spans="1:23" x14ac:dyDescent="0.25">
      <c r="A807" t="s">
        <v>2246</v>
      </c>
      <c r="I807" t="s">
        <v>2238</v>
      </c>
      <c r="J807">
        <v>8.8999999999999996E-2</v>
      </c>
      <c r="K807" s="8" t="str">
        <f t="shared" si="144"/>
        <v/>
      </c>
      <c r="L807" s="8" t="str">
        <f t="shared" si="145"/>
        <v/>
      </c>
      <c r="M807" s="9" t="str">
        <f t="shared" si="146"/>
        <v/>
      </c>
      <c r="N807" s="9" t="b">
        <f t="shared" si="147"/>
        <v>0</v>
      </c>
      <c r="O807">
        <f t="shared" si="148"/>
        <v>0</v>
      </c>
      <c r="P807" t="e">
        <f t="shared" si="149"/>
        <v>#VALUE!</v>
      </c>
      <c r="Q807" t="e">
        <f t="shared" si="150"/>
        <v>#VALUE!</v>
      </c>
      <c r="R807" t="e">
        <f t="shared" si="151"/>
        <v>#VALUE!</v>
      </c>
      <c r="S807">
        <f t="shared" si="152"/>
        <v>0</v>
      </c>
      <c r="T807" t="e">
        <f t="shared" si="153"/>
        <v>#VALUE!</v>
      </c>
      <c r="W807">
        <f t="shared" si="154"/>
        <v>0</v>
      </c>
    </row>
    <row r="808" spans="1:23" x14ac:dyDescent="0.25">
      <c r="A808" t="s">
        <v>2247</v>
      </c>
      <c r="I808" t="s">
        <v>2238</v>
      </c>
      <c r="J808">
        <v>8.8999999999999996E-2</v>
      </c>
      <c r="K808" s="8" t="str">
        <f t="shared" si="144"/>
        <v/>
      </c>
      <c r="L808" s="8" t="str">
        <f t="shared" si="145"/>
        <v/>
      </c>
      <c r="M808" s="9" t="str">
        <f t="shared" si="146"/>
        <v/>
      </c>
      <c r="N808" s="9" t="b">
        <f t="shared" si="147"/>
        <v>0</v>
      </c>
      <c r="O808">
        <f t="shared" si="148"/>
        <v>0</v>
      </c>
      <c r="P808" t="e">
        <f t="shared" si="149"/>
        <v>#VALUE!</v>
      </c>
      <c r="Q808" t="e">
        <f t="shared" si="150"/>
        <v>#VALUE!</v>
      </c>
      <c r="R808" t="e">
        <f t="shared" si="151"/>
        <v>#VALUE!</v>
      </c>
      <c r="S808">
        <f t="shared" si="152"/>
        <v>0</v>
      </c>
      <c r="T808" t="e">
        <f t="shared" si="153"/>
        <v>#VALUE!</v>
      </c>
      <c r="W808">
        <f t="shared" si="154"/>
        <v>0</v>
      </c>
    </row>
    <row r="809" spans="1:23" x14ac:dyDescent="0.25">
      <c r="A809" t="s">
        <v>2248</v>
      </c>
      <c r="B809" t="s">
        <v>1620</v>
      </c>
      <c r="C809" t="s">
        <v>826</v>
      </c>
      <c r="D809">
        <v>37</v>
      </c>
      <c r="E809">
        <v>16.899999999999999</v>
      </c>
      <c r="F809">
        <v>-16.3</v>
      </c>
      <c r="G809">
        <v>4.3</v>
      </c>
      <c r="H809">
        <v>1.4</v>
      </c>
      <c r="I809" t="s">
        <v>2238</v>
      </c>
      <c r="J809">
        <v>8.8999999999999996E-2</v>
      </c>
      <c r="K809" s="8" t="str">
        <f t="shared" si="144"/>
        <v>S</v>
      </c>
      <c r="L809" s="8" t="str">
        <f t="shared" si="145"/>
        <v>E</v>
      </c>
      <c r="M809" s="9">
        <f t="shared" si="146"/>
        <v>-21.5</v>
      </c>
      <c r="N809" s="9" t="str">
        <f t="shared" si="147"/>
        <v>56.2</v>
      </c>
      <c r="O809">
        <f t="shared" si="148"/>
        <v>16.915673205639791</v>
      </c>
      <c r="P809">
        <f t="shared" si="149"/>
        <v>70.576853510450562</v>
      </c>
      <c r="Q809">
        <f t="shared" si="150"/>
        <v>272.55484363355549</v>
      </c>
      <c r="R809">
        <f t="shared" si="151"/>
        <v>-0.71111436288972074</v>
      </c>
      <c r="S809">
        <f t="shared" si="152"/>
        <v>15.937117995668824</v>
      </c>
      <c r="T809">
        <f t="shared" si="153"/>
        <v>5.6251743399667937</v>
      </c>
      <c r="W809">
        <f t="shared" si="154"/>
        <v>1</v>
      </c>
    </row>
    <row r="810" spans="1:23" x14ac:dyDescent="0.25">
      <c r="A810" t="s">
        <v>2249</v>
      </c>
      <c r="B810" t="s">
        <v>642</v>
      </c>
      <c r="C810" t="s">
        <v>2250</v>
      </c>
      <c r="D810">
        <v>33.299999999999997</v>
      </c>
      <c r="I810" t="s">
        <v>2238</v>
      </c>
      <c r="J810">
        <v>8.8999999999999996E-2</v>
      </c>
      <c r="K810" s="8" t="str">
        <f t="shared" si="144"/>
        <v>N</v>
      </c>
      <c r="L810" s="8" t="str">
        <f t="shared" si="145"/>
        <v>E</v>
      </c>
      <c r="M810" s="9" t="str">
        <f t="shared" si="146"/>
        <v>11.6</v>
      </c>
      <c r="N810" s="9" t="str">
        <f t="shared" si="147"/>
        <v>27.3</v>
      </c>
      <c r="O810">
        <f t="shared" si="148"/>
        <v>0</v>
      </c>
      <c r="P810" t="e">
        <f t="shared" si="149"/>
        <v>#DIV/0!</v>
      </c>
      <c r="Q810" t="e">
        <f t="shared" si="150"/>
        <v>#DIV/0!</v>
      </c>
      <c r="R810">
        <f t="shared" si="151"/>
        <v>0</v>
      </c>
      <c r="S810">
        <f t="shared" si="152"/>
        <v>0</v>
      </c>
      <c r="T810">
        <f t="shared" si="153"/>
        <v>0</v>
      </c>
      <c r="W810">
        <f t="shared" si="154"/>
        <v>0</v>
      </c>
    </row>
    <row r="811" spans="1:23" x14ac:dyDescent="0.25">
      <c r="A811" t="s">
        <v>2251</v>
      </c>
      <c r="B811" t="s">
        <v>1845</v>
      </c>
      <c r="C811" t="s">
        <v>2252</v>
      </c>
      <c r="D811">
        <v>32.4</v>
      </c>
      <c r="I811" t="s">
        <v>2238</v>
      </c>
      <c r="J811">
        <v>8.8999999999999996E-2</v>
      </c>
      <c r="K811" s="8" t="str">
        <f t="shared" si="144"/>
        <v>N</v>
      </c>
      <c r="L811" s="8" t="str">
        <f t="shared" si="145"/>
        <v>W</v>
      </c>
      <c r="M811" s="9" t="str">
        <f t="shared" si="146"/>
        <v>26.3</v>
      </c>
      <c r="N811" s="9">
        <f t="shared" si="147"/>
        <v>-113.4</v>
      </c>
      <c r="O811">
        <f t="shared" si="148"/>
        <v>0</v>
      </c>
      <c r="P811" t="e">
        <f t="shared" si="149"/>
        <v>#DIV/0!</v>
      </c>
      <c r="Q811" t="e">
        <f t="shared" si="150"/>
        <v>#DIV/0!</v>
      </c>
      <c r="R811">
        <f t="shared" si="151"/>
        <v>0</v>
      </c>
      <c r="S811">
        <f t="shared" si="152"/>
        <v>0</v>
      </c>
      <c r="T811">
        <f t="shared" si="153"/>
        <v>0</v>
      </c>
      <c r="W811">
        <f t="shared" si="154"/>
        <v>0</v>
      </c>
    </row>
    <row r="812" spans="1:23" x14ac:dyDescent="0.25">
      <c r="A812" t="s">
        <v>2253</v>
      </c>
      <c r="B812" t="s">
        <v>2254</v>
      </c>
      <c r="C812" t="s">
        <v>2255</v>
      </c>
      <c r="I812" t="s">
        <v>2238</v>
      </c>
      <c r="J812">
        <v>8.8999999999999996E-2</v>
      </c>
      <c r="K812" s="8" t="str">
        <f t="shared" si="144"/>
        <v>S</v>
      </c>
      <c r="L812" s="8" t="str">
        <f t="shared" si="145"/>
        <v>W</v>
      </c>
      <c r="M812" s="9">
        <f t="shared" si="146"/>
        <v>-44.1</v>
      </c>
      <c r="N812" s="9">
        <f t="shared" si="147"/>
        <v>-148.4</v>
      </c>
      <c r="O812">
        <f t="shared" si="148"/>
        <v>0</v>
      </c>
      <c r="P812" t="e">
        <f t="shared" si="149"/>
        <v>#DIV/0!</v>
      </c>
      <c r="Q812" t="e">
        <f t="shared" si="150"/>
        <v>#DIV/0!</v>
      </c>
      <c r="R812">
        <f t="shared" si="151"/>
        <v>0</v>
      </c>
      <c r="S812">
        <f t="shared" si="152"/>
        <v>0</v>
      </c>
      <c r="T812">
        <f t="shared" si="153"/>
        <v>0</v>
      </c>
      <c r="W812">
        <f t="shared" si="154"/>
        <v>0</v>
      </c>
    </row>
    <row r="813" spans="1:23" x14ac:dyDescent="0.25">
      <c r="A813" t="s">
        <v>2256</v>
      </c>
      <c r="B813" t="s">
        <v>2257</v>
      </c>
      <c r="C813" t="s">
        <v>2258</v>
      </c>
      <c r="D813">
        <v>35.200000000000003</v>
      </c>
      <c r="E813">
        <v>22.4</v>
      </c>
      <c r="F813">
        <v>-4</v>
      </c>
      <c r="G813">
        <v>-15.2</v>
      </c>
      <c r="H813">
        <v>-16</v>
      </c>
      <c r="I813" t="s">
        <v>2238</v>
      </c>
      <c r="J813">
        <v>8.8999999999999996E-2</v>
      </c>
      <c r="K813" s="8" t="str">
        <f t="shared" si="144"/>
        <v>S</v>
      </c>
      <c r="L813" s="8" t="str">
        <f t="shared" si="145"/>
        <v>E</v>
      </c>
      <c r="M813" s="9">
        <f t="shared" si="146"/>
        <v>-29.4</v>
      </c>
      <c r="N813" s="9" t="str">
        <f t="shared" si="147"/>
        <v>75.9</v>
      </c>
      <c r="O813">
        <f t="shared" si="148"/>
        <v>22.428553230201896</v>
      </c>
      <c r="P813">
        <f t="shared" si="149"/>
        <v>74.912580175643669</v>
      </c>
      <c r="Q813">
        <f t="shared" si="150"/>
        <v>359.53290703760342</v>
      </c>
      <c r="R813">
        <f t="shared" si="151"/>
        <v>-21.654717027741079</v>
      </c>
      <c r="S813">
        <f t="shared" si="152"/>
        <v>0.17653988139637633</v>
      </c>
      <c r="T813">
        <f t="shared" si="153"/>
        <v>5.8379845939105772</v>
      </c>
      <c r="W813">
        <f t="shared" si="154"/>
        <v>1</v>
      </c>
    </row>
    <row r="814" spans="1:23" x14ac:dyDescent="0.25">
      <c r="A814" t="s">
        <v>2259</v>
      </c>
      <c r="B814" t="s">
        <v>2260</v>
      </c>
      <c r="C814" t="s">
        <v>2261</v>
      </c>
      <c r="I814" t="s">
        <v>2238</v>
      </c>
      <c r="J814">
        <v>8.8999999999999996E-2</v>
      </c>
      <c r="K814" s="8" t="str">
        <f t="shared" si="144"/>
        <v>N</v>
      </c>
      <c r="L814" s="8" t="str">
        <f t="shared" si="145"/>
        <v>W</v>
      </c>
      <c r="M814" s="9" t="str">
        <f t="shared" si="146"/>
        <v>8.9</v>
      </c>
      <c r="N814" s="9">
        <f t="shared" si="147"/>
        <v>-121.9</v>
      </c>
      <c r="O814">
        <f t="shared" si="148"/>
        <v>0</v>
      </c>
      <c r="P814" t="e">
        <f t="shared" si="149"/>
        <v>#DIV/0!</v>
      </c>
      <c r="Q814" t="e">
        <f t="shared" si="150"/>
        <v>#DIV/0!</v>
      </c>
      <c r="R814">
        <f t="shared" si="151"/>
        <v>0</v>
      </c>
      <c r="S814">
        <f t="shared" si="152"/>
        <v>0</v>
      </c>
      <c r="T814">
        <f t="shared" si="153"/>
        <v>0</v>
      </c>
      <c r="W814">
        <f t="shared" si="154"/>
        <v>0</v>
      </c>
    </row>
    <row r="815" spans="1:23" x14ac:dyDescent="0.25">
      <c r="A815" t="s">
        <v>2262</v>
      </c>
      <c r="B815" t="s">
        <v>1142</v>
      </c>
      <c r="C815" t="s">
        <v>2263</v>
      </c>
      <c r="D815">
        <v>33.299999999999997</v>
      </c>
      <c r="E815">
        <v>14.3</v>
      </c>
      <c r="F815">
        <v>-12.2</v>
      </c>
      <c r="G815">
        <v>-5.3</v>
      </c>
      <c r="H815">
        <v>5.3</v>
      </c>
      <c r="I815" t="s">
        <v>2238</v>
      </c>
      <c r="J815">
        <v>8.8999999999999996E-2</v>
      </c>
      <c r="K815" s="8" t="str">
        <f t="shared" si="144"/>
        <v>N</v>
      </c>
      <c r="L815" s="8" t="str">
        <f t="shared" si="145"/>
        <v>E</v>
      </c>
      <c r="M815" s="9" t="str">
        <f t="shared" si="146"/>
        <v>2.5</v>
      </c>
      <c r="N815" s="9" t="str">
        <f t="shared" si="147"/>
        <v>29.6</v>
      </c>
      <c r="O815">
        <f t="shared" si="148"/>
        <v>14.318519476538068</v>
      </c>
      <c r="P815">
        <f t="shared" si="149"/>
        <v>24.952866280053964</v>
      </c>
      <c r="Q815">
        <f t="shared" si="150"/>
        <v>193.57434031111683</v>
      </c>
      <c r="R815">
        <f t="shared" si="151"/>
        <v>5.8718538158612521</v>
      </c>
      <c r="S815">
        <f t="shared" si="152"/>
        <v>1.4177676457546671</v>
      </c>
      <c r="T815">
        <f t="shared" si="153"/>
        <v>12.9819593154426</v>
      </c>
      <c r="W815">
        <f t="shared" si="154"/>
        <v>1</v>
      </c>
    </row>
    <row r="816" spans="1:23" x14ac:dyDescent="0.25">
      <c r="A816" t="s">
        <v>2264</v>
      </c>
      <c r="I816" t="s">
        <v>2238</v>
      </c>
      <c r="J816">
        <v>8.8999999999999996E-2</v>
      </c>
      <c r="K816" s="8" t="str">
        <f t="shared" si="144"/>
        <v/>
      </c>
      <c r="L816" s="8" t="str">
        <f t="shared" si="145"/>
        <v/>
      </c>
      <c r="M816" s="9" t="str">
        <f t="shared" si="146"/>
        <v/>
      </c>
      <c r="N816" s="9" t="b">
        <f t="shared" si="147"/>
        <v>0</v>
      </c>
      <c r="O816">
        <f t="shared" si="148"/>
        <v>0</v>
      </c>
      <c r="P816" t="e">
        <f t="shared" si="149"/>
        <v>#VALUE!</v>
      </c>
      <c r="Q816" t="e">
        <f t="shared" si="150"/>
        <v>#VALUE!</v>
      </c>
      <c r="R816" t="e">
        <f t="shared" si="151"/>
        <v>#VALUE!</v>
      </c>
      <c r="S816">
        <f t="shared" si="152"/>
        <v>0</v>
      </c>
      <c r="T816" t="e">
        <f t="shared" si="153"/>
        <v>#VALUE!</v>
      </c>
      <c r="W816">
        <f t="shared" si="154"/>
        <v>0</v>
      </c>
    </row>
    <row r="817" spans="1:23" x14ac:dyDescent="0.25">
      <c r="A817" t="s">
        <v>2265</v>
      </c>
      <c r="B817" t="s">
        <v>2266</v>
      </c>
      <c r="C817" t="s">
        <v>2267</v>
      </c>
      <c r="D817">
        <v>36</v>
      </c>
      <c r="E817">
        <v>14.9</v>
      </c>
      <c r="F817">
        <v>-3.9</v>
      </c>
      <c r="G817">
        <v>4</v>
      </c>
      <c r="H817">
        <v>-13.8</v>
      </c>
      <c r="I817" t="s">
        <v>2238</v>
      </c>
      <c r="J817">
        <v>8.8999999999999996E-2</v>
      </c>
      <c r="K817" s="8" t="str">
        <f t="shared" si="144"/>
        <v>N</v>
      </c>
      <c r="L817" s="8" t="str">
        <f t="shared" si="145"/>
        <v>E</v>
      </c>
      <c r="M817" s="9" t="str">
        <f t="shared" si="146"/>
        <v>38.9</v>
      </c>
      <c r="N817" s="9" t="str">
        <f t="shared" si="147"/>
        <v>7.0</v>
      </c>
      <c r="O817">
        <f t="shared" si="148"/>
        <v>14.887914561818254</v>
      </c>
      <c r="P817">
        <f t="shared" si="149"/>
        <v>40.62913011115419</v>
      </c>
      <c r="Q817">
        <f t="shared" si="150"/>
        <v>332.70575234237822</v>
      </c>
      <c r="R817">
        <f t="shared" si="151"/>
        <v>-8.6150721985954615</v>
      </c>
      <c r="S817">
        <f t="shared" si="152"/>
        <v>4.4454750458335486</v>
      </c>
      <c r="T817">
        <f t="shared" si="153"/>
        <v>11.299039013555921</v>
      </c>
      <c r="W817">
        <f t="shared" si="154"/>
        <v>1</v>
      </c>
    </row>
    <row r="818" spans="1:23" x14ac:dyDescent="0.25">
      <c r="A818" t="s">
        <v>2268</v>
      </c>
      <c r="B818" t="s">
        <v>2269</v>
      </c>
      <c r="C818" t="s">
        <v>506</v>
      </c>
      <c r="D818">
        <v>22.5</v>
      </c>
      <c r="E818">
        <v>24.7</v>
      </c>
      <c r="F818">
        <v>-22.8</v>
      </c>
      <c r="G818">
        <v>-5.5</v>
      </c>
      <c r="H818">
        <v>7.6</v>
      </c>
      <c r="I818" t="s">
        <v>2238</v>
      </c>
      <c r="J818">
        <v>8.8999999999999996E-2</v>
      </c>
      <c r="K818" s="8" t="str">
        <f t="shared" si="144"/>
        <v>S</v>
      </c>
      <c r="L818" s="8" t="str">
        <f t="shared" si="145"/>
        <v>E</v>
      </c>
      <c r="M818" s="9">
        <f t="shared" si="146"/>
        <v>-22.1</v>
      </c>
      <c r="N818" s="9" t="str">
        <f t="shared" si="147"/>
        <v>25.7</v>
      </c>
      <c r="O818">
        <f t="shared" si="148"/>
        <v>24.654614172604688</v>
      </c>
      <c r="P818">
        <f t="shared" si="149"/>
        <v>12.128327239074153</v>
      </c>
      <c r="Q818">
        <f t="shared" si="150"/>
        <v>287.81845331933965</v>
      </c>
      <c r="R818">
        <f t="shared" si="151"/>
        <v>-1.5850847627063862</v>
      </c>
      <c r="S818">
        <f t="shared" si="152"/>
        <v>4.9315035110305372</v>
      </c>
      <c r="T818">
        <f t="shared" si="153"/>
        <v>24.104310390793792</v>
      </c>
      <c r="W818">
        <f t="shared" si="154"/>
        <v>1</v>
      </c>
    </row>
    <row r="819" spans="1:23" x14ac:dyDescent="0.25">
      <c r="A819" t="s">
        <v>2270</v>
      </c>
      <c r="I819" t="s">
        <v>2238</v>
      </c>
      <c r="J819">
        <v>8.8999999999999996E-2</v>
      </c>
      <c r="K819" s="8" t="str">
        <f t="shared" si="144"/>
        <v/>
      </c>
      <c r="L819" s="8" t="str">
        <f t="shared" si="145"/>
        <v/>
      </c>
      <c r="M819" s="9" t="str">
        <f t="shared" si="146"/>
        <v/>
      </c>
      <c r="N819" s="9" t="b">
        <f t="shared" si="147"/>
        <v>0</v>
      </c>
      <c r="O819">
        <f t="shared" si="148"/>
        <v>0</v>
      </c>
      <c r="P819" t="e">
        <f t="shared" si="149"/>
        <v>#VALUE!</v>
      </c>
      <c r="Q819" t="e">
        <f t="shared" si="150"/>
        <v>#VALUE!</v>
      </c>
      <c r="R819" t="e">
        <f t="shared" si="151"/>
        <v>#VALUE!</v>
      </c>
      <c r="S819">
        <f t="shared" si="152"/>
        <v>0</v>
      </c>
      <c r="T819" t="e">
        <f t="shared" si="153"/>
        <v>#VALUE!</v>
      </c>
      <c r="W819">
        <f t="shared" si="154"/>
        <v>0</v>
      </c>
    </row>
    <row r="820" spans="1:23" x14ac:dyDescent="0.25">
      <c r="A820" t="s">
        <v>2271</v>
      </c>
      <c r="B820" t="s">
        <v>2272</v>
      </c>
      <c r="C820" t="s">
        <v>2273</v>
      </c>
      <c r="I820" t="s">
        <v>2238</v>
      </c>
      <c r="J820">
        <v>8.8999999999999996E-2</v>
      </c>
      <c r="K820" s="8" t="str">
        <f t="shared" si="144"/>
        <v>N</v>
      </c>
      <c r="L820" s="8" t="str">
        <f t="shared" si="145"/>
        <v>W</v>
      </c>
      <c r="M820" s="9" t="str">
        <f t="shared" si="146"/>
        <v>12.3</v>
      </c>
      <c r="N820" s="9">
        <f t="shared" si="147"/>
        <v>-43.4</v>
      </c>
      <c r="O820">
        <f t="shared" si="148"/>
        <v>0</v>
      </c>
      <c r="P820" t="e">
        <f t="shared" si="149"/>
        <v>#DIV/0!</v>
      </c>
      <c r="Q820" t="e">
        <f t="shared" si="150"/>
        <v>#DIV/0!</v>
      </c>
      <c r="R820">
        <f t="shared" si="151"/>
        <v>0</v>
      </c>
      <c r="S820">
        <f t="shared" si="152"/>
        <v>0</v>
      </c>
      <c r="T820">
        <f t="shared" si="153"/>
        <v>0</v>
      </c>
      <c r="W820">
        <f t="shared" si="154"/>
        <v>0</v>
      </c>
    </row>
    <row r="821" spans="1:23" x14ac:dyDescent="0.25">
      <c r="A821" t="s">
        <v>2274</v>
      </c>
      <c r="I821" t="s">
        <v>2275</v>
      </c>
      <c r="J821">
        <v>8.5999999999999993E-2</v>
      </c>
      <c r="K821" s="8" t="str">
        <f t="shared" si="144"/>
        <v/>
      </c>
      <c r="L821" s="8" t="str">
        <f t="shared" si="145"/>
        <v/>
      </c>
      <c r="M821" s="9" t="str">
        <f t="shared" si="146"/>
        <v/>
      </c>
      <c r="N821" s="9" t="b">
        <f t="shared" si="147"/>
        <v>0</v>
      </c>
      <c r="O821">
        <f t="shared" si="148"/>
        <v>0</v>
      </c>
      <c r="P821" t="e">
        <f t="shared" si="149"/>
        <v>#VALUE!</v>
      </c>
      <c r="Q821" t="e">
        <f t="shared" si="150"/>
        <v>#VALUE!</v>
      </c>
      <c r="R821" t="e">
        <f t="shared" si="151"/>
        <v>#VALUE!</v>
      </c>
      <c r="S821">
        <f t="shared" si="152"/>
        <v>0</v>
      </c>
      <c r="T821" t="e">
        <f t="shared" si="153"/>
        <v>#VALUE!</v>
      </c>
    </row>
    <row r="822" spans="1:23" x14ac:dyDescent="0.25">
      <c r="A822" t="s">
        <v>2276</v>
      </c>
      <c r="B822" t="s">
        <v>2277</v>
      </c>
      <c r="C822" t="s">
        <v>2278</v>
      </c>
      <c r="I822" t="s">
        <v>2275</v>
      </c>
      <c r="J822">
        <v>8.5999999999999993E-2</v>
      </c>
      <c r="K822" s="8" t="str">
        <f t="shared" si="144"/>
        <v>N</v>
      </c>
      <c r="L822" s="8" t="str">
        <f t="shared" si="145"/>
        <v>E</v>
      </c>
      <c r="M822" s="9" t="str">
        <f t="shared" si="146"/>
        <v>34.6</v>
      </c>
      <c r="N822" s="9" t="str">
        <f t="shared" si="147"/>
        <v>23.6</v>
      </c>
      <c r="O822">
        <f t="shared" si="148"/>
        <v>0</v>
      </c>
      <c r="P822" t="e">
        <f t="shared" si="149"/>
        <v>#DIV/0!</v>
      </c>
      <c r="Q822" t="e">
        <f t="shared" si="150"/>
        <v>#DIV/0!</v>
      </c>
      <c r="R822">
        <f t="shared" si="151"/>
        <v>0</v>
      </c>
      <c r="S822">
        <f t="shared" si="152"/>
        <v>0</v>
      </c>
      <c r="T822">
        <f t="shared" si="153"/>
        <v>0</v>
      </c>
      <c r="W822">
        <f t="shared" ref="W822:W853" si="155">IF(O822&lt;&gt;0,1,0)</f>
        <v>0</v>
      </c>
    </row>
    <row r="823" spans="1:23" x14ac:dyDescent="0.25">
      <c r="A823" t="s">
        <v>2279</v>
      </c>
      <c r="I823" t="s">
        <v>2275</v>
      </c>
      <c r="J823">
        <v>8.5999999999999993E-2</v>
      </c>
      <c r="K823" s="8" t="str">
        <f t="shared" si="144"/>
        <v/>
      </c>
      <c r="L823" s="8" t="str">
        <f t="shared" si="145"/>
        <v/>
      </c>
      <c r="M823" s="9" t="str">
        <f t="shared" si="146"/>
        <v/>
      </c>
      <c r="N823" s="9" t="b">
        <f t="shared" si="147"/>
        <v>0</v>
      </c>
      <c r="O823">
        <f t="shared" si="148"/>
        <v>0</v>
      </c>
      <c r="P823" t="e">
        <f t="shared" si="149"/>
        <v>#VALUE!</v>
      </c>
      <c r="Q823" t="e">
        <f t="shared" si="150"/>
        <v>#VALUE!</v>
      </c>
      <c r="R823" t="e">
        <f t="shared" si="151"/>
        <v>#VALUE!</v>
      </c>
      <c r="S823">
        <f t="shared" si="152"/>
        <v>0</v>
      </c>
      <c r="T823" t="e">
        <f t="shared" si="153"/>
        <v>#VALUE!</v>
      </c>
      <c r="W823">
        <f t="shared" si="155"/>
        <v>0</v>
      </c>
    </row>
    <row r="824" spans="1:23" x14ac:dyDescent="0.25">
      <c r="A824" t="s">
        <v>2280</v>
      </c>
      <c r="B824" t="s">
        <v>2281</v>
      </c>
      <c r="C824" t="s">
        <v>2282</v>
      </c>
      <c r="I824" t="s">
        <v>2275</v>
      </c>
      <c r="J824">
        <v>8.5999999999999993E-2</v>
      </c>
      <c r="K824" s="8" t="str">
        <f t="shared" si="144"/>
        <v>N</v>
      </c>
      <c r="L824" s="8" t="str">
        <f t="shared" si="145"/>
        <v>E</v>
      </c>
      <c r="M824" s="9" t="str">
        <f t="shared" si="146"/>
        <v>7.9</v>
      </c>
      <c r="N824" s="9" t="str">
        <f t="shared" si="147"/>
        <v>85.8</v>
      </c>
      <c r="O824">
        <f t="shared" si="148"/>
        <v>0</v>
      </c>
      <c r="P824" t="e">
        <f t="shared" si="149"/>
        <v>#DIV/0!</v>
      </c>
      <c r="Q824" t="e">
        <f t="shared" si="150"/>
        <v>#DIV/0!</v>
      </c>
      <c r="R824">
        <f t="shared" si="151"/>
        <v>0</v>
      </c>
      <c r="S824">
        <f t="shared" si="152"/>
        <v>0</v>
      </c>
      <c r="T824">
        <f t="shared" si="153"/>
        <v>0</v>
      </c>
      <c r="W824">
        <f t="shared" si="155"/>
        <v>0</v>
      </c>
    </row>
    <row r="825" spans="1:23" x14ac:dyDescent="0.25">
      <c r="A825" t="s">
        <v>2283</v>
      </c>
      <c r="I825" t="s">
        <v>2275</v>
      </c>
      <c r="J825">
        <v>8.5999999999999993E-2</v>
      </c>
      <c r="K825" s="8" t="str">
        <f t="shared" si="144"/>
        <v/>
      </c>
      <c r="L825" s="8" t="str">
        <f t="shared" si="145"/>
        <v/>
      </c>
      <c r="M825" s="9" t="str">
        <f t="shared" si="146"/>
        <v/>
      </c>
      <c r="N825" s="9" t="b">
        <f t="shared" si="147"/>
        <v>0</v>
      </c>
      <c r="O825">
        <f t="shared" si="148"/>
        <v>0</v>
      </c>
      <c r="P825" t="e">
        <f t="shared" si="149"/>
        <v>#VALUE!</v>
      </c>
      <c r="Q825" t="e">
        <f t="shared" si="150"/>
        <v>#VALUE!</v>
      </c>
      <c r="R825" t="e">
        <f t="shared" si="151"/>
        <v>#VALUE!</v>
      </c>
      <c r="S825">
        <f t="shared" si="152"/>
        <v>0</v>
      </c>
      <c r="T825" t="e">
        <f t="shared" si="153"/>
        <v>#VALUE!</v>
      </c>
      <c r="W825">
        <f t="shared" si="155"/>
        <v>0</v>
      </c>
    </row>
    <row r="826" spans="1:23" x14ac:dyDescent="0.25">
      <c r="A826" t="s">
        <v>2284</v>
      </c>
      <c r="B826" t="s">
        <v>2285</v>
      </c>
      <c r="C826" t="s">
        <v>2286</v>
      </c>
      <c r="D826">
        <v>46</v>
      </c>
      <c r="I826" t="s">
        <v>2275</v>
      </c>
      <c r="J826">
        <v>8.5999999999999993E-2</v>
      </c>
      <c r="K826" s="8" t="str">
        <f t="shared" si="144"/>
        <v>S</v>
      </c>
      <c r="L826" s="8" t="str">
        <f t="shared" si="145"/>
        <v>E</v>
      </c>
      <c r="M826" s="9">
        <f t="shared" si="146"/>
        <v>-7.6</v>
      </c>
      <c r="N826" s="9" t="str">
        <f t="shared" si="147"/>
        <v>155.1</v>
      </c>
      <c r="O826">
        <f t="shared" si="148"/>
        <v>0</v>
      </c>
      <c r="P826" t="e">
        <f t="shared" si="149"/>
        <v>#DIV/0!</v>
      </c>
      <c r="Q826" t="e">
        <f t="shared" si="150"/>
        <v>#DIV/0!</v>
      </c>
      <c r="R826">
        <f t="shared" si="151"/>
        <v>0</v>
      </c>
      <c r="S826">
        <f t="shared" si="152"/>
        <v>0</v>
      </c>
      <c r="T826">
        <f t="shared" si="153"/>
        <v>0</v>
      </c>
      <c r="W826">
        <f t="shared" si="155"/>
        <v>0</v>
      </c>
    </row>
    <row r="827" spans="1:23" x14ac:dyDescent="0.25">
      <c r="A827" t="s">
        <v>2287</v>
      </c>
      <c r="I827" t="s">
        <v>2275</v>
      </c>
      <c r="J827">
        <v>8.5999999999999993E-2</v>
      </c>
      <c r="K827" s="8" t="str">
        <f t="shared" si="144"/>
        <v/>
      </c>
      <c r="L827" s="8" t="str">
        <f t="shared" si="145"/>
        <v/>
      </c>
      <c r="M827" s="9" t="str">
        <f t="shared" si="146"/>
        <v/>
      </c>
      <c r="N827" s="9" t="b">
        <f t="shared" si="147"/>
        <v>0</v>
      </c>
      <c r="O827">
        <f t="shared" si="148"/>
        <v>0</v>
      </c>
      <c r="P827" t="e">
        <f t="shared" si="149"/>
        <v>#VALUE!</v>
      </c>
      <c r="Q827" t="e">
        <f t="shared" si="150"/>
        <v>#VALUE!</v>
      </c>
      <c r="R827" t="e">
        <f t="shared" si="151"/>
        <v>#VALUE!</v>
      </c>
      <c r="S827">
        <f t="shared" si="152"/>
        <v>0</v>
      </c>
      <c r="T827" t="e">
        <f t="shared" si="153"/>
        <v>#VALUE!</v>
      </c>
      <c r="W827">
        <f t="shared" si="155"/>
        <v>0</v>
      </c>
    </row>
    <row r="828" spans="1:23" x14ac:dyDescent="0.25">
      <c r="A828" t="s">
        <v>2288</v>
      </c>
      <c r="B828" t="s">
        <v>2289</v>
      </c>
      <c r="C828" t="s">
        <v>2290</v>
      </c>
      <c r="I828" t="s">
        <v>2275</v>
      </c>
      <c r="J828">
        <v>8.5999999999999993E-2</v>
      </c>
      <c r="K828" s="8" t="str">
        <f t="shared" si="144"/>
        <v>N</v>
      </c>
      <c r="L828" s="8" t="str">
        <f t="shared" si="145"/>
        <v>W</v>
      </c>
      <c r="M828" s="9" t="str">
        <f t="shared" si="146"/>
        <v>60.9</v>
      </c>
      <c r="N828" s="9">
        <f t="shared" si="147"/>
        <v>-178.1</v>
      </c>
      <c r="O828">
        <f t="shared" si="148"/>
        <v>0</v>
      </c>
      <c r="P828" t="e">
        <f t="shared" si="149"/>
        <v>#DIV/0!</v>
      </c>
      <c r="Q828" t="e">
        <f t="shared" si="150"/>
        <v>#DIV/0!</v>
      </c>
      <c r="R828">
        <f t="shared" si="151"/>
        <v>0</v>
      </c>
      <c r="S828">
        <f t="shared" si="152"/>
        <v>0</v>
      </c>
      <c r="T828">
        <f t="shared" si="153"/>
        <v>0</v>
      </c>
      <c r="W828">
        <f t="shared" si="155"/>
        <v>0</v>
      </c>
    </row>
    <row r="829" spans="1:23" x14ac:dyDescent="0.25">
      <c r="A829" t="s">
        <v>2291</v>
      </c>
      <c r="I829" t="s">
        <v>2275</v>
      </c>
      <c r="J829">
        <v>8.5999999999999993E-2</v>
      </c>
      <c r="K829" s="8" t="str">
        <f t="shared" si="144"/>
        <v/>
      </c>
      <c r="L829" s="8" t="str">
        <f t="shared" si="145"/>
        <v/>
      </c>
      <c r="M829" s="9" t="str">
        <f t="shared" si="146"/>
        <v/>
      </c>
      <c r="N829" s="9" t="b">
        <f t="shared" si="147"/>
        <v>0</v>
      </c>
      <c r="O829">
        <f t="shared" si="148"/>
        <v>0</v>
      </c>
      <c r="P829" t="e">
        <f t="shared" si="149"/>
        <v>#VALUE!</v>
      </c>
      <c r="Q829" t="e">
        <f t="shared" si="150"/>
        <v>#VALUE!</v>
      </c>
      <c r="R829" t="e">
        <f t="shared" si="151"/>
        <v>#VALUE!</v>
      </c>
      <c r="S829">
        <f t="shared" si="152"/>
        <v>0</v>
      </c>
      <c r="T829" t="e">
        <f t="shared" si="153"/>
        <v>#VALUE!</v>
      </c>
      <c r="W829">
        <f t="shared" si="155"/>
        <v>0</v>
      </c>
    </row>
    <row r="830" spans="1:23" x14ac:dyDescent="0.25">
      <c r="A830" t="s">
        <v>2292</v>
      </c>
      <c r="I830" t="s">
        <v>2275</v>
      </c>
      <c r="J830">
        <v>8.5999999999999993E-2</v>
      </c>
      <c r="K830" s="8" t="str">
        <f t="shared" si="144"/>
        <v/>
      </c>
      <c r="L830" s="8" t="str">
        <f t="shared" si="145"/>
        <v/>
      </c>
      <c r="M830" s="9" t="str">
        <f t="shared" si="146"/>
        <v/>
      </c>
      <c r="N830" s="9" t="b">
        <f t="shared" si="147"/>
        <v>0</v>
      </c>
      <c r="O830">
        <f t="shared" si="148"/>
        <v>0</v>
      </c>
      <c r="P830" t="e">
        <f t="shared" si="149"/>
        <v>#VALUE!</v>
      </c>
      <c r="Q830" t="e">
        <f t="shared" si="150"/>
        <v>#VALUE!</v>
      </c>
      <c r="R830" t="e">
        <f t="shared" si="151"/>
        <v>#VALUE!</v>
      </c>
      <c r="S830">
        <f t="shared" si="152"/>
        <v>0</v>
      </c>
      <c r="T830" t="e">
        <f t="shared" si="153"/>
        <v>#VALUE!</v>
      </c>
      <c r="W830">
        <f t="shared" si="155"/>
        <v>0</v>
      </c>
    </row>
    <row r="831" spans="1:23" x14ac:dyDescent="0.25">
      <c r="A831" t="s">
        <v>2293</v>
      </c>
      <c r="B831" t="s">
        <v>2294</v>
      </c>
      <c r="C831" t="s">
        <v>2295</v>
      </c>
      <c r="D831">
        <v>40.5</v>
      </c>
      <c r="I831" t="s">
        <v>2275</v>
      </c>
      <c r="J831">
        <v>8.5999999999999993E-2</v>
      </c>
      <c r="K831" s="8" t="str">
        <f t="shared" si="144"/>
        <v>N</v>
      </c>
      <c r="L831" s="8" t="str">
        <f t="shared" si="145"/>
        <v>W</v>
      </c>
      <c r="M831" s="9" t="str">
        <f t="shared" si="146"/>
        <v>67.3</v>
      </c>
      <c r="N831" s="9">
        <f t="shared" si="147"/>
        <v>-21.4</v>
      </c>
      <c r="O831">
        <f t="shared" si="148"/>
        <v>0</v>
      </c>
      <c r="P831" t="e">
        <f t="shared" si="149"/>
        <v>#DIV/0!</v>
      </c>
      <c r="Q831" t="e">
        <f t="shared" si="150"/>
        <v>#DIV/0!</v>
      </c>
      <c r="R831">
        <f t="shared" si="151"/>
        <v>0</v>
      </c>
      <c r="S831">
        <f t="shared" si="152"/>
        <v>0</v>
      </c>
      <c r="T831">
        <f t="shared" si="153"/>
        <v>0</v>
      </c>
      <c r="W831">
        <f t="shared" si="155"/>
        <v>0</v>
      </c>
    </row>
    <row r="832" spans="1:23" x14ac:dyDescent="0.25">
      <c r="A832" t="s">
        <v>2296</v>
      </c>
      <c r="I832" t="s">
        <v>2275</v>
      </c>
      <c r="J832">
        <v>8.5999999999999993E-2</v>
      </c>
      <c r="K832" s="8" t="str">
        <f t="shared" si="144"/>
        <v/>
      </c>
      <c r="L832" s="8" t="str">
        <f t="shared" si="145"/>
        <v/>
      </c>
      <c r="M832" s="9" t="str">
        <f t="shared" si="146"/>
        <v/>
      </c>
      <c r="N832" s="9" t="b">
        <f t="shared" si="147"/>
        <v>0</v>
      </c>
      <c r="O832">
        <f t="shared" si="148"/>
        <v>0</v>
      </c>
      <c r="P832" t="e">
        <f t="shared" si="149"/>
        <v>#VALUE!</v>
      </c>
      <c r="Q832" t="e">
        <f t="shared" si="150"/>
        <v>#VALUE!</v>
      </c>
      <c r="R832" t="e">
        <f t="shared" si="151"/>
        <v>#VALUE!</v>
      </c>
      <c r="S832">
        <f t="shared" si="152"/>
        <v>0</v>
      </c>
      <c r="T832" t="e">
        <f t="shared" si="153"/>
        <v>#VALUE!</v>
      </c>
      <c r="W832">
        <f t="shared" si="155"/>
        <v>0</v>
      </c>
    </row>
    <row r="833" spans="1:23" x14ac:dyDescent="0.25">
      <c r="A833" t="s">
        <v>2297</v>
      </c>
      <c r="B833" t="s">
        <v>2298</v>
      </c>
      <c r="C833" t="s">
        <v>1310</v>
      </c>
      <c r="D833">
        <v>35.4</v>
      </c>
      <c r="E833">
        <v>16.7</v>
      </c>
      <c r="F833">
        <v>-5.7</v>
      </c>
      <c r="G833">
        <v>-10.7</v>
      </c>
      <c r="H833">
        <v>-11.5</v>
      </c>
      <c r="I833" t="s">
        <v>2275</v>
      </c>
      <c r="J833">
        <v>8.5999999999999993E-2</v>
      </c>
      <c r="K833" s="8" t="str">
        <f t="shared" si="144"/>
        <v>N</v>
      </c>
      <c r="L833" s="8" t="str">
        <f t="shared" si="145"/>
        <v>E</v>
      </c>
      <c r="M833" s="9" t="str">
        <f t="shared" si="146"/>
        <v>28.8</v>
      </c>
      <c r="N833" s="9" t="str">
        <f t="shared" si="147"/>
        <v>44.6</v>
      </c>
      <c r="O833">
        <f t="shared" si="148"/>
        <v>16.71017654006085</v>
      </c>
      <c r="P833">
        <f t="shared" si="149"/>
        <v>20.219440007973876</v>
      </c>
      <c r="Q833">
        <f t="shared" si="150"/>
        <v>38.769101942364387</v>
      </c>
      <c r="R833">
        <f t="shared" si="151"/>
        <v>-4.5028726878434124</v>
      </c>
      <c r="S833">
        <f t="shared" si="152"/>
        <v>-3.6164062902886887</v>
      </c>
      <c r="T833">
        <f t="shared" si="153"/>
        <v>15.680425475752699</v>
      </c>
      <c r="W833">
        <f t="shared" si="155"/>
        <v>1</v>
      </c>
    </row>
    <row r="834" spans="1:23" x14ac:dyDescent="0.25">
      <c r="A834" t="s">
        <v>2299</v>
      </c>
      <c r="B834" t="s">
        <v>2300</v>
      </c>
      <c r="C834" t="s">
        <v>2301</v>
      </c>
      <c r="D834">
        <v>33</v>
      </c>
      <c r="E834">
        <v>16.100000000000001</v>
      </c>
      <c r="F834">
        <v>9.8000000000000007</v>
      </c>
      <c r="G834">
        <v>-9.6</v>
      </c>
      <c r="H834">
        <v>-8.4</v>
      </c>
      <c r="I834" t="s">
        <v>2275</v>
      </c>
      <c r="J834">
        <v>8.5999999999999993E-2</v>
      </c>
      <c r="K834" s="8" t="str">
        <f t="shared" si="144"/>
        <v>S</v>
      </c>
      <c r="L834" s="8" t="str">
        <f t="shared" si="145"/>
        <v>E</v>
      </c>
      <c r="M834" s="9">
        <f t="shared" si="146"/>
        <v>-1.7</v>
      </c>
      <c r="N834" s="9" t="str">
        <f t="shared" si="147"/>
        <v>141.4</v>
      </c>
      <c r="O834">
        <f t="shared" si="148"/>
        <v>16.086018774078315</v>
      </c>
      <c r="P834">
        <f t="shared" si="149"/>
        <v>33.635033180667001</v>
      </c>
      <c r="Q834">
        <f t="shared" si="150"/>
        <v>351.03426767375925</v>
      </c>
      <c r="R834">
        <f t="shared" si="151"/>
        <v>-8.8011920186975257</v>
      </c>
      <c r="S834">
        <f t="shared" si="152"/>
        <v>1.3885764865059702</v>
      </c>
      <c r="T834">
        <f t="shared" si="153"/>
        <v>13.392941215100503</v>
      </c>
      <c r="W834">
        <f t="shared" si="155"/>
        <v>1</v>
      </c>
    </row>
    <row r="835" spans="1:23" x14ac:dyDescent="0.25">
      <c r="A835" t="s">
        <v>2302</v>
      </c>
      <c r="B835" t="s">
        <v>828</v>
      </c>
      <c r="C835" t="s">
        <v>1348</v>
      </c>
      <c r="D835">
        <v>35</v>
      </c>
      <c r="E835">
        <v>23</v>
      </c>
      <c r="F835">
        <v>7</v>
      </c>
      <c r="G835">
        <v>-18.3</v>
      </c>
      <c r="H835">
        <v>-12</v>
      </c>
      <c r="I835" t="s">
        <v>2275</v>
      </c>
      <c r="J835">
        <v>8.5999999999999993E-2</v>
      </c>
      <c r="K835" s="8" t="str">
        <f t="shared" ref="K835:K898" si="156">RIGHTB(B835,1)</f>
        <v>S</v>
      </c>
      <c r="L835" s="8" t="str">
        <f t="shared" ref="L835:L898" si="157">RIGHTB(C835,1)</f>
        <v>E</v>
      </c>
      <c r="M835" s="9">
        <f t="shared" ref="M835:M898" si="158">IF(AND(K835="S",LEN(B835)&gt;4),-LEFT(B835,4),IF(AND(K835="S",LEN(B835)=4),-LEFT(B835,3),IF(AND(K835="N",LEN(B835)=4),LEFT(B835,3),LEFT(B835,4))))</f>
        <v>-6.8</v>
      </c>
      <c r="N835" s="9" t="str">
        <f t="shared" ref="N835:N898" si="159">IF(AND(L835="W",LEN(C835)=6),-LEFT(C835,5), IF(AND(L835="W",LEN(C835)=5),-LEFT(C835,4), IF(AND(L835="W",LEN(C835)=4), -LEFT(C835,3), IF(AND(L835="E", LEN(C835)=6),LEFT(C835,5), IF(AND(L835="E",LEN(C835)=5), LEFT(C835,4), IF(AND(L835="E",LEN(C835)=4),LEFT(C835,3) ))))))</f>
        <v>119.1</v>
      </c>
      <c r="O835">
        <f t="shared" ref="O835:O898" si="160">(F835^2+G835^2+H835^2)^0.5</f>
        <v>22.975856893704751</v>
      </c>
      <c r="P835">
        <f t="shared" ref="P835:P898" si="161">ATAN((R835^2+S835^2)^0.5/T835)/$AB$1</f>
        <v>39.073219547051202</v>
      </c>
      <c r="Q835">
        <f t="shared" ref="Q835:Q898" si="162">ATAN2(R835,S835)/$AB$1+180</f>
        <v>348.91841518023614</v>
      </c>
      <c r="R835">
        <f t="shared" ref="R835:R898" si="163">-F835*SIN(M835*$AB$1)*COS(N835*$AB$1)-G835*SIN($AB$1*M835)*SIN($AB$1*N835)+H835*COS($AB$1*M835)</f>
        <v>-14.211957574469546</v>
      </c>
      <c r="S835">
        <f t="shared" ref="S835:S898" si="164">-F835*SIN($AB$1*N835)+G835*COS($AB$1*N835)</f>
        <v>2.7835318993493328</v>
      </c>
      <c r="T835">
        <f t="shared" ref="T835:T898" si="165">-F835*COS($AB$1*M835)*COS(N835*$AB$1)-G835*COS($AB$1*M835)*SIN($AB$1*N835)-H835*SIN($AB$1*M835)</f>
        <v>17.837102120770133</v>
      </c>
      <c r="W835">
        <f t="shared" si="155"/>
        <v>1</v>
      </c>
    </row>
    <row r="836" spans="1:23" x14ac:dyDescent="0.25">
      <c r="A836" s="10" t="s">
        <v>2303</v>
      </c>
      <c r="B836" s="10" t="s">
        <v>2304</v>
      </c>
      <c r="C836" s="10" t="s">
        <v>2305</v>
      </c>
      <c r="D836" s="10">
        <v>14</v>
      </c>
      <c r="E836" s="10">
        <v>21.9</v>
      </c>
      <c r="F836" s="10">
        <v>18.399999999999999</v>
      </c>
      <c r="G836" s="10">
        <v>-11.4</v>
      </c>
      <c r="H836" s="10">
        <v>-3.5</v>
      </c>
      <c r="I836" s="10" t="s">
        <v>2275</v>
      </c>
      <c r="J836" s="10">
        <v>8.5999999999999993E-2</v>
      </c>
      <c r="K836" s="8" t="str">
        <f t="shared" si="156"/>
        <v>N</v>
      </c>
      <c r="L836" s="8" t="str">
        <f t="shared" si="157"/>
        <v>E</v>
      </c>
      <c r="M836" s="9" t="str">
        <f t="shared" si="158"/>
        <v>20.0</v>
      </c>
      <c r="N836" s="9" t="str">
        <f t="shared" si="159"/>
        <v>165.9</v>
      </c>
      <c r="O836">
        <f t="shared" si="160"/>
        <v>21.926468023829099</v>
      </c>
      <c r="P836">
        <f t="shared" si="161"/>
        <v>20.212263150881082</v>
      </c>
      <c r="Q836">
        <f t="shared" si="162"/>
        <v>240.20309392259557</v>
      </c>
      <c r="R836">
        <f t="shared" si="163"/>
        <v>3.7645080658742804</v>
      </c>
      <c r="S836">
        <f t="shared" si="164"/>
        <v>6.5740247556765636</v>
      </c>
      <c r="T836">
        <f t="shared" si="165"/>
        <v>20.57621630751677</v>
      </c>
      <c r="W836">
        <f t="shared" si="155"/>
        <v>1</v>
      </c>
    </row>
    <row r="837" spans="1:23" x14ac:dyDescent="0.25">
      <c r="A837" t="s">
        <v>2306</v>
      </c>
      <c r="B837" t="s">
        <v>2307</v>
      </c>
      <c r="C837" t="s">
        <v>2308</v>
      </c>
      <c r="I837" t="s">
        <v>2309</v>
      </c>
      <c r="J837">
        <v>8.2000000000000003E-2</v>
      </c>
      <c r="K837" s="8" t="str">
        <f t="shared" si="156"/>
        <v>S</v>
      </c>
      <c r="L837" s="8" t="str">
        <f t="shared" si="157"/>
        <v>E</v>
      </c>
      <c r="M837" s="9">
        <f t="shared" si="158"/>
        <v>-38.1</v>
      </c>
      <c r="N837" s="9" t="str">
        <f t="shared" si="159"/>
        <v>63.9</v>
      </c>
      <c r="O837">
        <f t="shared" si="160"/>
        <v>0</v>
      </c>
      <c r="P837" t="e">
        <f t="shared" si="161"/>
        <v>#DIV/0!</v>
      </c>
      <c r="Q837" t="e">
        <f t="shared" si="162"/>
        <v>#DIV/0!</v>
      </c>
      <c r="R837">
        <f t="shared" si="163"/>
        <v>0</v>
      </c>
      <c r="S837">
        <f t="shared" si="164"/>
        <v>0</v>
      </c>
      <c r="T837">
        <f t="shared" si="165"/>
        <v>0</v>
      </c>
      <c r="W837">
        <f t="shared" si="155"/>
        <v>0</v>
      </c>
    </row>
    <row r="838" spans="1:23" x14ac:dyDescent="0.25">
      <c r="A838" t="s">
        <v>2310</v>
      </c>
      <c r="I838" t="s">
        <v>2309</v>
      </c>
      <c r="J838">
        <v>8.2000000000000003E-2</v>
      </c>
      <c r="K838" s="8" t="str">
        <f t="shared" si="156"/>
        <v/>
      </c>
      <c r="L838" s="8" t="str">
        <f t="shared" si="157"/>
        <v/>
      </c>
      <c r="M838" s="9" t="str">
        <f t="shared" si="158"/>
        <v/>
      </c>
      <c r="N838" s="9" t="b">
        <f t="shared" si="159"/>
        <v>0</v>
      </c>
      <c r="O838">
        <f t="shared" si="160"/>
        <v>0</v>
      </c>
      <c r="P838" t="e">
        <f t="shared" si="161"/>
        <v>#VALUE!</v>
      </c>
      <c r="Q838" t="e">
        <f t="shared" si="162"/>
        <v>#VALUE!</v>
      </c>
      <c r="R838" t="e">
        <f t="shared" si="163"/>
        <v>#VALUE!</v>
      </c>
      <c r="S838">
        <f t="shared" si="164"/>
        <v>0</v>
      </c>
      <c r="T838" t="e">
        <f t="shared" si="165"/>
        <v>#VALUE!</v>
      </c>
      <c r="W838">
        <f t="shared" si="155"/>
        <v>0</v>
      </c>
    </row>
    <row r="839" spans="1:23" x14ac:dyDescent="0.25">
      <c r="A839" t="s">
        <v>2311</v>
      </c>
      <c r="I839" t="s">
        <v>2309</v>
      </c>
      <c r="J839">
        <v>8.2000000000000003E-2</v>
      </c>
      <c r="K839" s="8" t="str">
        <f t="shared" si="156"/>
        <v/>
      </c>
      <c r="L839" s="8" t="str">
        <f t="shared" si="157"/>
        <v/>
      </c>
      <c r="M839" s="9" t="str">
        <f t="shared" si="158"/>
        <v/>
      </c>
      <c r="N839" s="9" t="b">
        <f t="shared" si="159"/>
        <v>0</v>
      </c>
      <c r="O839">
        <f t="shared" si="160"/>
        <v>0</v>
      </c>
      <c r="P839" t="e">
        <f t="shared" si="161"/>
        <v>#VALUE!</v>
      </c>
      <c r="Q839" t="e">
        <f t="shared" si="162"/>
        <v>#VALUE!</v>
      </c>
      <c r="R839" t="e">
        <f t="shared" si="163"/>
        <v>#VALUE!</v>
      </c>
      <c r="S839">
        <f t="shared" si="164"/>
        <v>0</v>
      </c>
      <c r="T839" t="e">
        <f t="shared" si="165"/>
        <v>#VALUE!</v>
      </c>
      <c r="W839">
        <f t="shared" si="155"/>
        <v>0</v>
      </c>
    </row>
    <row r="840" spans="1:23" x14ac:dyDescent="0.25">
      <c r="A840" t="s">
        <v>2312</v>
      </c>
      <c r="I840" t="s">
        <v>2309</v>
      </c>
      <c r="J840">
        <v>8.2000000000000003E-2</v>
      </c>
      <c r="K840" s="8" t="str">
        <f t="shared" si="156"/>
        <v/>
      </c>
      <c r="L840" s="8" t="str">
        <f t="shared" si="157"/>
        <v/>
      </c>
      <c r="M840" s="9" t="str">
        <f t="shared" si="158"/>
        <v/>
      </c>
      <c r="N840" s="9" t="b">
        <f t="shared" si="159"/>
        <v>0</v>
      </c>
      <c r="O840">
        <f t="shared" si="160"/>
        <v>0</v>
      </c>
      <c r="P840" t="e">
        <f t="shared" si="161"/>
        <v>#VALUE!</v>
      </c>
      <c r="Q840" t="e">
        <f t="shared" si="162"/>
        <v>#VALUE!</v>
      </c>
      <c r="R840" t="e">
        <f t="shared" si="163"/>
        <v>#VALUE!</v>
      </c>
      <c r="S840">
        <f t="shared" si="164"/>
        <v>0</v>
      </c>
      <c r="T840" t="e">
        <f t="shared" si="165"/>
        <v>#VALUE!</v>
      </c>
      <c r="W840">
        <f t="shared" si="155"/>
        <v>0</v>
      </c>
    </row>
    <row r="841" spans="1:23" x14ac:dyDescent="0.25">
      <c r="A841" t="s">
        <v>2313</v>
      </c>
      <c r="I841" t="s">
        <v>2309</v>
      </c>
      <c r="J841">
        <v>8.2000000000000003E-2</v>
      </c>
      <c r="K841" s="8" t="str">
        <f t="shared" si="156"/>
        <v/>
      </c>
      <c r="L841" s="8" t="str">
        <f t="shared" si="157"/>
        <v/>
      </c>
      <c r="M841" s="9" t="str">
        <f t="shared" si="158"/>
        <v/>
      </c>
      <c r="N841" s="9" t="b">
        <f t="shared" si="159"/>
        <v>0</v>
      </c>
      <c r="O841">
        <f t="shared" si="160"/>
        <v>0</v>
      </c>
      <c r="P841" t="e">
        <f t="shared" si="161"/>
        <v>#VALUE!</v>
      </c>
      <c r="Q841" t="e">
        <f t="shared" si="162"/>
        <v>#VALUE!</v>
      </c>
      <c r="R841" t="e">
        <f t="shared" si="163"/>
        <v>#VALUE!</v>
      </c>
      <c r="S841">
        <f t="shared" si="164"/>
        <v>0</v>
      </c>
      <c r="T841" t="e">
        <f t="shared" si="165"/>
        <v>#VALUE!</v>
      </c>
      <c r="W841">
        <f t="shared" si="155"/>
        <v>0</v>
      </c>
    </row>
    <row r="842" spans="1:23" x14ac:dyDescent="0.25">
      <c r="A842" t="s">
        <v>2314</v>
      </c>
      <c r="B842" t="s">
        <v>2315</v>
      </c>
      <c r="C842" t="s">
        <v>2316</v>
      </c>
      <c r="I842" t="s">
        <v>2309</v>
      </c>
      <c r="J842">
        <v>8.2000000000000003E-2</v>
      </c>
      <c r="K842" s="8" t="str">
        <f t="shared" si="156"/>
        <v>N</v>
      </c>
      <c r="L842" s="8" t="str">
        <f t="shared" si="157"/>
        <v>E</v>
      </c>
      <c r="M842" s="9" t="str">
        <f t="shared" si="158"/>
        <v>47.9</v>
      </c>
      <c r="N842" s="9" t="str">
        <f t="shared" si="159"/>
        <v>85.6</v>
      </c>
      <c r="O842">
        <f t="shared" si="160"/>
        <v>0</v>
      </c>
      <c r="P842" t="e">
        <f t="shared" si="161"/>
        <v>#DIV/0!</v>
      </c>
      <c r="Q842" t="e">
        <f t="shared" si="162"/>
        <v>#DIV/0!</v>
      </c>
      <c r="R842">
        <f t="shared" si="163"/>
        <v>0</v>
      </c>
      <c r="S842">
        <f t="shared" si="164"/>
        <v>0</v>
      </c>
      <c r="T842">
        <f t="shared" si="165"/>
        <v>0</v>
      </c>
      <c r="W842">
        <f t="shared" si="155"/>
        <v>0</v>
      </c>
    </row>
    <row r="843" spans="1:23" x14ac:dyDescent="0.25">
      <c r="A843" t="s">
        <v>2317</v>
      </c>
      <c r="B843" t="s">
        <v>79</v>
      </c>
      <c r="C843" t="s">
        <v>2318</v>
      </c>
      <c r="I843" t="s">
        <v>2309</v>
      </c>
      <c r="J843">
        <v>8.2000000000000003E-2</v>
      </c>
      <c r="K843" s="8" t="str">
        <f t="shared" si="156"/>
        <v>S</v>
      </c>
      <c r="L843" s="8" t="str">
        <f t="shared" si="157"/>
        <v>E</v>
      </c>
      <c r="M843" s="9">
        <f t="shared" si="158"/>
        <v>-44</v>
      </c>
      <c r="N843" s="9" t="str">
        <f t="shared" si="159"/>
        <v>43.3</v>
      </c>
      <c r="O843">
        <f t="shared" si="160"/>
        <v>0</v>
      </c>
      <c r="P843" t="e">
        <f t="shared" si="161"/>
        <v>#DIV/0!</v>
      </c>
      <c r="Q843" t="e">
        <f t="shared" si="162"/>
        <v>#DIV/0!</v>
      </c>
      <c r="R843">
        <f t="shared" si="163"/>
        <v>0</v>
      </c>
      <c r="S843">
        <f t="shared" si="164"/>
        <v>0</v>
      </c>
      <c r="T843">
        <f t="shared" si="165"/>
        <v>0</v>
      </c>
      <c r="W843">
        <f t="shared" si="155"/>
        <v>0</v>
      </c>
    </row>
    <row r="844" spans="1:23" x14ac:dyDescent="0.25">
      <c r="A844" t="s">
        <v>2319</v>
      </c>
      <c r="B844" t="s">
        <v>787</v>
      </c>
      <c r="C844" t="s">
        <v>2320</v>
      </c>
      <c r="D844">
        <v>26.5</v>
      </c>
      <c r="I844" t="s">
        <v>2309</v>
      </c>
      <c r="J844">
        <v>8.2000000000000003E-2</v>
      </c>
      <c r="K844" s="8" t="str">
        <f t="shared" si="156"/>
        <v>S</v>
      </c>
      <c r="L844" s="8" t="str">
        <f t="shared" si="157"/>
        <v>E</v>
      </c>
      <c r="M844" s="9">
        <f t="shared" si="158"/>
        <v>-64</v>
      </c>
      <c r="N844" s="9" t="str">
        <f t="shared" si="159"/>
        <v>122.8</v>
      </c>
      <c r="O844">
        <f t="shared" si="160"/>
        <v>0</v>
      </c>
      <c r="P844" t="e">
        <f t="shared" si="161"/>
        <v>#DIV/0!</v>
      </c>
      <c r="Q844" t="e">
        <f t="shared" si="162"/>
        <v>#DIV/0!</v>
      </c>
      <c r="R844">
        <f t="shared" si="163"/>
        <v>0</v>
      </c>
      <c r="S844">
        <f t="shared" si="164"/>
        <v>0</v>
      </c>
      <c r="T844">
        <f t="shared" si="165"/>
        <v>0</v>
      </c>
      <c r="W844">
        <f t="shared" si="155"/>
        <v>0</v>
      </c>
    </row>
    <row r="845" spans="1:23" x14ac:dyDescent="0.25">
      <c r="A845" t="s">
        <v>2321</v>
      </c>
      <c r="I845" t="s">
        <v>2309</v>
      </c>
      <c r="J845">
        <v>8.2000000000000003E-2</v>
      </c>
      <c r="K845" s="8" t="str">
        <f t="shared" si="156"/>
        <v/>
      </c>
      <c r="L845" s="8" t="str">
        <f t="shared" si="157"/>
        <v/>
      </c>
      <c r="M845" s="9" t="str">
        <f t="shared" si="158"/>
        <v/>
      </c>
      <c r="N845" s="9" t="b">
        <f t="shared" si="159"/>
        <v>0</v>
      </c>
      <c r="O845">
        <f t="shared" si="160"/>
        <v>0</v>
      </c>
      <c r="P845" t="e">
        <f t="shared" si="161"/>
        <v>#VALUE!</v>
      </c>
      <c r="Q845" t="e">
        <f t="shared" si="162"/>
        <v>#VALUE!</v>
      </c>
      <c r="R845" t="e">
        <f t="shared" si="163"/>
        <v>#VALUE!</v>
      </c>
      <c r="S845">
        <f t="shared" si="164"/>
        <v>0</v>
      </c>
      <c r="T845" t="e">
        <f t="shared" si="165"/>
        <v>#VALUE!</v>
      </c>
      <c r="W845">
        <f t="shared" si="155"/>
        <v>0</v>
      </c>
    </row>
    <row r="846" spans="1:23" x14ac:dyDescent="0.25">
      <c r="A846" t="s">
        <v>2322</v>
      </c>
      <c r="I846" t="s">
        <v>2309</v>
      </c>
      <c r="J846">
        <v>8.2000000000000003E-2</v>
      </c>
      <c r="K846" s="8" t="str">
        <f t="shared" si="156"/>
        <v/>
      </c>
      <c r="L846" s="8" t="str">
        <f t="shared" si="157"/>
        <v/>
      </c>
      <c r="M846" s="9" t="str">
        <f t="shared" si="158"/>
        <v/>
      </c>
      <c r="N846" s="9" t="b">
        <f t="shared" si="159"/>
        <v>0</v>
      </c>
      <c r="O846">
        <f t="shared" si="160"/>
        <v>0</v>
      </c>
      <c r="P846" t="e">
        <f t="shared" si="161"/>
        <v>#VALUE!</v>
      </c>
      <c r="Q846" t="e">
        <f t="shared" si="162"/>
        <v>#VALUE!</v>
      </c>
      <c r="R846" t="e">
        <f t="shared" si="163"/>
        <v>#VALUE!</v>
      </c>
      <c r="S846">
        <f t="shared" si="164"/>
        <v>0</v>
      </c>
      <c r="T846" t="e">
        <f t="shared" si="165"/>
        <v>#VALUE!</v>
      </c>
      <c r="W846">
        <f t="shared" si="155"/>
        <v>0</v>
      </c>
    </row>
    <row r="847" spans="1:23" x14ac:dyDescent="0.25">
      <c r="A847" t="s">
        <v>2323</v>
      </c>
      <c r="B847" t="s">
        <v>2324</v>
      </c>
      <c r="C847" t="s">
        <v>2325</v>
      </c>
      <c r="I847" t="s">
        <v>2309</v>
      </c>
      <c r="J847">
        <v>8.2000000000000003E-2</v>
      </c>
      <c r="K847" s="8" t="str">
        <f t="shared" si="156"/>
        <v>S</v>
      </c>
      <c r="L847" s="8" t="str">
        <f t="shared" si="157"/>
        <v>W</v>
      </c>
      <c r="M847" s="9">
        <f t="shared" si="158"/>
        <v>-27.2</v>
      </c>
      <c r="N847" s="9">
        <f t="shared" si="159"/>
        <v>-2.8</v>
      </c>
      <c r="O847">
        <f t="shared" si="160"/>
        <v>0</v>
      </c>
      <c r="P847" t="e">
        <f t="shared" si="161"/>
        <v>#DIV/0!</v>
      </c>
      <c r="Q847" t="e">
        <f t="shared" si="162"/>
        <v>#DIV/0!</v>
      </c>
      <c r="R847">
        <f t="shared" si="163"/>
        <v>0</v>
      </c>
      <c r="S847">
        <f t="shared" si="164"/>
        <v>0</v>
      </c>
      <c r="T847">
        <f t="shared" si="165"/>
        <v>0</v>
      </c>
      <c r="W847">
        <f t="shared" si="155"/>
        <v>0</v>
      </c>
    </row>
    <row r="848" spans="1:23" x14ac:dyDescent="0.25">
      <c r="A848" t="s">
        <v>2326</v>
      </c>
      <c r="B848" t="s">
        <v>2327</v>
      </c>
      <c r="C848" t="s">
        <v>2328</v>
      </c>
      <c r="I848" t="s">
        <v>2309</v>
      </c>
      <c r="J848">
        <v>8.2000000000000003E-2</v>
      </c>
      <c r="K848" s="8" t="str">
        <f t="shared" si="156"/>
        <v>S</v>
      </c>
      <c r="L848" s="8" t="str">
        <f t="shared" si="157"/>
        <v>E</v>
      </c>
      <c r="M848" s="9">
        <f t="shared" si="158"/>
        <v>-27.9</v>
      </c>
      <c r="N848" s="9" t="str">
        <f t="shared" si="159"/>
        <v>116.3</v>
      </c>
      <c r="O848">
        <f t="shared" si="160"/>
        <v>0</v>
      </c>
      <c r="P848" t="e">
        <f t="shared" si="161"/>
        <v>#DIV/0!</v>
      </c>
      <c r="Q848" t="e">
        <f t="shared" si="162"/>
        <v>#DIV/0!</v>
      </c>
      <c r="R848">
        <f t="shared" si="163"/>
        <v>0</v>
      </c>
      <c r="S848">
        <f t="shared" si="164"/>
        <v>0</v>
      </c>
      <c r="T848">
        <f t="shared" si="165"/>
        <v>0</v>
      </c>
      <c r="W848">
        <f t="shared" si="155"/>
        <v>0</v>
      </c>
    </row>
    <row r="849" spans="1:23" x14ac:dyDescent="0.25">
      <c r="A849" t="s">
        <v>2329</v>
      </c>
      <c r="B849" t="s">
        <v>2330</v>
      </c>
      <c r="C849" t="s">
        <v>2331</v>
      </c>
      <c r="D849">
        <v>23.8</v>
      </c>
      <c r="E849">
        <v>16.899999999999999</v>
      </c>
      <c r="F849">
        <v>-10.199999999999999</v>
      </c>
      <c r="G849">
        <v>-5.2</v>
      </c>
      <c r="H849">
        <v>12.4</v>
      </c>
      <c r="I849" t="s">
        <v>2309</v>
      </c>
      <c r="J849">
        <v>8.2000000000000003E-2</v>
      </c>
      <c r="K849" s="8" t="str">
        <f t="shared" si="156"/>
        <v>S</v>
      </c>
      <c r="L849" s="8" t="str">
        <f t="shared" si="157"/>
        <v>W</v>
      </c>
      <c r="M849" s="9">
        <f t="shared" si="158"/>
        <v>-69.8</v>
      </c>
      <c r="N849" s="9">
        <f t="shared" si="159"/>
        <v>-111.7</v>
      </c>
      <c r="O849">
        <f t="shared" si="160"/>
        <v>16.877203559831827</v>
      </c>
      <c r="P849">
        <f t="shared" si="161"/>
        <v>59.10156204407135</v>
      </c>
      <c r="Q849">
        <f t="shared" si="162"/>
        <v>148.55724472569702</v>
      </c>
      <c r="R849">
        <f t="shared" si="163"/>
        <v>12.35546520189849</v>
      </c>
      <c r="S849">
        <f t="shared" si="164"/>
        <v>-7.5544690923028286</v>
      </c>
      <c r="T849">
        <f t="shared" si="165"/>
        <v>8.6667454317129256</v>
      </c>
      <c r="W849">
        <f t="shared" si="155"/>
        <v>1</v>
      </c>
    </row>
    <row r="850" spans="1:23" x14ac:dyDescent="0.25">
      <c r="A850" t="s">
        <v>2332</v>
      </c>
      <c r="B850" t="s">
        <v>2333</v>
      </c>
      <c r="C850" t="s">
        <v>1652</v>
      </c>
      <c r="D850">
        <v>29.3</v>
      </c>
      <c r="E850">
        <v>13.2</v>
      </c>
      <c r="F850">
        <v>-2.2999999999999998</v>
      </c>
      <c r="G850">
        <v>-3.9</v>
      </c>
      <c r="H850">
        <v>12.4</v>
      </c>
      <c r="I850" t="s">
        <v>2309</v>
      </c>
      <c r="J850">
        <v>8.2000000000000003E-2</v>
      </c>
      <c r="K850" s="8" t="str">
        <f t="shared" si="156"/>
        <v>S</v>
      </c>
      <c r="L850" s="8" t="str">
        <f t="shared" si="157"/>
        <v>E</v>
      </c>
      <c r="M850" s="9">
        <f t="shared" si="158"/>
        <v>-75.400000000000006</v>
      </c>
      <c r="N850" s="9" t="str">
        <f t="shared" si="159"/>
        <v>49.6</v>
      </c>
      <c r="O850">
        <f t="shared" si="160"/>
        <v>13.200757554019392</v>
      </c>
      <c r="P850">
        <f t="shared" si="161"/>
        <v>6.1819938105952597</v>
      </c>
      <c r="Q850">
        <f t="shared" si="162"/>
        <v>33.091284447122092</v>
      </c>
      <c r="R850">
        <f t="shared" si="163"/>
        <v>-1.1909762276025058</v>
      </c>
      <c r="S850">
        <f t="shared" si="164"/>
        <v>-0.77612950692208638</v>
      </c>
      <c r="T850">
        <f t="shared" si="165"/>
        <v>13.123993241912714</v>
      </c>
      <c r="W850">
        <f t="shared" si="155"/>
        <v>1</v>
      </c>
    </row>
    <row r="851" spans="1:23" x14ac:dyDescent="0.25">
      <c r="A851" t="s">
        <v>2334</v>
      </c>
      <c r="B851" t="s">
        <v>2335</v>
      </c>
      <c r="C851" t="s">
        <v>2336</v>
      </c>
      <c r="D851">
        <v>22</v>
      </c>
      <c r="E851">
        <v>17.8</v>
      </c>
      <c r="F851">
        <v>9.4</v>
      </c>
      <c r="G851">
        <v>13</v>
      </c>
      <c r="H851">
        <v>7.8</v>
      </c>
      <c r="I851" t="s">
        <v>2309</v>
      </c>
      <c r="J851">
        <v>8.2000000000000003E-2</v>
      </c>
      <c r="K851" s="8" t="str">
        <f t="shared" si="156"/>
        <v>N</v>
      </c>
      <c r="L851" s="8" t="str">
        <f t="shared" si="157"/>
        <v>W</v>
      </c>
      <c r="M851" s="9" t="str">
        <f t="shared" si="158"/>
        <v>20.6</v>
      </c>
      <c r="N851" s="9">
        <f t="shared" si="159"/>
        <v>-87.6</v>
      </c>
      <c r="O851">
        <f t="shared" si="160"/>
        <v>17.838161340227867</v>
      </c>
      <c r="P851">
        <f t="shared" si="161"/>
        <v>59.53085517487817</v>
      </c>
      <c r="Q851">
        <f t="shared" si="162"/>
        <v>220.2604561172291</v>
      </c>
      <c r="R851">
        <f t="shared" si="163"/>
        <v>11.732697853088663</v>
      </c>
      <c r="S851">
        <f t="shared" si="164"/>
        <v>9.9361381019592567</v>
      </c>
      <c r="T851">
        <f t="shared" si="165"/>
        <v>9.0452728376164639</v>
      </c>
      <c r="W851">
        <f t="shared" si="155"/>
        <v>1</v>
      </c>
    </row>
    <row r="852" spans="1:23" x14ac:dyDescent="0.25">
      <c r="A852" t="s">
        <v>2337</v>
      </c>
      <c r="B852" t="s">
        <v>1022</v>
      </c>
      <c r="C852" t="s">
        <v>2338</v>
      </c>
      <c r="D852">
        <v>38.9</v>
      </c>
      <c r="E852">
        <v>12.9</v>
      </c>
      <c r="F852">
        <v>-6.6</v>
      </c>
      <c r="G852">
        <v>3.8</v>
      </c>
      <c r="H852">
        <v>10.4</v>
      </c>
      <c r="I852" t="s">
        <v>2309</v>
      </c>
      <c r="J852">
        <v>8.2000000000000003E-2</v>
      </c>
      <c r="K852" s="8" t="str">
        <f t="shared" si="156"/>
        <v>S</v>
      </c>
      <c r="L852" s="8" t="str">
        <f t="shared" si="157"/>
        <v>W</v>
      </c>
      <c r="M852" s="9">
        <f t="shared" si="158"/>
        <v>-8</v>
      </c>
      <c r="N852" s="9">
        <f t="shared" si="159"/>
        <v>-52.5</v>
      </c>
      <c r="O852">
        <f t="shared" si="160"/>
        <v>12.890306435457616</v>
      </c>
      <c r="P852">
        <f t="shared" si="161"/>
        <v>49.266105787762875</v>
      </c>
      <c r="Q852">
        <f t="shared" si="162"/>
        <v>162.58816697286821</v>
      </c>
      <c r="R852">
        <f t="shared" si="163"/>
        <v>9.3200436013267289</v>
      </c>
      <c r="S852">
        <f t="shared" si="164"/>
        <v>-2.9228386155048334</v>
      </c>
      <c r="T852">
        <f t="shared" si="165"/>
        <v>8.4115279050290557</v>
      </c>
      <c r="W852">
        <f t="shared" si="155"/>
        <v>1</v>
      </c>
    </row>
    <row r="853" spans="1:23" x14ac:dyDescent="0.25">
      <c r="A853" t="s">
        <v>2339</v>
      </c>
      <c r="B853" t="s">
        <v>2340</v>
      </c>
      <c r="C853" t="s">
        <v>1914</v>
      </c>
      <c r="D853" s="7">
        <v>52</v>
      </c>
      <c r="E853">
        <v>20.399999999999999</v>
      </c>
      <c r="F853">
        <v>-10.1</v>
      </c>
      <c r="G853">
        <v>11.2</v>
      </c>
      <c r="H853">
        <v>13.7</v>
      </c>
      <c r="I853" t="s">
        <v>2309</v>
      </c>
      <c r="J853">
        <v>8.2000000000000003E-2</v>
      </c>
      <c r="K853" s="8" t="str">
        <f t="shared" si="156"/>
        <v>S</v>
      </c>
      <c r="L853" s="8" t="str">
        <f t="shared" si="157"/>
        <v>W</v>
      </c>
      <c r="M853" s="9">
        <f t="shared" si="158"/>
        <v>-12.5</v>
      </c>
      <c r="N853" s="9">
        <f t="shared" si="159"/>
        <v>-107.2</v>
      </c>
      <c r="O853">
        <f t="shared" si="160"/>
        <v>20.374984662570913</v>
      </c>
      <c r="P853">
        <f t="shared" si="161"/>
        <v>58.996785116686688</v>
      </c>
      <c r="Q853">
        <f t="shared" si="162"/>
        <v>132.08903403944439</v>
      </c>
      <c r="R853">
        <f t="shared" si="163"/>
        <v>11.705972058083486</v>
      </c>
      <c r="S853">
        <f t="shared" si="164"/>
        <v>-12.960241617516555</v>
      </c>
      <c r="T853">
        <f t="shared" si="165"/>
        <v>10.49487281442517</v>
      </c>
      <c r="W853">
        <f t="shared" si="155"/>
        <v>1</v>
      </c>
    </row>
    <row r="854" spans="1:23" x14ac:dyDescent="0.25">
      <c r="A854" t="s">
        <v>2341</v>
      </c>
      <c r="B854" t="s">
        <v>581</v>
      </c>
      <c r="C854" t="s">
        <v>2342</v>
      </c>
      <c r="I854" t="s">
        <v>2309</v>
      </c>
      <c r="J854">
        <v>8.2000000000000003E-2</v>
      </c>
      <c r="K854" s="8" t="str">
        <f t="shared" si="156"/>
        <v>S</v>
      </c>
      <c r="L854" s="8" t="str">
        <f t="shared" si="157"/>
        <v>W</v>
      </c>
      <c r="M854" s="9">
        <f t="shared" si="158"/>
        <v>-17.899999999999999</v>
      </c>
      <c r="N854" s="9">
        <f t="shared" si="159"/>
        <v>-55.3</v>
      </c>
      <c r="O854">
        <f t="shared" si="160"/>
        <v>0</v>
      </c>
      <c r="P854" t="e">
        <f t="shared" si="161"/>
        <v>#DIV/0!</v>
      </c>
      <c r="Q854" t="e">
        <f t="shared" si="162"/>
        <v>#DIV/0!</v>
      </c>
      <c r="R854">
        <f t="shared" si="163"/>
        <v>0</v>
      </c>
      <c r="S854">
        <f t="shared" si="164"/>
        <v>0</v>
      </c>
      <c r="T854">
        <f t="shared" si="165"/>
        <v>0</v>
      </c>
      <c r="W854">
        <f t="shared" ref="W854:W877" si="166">IF(O854&lt;&gt;0,1,0)</f>
        <v>0</v>
      </c>
    </row>
    <row r="855" spans="1:23" x14ac:dyDescent="0.25">
      <c r="A855" t="s">
        <v>2343</v>
      </c>
      <c r="I855" t="s">
        <v>2344</v>
      </c>
      <c r="J855">
        <v>7.9000000000000001E-2</v>
      </c>
      <c r="K855" s="8" t="str">
        <f t="shared" si="156"/>
        <v/>
      </c>
      <c r="L855" s="8" t="str">
        <f t="shared" si="157"/>
        <v/>
      </c>
      <c r="M855" s="9" t="str">
        <f t="shared" si="158"/>
        <v/>
      </c>
      <c r="N855" s="9" t="b">
        <f t="shared" si="159"/>
        <v>0</v>
      </c>
      <c r="O855">
        <f t="shared" si="160"/>
        <v>0</v>
      </c>
      <c r="P855" t="e">
        <f t="shared" si="161"/>
        <v>#VALUE!</v>
      </c>
      <c r="Q855" t="e">
        <f t="shared" si="162"/>
        <v>#VALUE!</v>
      </c>
      <c r="R855" t="e">
        <f t="shared" si="163"/>
        <v>#VALUE!</v>
      </c>
      <c r="S855">
        <f t="shared" si="164"/>
        <v>0</v>
      </c>
      <c r="T855" t="e">
        <f t="shared" si="165"/>
        <v>#VALUE!</v>
      </c>
      <c r="W855">
        <f t="shared" si="166"/>
        <v>0</v>
      </c>
    </row>
    <row r="856" spans="1:23" x14ac:dyDescent="0.25">
      <c r="A856" t="s">
        <v>2345</v>
      </c>
      <c r="I856" t="s">
        <v>2344</v>
      </c>
      <c r="J856">
        <v>7.9000000000000001E-2</v>
      </c>
      <c r="K856" s="8" t="str">
        <f t="shared" si="156"/>
        <v/>
      </c>
      <c r="L856" s="8" t="str">
        <f t="shared" si="157"/>
        <v/>
      </c>
      <c r="M856" s="9" t="str">
        <f t="shared" si="158"/>
        <v/>
      </c>
      <c r="N856" s="9" t="b">
        <f t="shared" si="159"/>
        <v>0</v>
      </c>
      <c r="O856">
        <f t="shared" si="160"/>
        <v>0</v>
      </c>
      <c r="P856" t="e">
        <f t="shared" si="161"/>
        <v>#VALUE!</v>
      </c>
      <c r="Q856" t="e">
        <f t="shared" si="162"/>
        <v>#VALUE!</v>
      </c>
      <c r="R856" t="e">
        <f t="shared" si="163"/>
        <v>#VALUE!</v>
      </c>
      <c r="S856">
        <f t="shared" si="164"/>
        <v>0</v>
      </c>
      <c r="T856" t="e">
        <f t="shared" si="165"/>
        <v>#VALUE!</v>
      </c>
      <c r="W856">
        <f t="shared" si="166"/>
        <v>0</v>
      </c>
    </row>
    <row r="857" spans="1:23" x14ac:dyDescent="0.25">
      <c r="A857" t="s">
        <v>2346</v>
      </c>
      <c r="B857" t="s">
        <v>2347</v>
      </c>
      <c r="C857" t="s">
        <v>2348</v>
      </c>
      <c r="I857" t="s">
        <v>2344</v>
      </c>
      <c r="J857">
        <v>7.9000000000000001E-2</v>
      </c>
      <c r="K857" s="8" t="str">
        <f t="shared" si="156"/>
        <v>N</v>
      </c>
      <c r="L857" s="8" t="str">
        <f t="shared" si="157"/>
        <v>E</v>
      </c>
      <c r="M857" s="9" t="str">
        <f t="shared" si="158"/>
        <v>14.2</v>
      </c>
      <c r="N857" s="9" t="str">
        <f t="shared" si="159"/>
        <v>115.9</v>
      </c>
      <c r="O857">
        <f t="shared" si="160"/>
        <v>0</v>
      </c>
      <c r="P857" t="e">
        <f t="shared" si="161"/>
        <v>#DIV/0!</v>
      </c>
      <c r="Q857" t="e">
        <f t="shared" si="162"/>
        <v>#DIV/0!</v>
      </c>
      <c r="R857">
        <f t="shared" si="163"/>
        <v>0</v>
      </c>
      <c r="S857">
        <f t="shared" si="164"/>
        <v>0</v>
      </c>
      <c r="T857">
        <f t="shared" si="165"/>
        <v>0</v>
      </c>
      <c r="W857">
        <f t="shared" si="166"/>
        <v>0</v>
      </c>
    </row>
    <row r="858" spans="1:23" x14ac:dyDescent="0.25">
      <c r="A858" t="s">
        <v>2349</v>
      </c>
      <c r="B858" t="s">
        <v>2350</v>
      </c>
      <c r="C858" t="s">
        <v>2351</v>
      </c>
      <c r="I858" t="s">
        <v>2344</v>
      </c>
      <c r="J858">
        <v>7.9000000000000001E-2</v>
      </c>
      <c r="K858" s="8" t="str">
        <f t="shared" si="156"/>
        <v>S</v>
      </c>
      <c r="L858" s="8" t="str">
        <f t="shared" si="157"/>
        <v>E</v>
      </c>
      <c r="M858" s="9">
        <f t="shared" si="158"/>
        <v>-58.5</v>
      </c>
      <c r="N858" s="9" t="str">
        <f t="shared" si="159"/>
        <v>142.6</v>
      </c>
      <c r="O858">
        <f t="shared" si="160"/>
        <v>0</v>
      </c>
      <c r="P858" t="e">
        <f t="shared" si="161"/>
        <v>#DIV/0!</v>
      </c>
      <c r="Q858" t="e">
        <f t="shared" si="162"/>
        <v>#DIV/0!</v>
      </c>
      <c r="R858">
        <f t="shared" si="163"/>
        <v>0</v>
      </c>
      <c r="S858">
        <f t="shared" si="164"/>
        <v>0</v>
      </c>
      <c r="T858">
        <f t="shared" si="165"/>
        <v>0</v>
      </c>
      <c r="W858">
        <f t="shared" si="166"/>
        <v>0</v>
      </c>
    </row>
    <row r="859" spans="1:23" x14ac:dyDescent="0.25">
      <c r="A859" t="s">
        <v>2352</v>
      </c>
      <c r="B859" t="s">
        <v>2353</v>
      </c>
      <c r="C859" t="s">
        <v>2354</v>
      </c>
      <c r="I859" t="s">
        <v>2344</v>
      </c>
      <c r="J859">
        <v>7.9000000000000001E-2</v>
      </c>
      <c r="K859" s="8" t="str">
        <f t="shared" si="156"/>
        <v>S</v>
      </c>
      <c r="L859" s="8" t="str">
        <f t="shared" si="157"/>
        <v>E</v>
      </c>
      <c r="M859" s="9">
        <f t="shared" si="158"/>
        <v>-18.399999999999999</v>
      </c>
      <c r="N859" s="9" t="str">
        <f t="shared" si="159"/>
        <v>162.6</v>
      </c>
      <c r="O859">
        <f t="shared" si="160"/>
        <v>0</v>
      </c>
      <c r="P859" t="e">
        <f t="shared" si="161"/>
        <v>#DIV/0!</v>
      </c>
      <c r="Q859" t="e">
        <f t="shared" si="162"/>
        <v>#DIV/0!</v>
      </c>
      <c r="R859">
        <f t="shared" si="163"/>
        <v>0</v>
      </c>
      <c r="S859">
        <f t="shared" si="164"/>
        <v>0</v>
      </c>
      <c r="T859">
        <f t="shared" si="165"/>
        <v>0</v>
      </c>
      <c r="W859">
        <f t="shared" si="166"/>
        <v>0</v>
      </c>
    </row>
    <row r="860" spans="1:23" x14ac:dyDescent="0.25">
      <c r="A860" t="s">
        <v>2355</v>
      </c>
      <c r="I860" t="s">
        <v>2344</v>
      </c>
      <c r="J860">
        <v>7.9000000000000001E-2</v>
      </c>
      <c r="K860" s="8" t="str">
        <f t="shared" si="156"/>
        <v/>
      </c>
      <c r="L860" s="8" t="str">
        <f t="shared" si="157"/>
        <v/>
      </c>
      <c r="M860" s="9" t="str">
        <f t="shared" si="158"/>
        <v/>
      </c>
      <c r="N860" s="9" t="b">
        <f t="shared" si="159"/>
        <v>0</v>
      </c>
      <c r="O860">
        <f t="shared" si="160"/>
        <v>0</v>
      </c>
      <c r="P860" t="e">
        <f t="shared" si="161"/>
        <v>#VALUE!</v>
      </c>
      <c r="Q860" t="e">
        <f t="shared" si="162"/>
        <v>#VALUE!</v>
      </c>
      <c r="R860" t="e">
        <f t="shared" si="163"/>
        <v>#VALUE!</v>
      </c>
      <c r="S860">
        <f t="shared" si="164"/>
        <v>0</v>
      </c>
      <c r="T860" t="e">
        <f t="shared" si="165"/>
        <v>#VALUE!</v>
      </c>
      <c r="W860">
        <f t="shared" si="166"/>
        <v>0</v>
      </c>
    </row>
    <row r="861" spans="1:23" x14ac:dyDescent="0.25">
      <c r="A861" t="s">
        <v>2356</v>
      </c>
      <c r="B861" t="s">
        <v>401</v>
      </c>
      <c r="C861" t="s">
        <v>2357</v>
      </c>
      <c r="D861">
        <v>37</v>
      </c>
      <c r="I861" t="s">
        <v>2344</v>
      </c>
      <c r="J861">
        <v>7.9000000000000001E-2</v>
      </c>
      <c r="K861" s="8" t="str">
        <f t="shared" si="156"/>
        <v>N</v>
      </c>
      <c r="L861" s="8" t="str">
        <f t="shared" si="157"/>
        <v>W</v>
      </c>
      <c r="M861" s="9" t="str">
        <f t="shared" si="158"/>
        <v>20.9</v>
      </c>
      <c r="N861" s="9">
        <f t="shared" si="159"/>
        <v>-36.700000000000003</v>
      </c>
      <c r="O861">
        <f t="shared" si="160"/>
        <v>0</v>
      </c>
      <c r="P861" t="e">
        <f t="shared" si="161"/>
        <v>#DIV/0!</v>
      </c>
      <c r="Q861" t="e">
        <f t="shared" si="162"/>
        <v>#DIV/0!</v>
      </c>
      <c r="R861">
        <f t="shared" si="163"/>
        <v>0</v>
      </c>
      <c r="S861">
        <f t="shared" si="164"/>
        <v>0</v>
      </c>
      <c r="T861">
        <f t="shared" si="165"/>
        <v>0</v>
      </c>
      <c r="W861">
        <f t="shared" si="166"/>
        <v>0</v>
      </c>
    </row>
    <row r="862" spans="1:23" x14ac:dyDescent="0.25">
      <c r="A862" t="s">
        <v>2358</v>
      </c>
      <c r="B862" t="s">
        <v>2359</v>
      </c>
      <c r="C862" t="s">
        <v>2360</v>
      </c>
      <c r="D862">
        <v>53</v>
      </c>
      <c r="I862" t="s">
        <v>2344</v>
      </c>
      <c r="J862">
        <v>7.9000000000000001E-2</v>
      </c>
      <c r="K862" s="8" t="str">
        <f t="shared" si="156"/>
        <v>S</v>
      </c>
      <c r="L862" s="8" t="str">
        <f t="shared" si="157"/>
        <v>W</v>
      </c>
      <c r="M862" s="9">
        <f t="shared" si="158"/>
        <v>-2.8</v>
      </c>
      <c r="N862" s="9">
        <f t="shared" si="159"/>
        <v>-84.1</v>
      </c>
      <c r="O862">
        <f t="shared" si="160"/>
        <v>0</v>
      </c>
      <c r="P862" t="e">
        <f t="shared" si="161"/>
        <v>#DIV/0!</v>
      </c>
      <c r="Q862" t="e">
        <f t="shared" si="162"/>
        <v>#DIV/0!</v>
      </c>
      <c r="R862">
        <f t="shared" si="163"/>
        <v>0</v>
      </c>
      <c r="S862">
        <f t="shared" si="164"/>
        <v>0</v>
      </c>
      <c r="T862">
        <f t="shared" si="165"/>
        <v>0</v>
      </c>
      <c r="W862">
        <f t="shared" si="166"/>
        <v>0</v>
      </c>
    </row>
    <row r="863" spans="1:23" x14ac:dyDescent="0.25">
      <c r="A863" t="s">
        <v>2361</v>
      </c>
      <c r="I863" t="s">
        <v>2344</v>
      </c>
      <c r="J863">
        <v>7.9000000000000001E-2</v>
      </c>
      <c r="K863" s="8" t="str">
        <f t="shared" si="156"/>
        <v/>
      </c>
      <c r="L863" s="8" t="str">
        <f t="shared" si="157"/>
        <v/>
      </c>
      <c r="M863" s="9" t="str">
        <f t="shared" si="158"/>
        <v/>
      </c>
      <c r="N863" s="9" t="b">
        <f t="shared" si="159"/>
        <v>0</v>
      </c>
      <c r="O863">
        <f t="shared" si="160"/>
        <v>0</v>
      </c>
      <c r="P863" t="e">
        <f t="shared" si="161"/>
        <v>#VALUE!</v>
      </c>
      <c r="Q863" t="e">
        <f t="shared" si="162"/>
        <v>#VALUE!</v>
      </c>
      <c r="R863" t="e">
        <f t="shared" si="163"/>
        <v>#VALUE!</v>
      </c>
      <c r="S863">
        <f t="shared" si="164"/>
        <v>0</v>
      </c>
      <c r="T863" t="e">
        <f t="shared" si="165"/>
        <v>#VALUE!</v>
      </c>
      <c r="W863">
        <f t="shared" si="166"/>
        <v>0</v>
      </c>
    </row>
    <row r="864" spans="1:23" x14ac:dyDescent="0.25">
      <c r="A864" t="s">
        <v>2362</v>
      </c>
      <c r="B864" t="s">
        <v>2363</v>
      </c>
      <c r="C864" t="s">
        <v>2364</v>
      </c>
      <c r="I864" t="s">
        <v>2344</v>
      </c>
      <c r="J864">
        <v>7.9000000000000001E-2</v>
      </c>
      <c r="K864" s="8" t="str">
        <f t="shared" si="156"/>
        <v>N</v>
      </c>
      <c r="L864" s="8" t="str">
        <f t="shared" si="157"/>
        <v>E</v>
      </c>
      <c r="M864" s="9" t="str">
        <f t="shared" si="158"/>
        <v>6.0</v>
      </c>
      <c r="N864" s="9" t="str">
        <f t="shared" si="159"/>
        <v>84.3</v>
      </c>
      <c r="O864">
        <f t="shared" si="160"/>
        <v>0</v>
      </c>
      <c r="P864" t="e">
        <f t="shared" si="161"/>
        <v>#DIV/0!</v>
      </c>
      <c r="Q864" t="e">
        <f t="shared" si="162"/>
        <v>#DIV/0!</v>
      </c>
      <c r="R864">
        <f t="shared" si="163"/>
        <v>0</v>
      </c>
      <c r="S864">
        <f t="shared" si="164"/>
        <v>0</v>
      </c>
      <c r="T864">
        <f t="shared" si="165"/>
        <v>0</v>
      </c>
      <c r="W864">
        <f t="shared" si="166"/>
        <v>0</v>
      </c>
    </row>
    <row r="865" spans="1:23" x14ac:dyDescent="0.25">
      <c r="A865" t="s">
        <v>2365</v>
      </c>
      <c r="B865" t="s">
        <v>2366</v>
      </c>
      <c r="C865" t="s">
        <v>2367</v>
      </c>
      <c r="I865" t="s">
        <v>2344</v>
      </c>
      <c r="J865">
        <v>7.9000000000000001E-2</v>
      </c>
      <c r="K865" s="8" t="str">
        <f t="shared" si="156"/>
        <v>N</v>
      </c>
      <c r="L865" s="8" t="str">
        <f t="shared" si="157"/>
        <v>W</v>
      </c>
      <c r="M865" s="9" t="str">
        <f t="shared" si="158"/>
        <v>45.5</v>
      </c>
      <c r="N865" s="9">
        <f t="shared" si="159"/>
        <v>-157.69999999999999</v>
      </c>
      <c r="O865">
        <f t="shared" si="160"/>
        <v>0</v>
      </c>
      <c r="P865" t="e">
        <f t="shared" si="161"/>
        <v>#DIV/0!</v>
      </c>
      <c r="Q865" t="e">
        <f t="shared" si="162"/>
        <v>#DIV/0!</v>
      </c>
      <c r="R865">
        <f t="shared" si="163"/>
        <v>0</v>
      </c>
      <c r="S865">
        <f t="shared" si="164"/>
        <v>0</v>
      </c>
      <c r="T865">
        <f t="shared" si="165"/>
        <v>0</v>
      </c>
      <c r="W865">
        <f t="shared" si="166"/>
        <v>0</v>
      </c>
    </row>
    <row r="866" spans="1:23" x14ac:dyDescent="0.25">
      <c r="A866" t="s">
        <v>2368</v>
      </c>
      <c r="B866" t="s">
        <v>2369</v>
      </c>
      <c r="C866" t="s">
        <v>2370</v>
      </c>
      <c r="I866" t="s">
        <v>2344</v>
      </c>
      <c r="J866">
        <v>7.9000000000000001E-2</v>
      </c>
      <c r="K866" s="8" t="str">
        <f t="shared" si="156"/>
        <v>S</v>
      </c>
      <c r="L866" s="8" t="str">
        <f t="shared" si="157"/>
        <v>W</v>
      </c>
      <c r="M866" s="9">
        <f t="shared" si="158"/>
        <v>-16.8</v>
      </c>
      <c r="N866" s="9">
        <f t="shared" si="159"/>
        <v>-85.6</v>
      </c>
      <c r="O866">
        <f t="shared" si="160"/>
        <v>0</v>
      </c>
      <c r="P866" t="e">
        <f t="shared" si="161"/>
        <v>#DIV/0!</v>
      </c>
      <c r="Q866" t="e">
        <f t="shared" si="162"/>
        <v>#DIV/0!</v>
      </c>
      <c r="R866">
        <f t="shared" si="163"/>
        <v>0</v>
      </c>
      <c r="S866">
        <f t="shared" si="164"/>
        <v>0</v>
      </c>
      <c r="T866">
        <f t="shared" si="165"/>
        <v>0</v>
      </c>
      <c r="W866">
        <f t="shared" si="166"/>
        <v>0</v>
      </c>
    </row>
    <row r="867" spans="1:23" x14ac:dyDescent="0.25">
      <c r="A867" t="s">
        <v>2371</v>
      </c>
      <c r="B867" t="s">
        <v>1875</v>
      </c>
      <c r="C867" t="s">
        <v>2372</v>
      </c>
      <c r="I867" t="s">
        <v>2344</v>
      </c>
      <c r="J867">
        <v>7.9000000000000001E-2</v>
      </c>
      <c r="K867" s="8" t="str">
        <f t="shared" si="156"/>
        <v>N</v>
      </c>
      <c r="L867" s="8" t="str">
        <f t="shared" si="157"/>
        <v>W</v>
      </c>
      <c r="M867" s="9" t="str">
        <f t="shared" si="158"/>
        <v>46.9</v>
      </c>
      <c r="N867" s="9">
        <f t="shared" si="159"/>
        <v>-29.8</v>
      </c>
      <c r="O867">
        <f t="shared" si="160"/>
        <v>0</v>
      </c>
      <c r="P867" t="e">
        <f t="shared" si="161"/>
        <v>#DIV/0!</v>
      </c>
      <c r="Q867" t="e">
        <f t="shared" si="162"/>
        <v>#DIV/0!</v>
      </c>
      <c r="R867">
        <f t="shared" si="163"/>
        <v>0</v>
      </c>
      <c r="S867">
        <f t="shared" si="164"/>
        <v>0</v>
      </c>
      <c r="T867">
        <f t="shared" si="165"/>
        <v>0</v>
      </c>
      <c r="W867">
        <f t="shared" si="166"/>
        <v>0</v>
      </c>
    </row>
    <row r="868" spans="1:23" x14ac:dyDescent="0.25">
      <c r="A868" t="s">
        <v>2373</v>
      </c>
      <c r="I868" t="s">
        <v>2344</v>
      </c>
      <c r="J868">
        <v>7.9000000000000001E-2</v>
      </c>
      <c r="K868" s="8" t="str">
        <f t="shared" si="156"/>
        <v/>
      </c>
      <c r="L868" s="8" t="str">
        <f t="shared" si="157"/>
        <v/>
      </c>
      <c r="M868" s="9" t="str">
        <f t="shared" si="158"/>
        <v/>
      </c>
      <c r="N868" s="9" t="b">
        <f t="shared" si="159"/>
        <v>0</v>
      </c>
      <c r="O868">
        <f t="shared" si="160"/>
        <v>0</v>
      </c>
      <c r="P868" t="e">
        <f t="shared" si="161"/>
        <v>#VALUE!</v>
      </c>
      <c r="Q868" t="e">
        <f t="shared" si="162"/>
        <v>#VALUE!</v>
      </c>
      <c r="R868" t="e">
        <f t="shared" si="163"/>
        <v>#VALUE!</v>
      </c>
      <c r="S868">
        <f t="shared" si="164"/>
        <v>0</v>
      </c>
      <c r="T868" t="e">
        <f t="shared" si="165"/>
        <v>#VALUE!</v>
      </c>
      <c r="W868">
        <f t="shared" si="166"/>
        <v>0</v>
      </c>
    </row>
    <row r="869" spans="1:23" x14ac:dyDescent="0.25">
      <c r="A869" t="s">
        <v>2374</v>
      </c>
      <c r="I869" t="s">
        <v>2344</v>
      </c>
      <c r="J869">
        <v>7.9000000000000001E-2</v>
      </c>
      <c r="K869" s="8" t="str">
        <f t="shared" si="156"/>
        <v/>
      </c>
      <c r="L869" s="8" t="str">
        <f t="shared" si="157"/>
        <v/>
      </c>
      <c r="M869" s="9" t="str">
        <f t="shared" si="158"/>
        <v/>
      </c>
      <c r="N869" s="9" t="b">
        <f t="shared" si="159"/>
        <v>0</v>
      </c>
      <c r="O869">
        <f t="shared" si="160"/>
        <v>0</v>
      </c>
      <c r="P869" t="e">
        <f t="shared" si="161"/>
        <v>#VALUE!</v>
      </c>
      <c r="Q869" t="e">
        <f t="shared" si="162"/>
        <v>#VALUE!</v>
      </c>
      <c r="R869" t="e">
        <f t="shared" si="163"/>
        <v>#VALUE!</v>
      </c>
      <c r="S869">
        <f t="shared" si="164"/>
        <v>0</v>
      </c>
      <c r="T869" t="e">
        <f t="shared" si="165"/>
        <v>#VALUE!</v>
      </c>
      <c r="W869">
        <f t="shared" si="166"/>
        <v>0</v>
      </c>
    </row>
    <row r="870" spans="1:23" x14ac:dyDescent="0.25">
      <c r="A870" t="s">
        <v>2375</v>
      </c>
      <c r="B870" t="s">
        <v>1568</v>
      </c>
      <c r="C870" t="s">
        <v>2376</v>
      </c>
      <c r="I870" t="s">
        <v>2344</v>
      </c>
      <c r="J870">
        <v>7.9000000000000001E-2</v>
      </c>
      <c r="K870" s="8" t="str">
        <f t="shared" si="156"/>
        <v>S</v>
      </c>
      <c r="L870" s="8" t="str">
        <f t="shared" si="157"/>
        <v>W</v>
      </c>
      <c r="M870" s="9">
        <f t="shared" si="158"/>
        <v>-23.3</v>
      </c>
      <c r="N870" s="9">
        <f t="shared" si="159"/>
        <v>-49.2</v>
      </c>
      <c r="O870">
        <f t="shared" si="160"/>
        <v>0</v>
      </c>
      <c r="P870" t="e">
        <f t="shared" si="161"/>
        <v>#DIV/0!</v>
      </c>
      <c r="Q870" t="e">
        <f t="shared" si="162"/>
        <v>#DIV/0!</v>
      </c>
      <c r="R870">
        <f t="shared" si="163"/>
        <v>0</v>
      </c>
      <c r="S870">
        <f t="shared" si="164"/>
        <v>0</v>
      </c>
      <c r="T870">
        <f t="shared" si="165"/>
        <v>0</v>
      </c>
      <c r="W870">
        <f t="shared" si="166"/>
        <v>0</v>
      </c>
    </row>
    <row r="871" spans="1:23" x14ac:dyDescent="0.25">
      <c r="A871" t="s">
        <v>2377</v>
      </c>
      <c r="B871" t="s">
        <v>2378</v>
      </c>
      <c r="C871" t="s">
        <v>2379</v>
      </c>
      <c r="D871">
        <v>41</v>
      </c>
      <c r="I871" t="s">
        <v>2344</v>
      </c>
      <c r="J871">
        <v>7.9000000000000001E-2</v>
      </c>
      <c r="K871" s="8" t="str">
        <f t="shared" si="156"/>
        <v>N</v>
      </c>
      <c r="L871" s="8" t="str">
        <f t="shared" si="157"/>
        <v>E</v>
      </c>
      <c r="M871" s="9" t="str">
        <f t="shared" si="158"/>
        <v>31.0</v>
      </c>
      <c r="N871" s="9" t="str">
        <f t="shared" si="159"/>
        <v>159.6</v>
      </c>
      <c r="O871">
        <f t="shared" si="160"/>
        <v>0</v>
      </c>
      <c r="P871" t="e">
        <f t="shared" si="161"/>
        <v>#DIV/0!</v>
      </c>
      <c r="Q871" t="e">
        <f t="shared" si="162"/>
        <v>#DIV/0!</v>
      </c>
      <c r="R871">
        <f t="shared" si="163"/>
        <v>0</v>
      </c>
      <c r="S871">
        <f t="shared" si="164"/>
        <v>0</v>
      </c>
      <c r="T871">
        <f t="shared" si="165"/>
        <v>0</v>
      </c>
      <c r="W871">
        <f t="shared" si="166"/>
        <v>0</v>
      </c>
    </row>
    <row r="872" spans="1:23" x14ac:dyDescent="0.25">
      <c r="A872" t="s">
        <v>2380</v>
      </c>
      <c r="B872" t="s">
        <v>749</v>
      </c>
      <c r="C872" t="s">
        <v>2381</v>
      </c>
      <c r="D872">
        <v>39</v>
      </c>
      <c r="I872" t="s">
        <v>2344</v>
      </c>
      <c r="J872">
        <v>7.9000000000000001E-2</v>
      </c>
      <c r="K872" s="8" t="str">
        <f t="shared" si="156"/>
        <v>N</v>
      </c>
      <c r="L872" s="8" t="str">
        <f t="shared" si="157"/>
        <v>W</v>
      </c>
      <c r="M872" s="9" t="str">
        <f t="shared" si="158"/>
        <v>33.8</v>
      </c>
      <c r="N872" s="9">
        <f t="shared" si="159"/>
        <v>-160.69999999999999</v>
      </c>
      <c r="O872">
        <f t="shared" si="160"/>
        <v>0</v>
      </c>
      <c r="P872" t="e">
        <f t="shared" si="161"/>
        <v>#DIV/0!</v>
      </c>
      <c r="Q872" t="e">
        <f t="shared" si="162"/>
        <v>#DIV/0!</v>
      </c>
      <c r="R872">
        <f t="shared" si="163"/>
        <v>0</v>
      </c>
      <c r="S872">
        <f t="shared" si="164"/>
        <v>0</v>
      </c>
      <c r="T872">
        <f t="shared" si="165"/>
        <v>0</v>
      </c>
      <c r="W872">
        <f t="shared" si="166"/>
        <v>0</v>
      </c>
    </row>
    <row r="873" spans="1:23" x14ac:dyDescent="0.25">
      <c r="A873" t="s">
        <v>2382</v>
      </c>
      <c r="B873" t="s">
        <v>2383</v>
      </c>
      <c r="C873" t="s">
        <v>2384</v>
      </c>
      <c r="D873">
        <v>37</v>
      </c>
      <c r="I873" t="s">
        <v>2344</v>
      </c>
      <c r="J873">
        <v>7.9000000000000001E-2</v>
      </c>
      <c r="K873" s="8" t="str">
        <f t="shared" si="156"/>
        <v>S</v>
      </c>
      <c r="L873" s="8" t="str">
        <f t="shared" si="157"/>
        <v>W</v>
      </c>
      <c r="M873" s="9">
        <f t="shared" si="158"/>
        <v>-39.200000000000003</v>
      </c>
      <c r="N873" s="9">
        <f t="shared" si="159"/>
        <v>-162.9</v>
      </c>
      <c r="O873">
        <f t="shared" si="160"/>
        <v>0</v>
      </c>
      <c r="P873" t="e">
        <f t="shared" si="161"/>
        <v>#DIV/0!</v>
      </c>
      <c r="Q873" t="e">
        <f t="shared" si="162"/>
        <v>#DIV/0!</v>
      </c>
      <c r="R873">
        <f t="shared" si="163"/>
        <v>0</v>
      </c>
      <c r="S873">
        <f t="shared" si="164"/>
        <v>0</v>
      </c>
      <c r="T873">
        <f t="shared" si="165"/>
        <v>0</v>
      </c>
      <c r="W873">
        <f t="shared" si="166"/>
        <v>0</v>
      </c>
    </row>
    <row r="874" spans="1:23" x14ac:dyDescent="0.25">
      <c r="A874" t="s">
        <v>2385</v>
      </c>
      <c r="B874" t="s">
        <v>1542</v>
      </c>
      <c r="C874" t="s">
        <v>2386</v>
      </c>
      <c r="I874" t="s">
        <v>2344</v>
      </c>
      <c r="J874">
        <v>7.9000000000000001E-2</v>
      </c>
      <c r="K874" s="8" t="str">
        <f t="shared" si="156"/>
        <v>S</v>
      </c>
      <c r="L874" s="8" t="str">
        <f t="shared" si="157"/>
        <v>W</v>
      </c>
      <c r="M874" s="9">
        <f t="shared" si="158"/>
        <v>-41.8</v>
      </c>
      <c r="N874" s="9">
        <f t="shared" si="159"/>
        <v>-7.4</v>
      </c>
      <c r="O874">
        <f t="shared" si="160"/>
        <v>0</v>
      </c>
      <c r="P874" t="e">
        <f t="shared" si="161"/>
        <v>#DIV/0!</v>
      </c>
      <c r="Q874" t="e">
        <f t="shared" si="162"/>
        <v>#DIV/0!</v>
      </c>
      <c r="R874">
        <f t="shared" si="163"/>
        <v>0</v>
      </c>
      <c r="S874">
        <f t="shared" si="164"/>
        <v>0</v>
      </c>
      <c r="T874">
        <f t="shared" si="165"/>
        <v>0</v>
      </c>
      <c r="W874">
        <f t="shared" si="166"/>
        <v>0</v>
      </c>
    </row>
    <row r="875" spans="1:23" x14ac:dyDescent="0.25">
      <c r="A875" t="s">
        <v>2387</v>
      </c>
      <c r="B875" t="s">
        <v>2388</v>
      </c>
      <c r="C875" t="s">
        <v>2389</v>
      </c>
      <c r="D875">
        <v>26.5</v>
      </c>
      <c r="I875" t="s">
        <v>2344</v>
      </c>
      <c r="J875">
        <v>7.9000000000000001E-2</v>
      </c>
      <c r="K875" s="8" t="str">
        <f t="shared" si="156"/>
        <v>N</v>
      </c>
      <c r="L875" s="8" t="str">
        <f t="shared" si="157"/>
        <v>W</v>
      </c>
      <c r="M875" s="9" t="str">
        <f t="shared" si="158"/>
        <v>28.4</v>
      </c>
      <c r="N875" s="9">
        <f t="shared" si="159"/>
        <v>-88.3</v>
      </c>
      <c r="O875">
        <f t="shared" si="160"/>
        <v>0</v>
      </c>
      <c r="P875" t="e">
        <f t="shared" si="161"/>
        <v>#DIV/0!</v>
      </c>
      <c r="Q875" t="e">
        <f t="shared" si="162"/>
        <v>#DIV/0!</v>
      </c>
      <c r="R875">
        <f t="shared" si="163"/>
        <v>0</v>
      </c>
      <c r="S875">
        <f t="shared" si="164"/>
        <v>0</v>
      </c>
      <c r="T875">
        <f t="shared" si="165"/>
        <v>0</v>
      </c>
      <c r="W875">
        <f t="shared" si="166"/>
        <v>0</v>
      </c>
    </row>
    <row r="876" spans="1:23" x14ac:dyDescent="0.25">
      <c r="A876" t="s">
        <v>2390</v>
      </c>
      <c r="B876" t="s">
        <v>2391</v>
      </c>
      <c r="C876" t="s">
        <v>2392</v>
      </c>
      <c r="D876">
        <v>36</v>
      </c>
      <c r="I876" t="s">
        <v>2344</v>
      </c>
      <c r="J876">
        <v>7.9000000000000001E-2</v>
      </c>
      <c r="K876" s="8" t="str">
        <f t="shared" si="156"/>
        <v>S</v>
      </c>
      <c r="L876" s="8" t="str">
        <f t="shared" si="157"/>
        <v>W</v>
      </c>
      <c r="M876" s="9">
        <f t="shared" si="158"/>
        <v>-20</v>
      </c>
      <c r="N876" s="9">
        <f t="shared" si="159"/>
        <v>-103.8</v>
      </c>
      <c r="O876">
        <f t="shared" si="160"/>
        <v>0</v>
      </c>
      <c r="P876" t="e">
        <f t="shared" si="161"/>
        <v>#DIV/0!</v>
      </c>
      <c r="Q876" t="e">
        <f t="shared" si="162"/>
        <v>#DIV/0!</v>
      </c>
      <c r="R876">
        <f t="shared" si="163"/>
        <v>0</v>
      </c>
      <c r="S876">
        <f t="shared" si="164"/>
        <v>0</v>
      </c>
      <c r="T876">
        <f t="shared" si="165"/>
        <v>0</v>
      </c>
      <c r="W876">
        <f t="shared" si="166"/>
        <v>0</v>
      </c>
    </row>
    <row r="877" spans="1:23" x14ac:dyDescent="0.25">
      <c r="A877" t="s">
        <v>2393</v>
      </c>
      <c r="B877" t="s">
        <v>2394</v>
      </c>
      <c r="C877" t="s">
        <v>2395</v>
      </c>
      <c r="I877" t="s">
        <v>2344</v>
      </c>
      <c r="J877">
        <v>7.9000000000000001E-2</v>
      </c>
      <c r="K877" s="8" t="str">
        <f t="shared" si="156"/>
        <v>N</v>
      </c>
      <c r="L877" s="8" t="str">
        <f t="shared" si="157"/>
        <v>W</v>
      </c>
      <c r="M877" s="9" t="str">
        <f t="shared" si="158"/>
        <v>12.9</v>
      </c>
      <c r="N877" s="9">
        <f t="shared" si="159"/>
        <v>-150.19999999999999</v>
      </c>
      <c r="O877">
        <f t="shared" si="160"/>
        <v>0</v>
      </c>
      <c r="P877" t="e">
        <f t="shared" si="161"/>
        <v>#DIV/0!</v>
      </c>
      <c r="Q877" t="e">
        <f t="shared" si="162"/>
        <v>#DIV/0!</v>
      </c>
      <c r="R877">
        <f t="shared" si="163"/>
        <v>0</v>
      </c>
      <c r="S877">
        <f t="shared" si="164"/>
        <v>0</v>
      </c>
      <c r="T877">
        <f t="shared" si="165"/>
        <v>0</v>
      </c>
      <c r="W877">
        <f t="shared" si="166"/>
        <v>0</v>
      </c>
    </row>
    <row r="878" spans="1:23" x14ac:dyDescent="0.25">
      <c r="A878" t="s">
        <v>2396</v>
      </c>
      <c r="I878" t="s">
        <v>2397</v>
      </c>
      <c r="J878">
        <v>7.5999999999999998E-2</v>
      </c>
      <c r="K878" s="8" t="str">
        <f t="shared" si="156"/>
        <v/>
      </c>
      <c r="L878" s="8" t="str">
        <f t="shared" si="157"/>
        <v/>
      </c>
      <c r="M878" s="9" t="str">
        <f t="shared" si="158"/>
        <v/>
      </c>
      <c r="N878" s="9" t="b">
        <f t="shared" si="159"/>
        <v>0</v>
      </c>
      <c r="O878">
        <f t="shared" si="160"/>
        <v>0</v>
      </c>
      <c r="P878" t="e">
        <f t="shared" si="161"/>
        <v>#VALUE!</v>
      </c>
      <c r="Q878" t="e">
        <f t="shared" si="162"/>
        <v>#VALUE!</v>
      </c>
      <c r="R878" t="e">
        <f t="shared" si="163"/>
        <v>#VALUE!</v>
      </c>
      <c r="S878">
        <f t="shared" si="164"/>
        <v>0</v>
      </c>
      <c r="T878" t="e">
        <f t="shared" si="165"/>
        <v>#VALUE!</v>
      </c>
    </row>
    <row r="879" spans="1:23" x14ac:dyDescent="0.25">
      <c r="A879" t="s">
        <v>2398</v>
      </c>
      <c r="I879" t="s">
        <v>2397</v>
      </c>
      <c r="J879">
        <v>7.5999999999999998E-2</v>
      </c>
      <c r="K879" s="8" t="str">
        <f t="shared" si="156"/>
        <v/>
      </c>
      <c r="L879" s="8" t="str">
        <f t="shared" si="157"/>
        <v/>
      </c>
      <c r="M879" s="9" t="str">
        <f t="shared" si="158"/>
        <v/>
      </c>
      <c r="N879" s="9" t="b">
        <f t="shared" si="159"/>
        <v>0</v>
      </c>
      <c r="O879">
        <f t="shared" si="160"/>
        <v>0</v>
      </c>
      <c r="P879" t="e">
        <f t="shared" si="161"/>
        <v>#VALUE!</v>
      </c>
      <c r="Q879" t="e">
        <f t="shared" si="162"/>
        <v>#VALUE!</v>
      </c>
      <c r="R879" t="e">
        <f t="shared" si="163"/>
        <v>#VALUE!</v>
      </c>
      <c r="S879">
        <f t="shared" si="164"/>
        <v>0</v>
      </c>
      <c r="T879" t="e">
        <f t="shared" si="165"/>
        <v>#VALUE!</v>
      </c>
      <c r="W879">
        <f t="shared" ref="W879:W910" si="167">IF(O879&lt;&gt;0,1,0)</f>
        <v>0</v>
      </c>
    </row>
    <row r="880" spans="1:23" x14ac:dyDescent="0.25">
      <c r="A880" t="s">
        <v>2399</v>
      </c>
      <c r="B880" t="s">
        <v>2057</v>
      </c>
      <c r="C880" t="s">
        <v>2400</v>
      </c>
      <c r="I880" t="s">
        <v>2397</v>
      </c>
      <c r="J880">
        <v>7.5999999999999998E-2</v>
      </c>
      <c r="K880" s="8" t="str">
        <f t="shared" si="156"/>
        <v>S</v>
      </c>
      <c r="L880" s="8" t="str">
        <f t="shared" si="157"/>
        <v>W</v>
      </c>
      <c r="M880" s="9">
        <f t="shared" si="158"/>
        <v>-2.1</v>
      </c>
      <c r="N880" s="9">
        <f t="shared" si="159"/>
        <v>-123.1</v>
      </c>
      <c r="O880">
        <f t="shared" si="160"/>
        <v>0</v>
      </c>
      <c r="P880" t="e">
        <f t="shared" si="161"/>
        <v>#DIV/0!</v>
      </c>
      <c r="Q880" t="e">
        <f t="shared" si="162"/>
        <v>#DIV/0!</v>
      </c>
      <c r="R880">
        <f t="shared" si="163"/>
        <v>0</v>
      </c>
      <c r="S880">
        <f t="shared" si="164"/>
        <v>0</v>
      </c>
      <c r="T880">
        <f t="shared" si="165"/>
        <v>0</v>
      </c>
      <c r="W880">
        <f t="shared" si="167"/>
        <v>0</v>
      </c>
    </row>
    <row r="881" spans="1:23" x14ac:dyDescent="0.25">
      <c r="A881" t="s">
        <v>2401</v>
      </c>
      <c r="B881" t="s">
        <v>2402</v>
      </c>
      <c r="C881" t="s">
        <v>2403</v>
      </c>
      <c r="I881" t="s">
        <v>2397</v>
      </c>
      <c r="J881">
        <v>7.5999999999999998E-2</v>
      </c>
      <c r="K881" s="8" t="str">
        <f t="shared" si="156"/>
        <v>S</v>
      </c>
      <c r="L881" s="8" t="str">
        <f t="shared" si="157"/>
        <v>E</v>
      </c>
      <c r="M881" s="9">
        <f t="shared" si="158"/>
        <v>-46.6</v>
      </c>
      <c r="N881" s="9" t="str">
        <f t="shared" si="159"/>
        <v>163.3</v>
      </c>
      <c r="O881">
        <f t="shared" si="160"/>
        <v>0</v>
      </c>
      <c r="P881" t="e">
        <f t="shared" si="161"/>
        <v>#DIV/0!</v>
      </c>
      <c r="Q881" t="e">
        <f t="shared" si="162"/>
        <v>#DIV/0!</v>
      </c>
      <c r="R881">
        <f t="shared" si="163"/>
        <v>0</v>
      </c>
      <c r="S881">
        <f t="shared" si="164"/>
        <v>0</v>
      </c>
      <c r="T881">
        <f t="shared" si="165"/>
        <v>0</v>
      </c>
      <c r="W881">
        <f t="shared" si="167"/>
        <v>0</v>
      </c>
    </row>
    <row r="882" spans="1:23" x14ac:dyDescent="0.25">
      <c r="A882" t="s">
        <v>2404</v>
      </c>
      <c r="I882" t="s">
        <v>2397</v>
      </c>
      <c r="J882">
        <v>7.5999999999999998E-2</v>
      </c>
      <c r="K882" s="8" t="str">
        <f t="shared" si="156"/>
        <v/>
      </c>
      <c r="L882" s="8" t="str">
        <f t="shared" si="157"/>
        <v/>
      </c>
      <c r="M882" s="9" t="str">
        <f t="shared" si="158"/>
        <v/>
      </c>
      <c r="N882" s="9" t="b">
        <f t="shared" si="159"/>
        <v>0</v>
      </c>
      <c r="O882">
        <f t="shared" si="160"/>
        <v>0</v>
      </c>
      <c r="P882" t="e">
        <f t="shared" si="161"/>
        <v>#VALUE!</v>
      </c>
      <c r="Q882" t="e">
        <f t="shared" si="162"/>
        <v>#VALUE!</v>
      </c>
      <c r="R882" t="e">
        <f t="shared" si="163"/>
        <v>#VALUE!</v>
      </c>
      <c r="S882">
        <f t="shared" si="164"/>
        <v>0</v>
      </c>
      <c r="T882" t="e">
        <f t="shared" si="165"/>
        <v>#VALUE!</v>
      </c>
      <c r="W882">
        <f t="shared" si="167"/>
        <v>0</v>
      </c>
    </row>
    <row r="883" spans="1:23" x14ac:dyDescent="0.25">
      <c r="A883" t="s">
        <v>2405</v>
      </c>
      <c r="I883" t="s">
        <v>2397</v>
      </c>
      <c r="J883">
        <v>7.5999999999999998E-2</v>
      </c>
      <c r="K883" s="8" t="str">
        <f t="shared" si="156"/>
        <v/>
      </c>
      <c r="L883" s="8" t="str">
        <f t="shared" si="157"/>
        <v/>
      </c>
      <c r="M883" s="9" t="str">
        <f t="shared" si="158"/>
        <v/>
      </c>
      <c r="N883" s="9" t="b">
        <f t="shared" si="159"/>
        <v>0</v>
      </c>
      <c r="O883">
        <f t="shared" si="160"/>
        <v>0</v>
      </c>
      <c r="P883" t="e">
        <f t="shared" si="161"/>
        <v>#VALUE!</v>
      </c>
      <c r="Q883" t="e">
        <f t="shared" si="162"/>
        <v>#VALUE!</v>
      </c>
      <c r="R883" t="e">
        <f t="shared" si="163"/>
        <v>#VALUE!</v>
      </c>
      <c r="S883">
        <f t="shared" si="164"/>
        <v>0</v>
      </c>
      <c r="T883" t="e">
        <f t="shared" si="165"/>
        <v>#VALUE!</v>
      </c>
      <c r="W883">
        <f t="shared" si="167"/>
        <v>0</v>
      </c>
    </row>
    <row r="884" spans="1:23" x14ac:dyDescent="0.25">
      <c r="A884" t="s">
        <v>2406</v>
      </c>
      <c r="I884" t="s">
        <v>2397</v>
      </c>
      <c r="J884">
        <v>7.5999999999999998E-2</v>
      </c>
      <c r="K884" s="8" t="str">
        <f t="shared" si="156"/>
        <v/>
      </c>
      <c r="L884" s="8" t="str">
        <f t="shared" si="157"/>
        <v/>
      </c>
      <c r="M884" s="9" t="str">
        <f t="shared" si="158"/>
        <v/>
      </c>
      <c r="N884" s="9" t="b">
        <f t="shared" si="159"/>
        <v>0</v>
      </c>
      <c r="O884">
        <f t="shared" si="160"/>
        <v>0</v>
      </c>
      <c r="P884" t="e">
        <f t="shared" si="161"/>
        <v>#VALUE!</v>
      </c>
      <c r="Q884" t="e">
        <f t="shared" si="162"/>
        <v>#VALUE!</v>
      </c>
      <c r="R884" t="e">
        <f t="shared" si="163"/>
        <v>#VALUE!</v>
      </c>
      <c r="S884">
        <f t="shared" si="164"/>
        <v>0</v>
      </c>
      <c r="T884" t="e">
        <f t="shared" si="165"/>
        <v>#VALUE!</v>
      </c>
      <c r="W884">
        <f t="shared" si="167"/>
        <v>0</v>
      </c>
    </row>
    <row r="885" spans="1:23" x14ac:dyDescent="0.25">
      <c r="A885" t="s">
        <v>2407</v>
      </c>
      <c r="B885" t="s">
        <v>2408</v>
      </c>
      <c r="C885" t="s">
        <v>92</v>
      </c>
      <c r="I885" t="s">
        <v>2397</v>
      </c>
      <c r="J885">
        <v>7.5999999999999998E-2</v>
      </c>
      <c r="K885" s="8" t="str">
        <f t="shared" si="156"/>
        <v>S</v>
      </c>
      <c r="L885" s="8" t="str">
        <f t="shared" si="157"/>
        <v>E</v>
      </c>
      <c r="M885" s="9">
        <f t="shared" si="158"/>
        <v>-4.8</v>
      </c>
      <c r="N885" s="9" t="str">
        <f t="shared" si="159"/>
        <v>21.0</v>
      </c>
      <c r="O885">
        <f t="shared" si="160"/>
        <v>0</v>
      </c>
      <c r="P885" t="e">
        <f t="shared" si="161"/>
        <v>#DIV/0!</v>
      </c>
      <c r="Q885" t="e">
        <f t="shared" si="162"/>
        <v>#DIV/0!</v>
      </c>
      <c r="R885">
        <f t="shared" si="163"/>
        <v>0</v>
      </c>
      <c r="S885">
        <f t="shared" si="164"/>
        <v>0</v>
      </c>
      <c r="T885">
        <f t="shared" si="165"/>
        <v>0</v>
      </c>
      <c r="W885">
        <f t="shared" si="167"/>
        <v>0</v>
      </c>
    </row>
    <row r="886" spans="1:23" x14ac:dyDescent="0.25">
      <c r="A886" t="s">
        <v>2409</v>
      </c>
      <c r="B886" t="s">
        <v>2192</v>
      </c>
      <c r="C886" t="s">
        <v>441</v>
      </c>
      <c r="D886">
        <v>39</v>
      </c>
      <c r="I886" t="s">
        <v>2397</v>
      </c>
      <c r="J886">
        <v>7.5999999999999998E-2</v>
      </c>
      <c r="K886" s="8" t="str">
        <f t="shared" si="156"/>
        <v>S</v>
      </c>
      <c r="L886" s="8" t="str">
        <f t="shared" si="157"/>
        <v>W</v>
      </c>
      <c r="M886" s="9">
        <f t="shared" si="158"/>
        <v>-43.8</v>
      </c>
      <c r="N886" s="9">
        <f t="shared" si="159"/>
        <v>-73.900000000000006</v>
      </c>
      <c r="O886">
        <f t="shared" si="160"/>
        <v>0</v>
      </c>
      <c r="P886" t="e">
        <f t="shared" si="161"/>
        <v>#DIV/0!</v>
      </c>
      <c r="Q886" t="e">
        <f t="shared" si="162"/>
        <v>#DIV/0!</v>
      </c>
      <c r="R886">
        <f t="shared" si="163"/>
        <v>0</v>
      </c>
      <c r="S886">
        <f t="shared" si="164"/>
        <v>0</v>
      </c>
      <c r="T886">
        <f t="shared" si="165"/>
        <v>0</v>
      </c>
      <c r="W886">
        <f t="shared" si="167"/>
        <v>0</v>
      </c>
    </row>
    <row r="887" spans="1:23" x14ac:dyDescent="0.25">
      <c r="A887" t="s">
        <v>2410</v>
      </c>
      <c r="B887" t="s">
        <v>1186</v>
      </c>
      <c r="C887" t="s">
        <v>2411</v>
      </c>
      <c r="I887" t="s">
        <v>2397</v>
      </c>
      <c r="J887">
        <v>7.5999999999999998E-2</v>
      </c>
      <c r="K887" s="8" t="str">
        <f t="shared" si="156"/>
        <v>N</v>
      </c>
      <c r="L887" s="8" t="str">
        <f t="shared" si="157"/>
        <v>W</v>
      </c>
      <c r="M887" s="9" t="str">
        <f t="shared" si="158"/>
        <v>14.0</v>
      </c>
      <c r="N887" s="9">
        <f t="shared" si="159"/>
        <v>-140</v>
      </c>
      <c r="O887">
        <f t="shared" si="160"/>
        <v>0</v>
      </c>
      <c r="P887" t="e">
        <f t="shared" si="161"/>
        <v>#DIV/0!</v>
      </c>
      <c r="Q887" t="e">
        <f t="shared" si="162"/>
        <v>#DIV/0!</v>
      </c>
      <c r="R887">
        <f t="shared" si="163"/>
        <v>0</v>
      </c>
      <c r="S887">
        <f t="shared" si="164"/>
        <v>0</v>
      </c>
      <c r="T887">
        <f t="shared" si="165"/>
        <v>0</v>
      </c>
      <c r="W887">
        <f t="shared" si="167"/>
        <v>0</v>
      </c>
    </row>
    <row r="888" spans="1:23" x14ac:dyDescent="0.25">
      <c r="A888" t="s">
        <v>2412</v>
      </c>
      <c r="B888" t="s">
        <v>1400</v>
      </c>
      <c r="C888" t="s">
        <v>2413</v>
      </c>
      <c r="I888" t="s">
        <v>2397</v>
      </c>
      <c r="J888">
        <v>7.5999999999999998E-2</v>
      </c>
      <c r="K888" s="8" t="str">
        <f t="shared" si="156"/>
        <v>S</v>
      </c>
      <c r="L888" s="8" t="str">
        <f t="shared" si="157"/>
        <v>W</v>
      </c>
      <c r="M888" s="9">
        <f t="shared" si="158"/>
        <v>-31.8</v>
      </c>
      <c r="N888" s="9">
        <f t="shared" si="159"/>
        <v>-58.5</v>
      </c>
      <c r="O888">
        <f t="shared" si="160"/>
        <v>0</v>
      </c>
      <c r="P888" t="e">
        <f t="shared" si="161"/>
        <v>#DIV/0!</v>
      </c>
      <c r="Q888" t="e">
        <f t="shared" si="162"/>
        <v>#DIV/0!</v>
      </c>
      <c r="R888">
        <f t="shared" si="163"/>
        <v>0</v>
      </c>
      <c r="S888">
        <f t="shared" si="164"/>
        <v>0</v>
      </c>
      <c r="T888">
        <f t="shared" si="165"/>
        <v>0</v>
      </c>
      <c r="W888">
        <f t="shared" si="167"/>
        <v>0</v>
      </c>
    </row>
    <row r="889" spans="1:23" x14ac:dyDescent="0.25">
      <c r="A889" t="s">
        <v>2414</v>
      </c>
      <c r="B889" t="s">
        <v>1875</v>
      </c>
      <c r="C889" t="s">
        <v>1160</v>
      </c>
      <c r="I889" t="s">
        <v>2397</v>
      </c>
      <c r="J889">
        <v>7.5999999999999998E-2</v>
      </c>
      <c r="K889" s="8" t="str">
        <f t="shared" si="156"/>
        <v>N</v>
      </c>
      <c r="L889" s="8" t="str">
        <f t="shared" si="157"/>
        <v>E</v>
      </c>
      <c r="M889" s="9" t="str">
        <f t="shared" si="158"/>
        <v>46.9</v>
      </c>
      <c r="N889" s="9" t="str">
        <f t="shared" si="159"/>
        <v>134.5</v>
      </c>
      <c r="O889">
        <f t="shared" si="160"/>
        <v>0</v>
      </c>
      <c r="P889" t="e">
        <f t="shared" si="161"/>
        <v>#DIV/0!</v>
      </c>
      <c r="Q889" t="e">
        <f t="shared" si="162"/>
        <v>#DIV/0!</v>
      </c>
      <c r="R889">
        <f t="shared" si="163"/>
        <v>0</v>
      </c>
      <c r="S889">
        <f t="shared" si="164"/>
        <v>0</v>
      </c>
      <c r="T889">
        <f t="shared" si="165"/>
        <v>0</v>
      </c>
      <c r="W889">
        <f t="shared" si="167"/>
        <v>0</v>
      </c>
    </row>
    <row r="890" spans="1:23" x14ac:dyDescent="0.25">
      <c r="A890" t="s">
        <v>2415</v>
      </c>
      <c r="B890" t="s">
        <v>1816</v>
      </c>
      <c r="C890" t="s">
        <v>2416</v>
      </c>
      <c r="I890" t="s">
        <v>2397</v>
      </c>
      <c r="J890">
        <v>7.5999999999999998E-2</v>
      </c>
      <c r="K890" s="8" t="str">
        <f t="shared" si="156"/>
        <v>N</v>
      </c>
      <c r="L890" s="8" t="str">
        <f t="shared" si="157"/>
        <v>W</v>
      </c>
      <c r="M890" s="9" t="str">
        <f t="shared" si="158"/>
        <v>15.7</v>
      </c>
      <c r="N890" s="9">
        <f t="shared" si="159"/>
        <v>-83.5</v>
      </c>
      <c r="O890">
        <f t="shared" si="160"/>
        <v>0</v>
      </c>
      <c r="P890" t="e">
        <f t="shared" si="161"/>
        <v>#DIV/0!</v>
      </c>
      <c r="Q890" t="e">
        <f t="shared" si="162"/>
        <v>#DIV/0!</v>
      </c>
      <c r="R890">
        <f t="shared" si="163"/>
        <v>0</v>
      </c>
      <c r="S890">
        <f t="shared" si="164"/>
        <v>0</v>
      </c>
      <c r="T890">
        <f t="shared" si="165"/>
        <v>0</v>
      </c>
      <c r="W890">
        <f t="shared" si="167"/>
        <v>0</v>
      </c>
    </row>
    <row r="891" spans="1:23" x14ac:dyDescent="0.25">
      <c r="A891" t="s">
        <v>2417</v>
      </c>
      <c r="B891" t="s">
        <v>2418</v>
      </c>
      <c r="C891" t="s">
        <v>1593</v>
      </c>
      <c r="I891" t="s">
        <v>2397</v>
      </c>
      <c r="J891">
        <v>7.5999999999999998E-2</v>
      </c>
      <c r="K891" s="8" t="str">
        <f t="shared" si="156"/>
        <v>N</v>
      </c>
      <c r="L891" s="8" t="str">
        <f t="shared" si="157"/>
        <v>E</v>
      </c>
      <c r="M891" s="9" t="str">
        <f t="shared" si="158"/>
        <v>6.1</v>
      </c>
      <c r="N891" s="9" t="str">
        <f t="shared" si="159"/>
        <v>103.1</v>
      </c>
      <c r="O891">
        <f t="shared" si="160"/>
        <v>0</v>
      </c>
      <c r="P891" t="e">
        <f t="shared" si="161"/>
        <v>#DIV/0!</v>
      </c>
      <c r="Q891" t="e">
        <f t="shared" si="162"/>
        <v>#DIV/0!</v>
      </c>
      <c r="R891">
        <f t="shared" si="163"/>
        <v>0</v>
      </c>
      <c r="S891">
        <f t="shared" si="164"/>
        <v>0</v>
      </c>
      <c r="T891">
        <f t="shared" si="165"/>
        <v>0</v>
      </c>
      <c r="W891">
        <f t="shared" si="167"/>
        <v>0</v>
      </c>
    </row>
    <row r="892" spans="1:23" x14ac:dyDescent="0.25">
      <c r="A892" t="s">
        <v>2419</v>
      </c>
      <c r="B892" t="s">
        <v>603</v>
      </c>
      <c r="C892" t="s">
        <v>2420</v>
      </c>
      <c r="D892">
        <v>33.299999999999997</v>
      </c>
      <c r="I892" t="s">
        <v>2397</v>
      </c>
      <c r="J892">
        <v>7.5999999999999998E-2</v>
      </c>
      <c r="K892" s="8" t="str">
        <f t="shared" si="156"/>
        <v>N</v>
      </c>
      <c r="L892" s="8" t="str">
        <f t="shared" si="157"/>
        <v>W</v>
      </c>
      <c r="M892" s="9" t="str">
        <f t="shared" si="158"/>
        <v>20.7</v>
      </c>
      <c r="N892" s="9">
        <f t="shared" si="159"/>
        <v>-114.3</v>
      </c>
      <c r="O892">
        <f t="shared" si="160"/>
        <v>0</v>
      </c>
      <c r="P892" t="e">
        <f t="shared" si="161"/>
        <v>#DIV/0!</v>
      </c>
      <c r="Q892" t="e">
        <f t="shared" si="162"/>
        <v>#DIV/0!</v>
      </c>
      <c r="R892">
        <f t="shared" si="163"/>
        <v>0</v>
      </c>
      <c r="S892">
        <f t="shared" si="164"/>
        <v>0</v>
      </c>
      <c r="T892">
        <f t="shared" si="165"/>
        <v>0</v>
      </c>
      <c r="W892">
        <f t="shared" si="167"/>
        <v>0</v>
      </c>
    </row>
    <row r="893" spans="1:23" x14ac:dyDescent="0.25">
      <c r="A893" t="s">
        <v>2421</v>
      </c>
      <c r="B893" t="s">
        <v>2422</v>
      </c>
      <c r="C893" t="s">
        <v>2423</v>
      </c>
      <c r="D893">
        <v>26.3</v>
      </c>
      <c r="E893">
        <v>12.3</v>
      </c>
      <c r="F893">
        <v>-1.9</v>
      </c>
      <c r="G893">
        <v>5.0999999999999996</v>
      </c>
      <c r="H893">
        <v>11</v>
      </c>
      <c r="I893" t="s">
        <v>2397</v>
      </c>
      <c r="J893">
        <v>7.5999999999999998E-2</v>
      </c>
      <c r="K893" s="8" t="str">
        <f t="shared" si="156"/>
        <v>S</v>
      </c>
      <c r="L893" s="8" t="str">
        <f t="shared" si="157"/>
        <v>E</v>
      </c>
      <c r="M893" s="9">
        <f t="shared" si="158"/>
        <v>-64.099999999999994</v>
      </c>
      <c r="N893" s="9" t="str">
        <f t="shared" si="159"/>
        <v>109.9</v>
      </c>
      <c r="O893">
        <f t="shared" si="160"/>
        <v>12.27273400673216</v>
      </c>
      <c r="P893">
        <f t="shared" si="161"/>
        <v>52.224032926849134</v>
      </c>
      <c r="Q893">
        <f t="shared" si="162"/>
        <v>180.29893789369666</v>
      </c>
      <c r="R893">
        <f t="shared" si="163"/>
        <v>9.7003845549145513</v>
      </c>
      <c r="S893">
        <f t="shared" si="164"/>
        <v>5.0611735531600921E-2</v>
      </c>
      <c r="T893">
        <f t="shared" si="165"/>
        <v>7.5179769844687403</v>
      </c>
      <c r="W893">
        <f t="shared" si="167"/>
        <v>1</v>
      </c>
    </row>
    <row r="894" spans="1:23" x14ac:dyDescent="0.25">
      <c r="A894" t="s">
        <v>2424</v>
      </c>
      <c r="B894" t="s">
        <v>480</v>
      </c>
      <c r="C894" t="s">
        <v>2425</v>
      </c>
      <c r="I894" t="s">
        <v>2397</v>
      </c>
      <c r="J894">
        <v>7.5999999999999998E-2</v>
      </c>
      <c r="K894" s="8" t="str">
        <f t="shared" si="156"/>
        <v>N</v>
      </c>
      <c r="L894" s="8" t="str">
        <f t="shared" si="157"/>
        <v>W</v>
      </c>
      <c r="M894" s="9" t="str">
        <f t="shared" si="158"/>
        <v>6.2</v>
      </c>
      <c r="N894" s="9">
        <f t="shared" si="159"/>
        <v>-57.1</v>
      </c>
      <c r="O894">
        <f t="shared" si="160"/>
        <v>0</v>
      </c>
      <c r="P894" t="e">
        <f t="shared" si="161"/>
        <v>#DIV/0!</v>
      </c>
      <c r="Q894" t="e">
        <f t="shared" si="162"/>
        <v>#DIV/0!</v>
      </c>
      <c r="R894">
        <f t="shared" si="163"/>
        <v>0</v>
      </c>
      <c r="S894">
        <f t="shared" si="164"/>
        <v>0</v>
      </c>
      <c r="T894">
        <f t="shared" si="165"/>
        <v>0</v>
      </c>
      <c r="W894">
        <f t="shared" si="167"/>
        <v>0</v>
      </c>
    </row>
    <row r="895" spans="1:23" x14ac:dyDescent="0.25">
      <c r="A895" t="s">
        <v>2426</v>
      </c>
      <c r="B895" t="s">
        <v>2427</v>
      </c>
      <c r="C895" t="s">
        <v>2428</v>
      </c>
      <c r="I895" t="s">
        <v>2397</v>
      </c>
      <c r="J895">
        <v>7.5999999999999998E-2</v>
      </c>
      <c r="K895" s="8" t="str">
        <f t="shared" si="156"/>
        <v>S</v>
      </c>
      <c r="L895" s="8" t="str">
        <f t="shared" si="157"/>
        <v>E</v>
      </c>
      <c r="M895" s="9">
        <f t="shared" si="158"/>
        <v>-2.5</v>
      </c>
      <c r="N895" s="9" t="str">
        <f t="shared" si="159"/>
        <v>168.7</v>
      </c>
      <c r="O895">
        <f t="shared" si="160"/>
        <v>0</v>
      </c>
      <c r="P895" t="e">
        <f t="shared" si="161"/>
        <v>#DIV/0!</v>
      </c>
      <c r="Q895" t="e">
        <f t="shared" si="162"/>
        <v>#DIV/0!</v>
      </c>
      <c r="R895">
        <f t="shared" si="163"/>
        <v>0</v>
      </c>
      <c r="S895">
        <f t="shared" si="164"/>
        <v>0</v>
      </c>
      <c r="T895">
        <f t="shared" si="165"/>
        <v>0</v>
      </c>
      <c r="W895">
        <f t="shared" si="167"/>
        <v>0</v>
      </c>
    </row>
    <row r="896" spans="1:23" x14ac:dyDescent="0.25">
      <c r="A896" t="s">
        <v>2429</v>
      </c>
      <c r="B896" t="s">
        <v>2430</v>
      </c>
      <c r="C896" t="s">
        <v>2431</v>
      </c>
      <c r="I896" t="s">
        <v>2397</v>
      </c>
      <c r="J896">
        <v>7.5999999999999998E-2</v>
      </c>
      <c r="K896" s="8" t="str">
        <f t="shared" si="156"/>
        <v>N</v>
      </c>
      <c r="L896" s="8" t="str">
        <f t="shared" si="157"/>
        <v>W</v>
      </c>
      <c r="M896" s="9" t="str">
        <f t="shared" si="158"/>
        <v>20.1</v>
      </c>
      <c r="N896" s="9">
        <f t="shared" si="159"/>
        <v>-109.4</v>
      </c>
      <c r="O896">
        <f t="shared" si="160"/>
        <v>0</v>
      </c>
      <c r="P896" t="e">
        <f t="shared" si="161"/>
        <v>#DIV/0!</v>
      </c>
      <c r="Q896" t="e">
        <f t="shared" si="162"/>
        <v>#DIV/0!</v>
      </c>
      <c r="R896">
        <f t="shared" si="163"/>
        <v>0</v>
      </c>
      <c r="S896">
        <f t="shared" si="164"/>
        <v>0</v>
      </c>
      <c r="T896">
        <f t="shared" si="165"/>
        <v>0</v>
      </c>
      <c r="W896">
        <f t="shared" si="167"/>
        <v>0</v>
      </c>
    </row>
    <row r="897" spans="1:23" x14ac:dyDescent="0.25">
      <c r="A897" t="s">
        <v>2432</v>
      </c>
      <c r="B897" t="s">
        <v>2433</v>
      </c>
      <c r="C897" t="s">
        <v>2434</v>
      </c>
      <c r="D897">
        <v>40.700000000000003</v>
      </c>
      <c r="I897" t="s">
        <v>2397</v>
      </c>
      <c r="J897">
        <v>7.5999999999999998E-2</v>
      </c>
      <c r="K897" s="8" t="str">
        <f t="shared" si="156"/>
        <v>N</v>
      </c>
      <c r="L897" s="8" t="str">
        <f t="shared" si="157"/>
        <v>E</v>
      </c>
      <c r="M897" s="9" t="str">
        <f t="shared" si="158"/>
        <v>48.6</v>
      </c>
      <c r="N897" s="9" t="str">
        <f t="shared" si="159"/>
        <v>93.9</v>
      </c>
      <c r="O897">
        <f t="shared" si="160"/>
        <v>0</v>
      </c>
      <c r="P897" t="e">
        <f t="shared" si="161"/>
        <v>#DIV/0!</v>
      </c>
      <c r="Q897" t="e">
        <f t="shared" si="162"/>
        <v>#DIV/0!</v>
      </c>
      <c r="R897">
        <f t="shared" si="163"/>
        <v>0</v>
      </c>
      <c r="S897">
        <f t="shared" si="164"/>
        <v>0</v>
      </c>
      <c r="T897">
        <f t="shared" si="165"/>
        <v>0</v>
      </c>
      <c r="W897">
        <f t="shared" si="167"/>
        <v>0</v>
      </c>
    </row>
    <row r="898" spans="1:23" x14ac:dyDescent="0.25">
      <c r="A898" t="s">
        <v>2435</v>
      </c>
      <c r="B898" t="s">
        <v>2436</v>
      </c>
      <c r="C898" t="s">
        <v>2437</v>
      </c>
      <c r="I898" t="s">
        <v>2397</v>
      </c>
      <c r="J898">
        <v>7.5999999999999998E-2</v>
      </c>
      <c r="K898" s="8" t="str">
        <f t="shared" si="156"/>
        <v>S</v>
      </c>
      <c r="L898" s="8" t="str">
        <f t="shared" si="157"/>
        <v>W</v>
      </c>
      <c r="M898" s="9">
        <f t="shared" si="158"/>
        <v>-30.5</v>
      </c>
      <c r="N898" s="9">
        <f t="shared" si="159"/>
        <v>-81</v>
      </c>
      <c r="O898">
        <f t="shared" si="160"/>
        <v>0</v>
      </c>
      <c r="P898" t="e">
        <f t="shared" si="161"/>
        <v>#DIV/0!</v>
      </c>
      <c r="Q898" t="e">
        <f t="shared" si="162"/>
        <v>#DIV/0!</v>
      </c>
      <c r="R898">
        <f t="shared" si="163"/>
        <v>0</v>
      </c>
      <c r="S898">
        <f t="shared" si="164"/>
        <v>0</v>
      </c>
      <c r="T898">
        <f t="shared" si="165"/>
        <v>0</v>
      </c>
      <c r="W898">
        <f t="shared" si="167"/>
        <v>0</v>
      </c>
    </row>
    <row r="899" spans="1:23" x14ac:dyDescent="0.25">
      <c r="A899" t="s">
        <v>2438</v>
      </c>
      <c r="B899" t="s">
        <v>2439</v>
      </c>
      <c r="C899" t="s">
        <v>2440</v>
      </c>
      <c r="D899">
        <v>44.4</v>
      </c>
      <c r="E899">
        <v>14.1</v>
      </c>
      <c r="F899">
        <v>-2.8</v>
      </c>
      <c r="G899">
        <v>12.6</v>
      </c>
      <c r="H899">
        <v>5.6</v>
      </c>
      <c r="I899" t="s">
        <v>2397</v>
      </c>
      <c r="J899">
        <v>7.5999999999999998E-2</v>
      </c>
      <c r="K899" s="8" t="str">
        <f t="shared" ref="K899:K934" si="168">RIGHTB(B899,1)</f>
        <v>N</v>
      </c>
      <c r="L899" s="8" t="str">
        <f t="shared" ref="L899:L934" si="169">RIGHTB(C899,1)</f>
        <v>W</v>
      </c>
      <c r="M899" s="9" t="str">
        <f t="shared" ref="M899:M934" si="170">IF(AND(K899="S",LEN(B899)&gt;4),-LEFT(B899,4),IF(AND(K899="S",LEN(B899)=4),-LEFT(B899,3),IF(AND(K899="N",LEN(B899)=4),LEFT(B899,3),LEFT(B899,4))))</f>
        <v>26.8</v>
      </c>
      <c r="N899" s="9">
        <f t="shared" ref="N899:N934" si="171">IF(AND(L899="W",LEN(C899)=6),-LEFT(C899,5), IF(AND(L899="W",LEN(C899)=5),-LEFT(C899,4), IF(AND(L899="W",LEN(C899)=4), -LEFT(C899,3), IF(AND(L899="E", LEN(C899)=6),LEFT(C899,5), IF(AND(L899="E",LEN(C899)=5), LEFT(C899,4), IF(AND(L899="E",LEN(C899)=4),LEFT(C899,3) ))))))</f>
        <v>-79.099999999999994</v>
      </c>
      <c r="O899">
        <f t="shared" ref="O899:O934" si="172">(F899^2+G899^2+H899^2)^0.5</f>
        <v>14.069825869569245</v>
      </c>
      <c r="P899">
        <f t="shared" ref="P899:P934" si="173">ATAN((R899^2+S899^2)^0.5/T899)/$AB$1</f>
        <v>50.278787250729408</v>
      </c>
      <c r="Q899">
        <f t="shared" ref="Q899:Q962" si="174">ATAN2(R899,S899)/$AB$1+180</f>
        <v>178.057214163391</v>
      </c>
      <c r="R899">
        <f t="shared" ref="R899:R934" si="175">-F899*SIN(M899*$AB$1)*COS(N899*$AB$1)-G899*SIN($AB$1*M899)*SIN($AB$1*N899)+H899*COS($AB$1*M899)</f>
        <v>10.815768901365693</v>
      </c>
      <c r="S899">
        <f t="shared" ref="S899:S934" si="176">-F899*SIN($AB$1*N899)+G899*COS($AB$1*N899)</f>
        <v>-0.36688181336830228</v>
      </c>
      <c r="T899">
        <f t="shared" ref="T899:T934" si="177">-F899*COS($AB$1*M899)*COS(N899*$AB$1)-G899*COS($AB$1*M899)*SIN($AB$1*N899)-H899*SIN($AB$1*M899)</f>
        <v>8.9913592302426828</v>
      </c>
      <c r="W899">
        <f t="shared" si="167"/>
        <v>1</v>
      </c>
    </row>
    <row r="900" spans="1:23" x14ac:dyDescent="0.25">
      <c r="A900" t="s">
        <v>2441</v>
      </c>
      <c r="B900" t="s">
        <v>2442</v>
      </c>
      <c r="C900" t="s">
        <v>2443</v>
      </c>
      <c r="D900">
        <v>31</v>
      </c>
      <c r="E900">
        <v>26.6</v>
      </c>
      <c r="F900">
        <v>9.6</v>
      </c>
      <c r="G900">
        <v>-24.4</v>
      </c>
      <c r="H900">
        <v>-4.5999999999999996</v>
      </c>
      <c r="I900" t="s">
        <v>2397</v>
      </c>
      <c r="J900">
        <v>7.5999999999999998E-2</v>
      </c>
      <c r="K900" s="8" t="str">
        <f t="shared" si="168"/>
        <v>S</v>
      </c>
      <c r="L900" s="8" t="str">
        <f t="shared" si="169"/>
        <v>E</v>
      </c>
      <c r="M900" s="9">
        <f t="shared" si="170"/>
        <v>-34.700000000000003</v>
      </c>
      <c r="N900" s="9" t="str">
        <f t="shared" si="171"/>
        <v>141.0</v>
      </c>
      <c r="O900">
        <f t="shared" si="172"/>
        <v>26.621044307089079</v>
      </c>
      <c r="P900">
        <f t="shared" si="173"/>
        <v>52.680181163120821</v>
      </c>
      <c r="Q900">
        <f t="shared" si="174"/>
        <v>322.38752104015339</v>
      </c>
      <c r="R900">
        <f t="shared" si="175"/>
        <v>-16.770554881866719</v>
      </c>
      <c r="S900">
        <f t="shared" si="176"/>
        <v>12.920885703866819</v>
      </c>
      <c r="T900">
        <f t="shared" si="177"/>
        <v>16.139368066374416</v>
      </c>
      <c r="W900">
        <f t="shared" si="167"/>
        <v>1</v>
      </c>
    </row>
    <row r="901" spans="1:23" x14ac:dyDescent="0.25">
      <c r="A901" t="s">
        <v>2444</v>
      </c>
      <c r="B901" t="s">
        <v>1842</v>
      </c>
      <c r="C901" t="s">
        <v>2445</v>
      </c>
      <c r="D901" s="7">
        <v>37</v>
      </c>
      <c r="I901" t="s">
        <v>2397</v>
      </c>
      <c r="J901">
        <v>7.5999999999999998E-2</v>
      </c>
      <c r="K901" s="8" t="str">
        <f t="shared" si="168"/>
        <v>S</v>
      </c>
      <c r="L901" s="8" t="str">
        <f t="shared" si="169"/>
        <v>W</v>
      </c>
      <c r="M901" s="9">
        <f t="shared" si="170"/>
        <v>-4.9000000000000004</v>
      </c>
      <c r="N901" s="9">
        <f t="shared" si="171"/>
        <v>-29.6</v>
      </c>
      <c r="O901">
        <f t="shared" si="172"/>
        <v>0</v>
      </c>
      <c r="P901" t="e">
        <f t="shared" si="173"/>
        <v>#DIV/0!</v>
      </c>
      <c r="Q901" t="e">
        <f t="shared" si="174"/>
        <v>#DIV/0!</v>
      </c>
      <c r="R901">
        <f t="shared" si="175"/>
        <v>0</v>
      </c>
      <c r="S901">
        <f t="shared" si="176"/>
        <v>0</v>
      </c>
      <c r="T901">
        <f t="shared" si="177"/>
        <v>0</v>
      </c>
      <c r="W901">
        <f t="shared" si="167"/>
        <v>0</v>
      </c>
    </row>
    <row r="902" spans="1:23" x14ac:dyDescent="0.25">
      <c r="A902" t="s">
        <v>2446</v>
      </c>
      <c r="B902" t="s">
        <v>2447</v>
      </c>
      <c r="C902" t="s">
        <v>2448</v>
      </c>
      <c r="D902">
        <v>72</v>
      </c>
      <c r="I902" t="s">
        <v>2397</v>
      </c>
      <c r="J902">
        <v>7.5999999999999998E-2</v>
      </c>
      <c r="K902" s="8" t="str">
        <f t="shared" si="168"/>
        <v>S</v>
      </c>
      <c r="L902" s="8" t="str">
        <f t="shared" si="169"/>
        <v>E</v>
      </c>
      <c r="M902" s="9">
        <f t="shared" si="170"/>
        <v>-50.4</v>
      </c>
      <c r="N902" s="9" t="str">
        <f t="shared" si="171"/>
        <v>45.9</v>
      </c>
      <c r="O902">
        <f t="shared" si="172"/>
        <v>0</v>
      </c>
      <c r="P902" t="e">
        <f t="shared" si="173"/>
        <v>#DIV/0!</v>
      </c>
      <c r="Q902" t="e">
        <f t="shared" si="174"/>
        <v>#DIV/0!</v>
      </c>
      <c r="R902">
        <f t="shared" si="175"/>
        <v>0</v>
      </c>
      <c r="S902">
        <f t="shared" si="176"/>
        <v>0</v>
      </c>
      <c r="T902">
        <f t="shared" si="177"/>
        <v>0</v>
      </c>
      <c r="W902">
        <f t="shared" si="167"/>
        <v>0</v>
      </c>
    </row>
    <row r="903" spans="1:23" x14ac:dyDescent="0.25">
      <c r="A903" s="10" t="s">
        <v>2449</v>
      </c>
      <c r="B903" s="10" t="s">
        <v>2450</v>
      </c>
      <c r="C903" s="10" t="s">
        <v>746</v>
      </c>
      <c r="D903" s="16">
        <v>37</v>
      </c>
      <c r="E903" s="10"/>
      <c r="F903" s="10"/>
      <c r="G903" s="10"/>
      <c r="H903" s="10"/>
      <c r="I903" s="10" t="s">
        <v>2397</v>
      </c>
      <c r="J903" s="10">
        <v>7.5999999999999998E-2</v>
      </c>
      <c r="K903" s="8" t="str">
        <f t="shared" si="168"/>
        <v>S</v>
      </c>
      <c r="L903" s="8" t="str">
        <f t="shared" si="169"/>
        <v>E</v>
      </c>
      <c r="M903" s="9">
        <f t="shared" si="170"/>
        <v>-6.3</v>
      </c>
      <c r="N903" s="9" t="str">
        <f t="shared" si="171"/>
        <v>51.5</v>
      </c>
      <c r="O903">
        <f t="shared" si="172"/>
        <v>0</v>
      </c>
      <c r="P903" t="e">
        <f t="shared" si="173"/>
        <v>#DIV/0!</v>
      </c>
      <c r="Q903" t="e">
        <f t="shared" si="174"/>
        <v>#DIV/0!</v>
      </c>
      <c r="R903">
        <f t="shared" si="175"/>
        <v>0</v>
      </c>
      <c r="S903">
        <f t="shared" si="176"/>
        <v>0</v>
      </c>
      <c r="T903">
        <f t="shared" si="177"/>
        <v>0</v>
      </c>
      <c r="W903">
        <f t="shared" si="167"/>
        <v>0</v>
      </c>
    </row>
    <row r="904" spans="1:23" x14ac:dyDescent="0.25">
      <c r="A904" t="s">
        <v>2451</v>
      </c>
      <c r="B904" t="s">
        <v>1529</v>
      </c>
      <c r="C904" t="s">
        <v>2452</v>
      </c>
      <c r="I904" t="s">
        <v>2453</v>
      </c>
      <c r="J904">
        <v>7.2999999999999995E-2</v>
      </c>
      <c r="K904" s="8" t="str">
        <f t="shared" si="168"/>
        <v>N</v>
      </c>
      <c r="L904" s="8" t="str">
        <f t="shared" si="169"/>
        <v>W</v>
      </c>
      <c r="M904" s="9" t="str">
        <f t="shared" si="170"/>
        <v>69.2</v>
      </c>
      <c r="N904" s="9">
        <f t="shared" si="171"/>
        <v>-44</v>
      </c>
      <c r="O904">
        <f t="shared" si="172"/>
        <v>0</v>
      </c>
      <c r="P904" t="e">
        <f t="shared" si="173"/>
        <v>#DIV/0!</v>
      </c>
      <c r="Q904" t="e">
        <f t="shared" si="174"/>
        <v>#DIV/0!</v>
      </c>
      <c r="R904">
        <f t="shared" si="175"/>
        <v>0</v>
      </c>
      <c r="S904">
        <f t="shared" si="176"/>
        <v>0</v>
      </c>
      <c r="T904">
        <f t="shared" si="177"/>
        <v>0</v>
      </c>
      <c r="W904">
        <f t="shared" si="167"/>
        <v>0</v>
      </c>
    </row>
    <row r="905" spans="1:23" x14ac:dyDescent="0.25">
      <c r="A905" t="s">
        <v>2454</v>
      </c>
      <c r="B905" t="s">
        <v>2455</v>
      </c>
      <c r="C905" t="s">
        <v>2456</v>
      </c>
      <c r="I905" t="s">
        <v>2453</v>
      </c>
      <c r="J905">
        <v>7.2999999999999995E-2</v>
      </c>
      <c r="K905" s="8" t="str">
        <f t="shared" si="168"/>
        <v>S</v>
      </c>
      <c r="L905" s="8" t="str">
        <f t="shared" si="169"/>
        <v>W</v>
      </c>
      <c r="M905" s="9">
        <f t="shared" si="170"/>
        <v>-60.4</v>
      </c>
      <c r="N905" s="9">
        <f t="shared" si="171"/>
        <v>-120.5</v>
      </c>
      <c r="O905">
        <f t="shared" si="172"/>
        <v>0</v>
      </c>
      <c r="P905" t="e">
        <f t="shared" si="173"/>
        <v>#DIV/0!</v>
      </c>
      <c r="Q905" t="e">
        <f t="shared" si="174"/>
        <v>#DIV/0!</v>
      </c>
      <c r="R905">
        <f t="shared" si="175"/>
        <v>0</v>
      </c>
      <c r="S905">
        <f t="shared" si="176"/>
        <v>0</v>
      </c>
      <c r="T905">
        <f t="shared" si="177"/>
        <v>0</v>
      </c>
      <c r="W905">
        <f t="shared" si="167"/>
        <v>0</v>
      </c>
    </row>
    <row r="906" spans="1:23" x14ac:dyDescent="0.25">
      <c r="A906" t="s">
        <v>2457</v>
      </c>
      <c r="I906" t="s">
        <v>2453</v>
      </c>
      <c r="J906">
        <v>7.2999999999999995E-2</v>
      </c>
      <c r="K906" s="8" t="str">
        <f t="shared" si="168"/>
        <v/>
      </c>
      <c r="L906" s="8" t="str">
        <f t="shared" si="169"/>
        <v/>
      </c>
      <c r="M906" s="9" t="str">
        <f t="shared" si="170"/>
        <v/>
      </c>
      <c r="N906" s="9" t="b">
        <f t="shared" si="171"/>
        <v>0</v>
      </c>
      <c r="O906">
        <f t="shared" si="172"/>
        <v>0</v>
      </c>
      <c r="P906" t="e">
        <f t="shared" si="173"/>
        <v>#VALUE!</v>
      </c>
      <c r="Q906" t="e">
        <f t="shared" si="174"/>
        <v>#VALUE!</v>
      </c>
      <c r="R906" t="e">
        <f t="shared" si="175"/>
        <v>#VALUE!</v>
      </c>
      <c r="S906">
        <f t="shared" si="176"/>
        <v>0</v>
      </c>
      <c r="T906" t="e">
        <f t="shared" si="177"/>
        <v>#VALUE!</v>
      </c>
      <c r="W906">
        <f t="shared" si="167"/>
        <v>0</v>
      </c>
    </row>
    <row r="907" spans="1:23" x14ac:dyDescent="0.25">
      <c r="A907" t="s">
        <v>2458</v>
      </c>
      <c r="I907" t="s">
        <v>2453</v>
      </c>
      <c r="J907">
        <v>7.2999999999999995E-2</v>
      </c>
      <c r="K907" s="8" t="str">
        <f t="shared" si="168"/>
        <v/>
      </c>
      <c r="L907" s="8" t="str">
        <f t="shared" si="169"/>
        <v/>
      </c>
      <c r="M907" s="9" t="str">
        <f t="shared" si="170"/>
        <v/>
      </c>
      <c r="N907" s="9" t="b">
        <f t="shared" si="171"/>
        <v>0</v>
      </c>
      <c r="O907">
        <f t="shared" si="172"/>
        <v>0</v>
      </c>
      <c r="P907" t="e">
        <f t="shared" si="173"/>
        <v>#VALUE!</v>
      </c>
      <c r="Q907" t="e">
        <f t="shared" si="174"/>
        <v>#VALUE!</v>
      </c>
      <c r="R907" t="e">
        <f t="shared" si="175"/>
        <v>#VALUE!</v>
      </c>
      <c r="S907">
        <f t="shared" si="176"/>
        <v>0</v>
      </c>
      <c r="T907" t="e">
        <f t="shared" si="177"/>
        <v>#VALUE!</v>
      </c>
      <c r="W907">
        <f t="shared" si="167"/>
        <v>0</v>
      </c>
    </row>
    <row r="908" spans="1:23" x14ac:dyDescent="0.25">
      <c r="A908" t="s">
        <v>2459</v>
      </c>
      <c r="B908" t="s">
        <v>2460</v>
      </c>
      <c r="C908" t="s">
        <v>2461</v>
      </c>
      <c r="D908">
        <v>50.5</v>
      </c>
      <c r="I908" t="s">
        <v>2453</v>
      </c>
      <c r="J908">
        <v>7.2999999999999995E-2</v>
      </c>
      <c r="K908" s="8" t="str">
        <f t="shared" si="168"/>
        <v>S</v>
      </c>
      <c r="L908" s="8" t="str">
        <f t="shared" si="169"/>
        <v>E</v>
      </c>
      <c r="M908" s="9">
        <f t="shared" si="170"/>
        <v>-48.9</v>
      </c>
      <c r="N908" s="9" t="str">
        <f t="shared" si="171"/>
        <v>145.1</v>
      </c>
      <c r="O908">
        <f t="shared" si="172"/>
        <v>0</v>
      </c>
      <c r="P908" t="e">
        <f t="shared" si="173"/>
        <v>#DIV/0!</v>
      </c>
      <c r="Q908" t="e">
        <f t="shared" si="174"/>
        <v>#DIV/0!</v>
      </c>
      <c r="R908">
        <f t="shared" si="175"/>
        <v>0</v>
      </c>
      <c r="S908">
        <f t="shared" si="176"/>
        <v>0</v>
      </c>
      <c r="T908">
        <f t="shared" si="177"/>
        <v>0</v>
      </c>
      <c r="W908">
        <f t="shared" si="167"/>
        <v>0</v>
      </c>
    </row>
    <row r="909" spans="1:23" x14ac:dyDescent="0.25">
      <c r="A909" t="s">
        <v>2462</v>
      </c>
      <c r="I909" t="s">
        <v>2453</v>
      </c>
      <c r="J909">
        <v>7.2999999999999995E-2</v>
      </c>
      <c r="K909" s="8" t="str">
        <f t="shared" si="168"/>
        <v/>
      </c>
      <c r="L909" s="8" t="str">
        <f t="shared" si="169"/>
        <v/>
      </c>
      <c r="M909" s="9" t="str">
        <f t="shared" si="170"/>
        <v/>
      </c>
      <c r="N909" s="9" t="b">
        <f t="shared" si="171"/>
        <v>0</v>
      </c>
      <c r="O909">
        <f t="shared" si="172"/>
        <v>0</v>
      </c>
      <c r="P909" t="e">
        <f t="shared" si="173"/>
        <v>#VALUE!</v>
      </c>
      <c r="Q909" t="e">
        <f t="shared" si="174"/>
        <v>#VALUE!</v>
      </c>
      <c r="R909" t="e">
        <f t="shared" si="175"/>
        <v>#VALUE!</v>
      </c>
      <c r="S909">
        <f t="shared" si="176"/>
        <v>0</v>
      </c>
      <c r="T909" t="e">
        <f t="shared" si="177"/>
        <v>#VALUE!</v>
      </c>
      <c r="W909">
        <f t="shared" si="167"/>
        <v>0</v>
      </c>
    </row>
    <row r="910" spans="1:23" x14ac:dyDescent="0.25">
      <c r="A910" t="s">
        <v>2463</v>
      </c>
      <c r="B910" t="s">
        <v>1579</v>
      </c>
      <c r="C910" t="s">
        <v>2464</v>
      </c>
      <c r="I910" t="s">
        <v>2453</v>
      </c>
      <c r="J910">
        <v>7.2999999999999995E-2</v>
      </c>
      <c r="K910" s="8" t="str">
        <f t="shared" si="168"/>
        <v>N</v>
      </c>
      <c r="L910" s="8" t="str">
        <f t="shared" si="169"/>
        <v>W</v>
      </c>
      <c r="M910" s="9" t="str">
        <f t="shared" si="170"/>
        <v>48.9</v>
      </c>
      <c r="N910" s="9">
        <f t="shared" si="171"/>
        <v>-119.8</v>
      </c>
      <c r="O910">
        <f t="shared" si="172"/>
        <v>0</v>
      </c>
      <c r="P910" t="e">
        <f t="shared" si="173"/>
        <v>#DIV/0!</v>
      </c>
      <c r="Q910" t="e">
        <f t="shared" si="174"/>
        <v>#DIV/0!</v>
      </c>
      <c r="R910">
        <f t="shared" si="175"/>
        <v>0</v>
      </c>
      <c r="S910">
        <f t="shared" si="176"/>
        <v>0</v>
      </c>
      <c r="T910">
        <f t="shared" si="177"/>
        <v>0</v>
      </c>
      <c r="W910">
        <f t="shared" si="167"/>
        <v>0</v>
      </c>
    </row>
    <row r="911" spans="1:23" x14ac:dyDescent="0.25">
      <c r="A911" t="s">
        <v>2465</v>
      </c>
      <c r="B911" t="s">
        <v>2466</v>
      </c>
      <c r="C911" t="s">
        <v>2467</v>
      </c>
      <c r="I911" t="s">
        <v>2453</v>
      </c>
      <c r="J911">
        <v>7.2999999999999995E-2</v>
      </c>
      <c r="K911" s="8" t="str">
        <f t="shared" si="168"/>
        <v>S</v>
      </c>
      <c r="L911" s="8" t="str">
        <f t="shared" si="169"/>
        <v>W</v>
      </c>
      <c r="M911" s="9">
        <f t="shared" si="170"/>
        <v>-33.6</v>
      </c>
      <c r="N911" s="9">
        <f t="shared" si="171"/>
        <v>-35.1</v>
      </c>
      <c r="O911">
        <f t="shared" si="172"/>
        <v>0</v>
      </c>
      <c r="P911" t="e">
        <f t="shared" si="173"/>
        <v>#DIV/0!</v>
      </c>
      <c r="Q911" t="e">
        <f t="shared" si="174"/>
        <v>#DIV/0!</v>
      </c>
      <c r="R911">
        <f t="shared" si="175"/>
        <v>0</v>
      </c>
      <c r="S911">
        <f t="shared" si="176"/>
        <v>0</v>
      </c>
      <c r="T911">
        <f t="shared" si="177"/>
        <v>0</v>
      </c>
      <c r="W911">
        <f t="shared" ref="W911:W934" si="178">IF(O911&lt;&gt;0,1,0)</f>
        <v>0</v>
      </c>
    </row>
    <row r="912" spans="1:23" x14ac:dyDescent="0.25">
      <c r="A912" t="s">
        <v>2468</v>
      </c>
      <c r="B912" t="s">
        <v>520</v>
      </c>
      <c r="C912" t="s">
        <v>528</v>
      </c>
      <c r="I912" t="s">
        <v>2453</v>
      </c>
      <c r="J912">
        <v>7.2999999999999995E-2</v>
      </c>
      <c r="K912" s="8" t="str">
        <f t="shared" si="168"/>
        <v>S</v>
      </c>
      <c r="L912" s="8" t="str">
        <f t="shared" si="169"/>
        <v>W</v>
      </c>
      <c r="M912" s="9">
        <f t="shared" si="170"/>
        <v>-11.6</v>
      </c>
      <c r="N912" s="9">
        <f t="shared" si="171"/>
        <v>-175</v>
      </c>
      <c r="O912">
        <f t="shared" si="172"/>
        <v>0</v>
      </c>
      <c r="P912" t="e">
        <f t="shared" si="173"/>
        <v>#DIV/0!</v>
      </c>
      <c r="Q912" t="e">
        <f t="shared" si="174"/>
        <v>#DIV/0!</v>
      </c>
      <c r="R912">
        <f t="shared" si="175"/>
        <v>0</v>
      </c>
      <c r="S912">
        <f t="shared" si="176"/>
        <v>0</v>
      </c>
      <c r="T912">
        <f t="shared" si="177"/>
        <v>0</v>
      </c>
      <c r="W912">
        <f t="shared" si="178"/>
        <v>0</v>
      </c>
    </row>
    <row r="913" spans="1:23" x14ac:dyDescent="0.25">
      <c r="A913" t="s">
        <v>2469</v>
      </c>
      <c r="I913" t="s">
        <v>2453</v>
      </c>
      <c r="J913">
        <v>7.2999999999999995E-2</v>
      </c>
      <c r="K913" s="8" t="str">
        <f t="shared" si="168"/>
        <v/>
      </c>
      <c r="L913" s="8" t="str">
        <f t="shared" si="169"/>
        <v/>
      </c>
      <c r="M913" s="9" t="str">
        <f t="shared" si="170"/>
        <v/>
      </c>
      <c r="N913" s="9" t="b">
        <f t="shared" si="171"/>
        <v>0</v>
      </c>
      <c r="O913">
        <f t="shared" si="172"/>
        <v>0</v>
      </c>
      <c r="P913" t="e">
        <f t="shared" si="173"/>
        <v>#VALUE!</v>
      </c>
      <c r="Q913" t="e">
        <f t="shared" si="174"/>
        <v>#VALUE!</v>
      </c>
      <c r="R913" t="e">
        <f t="shared" si="175"/>
        <v>#VALUE!</v>
      </c>
      <c r="S913">
        <f t="shared" si="176"/>
        <v>0</v>
      </c>
      <c r="T913" t="e">
        <f t="shared" si="177"/>
        <v>#VALUE!</v>
      </c>
      <c r="W913">
        <f t="shared" si="178"/>
        <v>0</v>
      </c>
    </row>
    <row r="914" spans="1:23" x14ac:dyDescent="0.25">
      <c r="A914" t="s">
        <v>2470</v>
      </c>
      <c r="I914" t="s">
        <v>2453</v>
      </c>
      <c r="J914">
        <v>7.2999999999999995E-2</v>
      </c>
      <c r="K914" s="8" t="str">
        <f t="shared" si="168"/>
        <v/>
      </c>
      <c r="L914" s="8" t="str">
        <f t="shared" si="169"/>
        <v/>
      </c>
      <c r="M914" s="9" t="str">
        <f t="shared" si="170"/>
        <v/>
      </c>
      <c r="N914" s="9" t="b">
        <f t="shared" si="171"/>
        <v>0</v>
      </c>
      <c r="O914">
        <f t="shared" si="172"/>
        <v>0</v>
      </c>
      <c r="P914" t="e">
        <f t="shared" si="173"/>
        <v>#VALUE!</v>
      </c>
      <c r="Q914" t="e">
        <f t="shared" si="174"/>
        <v>#VALUE!</v>
      </c>
      <c r="R914" t="e">
        <f t="shared" si="175"/>
        <v>#VALUE!</v>
      </c>
      <c r="S914">
        <f t="shared" si="176"/>
        <v>0</v>
      </c>
      <c r="T914" t="e">
        <f t="shared" si="177"/>
        <v>#VALUE!</v>
      </c>
      <c r="W914">
        <f t="shared" si="178"/>
        <v>0</v>
      </c>
    </row>
    <row r="915" spans="1:23" x14ac:dyDescent="0.25">
      <c r="A915" t="s">
        <v>2471</v>
      </c>
      <c r="B915" t="s">
        <v>190</v>
      </c>
      <c r="C915" t="s">
        <v>2472</v>
      </c>
      <c r="D915">
        <v>26</v>
      </c>
      <c r="I915" t="s">
        <v>2453</v>
      </c>
      <c r="J915">
        <v>7.2999999999999995E-2</v>
      </c>
      <c r="K915" s="8" t="str">
        <f t="shared" si="168"/>
        <v>S</v>
      </c>
      <c r="L915" s="8" t="str">
        <f t="shared" si="169"/>
        <v>W</v>
      </c>
      <c r="M915" s="9">
        <f t="shared" si="170"/>
        <v>-14</v>
      </c>
      <c r="N915" s="9">
        <f t="shared" si="171"/>
        <v>-160</v>
      </c>
      <c r="O915">
        <f t="shared" si="172"/>
        <v>0</v>
      </c>
      <c r="P915" t="e">
        <f t="shared" si="173"/>
        <v>#DIV/0!</v>
      </c>
      <c r="Q915" t="e">
        <f t="shared" si="174"/>
        <v>#DIV/0!</v>
      </c>
      <c r="R915">
        <f t="shared" si="175"/>
        <v>0</v>
      </c>
      <c r="S915">
        <f t="shared" si="176"/>
        <v>0</v>
      </c>
      <c r="T915">
        <f t="shared" si="177"/>
        <v>0</v>
      </c>
      <c r="W915">
        <f t="shared" si="178"/>
        <v>0</v>
      </c>
    </row>
    <row r="916" spans="1:23" x14ac:dyDescent="0.25">
      <c r="A916" t="s">
        <v>2473</v>
      </c>
      <c r="B916" t="s">
        <v>1123</v>
      </c>
      <c r="C916" t="s">
        <v>2474</v>
      </c>
      <c r="I916" t="s">
        <v>2453</v>
      </c>
      <c r="J916">
        <v>7.2999999999999995E-2</v>
      </c>
      <c r="K916" s="8" t="str">
        <f t="shared" si="168"/>
        <v>N</v>
      </c>
      <c r="L916" s="8" t="str">
        <f t="shared" si="169"/>
        <v>W</v>
      </c>
      <c r="M916" s="9" t="str">
        <f t="shared" si="170"/>
        <v>7.8</v>
      </c>
      <c r="N916" s="9">
        <f t="shared" si="171"/>
        <v>-95.3</v>
      </c>
      <c r="O916">
        <f t="shared" si="172"/>
        <v>0</v>
      </c>
      <c r="P916" t="e">
        <f t="shared" si="173"/>
        <v>#DIV/0!</v>
      </c>
      <c r="Q916" t="e">
        <f t="shared" si="174"/>
        <v>#DIV/0!</v>
      </c>
      <c r="R916">
        <f t="shared" si="175"/>
        <v>0</v>
      </c>
      <c r="S916">
        <f t="shared" si="176"/>
        <v>0</v>
      </c>
      <c r="T916">
        <f t="shared" si="177"/>
        <v>0</v>
      </c>
      <c r="W916">
        <f t="shared" si="178"/>
        <v>0</v>
      </c>
    </row>
    <row r="917" spans="1:23" x14ac:dyDescent="0.25">
      <c r="A917" t="s">
        <v>2475</v>
      </c>
      <c r="B917" t="s">
        <v>2476</v>
      </c>
      <c r="C917" t="s">
        <v>2477</v>
      </c>
      <c r="I917" t="s">
        <v>2453</v>
      </c>
      <c r="J917">
        <v>7.2999999999999995E-2</v>
      </c>
      <c r="K917" s="8" t="str">
        <f t="shared" si="168"/>
        <v>S</v>
      </c>
      <c r="L917" s="8" t="str">
        <f t="shared" si="169"/>
        <v>E</v>
      </c>
      <c r="M917" s="9">
        <f t="shared" si="170"/>
        <v>-1.2</v>
      </c>
      <c r="N917" s="9" t="str">
        <f t="shared" si="171"/>
        <v>92.8</v>
      </c>
      <c r="O917">
        <f t="shared" si="172"/>
        <v>0</v>
      </c>
      <c r="P917" t="e">
        <f t="shared" si="173"/>
        <v>#DIV/0!</v>
      </c>
      <c r="Q917" t="e">
        <f t="shared" si="174"/>
        <v>#DIV/0!</v>
      </c>
      <c r="R917">
        <f t="shared" si="175"/>
        <v>0</v>
      </c>
      <c r="S917">
        <f t="shared" si="176"/>
        <v>0</v>
      </c>
      <c r="T917">
        <f t="shared" si="177"/>
        <v>0</v>
      </c>
      <c r="W917">
        <f t="shared" si="178"/>
        <v>0</v>
      </c>
    </row>
    <row r="918" spans="1:23" x14ac:dyDescent="0.25">
      <c r="A918" t="s">
        <v>2478</v>
      </c>
      <c r="B918" t="s">
        <v>689</v>
      </c>
      <c r="C918" t="s">
        <v>2479</v>
      </c>
      <c r="I918" t="s">
        <v>2453</v>
      </c>
      <c r="J918">
        <v>7.2999999999999995E-2</v>
      </c>
      <c r="K918" s="8" t="str">
        <f t="shared" si="168"/>
        <v>S</v>
      </c>
      <c r="L918" s="8" t="str">
        <f t="shared" si="169"/>
        <v>E</v>
      </c>
      <c r="M918" s="9">
        <f t="shared" si="170"/>
        <v>-3</v>
      </c>
      <c r="N918" s="9" t="str">
        <f t="shared" si="171"/>
        <v>76.4</v>
      </c>
      <c r="O918">
        <f t="shared" si="172"/>
        <v>0</v>
      </c>
      <c r="P918" t="e">
        <f t="shared" si="173"/>
        <v>#DIV/0!</v>
      </c>
      <c r="Q918" t="e">
        <f t="shared" si="174"/>
        <v>#DIV/0!</v>
      </c>
      <c r="R918">
        <f t="shared" si="175"/>
        <v>0</v>
      </c>
      <c r="S918">
        <f t="shared" si="176"/>
        <v>0</v>
      </c>
      <c r="T918">
        <f t="shared" si="177"/>
        <v>0</v>
      </c>
      <c r="W918">
        <f t="shared" si="178"/>
        <v>0</v>
      </c>
    </row>
    <row r="919" spans="1:23" x14ac:dyDescent="0.25">
      <c r="A919" t="s">
        <v>2480</v>
      </c>
      <c r="B919" t="s">
        <v>135</v>
      </c>
      <c r="C919" t="s">
        <v>2481</v>
      </c>
      <c r="D919">
        <v>37</v>
      </c>
      <c r="I919" t="s">
        <v>2453</v>
      </c>
      <c r="J919">
        <v>7.2999999999999995E-2</v>
      </c>
      <c r="K919" s="8" t="str">
        <f t="shared" si="168"/>
        <v>N</v>
      </c>
      <c r="L919" s="8" t="str">
        <f t="shared" si="169"/>
        <v>W</v>
      </c>
      <c r="M919" s="9" t="str">
        <f t="shared" si="170"/>
        <v>21.0</v>
      </c>
      <c r="N919" s="9">
        <f t="shared" si="171"/>
        <v>-178.5</v>
      </c>
      <c r="O919">
        <f t="shared" si="172"/>
        <v>0</v>
      </c>
      <c r="P919" t="e">
        <f t="shared" si="173"/>
        <v>#DIV/0!</v>
      </c>
      <c r="Q919" t="e">
        <f t="shared" si="174"/>
        <v>#DIV/0!</v>
      </c>
      <c r="R919">
        <f t="shared" si="175"/>
        <v>0</v>
      </c>
      <c r="S919">
        <f t="shared" si="176"/>
        <v>0</v>
      </c>
      <c r="T919">
        <f t="shared" si="177"/>
        <v>0</v>
      </c>
      <c r="W919">
        <f t="shared" si="178"/>
        <v>0</v>
      </c>
    </row>
    <row r="920" spans="1:23" x14ac:dyDescent="0.25">
      <c r="A920" t="s">
        <v>2482</v>
      </c>
      <c r="B920" t="s">
        <v>682</v>
      </c>
      <c r="C920" t="s">
        <v>2483</v>
      </c>
      <c r="D920">
        <v>38.1</v>
      </c>
      <c r="E920">
        <v>18.100000000000001</v>
      </c>
      <c r="F920">
        <v>4.5</v>
      </c>
      <c r="G920">
        <v>-14.4</v>
      </c>
      <c r="H920">
        <v>-10</v>
      </c>
      <c r="I920" t="s">
        <v>2453</v>
      </c>
      <c r="J920">
        <v>7.2999999999999995E-2</v>
      </c>
      <c r="K920" s="8" t="str">
        <f t="shared" si="168"/>
        <v>S</v>
      </c>
      <c r="L920" s="8" t="str">
        <f t="shared" si="169"/>
        <v>E</v>
      </c>
      <c r="M920" s="9">
        <f t="shared" si="170"/>
        <v>-31.1</v>
      </c>
      <c r="N920" s="9" t="str">
        <f t="shared" si="171"/>
        <v>140.0</v>
      </c>
      <c r="O920">
        <f t="shared" si="172"/>
        <v>18.100000000000001</v>
      </c>
      <c r="P920">
        <f t="shared" si="173"/>
        <v>71.603761718106725</v>
      </c>
      <c r="Q920">
        <f t="shared" si="174"/>
        <v>331.71509328061597</v>
      </c>
      <c r="R920">
        <f t="shared" si="175"/>
        <v>-15.124370156909352</v>
      </c>
      <c r="S920">
        <f t="shared" si="176"/>
        <v>8.138495736436667</v>
      </c>
      <c r="T920">
        <f t="shared" si="177"/>
        <v>5.7121199658963739</v>
      </c>
      <c r="W920">
        <f t="shared" si="178"/>
        <v>1</v>
      </c>
    </row>
    <row r="921" spans="1:23" x14ac:dyDescent="0.25">
      <c r="A921" t="s">
        <v>2484</v>
      </c>
      <c r="B921" t="s">
        <v>2485</v>
      </c>
      <c r="C921" t="s">
        <v>2486</v>
      </c>
      <c r="I921" t="s">
        <v>2453</v>
      </c>
      <c r="J921">
        <v>7.2999999999999995E-2</v>
      </c>
      <c r="K921" s="8" t="str">
        <f t="shared" si="168"/>
        <v>S</v>
      </c>
      <c r="L921" s="8" t="str">
        <f t="shared" si="169"/>
        <v>W</v>
      </c>
      <c r="M921" s="9">
        <f t="shared" si="170"/>
        <v>-39.1</v>
      </c>
      <c r="N921" s="9">
        <f t="shared" si="171"/>
        <v>-118.6</v>
      </c>
      <c r="O921">
        <f t="shared" si="172"/>
        <v>0</v>
      </c>
      <c r="P921" t="e">
        <f t="shared" si="173"/>
        <v>#DIV/0!</v>
      </c>
      <c r="Q921" t="e">
        <f t="shared" si="174"/>
        <v>#DIV/0!</v>
      </c>
      <c r="R921">
        <f t="shared" si="175"/>
        <v>0</v>
      </c>
      <c r="S921">
        <f t="shared" si="176"/>
        <v>0</v>
      </c>
      <c r="T921">
        <f t="shared" si="177"/>
        <v>0</v>
      </c>
      <c r="W921">
        <f t="shared" si="178"/>
        <v>0</v>
      </c>
    </row>
    <row r="922" spans="1:23" x14ac:dyDescent="0.25">
      <c r="A922" t="s">
        <v>2487</v>
      </c>
      <c r="B922" t="s">
        <v>1403</v>
      </c>
      <c r="C922" t="s">
        <v>2488</v>
      </c>
      <c r="D922">
        <v>44.4</v>
      </c>
      <c r="E922">
        <v>16.100000000000001</v>
      </c>
      <c r="F922">
        <v>-11.5</v>
      </c>
      <c r="G922">
        <v>-11.3</v>
      </c>
      <c r="H922">
        <v>-0.9</v>
      </c>
      <c r="I922" t="s">
        <v>2453</v>
      </c>
      <c r="J922">
        <v>7.2999999999999995E-2</v>
      </c>
      <c r="K922" s="8" t="str">
        <f t="shared" si="168"/>
        <v>N</v>
      </c>
      <c r="L922" s="8" t="str">
        <f t="shared" si="169"/>
        <v>E</v>
      </c>
      <c r="M922" s="9" t="str">
        <f t="shared" si="170"/>
        <v>6.3</v>
      </c>
      <c r="N922" s="9" t="str">
        <f t="shared" si="171"/>
        <v>29.9</v>
      </c>
      <c r="O922">
        <f t="shared" si="172"/>
        <v>16.147755261955144</v>
      </c>
      <c r="P922">
        <f t="shared" si="173"/>
        <v>14.872957156277305</v>
      </c>
      <c r="Q922">
        <f t="shared" si="174"/>
        <v>101.37594110310441</v>
      </c>
      <c r="R922">
        <f t="shared" si="175"/>
        <v>0.81753445006123659</v>
      </c>
      <c r="S922">
        <f t="shared" si="176"/>
        <v>-4.0633242560359806</v>
      </c>
      <c r="T922">
        <f t="shared" si="177"/>
        <v>15.606762425733043</v>
      </c>
      <c r="W922">
        <f t="shared" si="178"/>
        <v>1</v>
      </c>
    </row>
    <row r="923" spans="1:23" x14ac:dyDescent="0.25">
      <c r="A923" t="s">
        <v>2489</v>
      </c>
      <c r="B923" t="s">
        <v>2490</v>
      </c>
      <c r="C923" t="s">
        <v>906</v>
      </c>
      <c r="I923" t="s">
        <v>2453</v>
      </c>
      <c r="J923">
        <v>7.2999999999999995E-2</v>
      </c>
      <c r="K923" s="8" t="str">
        <f t="shared" si="168"/>
        <v>N</v>
      </c>
      <c r="L923" s="8" t="str">
        <f t="shared" si="169"/>
        <v>E</v>
      </c>
      <c r="M923" s="9" t="str">
        <f t="shared" si="170"/>
        <v>38.3</v>
      </c>
      <c r="N923" s="9" t="str">
        <f t="shared" si="171"/>
        <v>162.2</v>
      </c>
      <c r="O923">
        <f t="shared" si="172"/>
        <v>0</v>
      </c>
      <c r="P923" t="e">
        <f t="shared" si="173"/>
        <v>#DIV/0!</v>
      </c>
      <c r="Q923" t="e">
        <f t="shared" si="174"/>
        <v>#DIV/0!</v>
      </c>
      <c r="R923">
        <f t="shared" si="175"/>
        <v>0</v>
      </c>
      <c r="S923">
        <f t="shared" si="176"/>
        <v>0</v>
      </c>
      <c r="T923">
        <f t="shared" si="177"/>
        <v>0</v>
      </c>
      <c r="W923">
        <f t="shared" si="178"/>
        <v>0</v>
      </c>
    </row>
    <row r="924" spans="1:23" x14ac:dyDescent="0.25">
      <c r="A924" t="s">
        <v>2491</v>
      </c>
      <c r="B924" t="s">
        <v>1990</v>
      </c>
      <c r="C924" t="s">
        <v>1055</v>
      </c>
      <c r="D924">
        <v>30.6</v>
      </c>
      <c r="E924">
        <v>20.8</v>
      </c>
      <c r="F924">
        <v>5.4</v>
      </c>
      <c r="G924">
        <v>-9.9</v>
      </c>
      <c r="H924">
        <v>17.5</v>
      </c>
      <c r="I924" t="s">
        <v>2453</v>
      </c>
      <c r="J924">
        <v>7.2999999999999995E-2</v>
      </c>
      <c r="K924" s="8" t="str">
        <f t="shared" si="168"/>
        <v>S</v>
      </c>
      <c r="L924" s="8" t="str">
        <f t="shared" si="169"/>
        <v>E</v>
      </c>
      <c r="M924" s="9">
        <f t="shared" si="170"/>
        <v>-32.799999999999997</v>
      </c>
      <c r="N924" s="9" t="str">
        <f t="shared" si="171"/>
        <v>15.1</v>
      </c>
      <c r="O924">
        <f t="shared" si="172"/>
        <v>20.818741556587902</v>
      </c>
      <c r="P924">
        <f t="shared" si="173"/>
        <v>69.574918571070015</v>
      </c>
      <c r="Q924">
        <f t="shared" si="174"/>
        <v>145.8044761223984</v>
      </c>
      <c r="R924">
        <f t="shared" si="175"/>
        <v>16.137077028111889</v>
      </c>
      <c r="S924">
        <f t="shared" si="176"/>
        <v>-10.964903392354785</v>
      </c>
      <c r="T924">
        <f t="shared" si="177"/>
        <v>7.2653725702891627</v>
      </c>
      <c r="W924">
        <f t="shared" si="178"/>
        <v>1</v>
      </c>
    </row>
    <row r="925" spans="1:23" x14ac:dyDescent="0.25">
      <c r="A925" t="s">
        <v>2492</v>
      </c>
      <c r="B925" t="s">
        <v>2493</v>
      </c>
      <c r="C925" t="s">
        <v>2494</v>
      </c>
      <c r="D925">
        <v>54</v>
      </c>
      <c r="I925" t="s">
        <v>2453</v>
      </c>
      <c r="J925">
        <v>7.2999999999999995E-2</v>
      </c>
      <c r="K925" s="8" t="str">
        <f t="shared" si="168"/>
        <v>S</v>
      </c>
      <c r="L925" s="8" t="str">
        <f t="shared" si="169"/>
        <v>W</v>
      </c>
      <c r="M925" s="9">
        <f t="shared" si="170"/>
        <v>-27.4</v>
      </c>
      <c r="N925" s="9">
        <f t="shared" si="171"/>
        <v>-14.8</v>
      </c>
      <c r="O925">
        <f t="shared" si="172"/>
        <v>0</v>
      </c>
      <c r="P925" t="e">
        <f t="shared" si="173"/>
        <v>#DIV/0!</v>
      </c>
      <c r="Q925" t="e">
        <f t="shared" si="174"/>
        <v>#DIV/0!</v>
      </c>
      <c r="R925">
        <f t="shared" si="175"/>
        <v>0</v>
      </c>
      <c r="S925">
        <f t="shared" si="176"/>
        <v>0</v>
      </c>
      <c r="T925">
        <f t="shared" si="177"/>
        <v>0</v>
      </c>
      <c r="W925">
        <f t="shared" si="178"/>
        <v>0</v>
      </c>
    </row>
    <row r="926" spans="1:23" x14ac:dyDescent="0.25">
      <c r="A926" t="s">
        <v>2495</v>
      </c>
      <c r="B926" t="s">
        <v>2496</v>
      </c>
      <c r="C926" t="s">
        <v>2497</v>
      </c>
      <c r="I926" t="s">
        <v>2453</v>
      </c>
      <c r="J926">
        <v>7.2999999999999995E-2</v>
      </c>
      <c r="K926" s="8" t="str">
        <f t="shared" si="168"/>
        <v>N</v>
      </c>
      <c r="L926" s="8" t="str">
        <f t="shared" si="169"/>
        <v>W</v>
      </c>
      <c r="M926" s="9" t="str">
        <f t="shared" si="170"/>
        <v>42N</v>
      </c>
      <c r="N926" s="9" t="b">
        <f t="shared" si="171"/>
        <v>0</v>
      </c>
      <c r="O926">
        <f t="shared" si="172"/>
        <v>0</v>
      </c>
      <c r="P926" t="e">
        <f t="shared" si="173"/>
        <v>#VALUE!</v>
      </c>
      <c r="Q926" t="e">
        <f t="shared" si="174"/>
        <v>#VALUE!</v>
      </c>
      <c r="R926" t="e">
        <f t="shared" si="175"/>
        <v>#VALUE!</v>
      </c>
      <c r="S926">
        <f t="shared" si="176"/>
        <v>0</v>
      </c>
      <c r="T926" t="e">
        <f t="shared" si="177"/>
        <v>#VALUE!</v>
      </c>
      <c r="W926">
        <f t="shared" si="178"/>
        <v>0</v>
      </c>
    </row>
    <row r="927" spans="1:23" x14ac:dyDescent="0.25">
      <c r="A927" t="s">
        <v>2498</v>
      </c>
      <c r="B927" t="s">
        <v>2499</v>
      </c>
      <c r="C927" t="s">
        <v>2500</v>
      </c>
      <c r="D927">
        <v>28.7</v>
      </c>
      <c r="E927">
        <v>16.2</v>
      </c>
      <c r="F927">
        <v>10.199999999999999</v>
      </c>
      <c r="G927">
        <v>0.4</v>
      </c>
      <c r="H927">
        <v>12.6</v>
      </c>
      <c r="I927" t="s">
        <v>2453</v>
      </c>
      <c r="J927">
        <v>7.2999999999999995E-2</v>
      </c>
      <c r="K927" s="8" t="str">
        <f t="shared" si="168"/>
        <v>S</v>
      </c>
      <c r="L927" s="8" t="str">
        <f t="shared" si="169"/>
        <v>E</v>
      </c>
      <c r="M927" s="9">
        <f t="shared" si="170"/>
        <v>-24</v>
      </c>
      <c r="N927" s="9" t="str">
        <f t="shared" si="171"/>
        <v>140.3</v>
      </c>
      <c r="O927">
        <f t="shared" si="172"/>
        <v>16.216041440499588</v>
      </c>
      <c r="P927">
        <f t="shared" si="173"/>
        <v>41.947232254341877</v>
      </c>
      <c r="Q927">
        <f t="shared" si="174"/>
        <v>140.98881807684603</v>
      </c>
      <c r="R927">
        <f t="shared" si="175"/>
        <v>8.4225783572772226</v>
      </c>
      <c r="S927">
        <f t="shared" si="176"/>
        <v>-6.8231915612092333</v>
      </c>
      <c r="T927">
        <f t="shared" si="177"/>
        <v>12.060855306924481</v>
      </c>
      <c r="W927">
        <f t="shared" si="178"/>
        <v>1</v>
      </c>
    </row>
    <row r="928" spans="1:23" x14ac:dyDescent="0.25">
      <c r="A928" t="s">
        <v>2501</v>
      </c>
      <c r="B928" t="s">
        <v>252</v>
      </c>
      <c r="C928" t="s">
        <v>467</v>
      </c>
      <c r="D928">
        <v>30.2</v>
      </c>
      <c r="I928" t="s">
        <v>2453</v>
      </c>
      <c r="J928">
        <v>7.2999999999999995E-2</v>
      </c>
      <c r="K928" s="8" t="str">
        <f t="shared" si="168"/>
        <v>S</v>
      </c>
      <c r="L928" s="8" t="str">
        <f t="shared" si="169"/>
        <v>W</v>
      </c>
      <c r="M928" s="9">
        <f t="shared" si="170"/>
        <v>-24.4</v>
      </c>
      <c r="N928" s="9">
        <f t="shared" si="171"/>
        <v>-92.9</v>
      </c>
      <c r="O928">
        <f t="shared" si="172"/>
        <v>0</v>
      </c>
      <c r="P928" t="e">
        <f t="shared" si="173"/>
        <v>#DIV/0!</v>
      </c>
      <c r="Q928" t="e">
        <f t="shared" si="174"/>
        <v>#DIV/0!</v>
      </c>
      <c r="R928">
        <f t="shared" si="175"/>
        <v>0</v>
      </c>
      <c r="S928">
        <f t="shared" si="176"/>
        <v>0</v>
      </c>
      <c r="T928">
        <f t="shared" si="177"/>
        <v>0</v>
      </c>
      <c r="W928">
        <f t="shared" si="178"/>
        <v>0</v>
      </c>
    </row>
    <row r="929" spans="1:23" x14ac:dyDescent="0.25">
      <c r="A929" t="s">
        <v>2502</v>
      </c>
      <c r="B929" t="s">
        <v>2503</v>
      </c>
      <c r="C929" t="s">
        <v>2504</v>
      </c>
      <c r="I929" t="s">
        <v>2453</v>
      </c>
      <c r="J929">
        <v>7.2999999999999995E-2</v>
      </c>
      <c r="K929" s="8" t="str">
        <f t="shared" si="168"/>
        <v>N</v>
      </c>
      <c r="L929" s="8" t="str">
        <f t="shared" si="169"/>
        <v>W</v>
      </c>
      <c r="M929" s="9" t="str">
        <f t="shared" si="170"/>
        <v>3.6</v>
      </c>
      <c r="N929" s="9">
        <f t="shared" si="171"/>
        <v>-96</v>
      </c>
      <c r="O929">
        <f t="shared" si="172"/>
        <v>0</v>
      </c>
      <c r="P929" t="e">
        <f t="shared" si="173"/>
        <v>#DIV/0!</v>
      </c>
      <c r="Q929" t="e">
        <f t="shared" si="174"/>
        <v>#DIV/0!</v>
      </c>
      <c r="R929">
        <f t="shared" si="175"/>
        <v>0</v>
      </c>
      <c r="S929">
        <f t="shared" si="176"/>
        <v>0</v>
      </c>
      <c r="T929">
        <f t="shared" si="177"/>
        <v>0</v>
      </c>
      <c r="W929">
        <f t="shared" si="178"/>
        <v>0</v>
      </c>
    </row>
    <row r="930" spans="1:23" x14ac:dyDescent="0.25">
      <c r="A930" t="s">
        <v>2505</v>
      </c>
      <c r="B930" t="s">
        <v>1945</v>
      </c>
      <c r="C930" t="s">
        <v>2506</v>
      </c>
      <c r="I930" t="s">
        <v>2453</v>
      </c>
      <c r="J930">
        <v>7.2999999999999995E-2</v>
      </c>
      <c r="K930" s="8" t="str">
        <f t="shared" si="168"/>
        <v>S</v>
      </c>
      <c r="L930" s="8" t="str">
        <f t="shared" si="169"/>
        <v>W</v>
      </c>
      <c r="M930" s="9">
        <f t="shared" si="170"/>
        <v>-65.599999999999994</v>
      </c>
      <c r="N930" s="9">
        <f t="shared" si="171"/>
        <v>-45.6</v>
      </c>
      <c r="O930">
        <f t="shared" si="172"/>
        <v>0</v>
      </c>
      <c r="P930" t="e">
        <f t="shared" si="173"/>
        <v>#DIV/0!</v>
      </c>
      <c r="Q930" t="e">
        <f t="shared" si="174"/>
        <v>#DIV/0!</v>
      </c>
      <c r="R930">
        <f t="shared" si="175"/>
        <v>0</v>
      </c>
      <c r="S930">
        <f t="shared" si="176"/>
        <v>0</v>
      </c>
      <c r="T930">
        <f t="shared" si="177"/>
        <v>0</v>
      </c>
      <c r="W930">
        <f t="shared" si="178"/>
        <v>0</v>
      </c>
    </row>
    <row r="931" spans="1:23" x14ac:dyDescent="0.25">
      <c r="A931" t="s">
        <v>2507</v>
      </c>
      <c r="B931" t="s">
        <v>2508</v>
      </c>
      <c r="C931" t="s">
        <v>2509</v>
      </c>
      <c r="D931">
        <v>31.4</v>
      </c>
      <c r="E931">
        <v>27.5</v>
      </c>
      <c r="F931">
        <v>12.9</v>
      </c>
      <c r="G931">
        <v>4.2</v>
      </c>
      <c r="H931">
        <v>-23.9</v>
      </c>
      <c r="I931" t="s">
        <v>2453</v>
      </c>
      <c r="J931">
        <v>7.2999999999999995E-2</v>
      </c>
      <c r="K931" s="8" t="str">
        <f t="shared" si="168"/>
        <v>N</v>
      </c>
      <c r="L931" s="8" t="str">
        <f t="shared" si="169"/>
        <v>E</v>
      </c>
      <c r="M931" s="9" t="str">
        <f t="shared" si="170"/>
        <v>59.0</v>
      </c>
      <c r="N931" s="9" t="str">
        <f t="shared" si="171"/>
        <v>154.3</v>
      </c>
      <c r="O931">
        <f t="shared" si="172"/>
        <v>27.481994105231884</v>
      </c>
      <c r="P931">
        <f t="shared" si="173"/>
        <v>21.696862173037704</v>
      </c>
      <c r="Q931">
        <f t="shared" si="174"/>
        <v>67.384281954644266</v>
      </c>
      <c r="R931">
        <f t="shared" si="175"/>
        <v>-3.9070057375777214</v>
      </c>
      <c r="S931">
        <f t="shared" si="176"/>
        <v>-9.37872568148663</v>
      </c>
      <c r="T931">
        <f t="shared" si="177"/>
        <v>25.534972307757801</v>
      </c>
      <c r="W931">
        <f t="shared" si="178"/>
        <v>1</v>
      </c>
    </row>
    <row r="932" spans="1:23" x14ac:dyDescent="0.25">
      <c r="A932" t="s">
        <v>2510</v>
      </c>
      <c r="B932" t="s">
        <v>1471</v>
      </c>
      <c r="C932" t="s">
        <v>2511</v>
      </c>
      <c r="D932" s="7">
        <v>44</v>
      </c>
      <c r="E932">
        <v>22</v>
      </c>
      <c r="F932">
        <v>7.4</v>
      </c>
      <c r="G932">
        <v>-8.6</v>
      </c>
      <c r="H932">
        <v>18.8</v>
      </c>
      <c r="I932" t="s">
        <v>2453</v>
      </c>
      <c r="J932">
        <v>7.2999999999999995E-2</v>
      </c>
      <c r="K932" s="8" t="str">
        <f t="shared" si="168"/>
        <v>S</v>
      </c>
      <c r="L932" s="8" t="str">
        <f t="shared" si="169"/>
        <v>E</v>
      </c>
      <c r="M932" s="9">
        <f t="shared" si="170"/>
        <v>-69.7</v>
      </c>
      <c r="N932" s="9" t="str">
        <f t="shared" si="171"/>
        <v>115.0</v>
      </c>
      <c r="O932">
        <f t="shared" si="172"/>
        <v>21.958141997901372</v>
      </c>
      <c r="P932">
        <f t="shared" si="173"/>
        <v>12.694230311490738</v>
      </c>
      <c r="Q932">
        <f t="shared" si="174"/>
        <v>39.544943560502958</v>
      </c>
      <c r="R932">
        <f t="shared" si="175"/>
        <v>-3.720878270176617</v>
      </c>
      <c r="S932">
        <f t="shared" si="176"/>
        <v>-3.0721605737277473</v>
      </c>
      <c r="T932">
        <f t="shared" si="177"/>
        <v>21.421412052144468</v>
      </c>
      <c r="W932">
        <f t="shared" si="178"/>
        <v>1</v>
      </c>
    </row>
    <row r="933" spans="1:23" x14ac:dyDescent="0.25">
      <c r="A933" t="s">
        <v>2512</v>
      </c>
      <c r="B933" t="s">
        <v>55</v>
      </c>
      <c r="C933" t="s">
        <v>2513</v>
      </c>
      <c r="I933" t="s">
        <v>2453</v>
      </c>
      <c r="J933">
        <v>7.2999999999999995E-2</v>
      </c>
      <c r="K933" s="8" t="str">
        <f t="shared" si="168"/>
        <v>S</v>
      </c>
      <c r="L933" s="8" t="str">
        <f t="shared" si="169"/>
        <v>W</v>
      </c>
      <c r="M933" s="9">
        <f t="shared" si="170"/>
        <v>-4.0999999999999996</v>
      </c>
      <c r="N933" s="9">
        <f t="shared" si="171"/>
        <v>-99.5</v>
      </c>
      <c r="O933">
        <f t="shared" si="172"/>
        <v>0</v>
      </c>
      <c r="P933" t="e">
        <f t="shared" si="173"/>
        <v>#DIV/0!</v>
      </c>
      <c r="Q933" t="e">
        <f t="shared" si="174"/>
        <v>#DIV/0!</v>
      </c>
      <c r="R933">
        <f t="shared" si="175"/>
        <v>0</v>
      </c>
      <c r="S933">
        <f t="shared" si="176"/>
        <v>0</v>
      </c>
      <c r="T933">
        <f t="shared" si="177"/>
        <v>0</v>
      </c>
      <c r="W933">
        <f t="shared" si="178"/>
        <v>0</v>
      </c>
    </row>
    <row r="934" spans="1:23" x14ac:dyDescent="0.25">
      <c r="A934" t="s">
        <v>2514</v>
      </c>
      <c r="B934" t="s">
        <v>2515</v>
      </c>
      <c r="C934" t="s">
        <v>2516</v>
      </c>
      <c r="D934">
        <v>74</v>
      </c>
      <c r="I934" t="s">
        <v>2453</v>
      </c>
      <c r="J934">
        <v>7.2999999999999995E-2</v>
      </c>
      <c r="K934" s="8" t="str">
        <f t="shared" si="168"/>
        <v>S</v>
      </c>
      <c r="L934" s="8" t="str">
        <f t="shared" si="169"/>
        <v>W</v>
      </c>
      <c r="M934" s="9">
        <f t="shared" si="170"/>
        <v>-45.9</v>
      </c>
      <c r="N934" s="9">
        <f t="shared" si="171"/>
        <v>-171.4</v>
      </c>
      <c r="O934">
        <f t="shared" si="172"/>
        <v>0</v>
      </c>
      <c r="P934" t="e">
        <f t="shared" si="173"/>
        <v>#DIV/0!</v>
      </c>
      <c r="Q934" t="e">
        <f t="shared" si="174"/>
        <v>#DIV/0!</v>
      </c>
      <c r="R934">
        <f t="shared" si="175"/>
        <v>0</v>
      </c>
      <c r="S934">
        <f t="shared" si="176"/>
        <v>0</v>
      </c>
      <c r="T934">
        <f t="shared" si="177"/>
        <v>0</v>
      </c>
      <c r="W934">
        <f t="shared" si="178"/>
        <v>0</v>
      </c>
    </row>
  </sheetData>
  <autoFilter ref="A1:U934" xr:uid="{00000000-0009-0000-0000-000000000000}">
    <sortState xmlns:xlrd2="http://schemas.microsoft.com/office/spreadsheetml/2017/richdata2" ref="A3:U934">
      <sortCondition descending="1" ref="A2:A934"/>
    </sortState>
  </autoFilter>
  <mergeCells count="8">
    <mergeCell ref="F1:H1"/>
    <mergeCell ref="I1:I2"/>
    <mergeCell ref="J1:J2"/>
    <mergeCell ref="A1:A2"/>
    <mergeCell ref="B1:B2"/>
    <mergeCell ref="C1:C2"/>
    <mergeCell ref="D1:D2"/>
    <mergeCell ref="E1:E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99"/>
  <sheetViews>
    <sheetView zoomScaleNormal="100" workbookViewId="0">
      <pane ySplit="1" topLeftCell="A2" activePane="bottomLeft" state="frozen"/>
      <selection pane="bottomLeft" activeCell="A13" sqref="A13"/>
    </sheetView>
  </sheetViews>
  <sheetFormatPr defaultColWidth="8.5703125" defaultRowHeight="15" x14ac:dyDescent="0.25"/>
  <cols>
    <col min="1" max="1" width="24.42578125" customWidth="1"/>
  </cols>
  <sheetData>
    <row r="1" spans="1:28" ht="6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2517</v>
      </c>
      <c r="F1" s="1" t="s">
        <v>5</v>
      </c>
      <c r="G1" s="1"/>
      <c r="H1" s="1"/>
      <c r="I1" s="1" t="s">
        <v>6</v>
      </c>
      <c r="J1" s="1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Z1" t="s">
        <v>21</v>
      </c>
      <c r="AA1">
        <f>3.1415926535/180</f>
        <v>1.7453292519444445E-2</v>
      </c>
      <c r="AB1" t="s">
        <v>22</v>
      </c>
    </row>
    <row r="2" spans="1:28" x14ac:dyDescent="0.25">
      <c r="A2" s="1"/>
      <c r="B2" s="1"/>
      <c r="C2" s="1"/>
      <c r="D2" s="1"/>
      <c r="E2" s="1"/>
      <c r="F2" s="17" t="s">
        <v>23</v>
      </c>
      <c r="G2" s="3" t="s">
        <v>24</v>
      </c>
      <c r="H2" s="18" t="s">
        <v>25</v>
      </c>
      <c r="I2" s="1"/>
      <c r="J2" s="1"/>
      <c r="K2" s="3"/>
      <c r="L2" s="3"/>
      <c r="M2" s="3"/>
      <c r="N2" s="3"/>
    </row>
    <row r="3" spans="1:28" x14ac:dyDescent="0.25">
      <c r="A3" s="19" t="s">
        <v>2064</v>
      </c>
      <c r="B3" s="19" t="s">
        <v>1595</v>
      </c>
      <c r="C3" s="19" t="s">
        <v>2065</v>
      </c>
      <c r="D3" s="19">
        <v>35.799999999999997</v>
      </c>
      <c r="E3" s="19">
        <v>17.399999999999999</v>
      </c>
      <c r="F3" s="19">
        <v>-13.9</v>
      </c>
      <c r="G3" s="19">
        <v>-4.3</v>
      </c>
      <c r="H3" s="19">
        <v>9.5</v>
      </c>
      <c r="I3" s="19" t="s">
        <v>1984</v>
      </c>
      <c r="J3" s="19">
        <v>0.11</v>
      </c>
      <c r="K3" s="19" t="s">
        <v>2518</v>
      </c>
      <c r="L3" s="19" t="s">
        <v>2519</v>
      </c>
      <c r="M3" s="19" t="s">
        <v>2520</v>
      </c>
      <c r="N3" s="19" t="s">
        <v>2521</v>
      </c>
      <c r="O3">
        <v>17.3767085490895</v>
      </c>
      <c r="P3">
        <v>85.330933506441497</v>
      </c>
      <c r="Q3">
        <v>217.334277958369</v>
      </c>
      <c r="R3">
        <v>13.7705585645979</v>
      </c>
      <c r="S3">
        <v>10.5033798140421</v>
      </c>
      <c r="T3">
        <v>1.41447138569641</v>
      </c>
    </row>
    <row r="4" spans="1:28" x14ac:dyDescent="0.25">
      <c r="A4" s="19" t="s">
        <v>2303</v>
      </c>
      <c r="B4" s="19" t="s">
        <v>2304</v>
      </c>
      <c r="C4" s="19" t="s">
        <v>2305</v>
      </c>
      <c r="D4" s="19">
        <v>14</v>
      </c>
      <c r="E4" s="19">
        <v>21.9</v>
      </c>
      <c r="F4" s="19">
        <v>18.399999999999999</v>
      </c>
      <c r="G4" s="19">
        <v>-11.4</v>
      </c>
      <c r="H4" s="19">
        <v>-3.5</v>
      </c>
      <c r="I4" s="19" t="s">
        <v>2275</v>
      </c>
      <c r="J4" s="19">
        <v>8.5999999999999993E-2</v>
      </c>
      <c r="K4" s="19" t="s">
        <v>2518</v>
      </c>
      <c r="L4" s="19" t="s">
        <v>2519</v>
      </c>
      <c r="M4" s="19" t="s">
        <v>2522</v>
      </c>
      <c r="N4" s="19" t="s">
        <v>2523</v>
      </c>
      <c r="O4">
        <v>21.926468023829099</v>
      </c>
      <c r="P4">
        <v>20.2122631508811</v>
      </c>
      <c r="Q4">
        <v>240.203093922596</v>
      </c>
      <c r="R4">
        <v>3.76450806587428</v>
      </c>
      <c r="S4">
        <v>6.5740247556765601</v>
      </c>
      <c r="T4">
        <v>20.576216307516798</v>
      </c>
    </row>
    <row r="5" spans="1:28" x14ac:dyDescent="0.25">
      <c r="A5" s="19" t="s">
        <v>555</v>
      </c>
      <c r="B5" s="19" t="s">
        <v>556</v>
      </c>
      <c r="C5" s="19" t="s">
        <v>557</v>
      </c>
      <c r="D5" s="19">
        <v>37.5</v>
      </c>
      <c r="E5" s="19">
        <v>29.9</v>
      </c>
      <c r="F5" s="19">
        <v>-17.100000000000001</v>
      </c>
      <c r="G5" s="19">
        <v>23.5</v>
      </c>
      <c r="H5" s="19">
        <v>-7.2</v>
      </c>
      <c r="I5" s="19" t="s">
        <v>546</v>
      </c>
      <c r="J5" s="19">
        <v>0.68</v>
      </c>
      <c r="K5" s="19" t="s">
        <v>2524</v>
      </c>
      <c r="L5" s="19" t="s">
        <v>2525</v>
      </c>
      <c r="M5" s="19">
        <v>-6</v>
      </c>
      <c r="N5" s="19">
        <v>-86.9</v>
      </c>
      <c r="O5">
        <v>29.9416098431597</v>
      </c>
      <c r="P5">
        <v>38.279390153038896</v>
      </c>
      <c r="Q5">
        <v>58.433460410783702</v>
      </c>
      <c r="R5">
        <v>-9.7100444389988905</v>
      </c>
      <c r="S5">
        <v>-15.804124956378701</v>
      </c>
      <c r="T5">
        <v>23.504141578790598</v>
      </c>
    </row>
    <row r="6" spans="1:28" x14ac:dyDescent="0.25">
      <c r="A6" s="19" t="s">
        <v>342</v>
      </c>
      <c r="B6" s="19" t="s">
        <v>343</v>
      </c>
      <c r="C6" s="19" t="s">
        <v>344</v>
      </c>
      <c r="D6" s="19">
        <v>38.1</v>
      </c>
      <c r="E6" s="19">
        <v>19.8</v>
      </c>
      <c r="F6" s="19">
        <v>-6.1</v>
      </c>
      <c r="G6" s="19">
        <v>17.7</v>
      </c>
      <c r="H6" s="19">
        <v>6.5</v>
      </c>
      <c r="I6" s="19" t="s">
        <v>345</v>
      </c>
      <c r="J6" s="19">
        <v>1.3</v>
      </c>
      <c r="K6" s="19" t="s">
        <v>2524</v>
      </c>
      <c r="L6" s="19" t="s">
        <v>2525</v>
      </c>
      <c r="M6" s="19">
        <v>-44.8</v>
      </c>
      <c r="N6" s="19">
        <v>-2.9</v>
      </c>
      <c r="O6">
        <v>19.817921182606401</v>
      </c>
      <c r="P6">
        <v>61.229617715993299</v>
      </c>
      <c r="Q6">
        <v>271.02763102205898</v>
      </c>
      <c r="R6">
        <v>-0.31155078573741002</v>
      </c>
      <c r="S6">
        <v>17.368715687702299</v>
      </c>
      <c r="T6">
        <v>9.5383778216042607</v>
      </c>
    </row>
    <row r="7" spans="1:28" x14ac:dyDescent="0.25">
      <c r="A7" s="19" t="s">
        <v>1239</v>
      </c>
      <c r="B7" s="19" t="s">
        <v>1240</v>
      </c>
      <c r="C7" s="19" t="s">
        <v>1241</v>
      </c>
      <c r="D7" s="19">
        <v>33.6</v>
      </c>
      <c r="E7" s="19">
        <v>15.2</v>
      </c>
      <c r="F7" s="19">
        <v>-2.1</v>
      </c>
      <c r="G7" s="19">
        <v>-2.2000000000000002</v>
      </c>
      <c r="H7" s="19">
        <v>14.9</v>
      </c>
      <c r="I7" s="19" t="s">
        <v>1205</v>
      </c>
      <c r="J7" s="19">
        <v>0.27</v>
      </c>
      <c r="K7" s="19" t="s">
        <v>2524</v>
      </c>
      <c r="L7" s="19" t="s">
        <v>2519</v>
      </c>
      <c r="M7" s="19">
        <v>-40.5</v>
      </c>
      <c r="N7" s="19" t="s">
        <v>2526</v>
      </c>
      <c r="O7">
        <v>15.2072351201657</v>
      </c>
      <c r="P7">
        <v>39.854560947226801</v>
      </c>
      <c r="Q7">
        <v>189.05038805137201</v>
      </c>
      <c r="R7">
        <v>9.6240933477729005</v>
      </c>
      <c r="S7">
        <v>1.5329839564522101</v>
      </c>
      <c r="T7">
        <v>11.6741932236285</v>
      </c>
    </row>
    <row r="8" spans="1:28" x14ac:dyDescent="0.25">
      <c r="A8" s="10" t="s">
        <v>1567</v>
      </c>
      <c r="B8" s="10" t="s">
        <v>1568</v>
      </c>
      <c r="C8" s="10" t="s">
        <v>1569</v>
      </c>
      <c r="D8" s="10">
        <v>32.700000000000003</v>
      </c>
      <c r="E8" s="10">
        <v>17.399999999999999</v>
      </c>
      <c r="F8" s="10">
        <v>-7.1</v>
      </c>
      <c r="G8" s="10">
        <v>15.5</v>
      </c>
      <c r="H8" s="10">
        <v>-3.3</v>
      </c>
      <c r="I8" s="10" t="s">
        <v>1517</v>
      </c>
      <c r="J8" s="13">
        <v>0.19</v>
      </c>
      <c r="K8" s="8" t="s">
        <v>2524</v>
      </c>
      <c r="L8" s="8" t="s">
        <v>2525</v>
      </c>
      <c r="M8" s="9">
        <v>-23.3</v>
      </c>
      <c r="N8" s="9">
        <v>-20.5</v>
      </c>
      <c r="O8">
        <v>17.3651950752072</v>
      </c>
      <c r="P8">
        <v>55.690036102295998</v>
      </c>
      <c r="Q8">
        <v>302.98280197070699</v>
      </c>
      <c r="R8">
        <v>-7.8085038049179198</v>
      </c>
      <c r="S8">
        <v>12.031946526531501</v>
      </c>
      <c r="T8">
        <v>9.7882343204108899</v>
      </c>
    </row>
    <row r="9" spans="1:28" x14ac:dyDescent="0.25">
      <c r="A9" s="10" t="s">
        <v>1236</v>
      </c>
      <c r="B9" s="10" t="s">
        <v>1237</v>
      </c>
      <c r="C9" s="10" t="s">
        <v>1238</v>
      </c>
      <c r="D9" s="10">
        <v>32.200000000000003</v>
      </c>
      <c r="E9" s="10">
        <v>16</v>
      </c>
      <c r="F9" s="10">
        <v>-0.9</v>
      </c>
      <c r="G9" s="10">
        <v>15.6</v>
      </c>
      <c r="H9" s="10">
        <v>-3.6</v>
      </c>
      <c r="I9" s="10" t="s">
        <v>1209</v>
      </c>
      <c r="J9" s="10">
        <v>0.27</v>
      </c>
      <c r="K9" s="8" t="s">
        <v>2524</v>
      </c>
      <c r="L9" s="8" t="s">
        <v>2525</v>
      </c>
      <c r="M9" s="9">
        <v>-43</v>
      </c>
      <c r="N9" s="9">
        <v>-59.6</v>
      </c>
      <c r="O9">
        <v>16.035273617871301</v>
      </c>
      <c r="P9">
        <v>61.227092730059503</v>
      </c>
      <c r="Q9">
        <v>329.57484064451899</v>
      </c>
      <c r="R9">
        <v>-12.119909466780401</v>
      </c>
      <c r="S9">
        <v>7.1178644184172102</v>
      </c>
      <c r="T9">
        <v>7.7184066126420996</v>
      </c>
    </row>
    <row r="10" spans="1:28" x14ac:dyDescent="0.25">
      <c r="A10" s="10" t="s">
        <v>2211</v>
      </c>
      <c r="B10" s="10" t="s">
        <v>1865</v>
      </c>
      <c r="C10" s="10" t="s">
        <v>2212</v>
      </c>
      <c r="D10" s="10">
        <v>22</v>
      </c>
      <c r="E10" s="10">
        <v>20.2</v>
      </c>
      <c r="F10" s="10">
        <v>17.899999999999999</v>
      </c>
      <c r="G10" s="10">
        <v>-4.0999999999999996</v>
      </c>
      <c r="H10" s="10">
        <v>-8.3000000000000007</v>
      </c>
      <c r="I10" s="10" t="s">
        <v>2169</v>
      </c>
      <c r="J10" s="13">
        <v>9.5000000000000001E-2</v>
      </c>
      <c r="K10" s="8" t="s">
        <v>2518</v>
      </c>
      <c r="L10" s="8" t="s">
        <v>2519</v>
      </c>
      <c r="M10" s="9" t="s">
        <v>2527</v>
      </c>
      <c r="N10" s="9" t="s">
        <v>2528</v>
      </c>
      <c r="O10">
        <v>20.152171098916401</v>
      </c>
      <c r="P10">
        <v>34.140819751782097</v>
      </c>
      <c r="Q10">
        <v>77.719552378905405</v>
      </c>
      <c r="R10">
        <v>-2.4055980155259502</v>
      </c>
      <c r="S10">
        <v>-11.0511861953701</v>
      </c>
      <c r="T10">
        <v>16.679160106640801</v>
      </c>
      <c r="W10">
        <v>1</v>
      </c>
    </row>
    <row r="11" spans="1:28" x14ac:dyDescent="0.25">
      <c r="A11" s="20" t="s">
        <v>1470</v>
      </c>
      <c r="B11" s="21" t="s">
        <v>1471</v>
      </c>
      <c r="C11" s="21" t="s">
        <v>1472</v>
      </c>
      <c r="D11" s="21">
        <v>19</v>
      </c>
      <c r="E11" s="21">
        <v>20.100000000000001</v>
      </c>
      <c r="F11" s="21">
        <v>0.2</v>
      </c>
      <c r="G11" s="21">
        <v>-18.3</v>
      </c>
      <c r="H11" s="21">
        <v>8.1999999999999993</v>
      </c>
      <c r="I11" s="22" t="s">
        <v>1429</v>
      </c>
      <c r="J11" s="21">
        <v>0.21</v>
      </c>
      <c r="K11" s="21" t="s">
        <v>2524</v>
      </c>
      <c r="L11" s="21" t="s">
        <v>2519</v>
      </c>
      <c r="M11" s="23">
        <v>-69.7</v>
      </c>
      <c r="N11" s="23" t="s">
        <v>2529</v>
      </c>
      <c r="O11">
        <v>20.054176622339799</v>
      </c>
      <c r="P11">
        <v>61.941542124049001</v>
      </c>
      <c r="Q11">
        <v>276.04931878194998</v>
      </c>
      <c r="R11">
        <v>-1.86500733483943</v>
      </c>
      <c r="S11">
        <v>17.598626147371998</v>
      </c>
      <c r="T11">
        <v>9.4329266596337096</v>
      </c>
      <c r="W11">
        <v>1</v>
      </c>
    </row>
    <row r="12" spans="1:28" x14ac:dyDescent="0.25">
      <c r="A12" s="20" t="s">
        <v>2062</v>
      </c>
      <c r="B12" s="21" t="s">
        <v>1595</v>
      </c>
      <c r="C12" s="21" t="s">
        <v>2063</v>
      </c>
      <c r="D12" s="21">
        <v>41.1</v>
      </c>
      <c r="E12" s="21">
        <v>24.9</v>
      </c>
      <c r="F12" s="21">
        <v>23.1</v>
      </c>
      <c r="G12" s="21">
        <v>2</v>
      </c>
      <c r="H12" s="21">
        <v>-9.1999999999999993</v>
      </c>
      <c r="I12" s="22" t="s">
        <v>1987</v>
      </c>
      <c r="J12" s="21">
        <v>0.11</v>
      </c>
      <c r="K12" s="21" t="s">
        <v>2518</v>
      </c>
      <c r="L12" s="21" t="s">
        <v>2525</v>
      </c>
      <c r="M12" s="23" t="s">
        <v>2520</v>
      </c>
      <c r="N12" s="23">
        <v>-127.1</v>
      </c>
      <c r="O12">
        <v>24.9449393665328</v>
      </c>
      <c r="P12">
        <v>44.5816605307879</v>
      </c>
      <c r="Q12">
        <v>259.52681298653499</v>
      </c>
      <c r="R12">
        <v>3.1827920214449898</v>
      </c>
      <c r="S12">
        <v>17.2177727813568</v>
      </c>
      <c r="T12">
        <v>17.767051961363599</v>
      </c>
      <c r="W12">
        <v>1</v>
      </c>
    </row>
    <row r="13" spans="1:28" x14ac:dyDescent="0.25">
      <c r="A13" s="24" t="s">
        <v>1901</v>
      </c>
      <c r="B13" s="25" t="s">
        <v>1902</v>
      </c>
      <c r="C13" s="25" t="s">
        <v>1903</v>
      </c>
      <c r="D13" s="25">
        <v>28.4</v>
      </c>
      <c r="E13" s="8">
        <v>12.7</v>
      </c>
      <c r="F13" s="8">
        <v>-4.2</v>
      </c>
      <c r="G13" s="8">
        <v>11.6</v>
      </c>
      <c r="H13" s="8">
        <v>3.2</v>
      </c>
      <c r="I13" s="26" t="s">
        <v>1830</v>
      </c>
      <c r="J13" s="8">
        <v>0.13</v>
      </c>
      <c r="K13" s="8" t="s">
        <v>2524</v>
      </c>
      <c r="L13" s="8" t="s">
        <v>2525</v>
      </c>
      <c r="M13" s="9">
        <v>-55.5</v>
      </c>
      <c r="N13" s="9">
        <v>-68.900000000000006</v>
      </c>
      <c r="O13">
        <v>12.7451951730839</v>
      </c>
      <c r="P13">
        <v>40.969308412160103</v>
      </c>
      <c r="Q13">
        <v>358.23377904320103</v>
      </c>
      <c r="R13">
        <v>-8.3524765040926301</v>
      </c>
      <c r="S13">
        <v>0.257558128349477</v>
      </c>
      <c r="T13">
        <v>9.6233985711442696</v>
      </c>
      <c r="W13">
        <v>1</v>
      </c>
    </row>
    <row r="14" spans="1:28" x14ac:dyDescent="0.25">
      <c r="A14" s="24" t="s">
        <v>1628</v>
      </c>
      <c r="B14" s="25" t="s">
        <v>1629</v>
      </c>
      <c r="C14" s="25" t="s">
        <v>1630</v>
      </c>
      <c r="D14" s="25">
        <v>23.8</v>
      </c>
      <c r="E14" s="8">
        <v>20.6</v>
      </c>
      <c r="F14" s="8">
        <v>-19.3</v>
      </c>
      <c r="G14" s="8">
        <v>-6.3</v>
      </c>
      <c r="H14" s="8">
        <v>3.6</v>
      </c>
      <c r="I14" s="26" t="s">
        <v>1613</v>
      </c>
      <c r="J14" s="8">
        <v>0.17</v>
      </c>
      <c r="K14" s="8" t="s">
        <v>2524</v>
      </c>
      <c r="L14" s="8" t="s">
        <v>2519</v>
      </c>
      <c r="M14" s="9">
        <v>-8.1999999999999993</v>
      </c>
      <c r="N14" s="9" t="s">
        <v>2530</v>
      </c>
      <c r="O14">
        <v>20.6189233472555</v>
      </c>
      <c r="P14">
        <v>39.240331913875799</v>
      </c>
      <c r="Q14">
        <v>264.12100199072103</v>
      </c>
      <c r="R14">
        <v>1.3359681700983299</v>
      </c>
      <c r="S14">
        <v>12.9744075665661</v>
      </c>
      <c r="T14">
        <v>15.969343672960299</v>
      </c>
      <c r="W14">
        <v>1</v>
      </c>
    </row>
    <row r="15" spans="1:28" x14ac:dyDescent="0.25">
      <c r="A15" s="24" t="s">
        <v>2209</v>
      </c>
      <c r="B15" s="25" t="s">
        <v>795</v>
      </c>
      <c r="C15" s="25" t="s">
        <v>2210</v>
      </c>
      <c r="D15" s="25">
        <v>31.5</v>
      </c>
      <c r="E15" s="8">
        <v>19.7</v>
      </c>
      <c r="F15" s="8">
        <v>-17.600000000000001</v>
      </c>
      <c r="G15" s="8">
        <v>5.3</v>
      </c>
      <c r="H15" s="8">
        <v>-7.2</v>
      </c>
      <c r="I15" s="26" t="s">
        <v>2169</v>
      </c>
      <c r="J15" s="8">
        <v>9.5000000000000001E-2</v>
      </c>
      <c r="K15" s="8" t="s">
        <v>2524</v>
      </c>
      <c r="L15" s="8" t="s">
        <v>2525</v>
      </c>
      <c r="M15" s="9">
        <v>-3.2</v>
      </c>
      <c r="N15" s="9">
        <v>-64.3</v>
      </c>
      <c r="O15">
        <v>19.740567367732901</v>
      </c>
      <c r="P15">
        <v>52.611316336347798</v>
      </c>
      <c r="Q15">
        <v>59.834801904945202</v>
      </c>
      <c r="R15">
        <v>-7.8814127704728403</v>
      </c>
      <c r="S15">
        <v>-13.5605624265568</v>
      </c>
      <c r="T15">
        <v>11.9868460996579</v>
      </c>
      <c r="W15">
        <v>1</v>
      </c>
    </row>
    <row r="16" spans="1:28" x14ac:dyDescent="0.25">
      <c r="A16" s="24" t="s">
        <v>425</v>
      </c>
      <c r="B16" s="25" t="s">
        <v>426</v>
      </c>
      <c r="C16" s="25" t="s">
        <v>427</v>
      </c>
      <c r="D16" s="25">
        <v>29</v>
      </c>
      <c r="E16" s="8">
        <v>19.600000000000001</v>
      </c>
      <c r="F16" s="8">
        <v>-16.600000000000001</v>
      </c>
      <c r="G16" s="8">
        <v>-10.4</v>
      </c>
      <c r="H16" s="8">
        <v>0.1</v>
      </c>
      <c r="I16" s="26" t="s">
        <v>428</v>
      </c>
      <c r="J16" s="8">
        <v>0.98</v>
      </c>
      <c r="K16" s="8" t="s">
        <v>2524</v>
      </c>
      <c r="L16" s="8" t="s">
        <v>2519</v>
      </c>
      <c r="M16" s="9">
        <v>-7.7</v>
      </c>
      <c r="N16" s="9" t="s">
        <v>2531</v>
      </c>
      <c r="O16">
        <v>19.589027540947502</v>
      </c>
      <c r="P16">
        <v>42.741739180350201</v>
      </c>
      <c r="Q16">
        <v>277.97358299002599</v>
      </c>
      <c r="R16">
        <v>-1.84423216372515</v>
      </c>
      <c r="S16">
        <v>13.166438351993</v>
      </c>
      <c r="T16">
        <v>14.386580860282599</v>
      </c>
      <c r="W16">
        <v>1</v>
      </c>
    </row>
    <row r="17" spans="1:28" x14ac:dyDescent="0.25">
      <c r="A17" s="24" t="s">
        <v>1318</v>
      </c>
      <c r="B17" s="25" t="s">
        <v>1287</v>
      </c>
      <c r="C17" s="25" t="s">
        <v>1319</v>
      </c>
      <c r="D17" s="25">
        <v>56.7</v>
      </c>
      <c r="E17" s="8">
        <v>18.2</v>
      </c>
      <c r="F17" s="8">
        <v>-12.4</v>
      </c>
      <c r="G17" s="8">
        <v>11.4</v>
      </c>
      <c r="H17" s="8">
        <v>6.9</v>
      </c>
      <c r="I17" s="26" t="s">
        <v>1295</v>
      </c>
      <c r="J17" s="8">
        <v>0.24</v>
      </c>
      <c r="K17" s="8" t="s">
        <v>2518</v>
      </c>
      <c r="L17" s="8" t="s">
        <v>2525</v>
      </c>
      <c r="M17" s="9" t="s">
        <v>2532</v>
      </c>
      <c r="N17" s="9">
        <v>-20.6</v>
      </c>
      <c r="O17">
        <v>18.202472359544998</v>
      </c>
      <c r="P17">
        <v>32.329909019805903</v>
      </c>
      <c r="Q17">
        <v>220.392870738733</v>
      </c>
      <c r="R17">
        <v>7.4140284768517901</v>
      </c>
      <c r="S17">
        <v>6.3082422673664897</v>
      </c>
      <c r="T17">
        <v>15.3807757034761</v>
      </c>
      <c r="W17">
        <v>1</v>
      </c>
    </row>
    <row r="18" spans="1:28" x14ac:dyDescent="0.25">
      <c r="A18" s="24" t="s">
        <v>142</v>
      </c>
      <c r="B18" s="25" t="s">
        <v>143</v>
      </c>
      <c r="C18" s="25" t="s">
        <v>144</v>
      </c>
      <c r="D18" s="25">
        <v>33.299999999999997</v>
      </c>
      <c r="E18" s="8">
        <v>17.2</v>
      </c>
      <c r="F18" s="8">
        <v>-11.5</v>
      </c>
      <c r="G18" s="8">
        <v>-5.3</v>
      </c>
      <c r="H18" s="8">
        <v>-11.7</v>
      </c>
      <c r="I18" s="26" t="s">
        <v>145</v>
      </c>
      <c r="J18" s="8">
        <v>4</v>
      </c>
      <c r="K18" s="8" t="s">
        <v>2518</v>
      </c>
      <c r="L18" s="8" t="s">
        <v>2525</v>
      </c>
      <c r="M18" s="9" t="s">
        <v>2533</v>
      </c>
      <c r="N18" s="9">
        <v>-9.1</v>
      </c>
      <c r="O18">
        <v>17.240359625019401</v>
      </c>
      <c r="P18">
        <v>32.182769042999603</v>
      </c>
      <c r="Q18">
        <v>129.82652901127901</v>
      </c>
      <c r="R18">
        <v>5.8811313688696698</v>
      </c>
      <c r="S18">
        <v>-7.0521109491586502</v>
      </c>
      <c r="T18">
        <v>14.5914367004368</v>
      </c>
      <c r="W18">
        <v>1</v>
      </c>
    </row>
    <row r="19" spans="1:28" x14ac:dyDescent="0.25">
      <c r="A19" s="24" t="s">
        <v>1468</v>
      </c>
      <c r="B19" s="25" t="s">
        <v>1469</v>
      </c>
      <c r="C19" s="25" t="s">
        <v>249</v>
      </c>
      <c r="D19" s="25">
        <v>32.4</v>
      </c>
      <c r="E19" s="8">
        <v>21.5</v>
      </c>
      <c r="F19" s="8">
        <v>-4.4000000000000004</v>
      </c>
      <c r="G19" s="8">
        <v>-19.600000000000001</v>
      </c>
      <c r="H19" s="8">
        <v>-7.7</v>
      </c>
      <c r="I19" s="26" t="s">
        <v>1429</v>
      </c>
      <c r="J19" s="8">
        <v>0.21</v>
      </c>
      <c r="K19" s="8" t="s">
        <v>2518</v>
      </c>
      <c r="L19" s="8" t="s">
        <v>2519</v>
      </c>
      <c r="M19" s="9" t="s">
        <v>2534</v>
      </c>
      <c r="N19" s="9" t="s">
        <v>2535</v>
      </c>
      <c r="O19">
        <v>21.513019313894599</v>
      </c>
      <c r="P19">
        <v>25.5974465150213</v>
      </c>
      <c r="Q19">
        <v>50.593862800992099</v>
      </c>
      <c r="R19">
        <v>-5.9003383116056698</v>
      </c>
      <c r="S19">
        <v>-7.1816209065729302</v>
      </c>
      <c r="T19">
        <v>19.401554807872301</v>
      </c>
      <c r="W19">
        <v>1</v>
      </c>
    </row>
    <row r="20" spans="1:28" x14ac:dyDescent="0.25">
      <c r="A20" s="24" t="s">
        <v>102</v>
      </c>
      <c r="B20" s="25" t="s">
        <v>103</v>
      </c>
      <c r="C20" s="25" t="s">
        <v>104</v>
      </c>
      <c r="D20" s="25">
        <v>26.5</v>
      </c>
      <c r="E20" s="8">
        <v>13.1</v>
      </c>
      <c r="F20" s="8">
        <v>-8.9</v>
      </c>
      <c r="G20" s="8">
        <v>-7.3</v>
      </c>
      <c r="H20" s="8">
        <v>-6.3</v>
      </c>
      <c r="I20" s="26" t="s">
        <v>105</v>
      </c>
      <c r="J20" s="8">
        <v>7</v>
      </c>
      <c r="K20" s="8" t="s">
        <v>2524</v>
      </c>
      <c r="L20" s="8" t="s">
        <v>2519</v>
      </c>
      <c r="M20" s="9">
        <v>-28.7</v>
      </c>
      <c r="N20" s="9" t="s">
        <v>2536</v>
      </c>
      <c r="O20">
        <v>13.1221187313635</v>
      </c>
      <c r="P20">
        <v>63.315670843004398</v>
      </c>
      <c r="Q20">
        <v>27.406603000132201</v>
      </c>
      <c r="R20">
        <v>-10.408602978163399</v>
      </c>
      <c r="S20">
        <v>-5.39682924542217</v>
      </c>
      <c r="T20">
        <v>5.8928107163496204</v>
      </c>
      <c r="W20">
        <v>1</v>
      </c>
    </row>
    <row r="21" spans="1:28" x14ac:dyDescent="0.25">
      <c r="A21" s="24" t="s">
        <v>800</v>
      </c>
      <c r="B21" s="25" t="s">
        <v>801</v>
      </c>
      <c r="C21" s="25" t="s">
        <v>802</v>
      </c>
      <c r="D21" s="25">
        <v>36</v>
      </c>
      <c r="E21" s="8">
        <v>22.8</v>
      </c>
      <c r="F21" s="8">
        <v>17.600000000000001</v>
      </c>
      <c r="G21" s="8">
        <v>9.6999999999999993</v>
      </c>
      <c r="H21" s="8">
        <v>-10.8</v>
      </c>
      <c r="I21" s="26" t="s">
        <v>803</v>
      </c>
      <c r="J21" s="8">
        <v>0.44</v>
      </c>
      <c r="K21" s="8" t="s">
        <v>2524</v>
      </c>
      <c r="L21" s="8" t="s">
        <v>2519</v>
      </c>
      <c r="M21" s="9">
        <v>-13.3</v>
      </c>
      <c r="N21" s="9" t="s">
        <v>2537</v>
      </c>
      <c r="O21">
        <v>22.8142499328819</v>
      </c>
      <c r="P21">
        <v>76.661176056449904</v>
      </c>
      <c r="Q21">
        <v>56.222381559203399</v>
      </c>
      <c r="R21">
        <v>-12.3418796631587</v>
      </c>
      <c r="S21">
        <v>-18.451667764901401</v>
      </c>
      <c r="T21">
        <v>5.2634554309703496</v>
      </c>
      <c r="W21">
        <v>1</v>
      </c>
    </row>
    <row r="22" spans="1:28" x14ac:dyDescent="0.25">
      <c r="A22" s="24" t="s">
        <v>1600</v>
      </c>
      <c r="B22" s="25" t="s">
        <v>982</v>
      </c>
      <c r="C22" s="25" t="s">
        <v>1601</v>
      </c>
      <c r="D22" s="25">
        <v>36.6</v>
      </c>
      <c r="E22" s="8">
        <v>20</v>
      </c>
      <c r="F22" s="8">
        <v>-10.8</v>
      </c>
      <c r="G22" s="8">
        <v>16.8</v>
      </c>
      <c r="H22" s="8">
        <v>1</v>
      </c>
      <c r="I22" s="26" t="s">
        <v>1581</v>
      </c>
      <c r="J22" s="8">
        <v>0.18</v>
      </c>
      <c r="K22" s="8" t="s">
        <v>2518</v>
      </c>
      <c r="L22" s="8" t="s">
        <v>2525</v>
      </c>
      <c r="M22" s="9" t="s">
        <v>2538</v>
      </c>
      <c r="N22" s="9">
        <v>-38</v>
      </c>
      <c r="O22">
        <v>19.996999774966199</v>
      </c>
      <c r="P22">
        <v>55.4081330213507</v>
      </c>
      <c r="Q22">
        <v>203.59598620685099</v>
      </c>
      <c r="R22">
        <v>15.0855052794897</v>
      </c>
      <c r="S22">
        <v>6.5894367274332204</v>
      </c>
      <c r="T22">
        <v>11.352834627424301</v>
      </c>
      <c r="W22">
        <v>1</v>
      </c>
    </row>
    <row r="23" spans="1:28" x14ac:dyDescent="0.25">
      <c r="A23" s="20" t="s">
        <v>181</v>
      </c>
      <c r="B23" t="s">
        <v>182</v>
      </c>
      <c r="C23" t="s">
        <v>183</v>
      </c>
      <c r="D23">
        <v>40.799999999999997</v>
      </c>
      <c r="E23">
        <v>22.8</v>
      </c>
      <c r="F23">
        <v>-2.5</v>
      </c>
      <c r="G23">
        <v>5.3</v>
      </c>
      <c r="H23">
        <v>22</v>
      </c>
      <c r="I23" t="s">
        <v>184</v>
      </c>
      <c r="J23">
        <v>2.9</v>
      </c>
      <c r="K23" t="s">
        <v>2524</v>
      </c>
      <c r="L23" t="s">
        <v>2525</v>
      </c>
      <c r="M23">
        <v>-58.4</v>
      </c>
      <c r="N23">
        <v>-160.19999999999999</v>
      </c>
      <c r="O23">
        <v>22.767081499392901</v>
      </c>
      <c r="P23">
        <v>35.883234903955</v>
      </c>
      <c r="Q23">
        <v>154.07817621214701</v>
      </c>
      <c r="R23">
        <v>12.002008948791801</v>
      </c>
      <c r="S23">
        <v>-5.8335128761151296</v>
      </c>
      <c r="T23">
        <v>18.446189544654501</v>
      </c>
      <c r="W23">
        <v>1</v>
      </c>
    </row>
    <row r="24" spans="1:28" x14ac:dyDescent="0.25">
      <c r="A24" s="20" t="s">
        <v>2510</v>
      </c>
      <c r="B24" t="s">
        <v>1471</v>
      </c>
      <c r="C24" t="s">
        <v>2511</v>
      </c>
      <c r="D24">
        <v>44</v>
      </c>
      <c r="E24">
        <v>22</v>
      </c>
      <c r="F24">
        <v>7.4</v>
      </c>
      <c r="G24">
        <v>-8.6</v>
      </c>
      <c r="H24">
        <v>18.8</v>
      </c>
      <c r="I24" t="s">
        <v>2453</v>
      </c>
      <c r="J24">
        <v>7.2999999999999995E-2</v>
      </c>
      <c r="K24" t="s">
        <v>2524</v>
      </c>
      <c r="L24" t="s">
        <v>2519</v>
      </c>
      <c r="M24">
        <v>-69.7</v>
      </c>
      <c r="N24" t="s">
        <v>2539</v>
      </c>
      <c r="O24">
        <v>21.9581419979014</v>
      </c>
      <c r="P24">
        <v>12.694230311490699</v>
      </c>
      <c r="Q24">
        <v>39.544943560503</v>
      </c>
      <c r="R24">
        <v>-3.7208782701766201</v>
      </c>
      <c r="S24">
        <v>-3.07216057372775</v>
      </c>
      <c r="T24">
        <v>21.4214120521445</v>
      </c>
      <c r="W24">
        <v>1</v>
      </c>
    </row>
    <row r="25" spans="1:28" x14ac:dyDescent="0.25">
      <c r="A25" s="20" t="s">
        <v>2060</v>
      </c>
      <c r="B25" t="s">
        <v>502</v>
      </c>
      <c r="C25" t="s">
        <v>2061</v>
      </c>
      <c r="D25">
        <v>56</v>
      </c>
      <c r="E25">
        <v>18.2</v>
      </c>
      <c r="F25">
        <v>10.3</v>
      </c>
      <c r="G25">
        <v>-7.1</v>
      </c>
      <c r="H25">
        <v>-13.2</v>
      </c>
      <c r="I25" t="s">
        <v>1984</v>
      </c>
      <c r="J25">
        <v>0.11</v>
      </c>
      <c r="K25" t="s">
        <v>2518</v>
      </c>
      <c r="L25" t="s">
        <v>2519</v>
      </c>
      <c r="M25" t="s">
        <v>2540</v>
      </c>
      <c r="N25" t="s">
        <v>2541</v>
      </c>
      <c r="O25">
        <v>18.186258548695498</v>
      </c>
      <c r="P25">
        <v>47.792797201420797</v>
      </c>
      <c r="Q25">
        <v>67.713763535478094</v>
      </c>
      <c r="R25">
        <v>-5.1086325403783102</v>
      </c>
      <c r="S25">
        <v>-12.4646611446155</v>
      </c>
      <c r="T25">
        <v>12.217777871499401</v>
      </c>
      <c r="W25">
        <v>1</v>
      </c>
    </row>
    <row r="26" spans="1:28" x14ac:dyDescent="0.25">
      <c r="A26" s="20" t="s">
        <v>1898</v>
      </c>
      <c r="B26" t="s">
        <v>1899</v>
      </c>
      <c r="C26" t="s">
        <v>1900</v>
      </c>
      <c r="D26">
        <v>38.4</v>
      </c>
      <c r="E26">
        <v>19.7</v>
      </c>
      <c r="F26">
        <v>0.2</v>
      </c>
      <c r="G26">
        <v>-2.2000000000000002</v>
      </c>
      <c r="H26">
        <v>-19.600000000000001</v>
      </c>
      <c r="I26" t="s">
        <v>1814</v>
      </c>
      <c r="J26">
        <v>0.13</v>
      </c>
      <c r="K26" t="s">
        <v>2518</v>
      </c>
      <c r="L26" t="s">
        <v>2519</v>
      </c>
      <c r="M26" t="s">
        <v>2542</v>
      </c>
      <c r="N26" t="s">
        <v>2543</v>
      </c>
      <c r="O26">
        <v>19.724096937502601</v>
      </c>
      <c r="P26">
        <v>51.320763291775002</v>
      </c>
      <c r="Q26">
        <v>357.41732861344599</v>
      </c>
      <c r="R26">
        <v>-15.3821127241574</v>
      </c>
      <c r="S26">
        <v>0.69383593663976895</v>
      </c>
      <c r="T26">
        <v>12.326767615005201</v>
      </c>
      <c r="W26">
        <v>1</v>
      </c>
    </row>
    <row r="27" spans="1:28" x14ac:dyDescent="0.25">
      <c r="A27" s="20" t="s">
        <v>2302</v>
      </c>
      <c r="B27" t="s">
        <v>828</v>
      </c>
      <c r="C27" t="s">
        <v>1348</v>
      </c>
      <c r="D27">
        <v>35</v>
      </c>
      <c r="E27">
        <v>23</v>
      </c>
      <c r="F27">
        <v>7</v>
      </c>
      <c r="G27">
        <v>-18.3</v>
      </c>
      <c r="H27">
        <v>-12</v>
      </c>
      <c r="I27" t="s">
        <v>2275</v>
      </c>
      <c r="J27">
        <v>8.5999999999999993E-2</v>
      </c>
      <c r="K27" t="s">
        <v>2524</v>
      </c>
      <c r="L27" t="s">
        <v>2519</v>
      </c>
      <c r="M27">
        <v>-6.8</v>
      </c>
      <c r="N27" t="s">
        <v>2544</v>
      </c>
      <c r="O27">
        <v>22.975856893704801</v>
      </c>
      <c r="P27">
        <v>39.073219547051202</v>
      </c>
      <c r="Q27">
        <v>348.91841518023602</v>
      </c>
      <c r="R27">
        <v>-14.211957574469499</v>
      </c>
      <c r="S27">
        <v>2.7835318993493301</v>
      </c>
      <c r="T27">
        <v>17.837102120770101</v>
      </c>
      <c r="W27">
        <v>1</v>
      </c>
    </row>
    <row r="28" spans="1:28" x14ac:dyDescent="0.25">
      <c r="A28" s="20" t="s">
        <v>1896</v>
      </c>
      <c r="B28" t="s">
        <v>1367</v>
      </c>
      <c r="C28" t="s">
        <v>1897</v>
      </c>
      <c r="D28">
        <v>30</v>
      </c>
      <c r="E28">
        <v>15.9</v>
      </c>
      <c r="F28">
        <v>-14.1</v>
      </c>
      <c r="G28">
        <v>-7</v>
      </c>
      <c r="H28">
        <v>-1.9</v>
      </c>
      <c r="I28" t="s">
        <v>1826</v>
      </c>
      <c r="J28">
        <v>0.13</v>
      </c>
      <c r="K28" t="s">
        <v>2518</v>
      </c>
      <c r="L28" t="s">
        <v>2519</v>
      </c>
      <c r="M28" t="s">
        <v>2545</v>
      </c>
      <c r="N28" t="s">
        <v>2546</v>
      </c>
      <c r="O28">
        <v>15.856229059899499</v>
      </c>
      <c r="P28">
        <v>49.162755898648101</v>
      </c>
      <c r="Q28">
        <v>213.67803697300801</v>
      </c>
      <c r="R28">
        <v>9.9829632495181695</v>
      </c>
      <c r="S28">
        <v>6.6522814837738098</v>
      </c>
      <c r="T28">
        <v>10.368586973132301</v>
      </c>
      <c r="W28">
        <v>1</v>
      </c>
    </row>
    <row r="29" spans="1:28" x14ac:dyDescent="0.25">
      <c r="A29" s="20" t="s">
        <v>2507</v>
      </c>
      <c r="B29" t="s">
        <v>2508</v>
      </c>
      <c r="C29" t="s">
        <v>2509</v>
      </c>
      <c r="D29">
        <v>31.4</v>
      </c>
      <c r="E29">
        <v>27.5</v>
      </c>
      <c r="F29">
        <v>12.9</v>
      </c>
      <c r="G29">
        <v>4.2</v>
      </c>
      <c r="H29">
        <v>-23.9</v>
      </c>
      <c r="I29" t="s">
        <v>2453</v>
      </c>
      <c r="J29">
        <v>7.2999999999999995E-2</v>
      </c>
      <c r="K29" t="s">
        <v>2518</v>
      </c>
      <c r="L29" t="s">
        <v>2519</v>
      </c>
      <c r="M29" t="s">
        <v>2547</v>
      </c>
      <c r="N29" t="s">
        <v>2548</v>
      </c>
      <c r="O29">
        <v>27.481994105231902</v>
      </c>
      <c r="P29">
        <v>21.696862173037701</v>
      </c>
      <c r="Q29">
        <v>67.384281954644294</v>
      </c>
      <c r="R29">
        <v>-3.9070057375777201</v>
      </c>
      <c r="S29">
        <v>-9.37872568148663</v>
      </c>
      <c r="T29">
        <v>25.534972307757801</v>
      </c>
      <c r="W29">
        <v>1</v>
      </c>
    </row>
    <row r="30" spans="1:28" x14ac:dyDescent="0.25">
      <c r="A30" s="20" t="s">
        <v>937</v>
      </c>
      <c r="B30" t="s">
        <v>938</v>
      </c>
      <c r="C30" t="s">
        <v>939</v>
      </c>
      <c r="D30">
        <v>28</v>
      </c>
      <c r="E30">
        <v>21.2</v>
      </c>
      <c r="F30">
        <v>-3.5</v>
      </c>
      <c r="G30">
        <v>-9</v>
      </c>
      <c r="H30">
        <v>-18.899999999999999</v>
      </c>
      <c r="I30" t="s">
        <v>936</v>
      </c>
      <c r="J30">
        <v>0.4</v>
      </c>
      <c r="K30" t="s">
        <v>2518</v>
      </c>
      <c r="L30" t="s">
        <v>2525</v>
      </c>
      <c r="M30" t="s">
        <v>2549</v>
      </c>
      <c r="N30">
        <v>-148</v>
      </c>
      <c r="O30">
        <v>21.2240429701789</v>
      </c>
      <c r="P30">
        <v>59.687428767246601</v>
      </c>
      <c r="Q30">
        <v>341.618884894865</v>
      </c>
      <c r="R30">
        <v>-17.387585787295698</v>
      </c>
      <c r="S30">
        <v>5.7777154400203603</v>
      </c>
      <c r="T30">
        <v>10.7121363314505</v>
      </c>
      <c r="W30">
        <v>1</v>
      </c>
      <c r="X30" s="27"/>
      <c r="Y30" s="27"/>
      <c r="Z30" s="27"/>
      <c r="AA30" s="27"/>
      <c r="AB30" s="27"/>
    </row>
    <row r="31" spans="1:28" s="27" customFormat="1" x14ac:dyDescent="0.25">
      <c r="A31" s="20" t="s">
        <v>2056</v>
      </c>
      <c r="B31" s="27" t="s">
        <v>2057</v>
      </c>
      <c r="C31" s="27" t="s">
        <v>332</v>
      </c>
      <c r="D31" s="27">
        <v>26</v>
      </c>
      <c r="E31" s="27">
        <v>13.6</v>
      </c>
      <c r="F31" s="27">
        <v>-4.4000000000000004</v>
      </c>
      <c r="G31" s="27">
        <v>6.9</v>
      </c>
      <c r="H31" s="27">
        <v>10.9</v>
      </c>
      <c r="I31" s="27" t="s">
        <v>1987</v>
      </c>
      <c r="J31" s="27">
        <v>0.11</v>
      </c>
      <c r="K31" s="27" t="s">
        <v>2524</v>
      </c>
      <c r="L31" s="27" t="s">
        <v>2525</v>
      </c>
      <c r="M31" s="27">
        <v>-2.1</v>
      </c>
      <c r="N31" s="27">
        <v>-111.8</v>
      </c>
      <c r="O31" s="27">
        <v>13.6301137192615</v>
      </c>
      <c r="P31" s="27">
        <v>67.714927590084898</v>
      </c>
      <c r="Q31" s="27">
        <v>148.19049983360901</v>
      </c>
      <c r="R31" s="27">
        <v>10.7177961564194</v>
      </c>
      <c r="S31" s="27">
        <v>-6.6477757033064702</v>
      </c>
      <c r="T31" s="27">
        <v>5.1687448909740104</v>
      </c>
      <c r="W31" s="27">
        <v>1</v>
      </c>
    </row>
    <row r="32" spans="1:28" x14ac:dyDescent="0.25">
      <c r="A32" s="20" t="s">
        <v>1893</v>
      </c>
      <c r="B32" t="s">
        <v>1894</v>
      </c>
      <c r="C32" t="s">
        <v>1895</v>
      </c>
      <c r="D32">
        <v>26.4</v>
      </c>
      <c r="E32">
        <v>14.7</v>
      </c>
      <c r="F32">
        <v>-1.6</v>
      </c>
      <c r="G32">
        <v>-11.9</v>
      </c>
      <c r="H32">
        <v>-8.4</v>
      </c>
      <c r="I32" t="s">
        <v>1826</v>
      </c>
      <c r="J32">
        <v>0.13</v>
      </c>
      <c r="K32" t="s">
        <v>2518</v>
      </c>
      <c r="L32" t="s">
        <v>2519</v>
      </c>
      <c r="M32" t="s">
        <v>2550</v>
      </c>
      <c r="N32" t="s">
        <v>2551</v>
      </c>
      <c r="O32">
        <v>14.653668482670099</v>
      </c>
      <c r="P32">
        <v>14.5316339373046</v>
      </c>
      <c r="Q32">
        <v>244.593623110414</v>
      </c>
      <c r="R32">
        <v>1.57748600608114</v>
      </c>
      <c r="S32">
        <v>3.3212237720670901</v>
      </c>
      <c r="T32">
        <v>14.184886695228601</v>
      </c>
      <c r="W32">
        <v>1</v>
      </c>
    </row>
    <row r="33" spans="1:28" x14ac:dyDescent="0.25">
      <c r="A33" s="20" t="s">
        <v>259</v>
      </c>
      <c r="B33" t="s">
        <v>260</v>
      </c>
      <c r="C33" t="s">
        <v>261</v>
      </c>
      <c r="D33">
        <v>43.4</v>
      </c>
      <c r="E33">
        <v>15.7</v>
      </c>
      <c r="F33">
        <v>0.7</v>
      </c>
      <c r="G33">
        <v>15.7</v>
      </c>
      <c r="H33">
        <v>-0.5</v>
      </c>
      <c r="I33" t="s">
        <v>262</v>
      </c>
      <c r="J33">
        <v>1.8</v>
      </c>
      <c r="K33" t="s">
        <v>2518</v>
      </c>
      <c r="L33" t="s">
        <v>2525</v>
      </c>
      <c r="M33" t="s">
        <v>2552</v>
      </c>
      <c r="N33">
        <v>-164.2</v>
      </c>
      <c r="O33">
        <v>15.7235492176544</v>
      </c>
      <c r="P33">
        <v>75.673651080336597</v>
      </c>
      <c r="Q33">
        <v>101.73372182894001</v>
      </c>
      <c r="R33">
        <v>3.0981586394626701</v>
      </c>
      <c r="S33">
        <v>-14.916226325076099</v>
      </c>
      <c r="T33">
        <v>3.8907075531105</v>
      </c>
      <c r="W33">
        <v>1</v>
      </c>
    </row>
    <row r="34" spans="1:28" x14ac:dyDescent="0.25">
      <c r="A34" s="20" t="s">
        <v>2441</v>
      </c>
      <c r="B34" t="s">
        <v>2442</v>
      </c>
      <c r="C34" t="s">
        <v>2443</v>
      </c>
      <c r="D34">
        <v>31</v>
      </c>
      <c r="E34">
        <v>26.6</v>
      </c>
      <c r="F34">
        <v>9.6</v>
      </c>
      <c r="G34">
        <v>-24.4</v>
      </c>
      <c r="H34">
        <v>-4.5999999999999996</v>
      </c>
      <c r="I34" t="s">
        <v>2397</v>
      </c>
      <c r="J34">
        <v>7.5999999999999998E-2</v>
      </c>
      <c r="K34" t="s">
        <v>2524</v>
      </c>
      <c r="L34" t="s">
        <v>2519</v>
      </c>
      <c r="M34">
        <v>-34.700000000000003</v>
      </c>
      <c r="N34" t="s">
        <v>2553</v>
      </c>
      <c r="O34">
        <v>26.6210443070891</v>
      </c>
      <c r="P34">
        <v>52.6801811631208</v>
      </c>
      <c r="Q34">
        <v>322.38752104015299</v>
      </c>
      <c r="R34">
        <v>-16.770554881866701</v>
      </c>
      <c r="S34">
        <v>12.9208857038668</v>
      </c>
      <c r="T34">
        <v>16.139368066374399</v>
      </c>
      <c r="W34">
        <v>1</v>
      </c>
    </row>
    <row r="35" spans="1:28" x14ac:dyDescent="0.25">
      <c r="A35" s="20" t="s">
        <v>2438</v>
      </c>
      <c r="B35" t="s">
        <v>2439</v>
      </c>
      <c r="C35" t="s">
        <v>2440</v>
      </c>
      <c r="D35">
        <v>44.4</v>
      </c>
      <c r="E35">
        <v>14.1</v>
      </c>
      <c r="F35">
        <v>-2.8</v>
      </c>
      <c r="G35">
        <v>12.6</v>
      </c>
      <c r="H35">
        <v>5.6</v>
      </c>
      <c r="I35" t="s">
        <v>2397</v>
      </c>
      <c r="J35">
        <v>7.5999999999999998E-2</v>
      </c>
      <c r="K35" t="s">
        <v>2518</v>
      </c>
      <c r="L35" t="s">
        <v>2525</v>
      </c>
      <c r="M35" t="s">
        <v>2554</v>
      </c>
      <c r="N35">
        <v>-79.099999999999994</v>
      </c>
      <c r="O35">
        <v>14.0698258695692</v>
      </c>
      <c r="P35">
        <v>50.278787250729401</v>
      </c>
      <c r="Q35">
        <v>178.057214163391</v>
      </c>
      <c r="R35">
        <v>10.815768901365701</v>
      </c>
      <c r="S35">
        <v>-0.366881813368302</v>
      </c>
      <c r="T35">
        <v>8.9913592302426792</v>
      </c>
      <c r="W35">
        <v>1</v>
      </c>
    </row>
    <row r="36" spans="1:28" x14ac:dyDescent="0.25">
      <c r="A36" s="20" t="s">
        <v>933</v>
      </c>
      <c r="B36" t="s">
        <v>934</v>
      </c>
      <c r="C36" t="s">
        <v>935</v>
      </c>
      <c r="D36">
        <v>40</v>
      </c>
      <c r="E36">
        <v>14.1</v>
      </c>
      <c r="F36">
        <v>-8.9</v>
      </c>
      <c r="G36">
        <v>6.3</v>
      </c>
      <c r="H36">
        <v>-9</v>
      </c>
      <c r="I36" t="s">
        <v>936</v>
      </c>
      <c r="J36">
        <v>0.4</v>
      </c>
      <c r="K36" t="s">
        <v>2518</v>
      </c>
      <c r="L36" t="s">
        <v>2519</v>
      </c>
      <c r="M36" t="s">
        <v>2555</v>
      </c>
      <c r="N36" t="s">
        <v>2556</v>
      </c>
      <c r="O36">
        <v>14.1385996477728</v>
      </c>
      <c r="P36">
        <v>65.998591609882197</v>
      </c>
      <c r="Q36">
        <v>328.67880646654203</v>
      </c>
      <c r="R36">
        <v>-11.0338032293352</v>
      </c>
      <c r="S36">
        <v>6.7142489295274403</v>
      </c>
      <c r="T36">
        <v>5.7510040522200301</v>
      </c>
      <c r="W36">
        <v>1</v>
      </c>
    </row>
    <row r="37" spans="1:28" s="27" customFormat="1" x14ac:dyDescent="0.25">
      <c r="A37" s="20" t="s">
        <v>907</v>
      </c>
      <c r="B37" s="27" t="s">
        <v>908</v>
      </c>
      <c r="C37" s="27" t="s">
        <v>909</v>
      </c>
      <c r="D37" s="27">
        <v>31.1</v>
      </c>
      <c r="E37" s="27">
        <v>18.100000000000001</v>
      </c>
      <c r="F37" s="27">
        <v>12.7</v>
      </c>
      <c r="G37" s="27">
        <v>-4.7</v>
      </c>
      <c r="H37" s="27">
        <v>12</v>
      </c>
      <c r="I37" s="27" t="s">
        <v>888</v>
      </c>
      <c r="J37" s="27">
        <v>0.41</v>
      </c>
      <c r="K37" s="27" t="s">
        <v>2524</v>
      </c>
      <c r="L37" s="27" t="s">
        <v>2519</v>
      </c>
      <c r="M37" s="27">
        <v>-48.6</v>
      </c>
      <c r="N37" s="27" t="s">
        <v>2557</v>
      </c>
      <c r="O37" s="27">
        <v>18.0936452933067</v>
      </c>
      <c r="P37" s="27">
        <v>47.7393488009576</v>
      </c>
      <c r="Q37" s="27">
        <v>108.928166135385</v>
      </c>
      <c r="R37" s="27">
        <v>4.3437999198347699</v>
      </c>
      <c r="S37" s="27">
        <v>-12.666878586774001</v>
      </c>
      <c r="T37" s="27">
        <v>12.1680560947248</v>
      </c>
      <c r="W37" s="27">
        <v>1</v>
      </c>
    </row>
    <row r="38" spans="1:28" x14ac:dyDescent="0.25">
      <c r="A38" s="20" t="s">
        <v>1888</v>
      </c>
      <c r="B38" t="s">
        <v>1889</v>
      </c>
      <c r="C38" t="s">
        <v>1890</v>
      </c>
      <c r="D38">
        <v>32.5</v>
      </c>
      <c r="E38">
        <v>23.3</v>
      </c>
      <c r="F38">
        <v>10.1</v>
      </c>
      <c r="G38">
        <v>-8.4</v>
      </c>
      <c r="H38">
        <v>19.2</v>
      </c>
      <c r="I38" t="s">
        <v>1830</v>
      </c>
      <c r="J38">
        <v>0.13</v>
      </c>
      <c r="K38" t="s">
        <v>2524</v>
      </c>
      <c r="L38" t="s">
        <v>2519</v>
      </c>
      <c r="M38">
        <v>-81.099999999999994</v>
      </c>
      <c r="N38" t="s">
        <v>2558</v>
      </c>
      <c r="O38">
        <v>23.263920563825899</v>
      </c>
      <c r="P38">
        <v>25.4811120448684</v>
      </c>
      <c r="Q38">
        <v>358.884661382182</v>
      </c>
      <c r="R38">
        <v>-10.006557151811</v>
      </c>
      <c r="S38">
        <v>0.194815564435705</v>
      </c>
      <c r="T38">
        <v>21.000972855165401</v>
      </c>
      <c r="W38">
        <v>1</v>
      </c>
      <c r="X38" s="27"/>
      <c r="Y38" s="27"/>
      <c r="Z38" s="27"/>
      <c r="AA38" s="27"/>
      <c r="AB38" s="27"/>
    </row>
    <row r="39" spans="1:28" x14ac:dyDescent="0.25">
      <c r="A39" s="20" t="s">
        <v>2125</v>
      </c>
      <c r="B39" t="s">
        <v>2126</v>
      </c>
      <c r="C39" t="s">
        <v>2127</v>
      </c>
      <c r="D39">
        <v>31</v>
      </c>
      <c r="E39">
        <v>13.1</v>
      </c>
      <c r="F39">
        <v>-5.2</v>
      </c>
      <c r="G39">
        <v>6.3</v>
      </c>
      <c r="H39">
        <v>-10.3</v>
      </c>
      <c r="I39" t="s">
        <v>2067</v>
      </c>
      <c r="J39">
        <v>0.1</v>
      </c>
      <c r="K39" t="s">
        <v>2518</v>
      </c>
      <c r="L39" t="s">
        <v>2525</v>
      </c>
      <c r="M39" t="s">
        <v>2559</v>
      </c>
      <c r="N39">
        <v>-92.8</v>
      </c>
      <c r="O39">
        <v>13.146102083887801</v>
      </c>
      <c r="P39">
        <v>29.2799178258837</v>
      </c>
      <c r="Q39">
        <v>121.165213733774</v>
      </c>
      <c r="R39">
        <v>3.3272907593102499</v>
      </c>
      <c r="S39">
        <v>-5.5015454636082799</v>
      </c>
      <c r="T39">
        <v>11.466565907666499</v>
      </c>
      <c r="W39">
        <v>1</v>
      </c>
    </row>
    <row r="40" spans="1:28" x14ac:dyDescent="0.25">
      <c r="A40" s="20" t="s">
        <v>2053</v>
      </c>
      <c r="B40" t="s">
        <v>792</v>
      </c>
      <c r="C40" t="s">
        <v>2054</v>
      </c>
      <c r="D40">
        <v>20</v>
      </c>
      <c r="E40">
        <v>12.8</v>
      </c>
      <c r="F40">
        <v>4</v>
      </c>
      <c r="G40">
        <v>-6.7</v>
      </c>
      <c r="H40">
        <v>-10.1</v>
      </c>
      <c r="I40" t="s">
        <v>1987</v>
      </c>
      <c r="J40">
        <v>0.11</v>
      </c>
      <c r="K40" t="s">
        <v>2518</v>
      </c>
      <c r="L40" t="s">
        <v>2519</v>
      </c>
      <c r="M40" t="s">
        <v>2560</v>
      </c>
      <c r="N40" t="s">
        <v>2561</v>
      </c>
      <c r="O40">
        <v>12.763228431709599</v>
      </c>
      <c r="P40">
        <v>25.809651682898501</v>
      </c>
      <c r="Q40">
        <v>66.406073429738797</v>
      </c>
      <c r="R40">
        <v>-2.22415557407597</v>
      </c>
      <c r="S40">
        <v>-5.0923622767273899</v>
      </c>
      <c r="T40">
        <v>11.490038225561801</v>
      </c>
      <c r="W40">
        <v>1</v>
      </c>
    </row>
    <row r="41" spans="1:28" x14ac:dyDescent="0.25">
      <c r="A41" s="20" t="s">
        <v>507</v>
      </c>
      <c r="B41" t="s">
        <v>508</v>
      </c>
      <c r="C41" t="s">
        <v>509</v>
      </c>
      <c r="D41">
        <v>39.4</v>
      </c>
      <c r="E41">
        <v>15.2</v>
      </c>
      <c r="F41">
        <v>14</v>
      </c>
      <c r="G41">
        <v>-5.8</v>
      </c>
      <c r="H41">
        <v>1.7</v>
      </c>
      <c r="I41" t="s">
        <v>510</v>
      </c>
      <c r="J41">
        <v>0.72</v>
      </c>
      <c r="K41" t="s">
        <v>2518</v>
      </c>
      <c r="L41" t="s">
        <v>2519</v>
      </c>
      <c r="M41" t="s">
        <v>2562</v>
      </c>
      <c r="N41" t="s">
        <v>2563</v>
      </c>
      <c r="O41">
        <v>15.2489343889991</v>
      </c>
      <c r="P41">
        <v>43.811501095084402</v>
      </c>
      <c r="Q41">
        <v>104.976637641289</v>
      </c>
      <c r="R41">
        <v>2.72810530978101</v>
      </c>
      <c r="S41">
        <v>-10.198058844090999</v>
      </c>
      <c r="T41">
        <v>11.003955526591399</v>
      </c>
      <c r="W41">
        <v>1</v>
      </c>
    </row>
    <row r="42" spans="1:28" x14ac:dyDescent="0.25">
      <c r="A42" s="20" t="s">
        <v>1314</v>
      </c>
      <c r="B42" t="s">
        <v>1315</v>
      </c>
      <c r="C42" t="s">
        <v>1316</v>
      </c>
      <c r="D42">
        <v>30</v>
      </c>
      <c r="E42">
        <v>14.3</v>
      </c>
      <c r="F42">
        <v>-14.2</v>
      </c>
      <c r="G42">
        <v>1.9</v>
      </c>
      <c r="H42" t="s">
        <v>1317</v>
      </c>
      <c r="I42" t="s">
        <v>1297</v>
      </c>
      <c r="J42">
        <v>0.24</v>
      </c>
      <c r="K42" t="s">
        <v>2518</v>
      </c>
      <c r="L42" t="s">
        <v>2525</v>
      </c>
      <c r="M42" t="s">
        <v>2564</v>
      </c>
      <c r="N42">
        <v>-51.3</v>
      </c>
      <c r="O42">
        <v>14.339107364128401</v>
      </c>
      <c r="P42">
        <v>53.888434682697103</v>
      </c>
      <c r="Q42">
        <v>121.338316707769</v>
      </c>
      <c r="R42">
        <v>6.0248044168715502</v>
      </c>
      <c r="S42">
        <v>-9.89415073690129</v>
      </c>
      <c r="T42">
        <v>8.4508882925950903</v>
      </c>
      <c r="W42">
        <v>1</v>
      </c>
    </row>
    <row r="43" spans="1:28" x14ac:dyDescent="0.25">
      <c r="A43" s="20" t="s">
        <v>1512</v>
      </c>
      <c r="B43" t="s">
        <v>1513</v>
      </c>
      <c r="C43" t="s">
        <v>1514</v>
      </c>
      <c r="D43">
        <v>37.5</v>
      </c>
      <c r="E43">
        <v>19.2</v>
      </c>
      <c r="F43">
        <v>13.3</v>
      </c>
      <c r="G43">
        <v>-3.7</v>
      </c>
      <c r="H43">
        <v>13.3</v>
      </c>
      <c r="I43" t="s">
        <v>1474</v>
      </c>
      <c r="J43">
        <v>0.2</v>
      </c>
      <c r="K43" t="s">
        <v>2524</v>
      </c>
      <c r="L43" t="s">
        <v>2519</v>
      </c>
      <c r="M43">
        <v>-45</v>
      </c>
      <c r="N43" t="s">
        <v>2565</v>
      </c>
      <c r="O43">
        <v>19.1695070359151</v>
      </c>
      <c r="P43">
        <v>47.664284669553801</v>
      </c>
      <c r="Q43">
        <v>114.600245470342</v>
      </c>
      <c r="R43">
        <v>5.8988866890425697</v>
      </c>
      <c r="S43">
        <v>-12.8841401541948</v>
      </c>
      <c r="T43">
        <v>12.910153690676999</v>
      </c>
      <c r="W43">
        <v>1</v>
      </c>
    </row>
    <row r="44" spans="1:28" s="27" customFormat="1" x14ac:dyDescent="0.25">
      <c r="A44" s="20" t="s">
        <v>1683</v>
      </c>
      <c r="B44" s="27" t="s">
        <v>115</v>
      </c>
      <c r="C44" s="27" t="s">
        <v>1684</v>
      </c>
      <c r="D44" s="27">
        <v>33</v>
      </c>
      <c r="E44" s="27">
        <v>14.4</v>
      </c>
      <c r="F44" s="27">
        <v>-3</v>
      </c>
      <c r="G44" s="27">
        <v>10.199999999999999</v>
      </c>
      <c r="H44" s="27">
        <v>-9.6999999999999993</v>
      </c>
      <c r="I44" s="27" t="s">
        <v>1641</v>
      </c>
      <c r="J44" s="27">
        <v>0.16</v>
      </c>
      <c r="K44" s="27" t="s">
        <v>2518</v>
      </c>
      <c r="L44" s="27" t="s">
        <v>2525</v>
      </c>
      <c r="M44" s="27" t="s">
        <v>2566</v>
      </c>
      <c r="N44" s="27">
        <v>-158.19999999999999</v>
      </c>
      <c r="O44" s="27">
        <v>14.392011673147</v>
      </c>
      <c r="P44" s="27">
        <v>76.0769914442904</v>
      </c>
      <c r="Q44" s="27">
        <v>49.2632114721211</v>
      </c>
      <c r="R44" s="27">
        <v>-9.11607377324213</v>
      </c>
      <c r="S44" s="27">
        <v>-10.584658940756899</v>
      </c>
      <c r="T44" s="27">
        <v>3.46297474271209</v>
      </c>
      <c r="W44" s="27">
        <v>1</v>
      </c>
    </row>
    <row r="45" spans="1:28" x14ac:dyDescent="0.25">
      <c r="A45" s="20" t="s">
        <v>1597</v>
      </c>
      <c r="B45" t="s">
        <v>1598</v>
      </c>
      <c r="C45" t="s">
        <v>1599</v>
      </c>
      <c r="D45">
        <v>28.3</v>
      </c>
      <c r="E45">
        <v>15.2</v>
      </c>
      <c r="F45">
        <v>1.5</v>
      </c>
      <c r="G45">
        <v>3.5</v>
      </c>
      <c r="H45">
        <v>-14.7</v>
      </c>
      <c r="I45" t="s">
        <v>1584</v>
      </c>
      <c r="J45">
        <v>0.18</v>
      </c>
      <c r="K45" t="s">
        <v>2518</v>
      </c>
      <c r="L45" t="s">
        <v>2525</v>
      </c>
      <c r="M45" t="s">
        <v>2567</v>
      </c>
      <c r="N45">
        <v>-54.7</v>
      </c>
      <c r="O45">
        <v>15.185190153567399</v>
      </c>
      <c r="P45">
        <v>46.779912638469099</v>
      </c>
      <c r="Q45">
        <v>342.93849869257002</v>
      </c>
      <c r="R45">
        <v>-10.578876817244399</v>
      </c>
      <c r="S45">
        <v>3.2467080705167999</v>
      </c>
      <c r="T45">
        <v>10.3988582060922</v>
      </c>
      <c r="W45">
        <v>1</v>
      </c>
      <c r="X45" s="27"/>
      <c r="Y45" s="27"/>
      <c r="Z45" s="27"/>
      <c r="AA45" s="27"/>
      <c r="AB45" s="27"/>
    </row>
    <row r="46" spans="1:28" x14ac:dyDescent="0.25">
      <c r="A46" s="20" t="s">
        <v>82</v>
      </c>
      <c r="B46" t="s">
        <v>83</v>
      </c>
      <c r="C46" t="s">
        <v>84</v>
      </c>
      <c r="D46">
        <v>35.5</v>
      </c>
      <c r="E46">
        <v>13.6</v>
      </c>
      <c r="F46">
        <v>-2.6</v>
      </c>
      <c r="G46">
        <v>5.9</v>
      </c>
      <c r="H46">
        <v>-12.1</v>
      </c>
      <c r="I46" t="s">
        <v>85</v>
      </c>
      <c r="J46">
        <v>9.5</v>
      </c>
      <c r="K46" t="s">
        <v>2518</v>
      </c>
      <c r="L46" t="s">
        <v>2519</v>
      </c>
      <c r="M46" t="s">
        <v>2568</v>
      </c>
      <c r="N46" t="s">
        <v>2569</v>
      </c>
      <c r="O46">
        <v>13.7105798564466</v>
      </c>
      <c r="P46">
        <v>85.079183703989401</v>
      </c>
      <c r="Q46">
        <v>351.80305707944802</v>
      </c>
      <c r="R46">
        <v>-13.5204921506494</v>
      </c>
      <c r="S46">
        <v>1.9475963079574401</v>
      </c>
      <c r="T46">
        <v>1.1760784945993099</v>
      </c>
      <c r="W46">
        <v>1</v>
      </c>
    </row>
    <row r="47" spans="1:28" x14ac:dyDescent="0.25">
      <c r="A47" s="20" t="s">
        <v>2235</v>
      </c>
      <c r="B47" t="s">
        <v>2096</v>
      </c>
      <c r="C47" t="s">
        <v>2236</v>
      </c>
      <c r="D47">
        <v>28.1</v>
      </c>
      <c r="E47">
        <v>19.600000000000001</v>
      </c>
      <c r="F47">
        <v>1.8</v>
      </c>
      <c r="G47">
        <v>-16.5</v>
      </c>
      <c r="H47">
        <v>-10.4</v>
      </c>
      <c r="I47" t="s">
        <v>2217</v>
      </c>
      <c r="J47">
        <v>9.1999999999999998E-2</v>
      </c>
      <c r="K47" t="s">
        <v>2518</v>
      </c>
      <c r="L47" t="s">
        <v>2519</v>
      </c>
      <c r="M47" t="s">
        <v>2570</v>
      </c>
      <c r="N47" t="s">
        <v>2571</v>
      </c>
      <c r="O47">
        <v>19.5869854750546</v>
      </c>
      <c r="P47">
        <v>32.5513887106789</v>
      </c>
      <c r="Q47">
        <v>278.721237004822</v>
      </c>
      <c r="R47">
        <v>-1.59798265576486</v>
      </c>
      <c r="S47">
        <v>10.417038494362201</v>
      </c>
      <c r="T47">
        <v>16.5100502857759</v>
      </c>
      <c r="W47">
        <v>1</v>
      </c>
    </row>
    <row r="48" spans="1:28" x14ac:dyDescent="0.25">
      <c r="A48" s="20" t="s">
        <v>1078</v>
      </c>
      <c r="B48" t="s">
        <v>1079</v>
      </c>
      <c r="C48" t="s">
        <v>1080</v>
      </c>
      <c r="D48">
        <v>22.3</v>
      </c>
      <c r="E48">
        <v>16.7</v>
      </c>
      <c r="F48">
        <v>-10.8</v>
      </c>
      <c r="G48">
        <v>1.2</v>
      </c>
      <c r="H48">
        <v>-12.7</v>
      </c>
      <c r="I48" t="s">
        <v>1081</v>
      </c>
      <c r="J48">
        <v>0.33</v>
      </c>
      <c r="K48" t="s">
        <v>2518</v>
      </c>
      <c r="L48" t="s">
        <v>2519</v>
      </c>
      <c r="M48" t="s">
        <v>2572</v>
      </c>
      <c r="N48" t="s">
        <v>2573</v>
      </c>
      <c r="O48">
        <v>16.714365079176702</v>
      </c>
      <c r="P48">
        <v>16.7811967646163</v>
      </c>
      <c r="Q48">
        <v>242.24016013221899</v>
      </c>
      <c r="R48">
        <v>2.24766408514279</v>
      </c>
      <c r="S48">
        <v>4.2703268039550304</v>
      </c>
      <c r="T48">
        <v>16.002572141620899</v>
      </c>
      <c r="W48">
        <v>1</v>
      </c>
    </row>
    <row r="49" spans="1:28" x14ac:dyDescent="0.25">
      <c r="A49" s="20" t="s">
        <v>1057</v>
      </c>
      <c r="B49" t="s">
        <v>1058</v>
      </c>
      <c r="C49" t="s">
        <v>1059</v>
      </c>
      <c r="D49">
        <v>28.5</v>
      </c>
      <c r="E49">
        <v>17.600000000000001</v>
      </c>
      <c r="F49">
        <v>10.9</v>
      </c>
      <c r="G49">
        <v>-13.8</v>
      </c>
      <c r="H49">
        <v>-0.1</v>
      </c>
      <c r="I49" t="s">
        <v>1053</v>
      </c>
      <c r="J49">
        <v>0.34</v>
      </c>
      <c r="K49" t="s">
        <v>2524</v>
      </c>
      <c r="L49" t="s">
        <v>2519</v>
      </c>
      <c r="M49">
        <v>-5.9</v>
      </c>
      <c r="N49" t="s">
        <v>2574</v>
      </c>
      <c r="O49">
        <v>17.5857897178375</v>
      </c>
      <c r="P49">
        <v>32.640661260317302</v>
      </c>
      <c r="Q49">
        <v>279.90032356851401</v>
      </c>
      <c r="R49">
        <v>-1.6308383292622901</v>
      </c>
      <c r="S49">
        <v>9.3439707369948692</v>
      </c>
      <c r="T49">
        <v>14.808463026593699</v>
      </c>
      <c r="W49">
        <v>1</v>
      </c>
    </row>
    <row r="50" spans="1:28" x14ac:dyDescent="0.25">
      <c r="A50" s="20" t="s">
        <v>1741</v>
      </c>
      <c r="B50" t="s">
        <v>286</v>
      </c>
      <c r="C50" t="s">
        <v>1742</v>
      </c>
      <c r="D50">
        <v>40</v>
      </c>
      <c r="E50">
        <v>17.600000000000001</v>
      </c>
      <c r="F50">
        <v>-9.4</v>
      </c>
      <c r="G50">
        <v>14.1</v>
      </c>
      <c r="H50">
        <v>-4.9000000000000004</v>
      </c>
      <c r="I50" t="s">
        <v>1688</v>
      </c>
      <c r="J50">
        <v>0.15</v>
      </c>
      <c r="K50" t="s">
        <v>2518</v>
      </c>
      <c r="L50" t="s">
        <v>2525</v>
      </c>
      <c r="M50" t="s">
        <v>2575</v>
      </c>
      <c r="N50">
        <v>-133.5</v>
      </c>
      <c r="O50">
        <v>17.640294782117401</v>
      </c>
      <c r="P50">
        <v>72.449961563790694</v>
      </c>
      <c r="Q50">
        <v>79.255113904340902</v>
      </c>
      <c r="R50">
        <v>-3.1357119047812501</v>
      </c>
      <c r="S50">
        <v>-16.524318604547201</v>
      </c>
      <c r="T50">
        <v>5.3192297849996999</v>
      </c>
      <c r="W50">
        <v>1</v>
      </c>
    </row>
    <row r="51" spans="1:28" x14ac:dyDescent="0.25">
      <c r="A51" s="20" t="s">
        <v>1979</v>
      </c>
      <c r="B51" t="s">
        <v>1980</v>
      </c>
      <c r="C51" t="s">
        <v>1981</v>
      </c>
      <c r="D51">
        <v>36</v>
      </c>
      <c r="E51">
        <v>16.399999999999999</v>
      </c>
      <c r="F51">
        <v>15.6</v>
      </c>
      <c r="G51">
        <v>1.5</v>
      </c>
      <c r="H51">
        <v>4.9000000000000004</v>
      </c>
      <c r="I51" t="s">
        <v>1915</v>
      </c>
      <c r="J51">
        <v>0.12</v>
      </c>
      <c r="K51" t="s">
        <v>2524</v>
      </c>
      <c r="L51" t="s">
        <v>2525</v>
      </c>
      <c r="M51">
        <v>-11.4</v>
      </c>
      <c r="N51">
        <v>-135.80000000000001</v>
      </c>
      <c r="O51">
        <v>16.4201096220458</v>
      </c>
      <c r="P51">
        <v>37.900271473044597</v>
      </c>
      <c r="Q51">
        <v>256.31663646327598</v>
      </c>
      <c r="R51">
        <v>2.3860678094329599</v>
      </c>
      <c r="S51">
        <v>9.8004096938839602</v>
      </c>
      <c r="T51">
        <v>12.956799382594999</v>
      </c>
      <c r="W51">
        <v>1</v>
      </c>
      <c r="X51" s="27"/>
      <c r="Y51" s="27"/>
      <c r="Z51" s="27"/>
      <c r="AA51" s="27"/>
      <c r="AB51" s="27"/>
    </row>
    <row r="52" spans="1:28" s="27" customFormat="1" x14ac:dyDescent="0.25">
      <c r="A52" s="20" t="s">
        <v>1810</v>
      </c>
      <c r="B52" s="27" t="s">
        <v>1811</v>
      </c>
      <c r="C52" s="27" t="s">
        <v>1500</v>
      </c>
      <c r="D52" s="27">
        <v>46</v>
      </c>
      <c r="E52" s="27">
        <v>11.7</v>
      </c>
      <c r="F52" s="27">
        <v>10.199999999999999</v>
      </c>
      <c r="G52" s="27">
        <v>2.9</v>
      </c>
      <c r="H52" s="27">
        <v>-4.9000000000000004</v>
      </c>
      <c r="I52" s="27" t="s">
        <v>1746</v>
      </c>
      <c r="J52" s="27">
        <v>0.14000000000000001</v>
      </c>
      <c r="K52" s="27" t="s">
        <v>2518</v>
      </c>
      <c r="L52" s="27" t="s">
        <v>2525</v>
      </c>
      <c r="M52" s="27" t="s">
        <v>2576</v>
      </c>
      <c r="N52" s="27">
        <v>-169.7</v>
      </c>
      <c r="O52" s="27">
        <v>11.681609478149801</v>
      </c>
      <c r="P52" s="27">
        <v>23.036269399466601</v>
      </c>
      <c r="Q52" s="27">
        <v>13.015353671835101</v>
      </c>
      <c r="R52" s="27">
        <v>-4.4537397771095497</v>
      </c>
      <c r="S52" s="27">
        <v>-1.0294840149270399</v>
      </c>
      <c r="T52" s="27">
        <v>10.7500867280595</v>
      </c>
      <c r="W52" s="27">
        <v>1</v>
      </c>
    </row>
    <row r="53" spans="1:28" x14ac:dyDescent="0.25">
      <c r="A53" s="20" t="s">
        <v>1509</v>
      </c>
      <c r="B53" t="s">
        <v>1510</v>
      </c>
      <c r="C53" t="s">
        <v>1511</v>
      </c>
      <c r="D53">
        <v>27.8</v>
      </c>
      <c r="E53">
        <v>23.4</v>
      </c>
      <c r="F53">
        <v>7.8</v>
      </c>
      <c r="G53">
        <v>-21.7</v>
      </c>
      <c r="H53">
        <v>3.7</v>
      </c>
      <c r="I53" t="s">
        <v>1498</v>
      </c>
      <c r="J53">
        <v>0.2</v>
      </c>
      <c r="K53" t="s">
        <v>2518</v>
      </c>
      <c r="L53" t="s">
        <v>2519</v>
      </c>
      <c r="M53" t="s">
        <v>2577</v>
      </c>
      <c r="N53" t="s">
        <v>2578</v>
      </c>
      <c r="O53">
        <v>23.354228739138399</v>
      </c>
      <c r="P53">
        <v>42.0153760066381</v>
      </c>
      <c r="Q53">
        <v>216.41473922168001</v>
      </c>
      <c r="R53">
        <v>12.579460621082699</v>
      </c>
      <c r="S53">
        <v>9.2793741972527801</v>
      </c>
      <c r="T53">
        <v>17.351379916017901</v>
      </c>
      <c r="W53">
        <v>1</v>
      </c>
    </row>
    <row r="54" spans="1:28" x14ac:dyDescent="0.25">
      <c r="A54" s="20" t="s">
        <v>1361</v>
      </c>
      <c r="B54" t="s">
        <v>1321</v>
      </c>
      <c r="C54" t="s">
        <v>1362</v>
      </c>
      <c r="D54">
        <v>38</v>
      </c>
      <c r="E54">
        <v>11.1</v>
      </c>
      <c r="F54">
        <v>0.5</v>
      </c>
      <c r="G54">
        <v>6</v>
      </c>
      <c r="H54">
        <v>9.3000000000000007</v>
      </c>
      <c r="I54" t="s">
        <v>1323</v>
      </c>
      <c r="J54">
        <v>0.23</v>
      </c>
      <c r="K54" t="s">
        <v>2524</v>
      </c>
      <c r="L54" t="s">
        <v>2525</v>
      </c>
      <c r="M54">
        <v>-35.1</v>
      </c>
      <c r="N54">
        <v>-34.200000000000003</v>
      </c>
      <c r="O54">
        <v>11.0788086002061</v>
      </c>
      <c r="P54">
        <v>45.476926712672402</v>
      </c>
      <c r="Q54">
        <v>221.59301524740999</v>
      </c>
      <c r="R54">
        <v>5.9073748431683901</v>
      </c>
      <c r="S54">
        <v>5.24352513462392</v>
      </c>
      <c r="T54">
        <v>7.76842111531478</v>
      </c>
      <c r="W54">
        <v>1</v>
      </c>
    </row>
    <row r="55" spans="1:28" x14ac:dyDescent="0.25">
      <c r="A55" s="20" t="s">
        <v>1681</v>
      </c>
      <c r="B55" t="s">
        <v>1412</v>
      </c>
      <c r="C55" t="s">
        <v>1682</v>
      </c>
      <c r="D55">
        <v>31.6</v>
      </c>
      <c r="E55">
        <v>14.1</v>
      </c>
      <c r="F55">
        <v>-2.9</v>
      </c>
      <c r="G55">
        <v>-1</v>
      </c>
      <c r="H55">
        <v>-13.8</v>
      </c>
      <c r="I55" t="s">
        <v>1634</v>
      </c>
      <c r="J55">
        <v>0.16</v>
      </c>
      <c r="K55" t="s">
        <v>2524</v>
      </c>
      <c r="L55" t="s">
        <v>2525</v>
      </c>
      <c r="M55">
        <v>-51.8</v>
      </c>
      <c r="N55">
        <v>-11.2</v>
      </c>
      <c r="O55">
        <v>14.1368313281301</v>
      </c>
      <c r="P55">
        <v>-49.368892242265503</v>
      </c>
      <c r="Q55">
        <v>8.2756134327259208</v>
      </c>
      <c r="R55">
        <v>-10.616977527489899</v>
      </c>
      <c r="S55">
        <v>-1.5442347738722999</v>
      </c>
      <c r="T55">
        <v>-9.2057116587441996</v>
      </c>
      <c r="W55">
        <v>1</v>
      </c>
    </row>
    <row r="56" spans="1:28" x14ac:dyDescent="0.25">
      <c r="A56" s="20" t="s">
        <v>1359</v>
      </c>
      <c r="B56" t="s">
        <v>1104</v>
      </c>
      <c r="C56" t="s">
        <v>1360</v>
      </c>
      <c r="D56">
        <v>29.4</v>
      </c>
      <c r="E56">
        <v>18.3</v>
      </c>
      <c r="F56">
        <v>-5</v>
      </c>
      <c r="G56">
        <v>-13</v>
      </c>
      <c r="H56">
        <v>-11.9</v>
      </c>
      <c r="I56" t="s">
        <v>1340</v>
      </c>
      <c r="J56">
        <v>0.23</v>
      </c>
      <c r="K56" t="s">
        <v>2524</v>
      </c>
      <c r="L56" t="s">
        <v>2519</v>
      </c>
      <c r="M56">
        <v>-48.7</v>
      </c>
      <c r="N56" t="s">
        <v>2579</v>
      </c>
      <c r="O56">
        <v>18.319661568926399</v>
      </c>
      <c r="P56">
        <v>89.320651946267205</v>
      </c>
      <c r="Q56">
        <v>356.17181019433701</v>
      </c>
      <c r="R56">
        <v>-18.277500801058899</v>
      </c>
      <c r="S56">
        <v>1.22302285355843</v>
      </c>
      <c r="T56">
        <v>0.217208579401097</v>
      </c>
      <c r="W56">
        <v>1</v>
      </c>
    </row>
    <row r="57" spans="1:28" x14ac:dyDescent="0.25">
      <c r="A57" s="20" t="s">
        <v>1594</v>
      </c>
      <c r="B57" t="s">
        <v>1595</v>
      </c>
      <c r="C57" t="s">
        <v>1596</v>
      </c>
      <c r="D57">
        <v>29.3</v>
      </c>
      <c r="E57">
        <v>14.9</v>
      </c>
      <c r="F57">
        <v>-6</v>
      </c>
      <c r="G57">
        <v>-7.3</v>
      </c>
      <c r="H57">
        <v>-11.5</v>
      </c>
      <c r="I57" t="s">
        <v>1584</v>
      </c>
      <c r="J57">
        <v>0.18</v>
      </c>
      <c r="K57" t="s">
        <v>2518</v>
      </c>
      <c r="L57" t="s">
        <v>2519</v>
      </c>
      <c r="M57" t="s">
        <v>2520</v>
      </c>
      <c r="N57" t="s">
        <v>2580</v>
      </c>
      <c r="O57">
        <v>14.884219831754701</v>
      </c>
      <c r="P57">
        <v>11.5724479661889</v>
      </c>
      <c r="Q57">
        <v>29.2525066309843</v>
      </c>
      <c r="R57">
        <v>-2.6051014011709701</v>
      </c>
      <c r="S57">
        <v>-1.4590766029514</v>
      </c>
      <c r="T57">
        <v>14.581650872117899</v>
      </c>
      <c r="W57">
        <v>1</v>
      </c>
    </row>
    <row r="58" spans="1:28" x14ac:dyDescent="0.25">
      <c r="A58" s="20" t="s">
        <v>1804</v>
      </c>
      <c r="B58" t="s">
        <v>1805</v>
      </c>
      <c r="C58" t="s">
        <v>1806</v>
      </c>
      <c r="D58">
        <v>31.2</v>
      </c>
      <c r="E58">
        <v>14.5</v>
      </c>
      <c r="F58">
        <v>-13</v>
      </c>
      <c r="G58">
        <v>-4</v>
      </c>
      <c r="H58">
        <v>-5</v>
      </c>
      <c r="I58" t="s">
        <v>1746</v>
      </c>
      <c r="J58">
        <v>0.14000000000000001</v>
      </c>
      <c r="K58" t="s">
        <v>2518</v>
      </c>
      <c r="L58" t="s">
        <v>2525</v>
      </c>
      <c r="M58" t="s">
        <v>2581</v>
      </c>
      <c r="N58">
        <v>-131</v>
      </c>
      <c r="O58">
        <v>14.491376746189401</v>
      </c>
      <c r="P58">
        <v>-71.197500581866294</v>
      </c>
      <c r="Q58">
        <v>31.594728421301699</v>
      </c>
      <c r="R58">
        <v>-11.684691700064899</v>
      </c>
      <c r="S58">
        <v>-7.1869884276886404</v>
      </c>
      <c r="T58">
        <v>-4.6706720303082401</v>
      </c>
      <c r="W58">
        <v>1</v>
      </c>
    </row>
    <row r="59" spans="1:28" x14ac:dyDescent="0.25">
      <c r="A59" s="20" t="s">
        <v>990</v>
      </c>
      <c r="B59" t="s">
        <v>991</v>
      </c>
      <c r="C59" t="s">
        <v>992</v>
      </c>
      <c r="D59">
        <v>26.5</v>
      </c>
      <c r="E59">
        <v>20.7</v>
      </c>
      <c r="F59">
        <v>-10</v>
      </c>
      <c r="G59">
        <v>3.2</v>
      </c>
      <c r="H59">
        <v>17.8</v>
      </c>
      <c r="I59" t="s">
        <v>984</v>
      </c>
      <c r="J59">
        <v>0.37</v>
      </c>
      <c r="K59" t="s">
        <v>2524</v>
      </c>
      <c r="L59" t="s">
        <v>2519</v>
      </c>
      <c r="M59">
        <v>-38.299999999999997</v>
      </c>
      <c r="N59" t="s">
        <v>2582</v>
      </c>
      <c r="O59">
        <v>20.665913964787499</v>
      </c>
      <c r="P59">
        <v>33.527353558031599</v>
      </c>
      <c r="Q59">
        <v>217.33170502245201</v>
      </c>
      <c r="R59">
        <v>9.0761095437404702</v>
      </c>
      <c r="S59">
        <v>6.9220829271923101</v>
      </c>
      <c r="T59">
        <v>17.2275652226046</v>
      </c>
      <c r="W59">
        <v>1</v>
      </c>
    </row>
    <row r="60" spans="1:28" x14ac:dyDescent="0.25">
      <c r="A60" s="20" t="s">
        <v>414</v>
      </c>
      <c r="B60" t="s">
        <v>415</v>
      </c>
      <c r="C60" t="s">
        <v>416</v>
      </c>
      <c r="D60">
        <v>24.3</v>
      </c>
      <c r="E60">
        <v>19.8</v>
      </c>
      <c r="F60">
        <v>-5.2</v>
      </c>
      <c r="G60">
        <v>2.2000000000000002</v>
      </c>
      <c r="H60">
        <v>19</v>
      </c>
      <c r="I60" t="s">
        <v>395</v>
      </c>
      <c r="J60">
        <v>1</v>
      </c>
      <c r="K60" t="s">
        <v>2524</v>
      </c>
      <c r="L60" t="s">
        <v>2519</v>
      </c>
      <c r="M60">
        <v>-53.3</v>
      </c>
      <c r="N60" t="s">
        <v>2583</v>
      </c>
      <c r="O60">
        <v>19.821200770891799</v>
      </c>
      <c r="P60">
        <v>45.569515058515002</v>
      </c>
      <c r="Q60">
        <v>201.418224382338</v>
      </c>
      <c r="R60">
        <v>13.176823859436499</v>
      </c>
      <c r="S60">
        <v>5.1687763282051904</v>
      </c>
      <c r="T60">
        <v>13.8757004957001</v>
      </c>
      <c r="W60">
        <v>1</v>
      </c>
    </row>
    <row r="61" spans="1:28" x14ac:dyDescent="0.25">
      <c r="A61" s="20" t="s">
        <v>1054</v>
      </c>
      <c r="B61" t="s">
        <v>929</v>
      </c>
      <c r="C61" t="s">
        <v>1055</v>
      </c>
      <c r="D61">
        <v>34.5</v>
      </c>
      <c r="E61">
        <v>21.5</v>
      </c>
      <c r="F61">
        <v>-18.2</v>
      </c>
      <c r="G61">
        <v>-11.3</v>
      </c>
      <c r="H61">
        <v>-2.1</v>
      </c>
      <c r="I61" t="s">
        <v>1056</v>
      </c>
      <c r="J61">
        <v>0.34</v>
      </c>
      <c r="K61" t="s">
        <v>2518</v>
      </c>
      <c r="L61" t="s">
        <v>2519</v>
      </c>
      <c r="M61" t="s">
        <v>2584</v>
      </c>
      <c r="N61" t="s">
        <v>2585</v>
      </c>
      <c r="O61">
        <v>21.525333911463498</v>
      </c>
      <c r="P61">
        <v>42.653374788095</v>
      </c>
      <c r="Q61">
        <v>154.97883162363999</v>
      </c>
      <c r="R61">
        <v>13.215981065122801</v>
      </c>
      <c r="S61">
        <v>-6.1686586717935796</v>
      </c>
      <c r="T61">
        <v>15.831155822529899</v>
      </c>
      <c r="W61">
        <v>1</v>
      </c>
    </row>
    <row r="62" spans="1:28" x14ac:dyDescent="0.25">
      <c r="A62" s="20" t="s">
        <v>2199</v>
      </c>
      <c r="B62" t="s">
        <v>2200</v>
      </c>
      <c r="C62" t="s">
        <v>2201</v>
      </c>
      <c r="D62">
        <v>41.7</v>
      </c>
      <c r="E62">
        <v>31.7</v>
      </c>
      <c r="F62">
        <v>-27.8</v>
      </c>
      <c r="G62">
        <v>-14.3</v>
      </c>
      <c r="H62">
        <v>-5.2</v>
      </c>
      <c r="I62" t="s">
        <v>2169</v>
      </c>
      <c r="J62">
        <v>9.5000000000000001E-2</v>
      </c>
      <c r="K62" t="s">
        <v>2518</v>
      </c>
      <c r="L62" t="s">
        <v>2519</v>
      </c>
      <c r="M62" t="s">
        <v>2586</v>
      </c>
      <c r="N62" t="s">
        <v>2587</v>
      </c>
      <c r="O62">
        <v>31.691797045923401</v>
      </c>
      <c r="P62">
        <v>50.030521120461302</v>
      </c>
      <c r="Q62">
        <v>258.08246105273901</v>
      </c>
      <c r="R62">
        <v>5.0155978488032797</v>
      </c>
      <c r="S62">
        <v>23.764661420635999</v>
      </c>
      <c r="T62">
        <v>20.358159194328302</v>
      </c>
      <c r="W62">
        <v>1</v>
      </c>
    </row>
    <row r="63" spans="1:28" x14ac:dyDescent="0.25">
      <c r="A63" s="20" t="s">
        <v>1738</v>
      </c>
      <c r="B63" t="s">
        <v>1739</v>
      </c>
      <c r="C63" t="s">
        <v>1740</v>
      </c>
      <c r="D63">
        <v>32.5</v>
      </c>
      <c r="E63">
        <v>19.8</v>
      </c>
      <c r="F63">
        <v>-2</v>
      </c>
      <c r="G63">
        <v>-16.600000000000001</v>
      </c>
      <c r="H63">
        <v>-10.6</v>
      </c>
      <c r="I63" t="s">
        <v>1688</v>
      </c>
      <c r="J63">
        <v>0.15</v>
      </c>
      <c r="K63" t="s">
        <v>2518</v>
      </c>
      <c r="L63" t="s">
        <v>2519</v>
      </c>
      <c r="M63" t="s">
        <v>2588</v>
      </c>
      <c r="N63" t="s">
        <v>2589</v>
      </c>
      <c r="O63">
        <v>19.796969465046899</v>
      </c>
      <c r="P63">
        <v>67.852861379191793</v>
      </c>
      <c r="Q63">
        <v>64.440986106092694</v>
      </c>
      <c r="R63">
        <v>-7.91103360896075</v>
      </c>
      <c r="S63">
        <v>-16.541957697980301</v>
      </c>
      <c r="T63">
        <v>7.4631885113618104</v>
      </c>
      <c r="W63">
        <v>1</v>
      </c>
    </row>
    <row r="64" spans="1:28" x14ac:dyDescent="0.25">
      <c r="A64" s="20" t="s">
        <v>2233</v>
      </c>
      <c r="B64" t="s">
        <v>87</v>
      </c>
      <c r="C64" t="s">
        <v>2234</v>
      </c>
      <c r="D64">
        <v>32</v>
      </c>
      <c r="E64">
        <v>21.2</v>
      </c>
      <c r="F64">
        <v>-18.600000000000001</v>
      </c>
      <c r="G64">
        <v>-9</v>
      </c>
      <c r="H64">
        <v>-4.7</v>
      </c>
      <c r="I64" t="s">
        <v>2217</v>
      </c>
      <c r="J64">
        <v>9.1999999999999998E-2</v>
      </c>
      <c r="K64" t="s">
        <v>2518</v>
      </c>
      <c r="L64" t="s">
        <v>2525</v>
      </c>
      <c r="M64" t="s">
        <v>2590</v>
      </c>
      <c r="N64">
        <v>-35.799999999999997</v>
      </c>
      <c r="O64">
        <v>21.190799890518502</v>
      </c>
      <c r="P64">
        <v>59.113412934424197</v>
      </c>
      <c r="Q64">
        <v>91.452287489532594</v>
      </c>
      <c r="R64">
        <v>0.46090538333710501</v>
      </c>
      <c r="S64">
        <v>-18.179787125490801</v>
      </c>
      <c r="T64">
        <v>10.8780929532456</v>
      </c>
      <c r="W64">
        <v>1</v>
      </c>
    </row>
    <row r="65" spans="1:23" x14ac:dyDescent="0.25">
      <c r="A65" s="20" t="s">
        <v>2163</v>
      </c>
      <c r="B65" t="s">
        <v>2164</v>
      </c>
      <c r="C65" t="s">
        <v>2165</v>
      </c>
      <c r="D65">
        <v>43.3</v>
      </c>
      <c r="E65">
        <v>27.4</v>
      </c>
      <c r="F65">
        <v>-7.5</v>
      </c>
      <c r="G65">
        <v>-23.5</v>
      </c>
      <c r="H65">
        <v>-11.9</v>
      </c>
      <c r="I65" t="s">
        <v>2131</v>
      </c>
      <c r="J65">
        <v>9.8000000000000004E-2</v>
      </c>
      <c r="K65" t="s">
        <v>2518</v>
      </c>
      <c r="L65" t="s">
        <v>2519</v>
      </c>
      <c r="M65" t="s">
        <v>2591</v>
      </c>
      <c r="N65" t="s">
        <v>2592</v>
      </c>
      <c r="O65">
        <v>27.3881361176696</v>
      </c>
      <c r="P65">
        <v>33.711237561432398</v>
      </c>
      <c r="Q65">
        <v>92.437984931955</v>
      </c>
      <c r="R65">
        <v>0.646604500886511</v>
      </c>
      <c r="S65">
        <v>-15.186864553951301</v>
      </c>
      <c r="T65">
        <v>22.7826918435766</v>
      </c>
      <c r="W65">
        <v>1</v>
      </c>
    </row>
    <row r="66" spans="1:23" x14ac:dyDescent="0.25">
      <c r="A66" s="20" t="s">
        <v>1165</v>
      </c>
      <c r="B66" t="s">
        <v>1166</v>
      </c>
      <c r="C66" t="s">
        <v>1167</v>
      </c>
      <c r="D66">
        <v>14.5</v>
      </c>
      <c r="E66">
        <v>15.5</v>
      </c>
      <c r="F66">
        <v>-13.2</v>
      </c>
      <c r="G66">
        <v>8.1</v>
      </c>
      <c r="H66">
        <v>1.2</v>
      </c>
      <c r="I66" t="s">
        <v>1157</v>
      </c>
      <c r="J66">
        <v>0.28999999999999998</v>
      </c>
      <c r="K66" t="s">
        <v>2518</v>
      </c>
      <c r="L66" t="s">
        <v>2525</v>
      </c>
      <c r="M66" t="s">
        <v>2593</v>
      </c>
      <c r="N66">
        <v>-66</v>
      </c>
      <c r="O66">
        <v>15.5335121591995</v>
      </c>
      <c r="P66">
        <v>41.437804331631099</v>
      </c>
      <c r="Q66">
        <v>121.511332396448</v>
      </c>
      <c r="R66">
        <v>5.37311373414909</v>
      </c>
      <c r="S66">
        <v>-8.7642332315479603</v>
      </c>
      <c r="T66">
        <v>11.645078989123601</v>
      </c>
      <c r="W66">
        <v>1</v>
      </c>
    </row>
    <row r="67" spans="1:23" x14ac:dyDescent="0.25">
      <c r="A67" s="20" t="s">
        <v>1561</v>
      </c>
      <c r="B67" t="s">
        <v>1562</v>
      </c>
      <c r="C67" t="s">
        <v>1563</v>
      </c>
      <c r="D67">
        <v>27.8</v>
      </c>
      <c r="E67">
        <v>12.9</v>
      </c>
      <c r="F67">
        <v>9.8000000000000007</v>
      </c>
      <c r="G67">
        <v>-4.5</v>
      </c>
      <c r="H67">
        <v>7</v>
      </c>
      <c r="I67" t="s">
        <v>1520</v>
      </c>
      <c r="J67">
        <v>0.19</v>
      </c>
      <c r="K67" t="s">
        <v>2524</v>
      </c>
      <c r="L67" t="s">
        <v>2525</v>
      </c>
      <c r="M67">
        <v>-71.7</v>
      </c>
      <c r="N67">
        <v>-116.4</v>
      </c>
      <c r="O67">
        <v>12.856515857727601</v>
      </c>
      <c r="P67">
        <v>58.337538873673402</v>
      </c>
      <c r="Q67">
        <v>260.06625915564399</v>
      </c>
      <c r="R67">
        <v>1.8877491584183099</v>
      </c>
      <c r="S67">
        <v>10.7788335566974</v>
      </c>
      <c r="T67">
        <v>6.7485665345986803</v>
      </c>
      <c r="W67">
        <v>1</v>
      </c>
    </row>
    <row r="68" spans="1:23" x14ac:dyDescent="0.25">
      <c r="A68" s="20" t="s">
        <v>1467</v>
      </c>
      <c r="B68" t="s">
        <v>1418</v>
      </c>
      <c r="C68" t="s">
        <v>536</v>
      </c>
      <c r="D68">
        <v>35.5</v>
      </c>
      <c r="E68">
        <v>22.2</v>
      </c>
      <c r="F68">
        <v>14.9</v>
      </c>
      <c r="G68">
        <v>-8.1</v>
      </c>
      <c r="H68">
        <v>-14.3</v>
      </c>
      <c r="I68" t="s">
        <v>1429</v>
      </c>
      <c r="J68">
        <v>0.21</v>
      </c>
      <c r="K68" t="s">
        <v>2518</v>
      </c>
      <c r="L68" t="s">
        <v>2525</v>
      </c>
      <c r="M68" t="s">
        <v>2594</v>
      </c>
      <c r="N68">
        <v>-147.6</v>
      </c>
      <c r="O68">
        <v>22.1835524657346</v>
      </c>
      <c r="P68">
        <v>42.049787260773698</v>
      </c>
      <c r="Q68">
        <v>273.94122916232999</v>
      </c>
      <c r="R68">
        <v>-1.02123868226435</v>
      </c>
      <c r="S68">
        <v>14.8228754423601</v>
      </c>
      <c r="T68">
        <v>16.472687551645102</v>
      </c>
      <c r="W68">
        <v>1</v>
      </c>
    </row>
    <row r="69" spans="1:23" x14ac:dyDescent="0.25">
      <c r="A69" s="20" t="s">
        <v>1885</v>
      </c>
      <c r="B69" t="s">
        <v>1886</v>
      </c>
      <c r="C69" t="s">
        <v>1887</v>
      </c>
      <c r="D69">
        <v>37</v>
      </c>
      <c r="E69">
        <v>17.8</v>
      </c>
      <c r="F69">
        <v>13.7</v>
      </c>
      <c r="G69">
        <v>-10.9</v>
      </c>
      <c r="H69">
        <v>-3.3</v>
      </c>
      <c r="I69" t="s">
        <v>1830</v>
      </c>
      <c r="J69">
        <v>0.13</v>
      </c>
      <c r="K69" t="s">
        <v>2518</v>
      </c>
      <c r="L69" t="s">
        <v>2519</v>
      </c>
      <c r="M69" t="s">
        <v>2595</v>
      </c>
      <c r="N69" t="s">
        <v>2596</v>
      </c>
      <c r="O69">
        <v>17.815442739376401</v>
      </c>
      <c r="P69">
        <v>40.741205159463199</v>
      </c>
      <c r="Q69">
        <v>211.337630322808</v>
      </c>
      <c r="R69">
        <v>9.9309363684147893</v>
      </c>
      <c r="S69">
        <v>6.0470410582180101</v>
      </c>
      <c r="T69">
        <v>13.4981405121862</v>
      </c>
      <c r="W69">
        <v>1</v>
      </c>
    </row>
    <row r="70" spans="1:23" x14ac:dyDescent="0.25">
      <c r="A70" s="20" t="s">
        <v>2197</v>
      </c>
      <c r="B70" t="s">
        <v>2198</v>
      </c>
      <c r="C70" t="s">
        <v>1879</v>
      </c>
      <c r="D70">
        <v>35</v>
      </c>
      <c r="E70">
        <v>13</v>
      </c>
      <c r="F70">
        <v>-11.6</v>
      </c>
      <c r="G70">
        <v>-2.5</v>
      </c>
      <c r="H70">
        <v>-5.4</v>
      </c>
      <c r="I70" t="s">
        <v>2169</v>
      </c>
      <c r="J70">
        <v>9.5000000000000001E-2</v>
      </c>
      <c r="K70" t="s">
        <v>2518</v>
      </c>
      <c r="L70" t="s">
        <v>2525</v>
      </c>
      <c r="M70" t="s">
        <v>2597</v>
      </c>
      <c r="N70">
        <v>-31.7</v>
      </c>
      <c r="O70">
        <v>13.037254312162499</v>
      </c>
      <c r="P70">
        <v>39.2282130497683</v>
      </c>
      <c r="Q70">
        <v>94.224584661753795</v>
      </c>
      <c r="R70">
        <v>0.60736985215146</v>
      </c>
      <c r="S70">
        <v>-8.2224989258631407</v>
      </c>
      <c r="T70">
        <v>10.0990897251622</v>
      </c>
      <c r="W70">
        <v>1</v>
      </c>
    </row>
    <row r="71" spans="1:23" x14ac:dyDescent="0.25">
      <c r="A71" s="20" t="s">
        <v>2268</v>
      </c>
      <c r="B71" t="s">
        <v>2269</v>
      </c>
      <c r="C71" t="s">
        <v>506</v>
      </c>
      <c r="D71">
        <v>22.5</v>
      </c>
      <c r="E71">
        <v>24.7</v>
      </c>
      <c r="F71">
        <v>-22.8</v>
      </c>
      <c r="G71">
        <v>-5.5</v>
      </c>
      <c r="H71">
        <v>7.6</v>
      </c>
      <c r="I71" t="s">
        <v>2238</v>
      </c>
      <c r="J71">
        <v>8.8999999999999996E-2</v>
      </c>
      <c r="K71" t="s">
        <v>2524</v>
      </c>
      <c r="L71" t="s">
        <v>2519</v>
      </c>
      <c r="M71">
        <v>-22.1</v>
      </c>
      <c r="N71" t="s">
        <v>2598</v>
      </c>
      <c r="O71">
        <v>24.654614172604699</v>
      </c>
      <c r="P71">
        <v>12.128327239074199</v>
      </c>
      <c r="Q71">
        <v>287.81845331933999</v>
      </c>
      <c r="R71">
        <v>-1.58508476270639</v>
      </c>
      <c r="S71">
        <v>4.9315035110305399</v>
      </c>
      <c r="T71">
        <v>24.104310390793799</v>
      </c>
      <c r="W71">
        <v>1</v>
      </c>
    </row>
    <row r="72" spans="1:23" x14ac:dyDescent="0.25">
      <c r="A72" s="20" t="s">
        <v>1075</v>
      </c>
      <c r="B72" t="s">
        <v>1076</v>
      </c>
      <c r="C72" t="s">
        <v>1077</v>
      </c>
      <c r="D72">
        <v>38</v>
      </c>
      <c r="E72">
        <v>27.4</v>
      </c>
      <c r="F72">
        <v>5.2</v>
      </c>
      <c r="G72">
        <v>12.3</v>
      </c>
      <c r="H72">
        <v>23.9</v>
      </c>
      <c r="I72" t="s">
        <v>1067</v>
      </c>
      <c r="J72">
        <v>0.33</v>
      </c>
      <c r="K72" t="s">
        <v>2524</v>
      </c>
      <c r="L72" t="s">
        <v>2525</v>
      </c>
      <c r="M72">
        <v>-10.4</v>
      </c>
      <c r="N72">
        <v>-143.30000000000001</v>
      </c>
      <c r="O72">
        <v>27.3777281745582</v>
      </c>
      <c r="P72">
        <v>55.1481646749437</v>
      </c>
      <c r="Q72">
        <v>162.50477042358099</v>
      </c>
      <c r="R72">
        <v>21.427773508968802</v>
      </c>
      <c r="S72">
        <v>-6.7541896591019501</v>
      </c>
      <c r="T72">
        <v>15.6451732012533</v>
      </c>
      <c r="W72">
        <v>1</v>
      </c>
    </row>
    <row r="73" spans="1:23" x14ac:dyDescent="0.25">
      <c r="A73" s="20" t="s">
        <v>638</v>
      </c>
      <c r="B73" t="s">
        <v>260</v>
      </c>
      <c r="C73" t="s">
        <v>639</v>
      </c>
      <c r="D73">
        <v>47.3</v>
      </c>
      <c r="E73">
        <v>14.1</v>
      </c>
      <c r="F73">
        <v>1.5</v>
      </c>
      <c r="G73">
        <v>-12.9</v>
      </c>
      <c r="H73">
        <v>-5.4</v>
      </c>
      <c r="I73" t="s">
        <v>640</v>
      </c>
      <c r="J73">
        <v>0.56999999999999995</v>
      </c>
      <c r="K73" t="s">
        <v>2518</v>
      </c>
      <c r="L73" t="s">
        <v>2519</v>
      </c>
      <c r="M73" t="s">
        <v>2552</v>
      </c>
      <c r="N73" t="s">
        <v>2599</v>
      </c>
      <c r="O73">
        <v>14.0648498036773</v>
      </c>
      <c r="P73">
        <v>30.5992708821877</v>
      </c>
      <c r="Q73">
        <v>233.39730850236299</v>
      </c>
      <c r="R73">
        <v>4.2689044264463298</v>
      </c>
      <c r="S73">
        <v>5.74752060684804</v>
      </c>
      <c r="T73">
        <v>12.1062984380745</v>
      </c>
      <c r="W73">
        <v>1</v>
      </c>
    </row>
    <row r="74" spans="1:23" x14ac:dyDescent="0.25">
      <c r="A74" s="20" t="s">
        <v>2339</v>
      </c>
      <c r="B74" t="s">
        <v>2340</v>
      </c>
      <c r="C74" t="s">
        <v>1914</v>
      </c>
      <c r="D74">
        <v>52</v>
      </c>
      <c r="E74">
        <v>20.399999999999999</v>
      </c>
      <c r="F74">
        <v>-10.1</v>
      </c>
      <c r="G74">
        <v>11.2</v>
      </c>
      <c r="H74">
        <v>13.7</v>
      </c>
      <c r="I74" t="s">
        <v>2309</v>
      </c>
      <c r="J74">
        <v>8.2000000000000003E-2</v>
      </c>
      <c r="K74" t="s">
        <v>2524</v>
      </c>
      <c r="L74" t="s">
        <v>2525</v>
      </c>
      <c r="M74">
        <v>-12.5</v>
      </c>
      <c r="N74">
        <v>-107.2</v>
      </c>
      <c r="O74">
        <v>20.374984662570899</v>
      </c>
      <c r="P74">
        <v>58.996785116686702</v>
      </c>
      <c r="Q74">
        <v>132.08903403944399</v>
      </c>
      <c r="R74">
        <v>11.7059720580835</v>
      </c>
      <c r="S74">
        <v>-12.9602416175166</v>
      </c>
      <c r="T74">
        <v>10.4948728144252</v>
      </c>
      <c r="W74">
        <v>1</v>
      </c>
    </row>
    <row r="75" spans="1:23" x14ac:dyDescent="0.25">
      <c r="A75" s="20" t="s">
        <v>1071</v>
      </c>
      <c r="B75" t="s">
        <v>1072</v>
      </c>
      <c r="C75" t="s">
        <v>1073</v>
      </c>
      <c r="D75">
        <v>38</v>
      </c>
      <c r="E75">
        <v>15.9</v>
      </c>
      <c r="F75">
        <v>-12.9</v>
      </c>
      <c r="G75">
        <v>8.1</v>
      </c>
      <c r="H75">
        <v>4.5999999999999996</v>
      </c>
      <c r="I75" t="s">
        <v>1074</v>
      </c>
      <c r="J75">
        <v>0.33</v>
      </c>
      <c r="K75" t="s">
        <v>2524</v>
      </c>
      <c r="L75" t="s">
        <v>2525</v>
      </c>
      <c r="M75">
        <v>-38.6</v>
      </c>
      <c r="N75">
        <v>-33.5</v>
      </c>
      <c r="O75">
        <v>15.911630966057499</v>
      </c>
      <c r="P75">
        <v>21.8293337002304</v>
      </c>
      <c r="Q75">
        <v>3.5418190231689302</v>
      </c>
      <c r="R75">
        <v>-5.9053299592281503</v>
      </c>
      <c r="S75">
        <v>-0.36551195152700999</v>
      </c>
      <c r="T75">
        <v>14.7706966350925</v>
      </c>
      <c r="W75">
        <v>1</v>
      </c>
    </row>
    <row r="76" spans="1:23" x14ac:dyDescent="0.25">
      <c r="A76" s="20" t="s">
        <v>1799</v>
      </c>
      <c r="B76" t="s">
        <v>1800</v>
      </c>
      <c r="C76" t="s">
        <v>1801</v>
      </c>
      <c r="D76">
        <v>27.4</v>
      </c>
      <c r="E76">
        <v>13.5</v>
      </c>
      <c r="F76">
        <v>5.2</v>
      </c>
      <c r="G76">
        <v>-8.1</v>
      </c>
      <c r="H76">
        <v>9.5</v>
      </c>
      <c r="I76" t="s">
        <v>1761</v>
      </c>
      <c r="J76">
        <v>0.14000000000000001</v>
      </c>
      <c r="K76" t="s">
        <v>2524</v>
      </c>
      <c r="L76" t="s">
        <v>2519</v>
      </c>
      <c r="M76">
        <v>-18.600000000000001</v>
      </c>
      <c r="N76" t="s">
        <v>2600</v>
      </c>
      <c r="O76">
        <v>13.5240526470433</v>
      </c>
      <c r="P76">
        <v>26.259709446729801</v>
      </c>
      <c r="Q76">
        <v>186.766854082419</v>
      </c>
      <c r="R76">
        <v>5.9419082520738096</v>
      </c>
      <c r="S76">
        <v>0.70504360039909297</v>
      </c>
      <c r="T76">
        <v>12.1283403582466</v>
      </c>
      <c r="W76">
        <v>1</v>
      </c>
    </row>
    <row r="77" spans="1:23" x14ac:dyDescent="0.25">
      <c r="A77" s="20" t="s">
        <v>753</v>
      </c>
      <c r="B77" t="s">
        <v>754</v>
      </c>
      <c r="C77" t="s">
        <v>755</v>
      </c>
      <c r="D77">
        <v>42</v>
      </c>
      <c r="E77">
        <v>18.5</v>
      </c>
      <c r="F77">
        <v>-18.100000000000001</v>
      </c>
      <c r="G77">
        <v>-0.4</v>
      </c>
      <c r="H77">
        <v>3.7</v>
      </c>
      <c r="I77" t="s">
        <v>756</v>
      </c>
      <c r="J77">
        <v>0.48</v>
      </c>
      <c r="K77" t="s">
        <v>2518</v>
      </c>
      <c r="L77" t="s">
        <v>2519</v>
      </c>
      <c r="M77" t="s">
        <v>2601</v>
      </c>
      <c r="N77" t="s">
        <v>2602</v>
      </c>
      <c r="O77">
        <v>18.478636313321399</v>
      </c>
      <c r="P77">
        <v>66.391465687072696</v>
      </c>
      <c r="Q77">
        <v>188.48727716027301</v>
      </c>
      <c r="R77">
        <v>16.746603071856601</v>
      </c>
      <c r="S77">
        <v>2.4989949911107199</v>
      </c>
      <c r="T77">
        <v>7.4004263112395501</v>
      </c>
      <c r="W77">
        <v>1</v>
      </c>
    </row>
    <row r="78" spans="1:23" x14ac:dyDescent="0.25">
      <c r="A78" s="20" t="s">
        <v>1558</v>
      </c>
      <c r="B78" t="s">
        <v>1559</v>
      </c>
      <c r="C78" t="s">
        <v>1560</v>
      </c>
      <c r="D78">
        <v>30.6</v>
      </c>
      <c r="E78">
        <v>17.2</v>
      </c>
      <c r="F78">
        <v>-11.7</v>
      </c>
      <c r="G78">
        <v>11.7</v>
      </c>
      <c r="H78">
        <v>4.5999999999999996</v>
      </c>
      <c r="I78" t="s">
        <v>1520</v>
      </c>
      <c r="J78">
        <v>0.19</v>
      </c>
      <c r="K78" t="s">
        <v>2518</v>
      </c>
      <c r="L78" t="s">
        <v>2525</v>
      </c>
      <c r="M78" t="s">
        <v>2603</v>
      </c>
      <c r="N78">
        <v>-47.8</v>
      </c>
      <c r="O78">
        <v>17.1738172809658</v>
      </c>
      <c r="P78">
        <v>40.528422247137797</v>
      </c>
      <c r="Q78">
        <v>175.84660660857301</v>
      </c>
      <c r="R78">
        <v>11.1306696435623</v>
      </c>
      <c r="S78">
        <v>-0.80828288108191204</v>
      </c>
      <c r="T78">
        <v>13.0535386799914</v>
      </c>
      <c r="W78">
        <v>1</v>
      </c>
    </row>
    <row r="79" spans="1:23" x14ac:dyDescent="0.25">
      <c r="A79" s="20" t="s">
        <v>1883</v>
      </c>
      <c r="B79" t="s">
        <v>1546</v>
      </c>
      <c r="C79" t="s">
        <v>1884</v>
      </c>
      <c r="D79">
        <v>39.799999999999997</v>
      </c>
      <c r="E79">
        <v>13.4</v>
      </c>
      <c r="F79">
        <v>11.1</v>
      </c>
      <c r="G79">
        <v>-5.2</v>
      </c>
      <c r="H79">
        <v>5.4</v>
      </c>
      <c r="I79" t="s">
        <v>1814</v>
      </c>
      <c r="J79">
        <v>0.13</v>
      </c>
      <c r="K79" t="s">
        <v>2518</v>
      </c>
      <c r="L79" t="s">
        <v>2525</v>
      </c>
      <c r="M79" t="s">
        <v>2604</v>
      </c>
      <c r="N79">
        <v>-130.4</v>
      </c>
      <c r="O79">
        <v>13.394401815684001</v>
      </c>
      <c r="P79">
        <v>85.775857186865096</v>
      </c>
      <c r="Q79">
        <v>242.264921728026</v>
      </c>
      <c r="R79">
        <v>6.2166073830710502</v>
      </c>
      <c r="S79">
        <v>11.8232986993964</v>
      </c>
      <c r="T79">
        <v>0.98661061701008201</v>
      </c>
      <c r="W79">
        <v>1</v>
      </c>
    </row>
    <row r="80" spans="1:23" x14ac:dyDescent="0.25">
      <c r="A80" s="20" t="s">
        <v>2265</v>
      </c>
      <c r="B80" t="s">
        <v>2266</v>
      </c>
      <c r="C80" t="s">
        <v>2267</v>
      </c>
      <c r="D80">
        <v>36</v>
      </c>
      <c r="E80">
        <v>14.9</v>
      </c>
      <c r="F80">
        <v>-3.9</v>
      </c>
      <c r="G80">
        <v>4</v>
      </c>
      <c r="H80">
        <v>-13.8</v>
      </c>
      <c r="I80" t="s">
        <v>2238</v>
      </c>
      <c r="J80">
        <v>8.8999999999999996E-2</v>
      </c>
      <c r="K80" t="s">
        <v>2518</v>
      </c>
      <c r="L80" t="s">
        <v>2519</v>
      </c>
      <c r="M80" t="s">
        <v>2605</v>
      </c>
      <c r="N80" t="s">
        <v>2606</v>
      </c>
      <c r="O80">
        <v>14.887914561818301</v>
      </c>
      <c r="P80">
        <v>40.629130111154197</v>
      </c>
      <c r="Q80">
        <v>332.70575234237799</v>
      </c>
      <c r="R80">
        <v>-8.6150721985954597</v>
      </c>
      <c r="S80">
        <v>4.4454750458335504</v>
      </c>
      <c r="T80">
        <v>11.2990390135559</v>
      </c>
      <c r="W80">
        <v>1</v>
      </c>
    </row>
    <row r="81" spans="1:23" x14ac:dyDescent="0.25">
      <c r="A81" s="20" t="s">
        <v>534</v>
      </c>
      <c r="B81" t="s">
        <v>535</v>
      </c>
      <c r="C81" t="s">
        <v>536</v>
      </c>
      <c r="D81">
        <v>30.6</v>
      </c>
      <c r="E81">
        <v>16.100000000000001</v>
      </c>
      <c r="F81">
        <v>1.5</v>
      </c>
      <c r="G81">
        <v>15.1</v>
      </c>
      <c r="H81">
        <v>-5.5</v>
      </c>
      <c r="I81" t="s">
        <v>537</v>
      </c>
      <c r="J81">
        <v>0.69</v>
      </c>
      <c r="K81" t="s">
        <v>2518</v>
      </c>
      <c r="L81" t="s">
        <v>2525</v>
      </c>
      <c r="M81" t="s">
        <v>2607</v>
      </c>
      <c r="N81">
        <v>-147.6</v>
      </c>
      <c r="O81">
        <v>16.1403221777014</v>
      </c>
      <c r="P81">
        <v>49.302198563931299</v>
      </c>
      <c r="Q81">
        <v>102.527240438606</v>
      </c>
      <c r="R81">
        <v>2.6542374349272602</v>
      </c>
      <c r="S81">
        <v>-11.945611481922899</v>
      </c>
      <c r="T81">
        <v>10.5246087795215</v>
      </c>
      <c r="W81">
        <v>1</v>
      </c>
    </row>
    <row r="82" spans="1:23" x14ac:dyDescent="0.25">
      <c r="A82" s="20" t="s">
        <v>2050</v>
      </c>
      <c r="B82" t="s">
        <v>2051</v>
      </c>
      <c r="C82" t="s">
        <v>2052</v>
      </c>
      <c r="D82">
        <v>59</v>
      </c>
      <c r="E82">
        <v>42.3</v>
      </c>
      <c r="F82">
        <v>25.2</v>
      </c>
      <c r="G82">
        <v>31.2</v>
      </c>
      <c r="H82">
        <v>-13.3</v>
      </c>
      <c r="I82" t="s">
        <v>1984</v>
      </c>
      <c r="J82">
        <v>0.11</v>
      </c>
      <c r="K82" t="s">
        <v>2518</v>
      </c>
      <c r="L82" t="s">
        <v>2525</v>
      </c>
      <c r="M82" t="s">
        <v>2608</v>
      </c>
      <c r="N82">
        <v>-129.5</v>
      </c>
      <c r="O82">
        <v>42.253638896549496</v>
      </c>
      <c r="P82">
        <v>2.9037182568594</v>
      </c>
      <c r="Q82">
        <v>169.21046226142801</v>
      </c>
      <c r="R82">
        <v>2.1026339064988502</v>
      </c>
      <c r="S82">
        <v>-0.40070096870493499</v>
      </c>
      <c r="T82">
        <v>42.199388258467899</v>
      </c>
      <c r="W82">
        <v>1</v>
      </c>
    </row>
    <row r="83" spans="1:23" x14ac:dyDescent="0.25">
      <c r="A83" s="20" t="s">
        <v>114</v>
      </c>
      <c r="B83" t="s">
        <v>115</v>
      </c>
      <c r="C83" t="s">
        <v>116</v>
      </c>
      <c r="D83">
        <v>25</v>
      </c>
      <c r="E83">
        <v>14.9</v>
      </c>
      <c r="F83">
        <v>-13.4</v>
      </c>
      <c r="G83">
        <v>6</v>
      </c>
      <c r="H83">
        <v>2.5</v>
      </c>
      <c r="I83" t="s">
        <v>117</v>
      </c>
      <c r="J83">
        <v>6</v>
      </c>
      <c r="K83" t="s">
        <v>2518</v>
      </c>
      <c r="L83" t="s">
        <v>2525</v>
      </c>
      <c r="M83" t="s">
        <v>2566</v>
      </c>
      <c r="N83">
        <v>-66.2</v>
      </c>
      <c r="O83">
        <v>14.8932870784122</v>
      </c>
      <c r="P83">
        <v>48.400100121875901</v>
      </c>
      <c r="Q83">
        <v>117.938203127642</v>
      </c>
      <c r="R83">
        <v>5.2179843799101899</v>
      </c>
      <c r="S83">
        <v>-9.8391877707134405</v>
      </c>
      <c r="T83">
        <v>9.8880242224448605</v>
      </c>
      <c r="W83">
        <v>1</v>
      </c>
    </row>
    <row r="84" spans="1:23" x14ac:dyDescent="0.25">
      <c r="A84" s="20" t="s">
        <v>1797</v>
      </c>
      <c r="B84" t="s">
        <v>159</v>
      </c>
      <c r="C84" t="s">
        <v>1798</v>
      </c>
      <c r="D84">
        <v>24.4</v>
      </c>
      <c r="E84">
        <v>17.5</v>
      </c>
      <c r="F84">
        <v>3.8</v>
      </c>
      <c r="G84">
        <v>-5.8</v>
      </c>
      <c r="H84">
        <v>16.100000000000001</v>
      </c>
      <c r="I84" t="s">
        <v>1761</v>
      </c>
      <c r="J84">
        <v>0.14000000000000001</v>
      </c>
      <c r="K84" t="s">
        <v>2518</v>
      </c>
      <c r="L84" t="s">
        <v>2525</v>
      </c>
      <c r="M84" t="s">
        <v>2609</v>
      </c>
      <c r="N84">
        <v>-25.3</v>
      </c>
      <c r="O84">
        <v>17.529689101635501</v>
      </c>
      <c r="P84">
        <v>-17.733958095403899</v>
      </c>
      <c r="Q84">
        <v>137.31920996681899</v>
      </c>
      <c r="R84">
        <v>3.9252916188793199</v>
      </c>
      <c r="S84">
        <v>-3.6197189072358298</v>
      </c>
      <c r="T84">
        <v>-16.696697899266098</v>
      </c>
      <c r="W84">
        <v>1</v>
      </c>
    </row>
    <row r="85" spans="1:23" x14ac:dyDescent="0.25">
      <c r="A85" s="20" t="s">
        <v>1678</v>
      </c>
      <c r="B85" t="s">
        <v>1679</v>
      </c>
      <c r="C85" t="s">
        <v>1680</v>
      </c>
      <c r="D85">
        <v>29.2</v>
      </c>
      <c r="E85">
        <v>15.8</v>
      </c>
      <c r="F85">
        <v>0.2</v>
      </c>
      <c r="G85">
        <v>-15.7</v>
      </c>
      <c r="H85">
        <v>2.1</v>
      </c>
      <c r="I85" t="s">
        <v>1641</v>
      </c>
      <c r="J85">
        <v>0.16</v>
      </c>
      <c r="K85" t="s">
        <v>2524</v>
      </c>
      <c r="L85" t="s">
        <v>2519</v>
      </c>
      <c r="M85">
        <v>-19.2</v>
      </c>
      <c r="N85" t="s">
        <v>2610</v>
      </c>
      <c r="O85">
        <v>15.841085821369701</v>
      </c>
      <c r="P85">
        <v>11.6537938448582</v>
      </c>
      <c r="Q85">
        <v>6.5389564698671201</v>
      </c>
      <c r="R85">
        <v>-3.1790441101572</v>
      </c>
      <c r="S85">
        <v>-0.36439604519820701</v>
      </c>
      <c r="T85">
        <v>15.5145381519373</v>
      </c>
      <c r="W85">
        <v>1</v>
      </c>
    </row>
    <row r="86" spans="1:23" x14ac:dyDescent="0.25">
      <c r="A86" s="20" t="s">
        <v>293</v>
      </c>
      <c r="B86" t="s">
        <v>294</v>
      </c>
      <c r="C86" t="s">
        <v>295</v>
      </c>
      <c r="D86">
        <v>31.5</v>
      </c>
      <c r="E86">
        <v>11.5</v>
      </c>
      <c r="F86">
        <v>4.4000000000000004</v>
      </c>
      <c r="G86">
        <v>-8.5</v>
      </c>
      <c r="H86">
        <v>6.4</v>
      </c>
      <c r="I86" t="s">
        <v>276</v>
      </c>
      <c r="J86">
        <v>1.6</v>
      </c>
      <c r="K86" t="s">
        <v>2524</v>
      </c>
      <c r="L86" t="s">
        <v>2519</v>
      </c>
      <c r="M86">
        <v>-38.799999999999997</v>
      </c>
      <c r="N86" t="s">
        <v>2611</v>
      </c>
      <c r="O86">
        <v>11.5139046374373</v>
      </c>
      <c r="P86">
        <v>16.9486578295203</v>
      </c>
      <c r="Q86">
        <v>281.04852756325499</v>
      </c>
      <c r="R86">
        <v>-0.64323538879565101</v>
      </c>
      <c r="S86">
        <v>3.2942604487607401</v>
      </c>
      <c r="T86">
        <v>11.0138138866758</v>
      </c>
      <c r="W86">
        <v>1</v>
      </c>
    </row>
    <row r="87" spans="1:23" x14ac:dyDescent="0.25">
      <c r="A87" s="20" t="s">
        <v>2047</v>
      </c>
      <c r="B87" t="s">
        <v>2048</v>
      </c>
      <c r="C87" t="s">
        <v>2049</v>
      </c>
      <c r="D87">
        <v>33.299999999999997</v>
      </c>
      <c r="E87">
        <v>15.2</v>
      </c>
      <c r="F87">
        <v>7.3</v>
      </c>
      <c r="G87">
        <v>-12.2</v>
      </c>
      <c r="H87">
        <v>5.3</v>
      </c>
      <c r="I87" t="s">
        <v>1992</v>
      </c>
      <c r="J87">
        <v>0.11</v>
      </c>
      <c r="K87" t="s">
        <v>2524</v>
      </c>
      <c r="L87" t="s">
        <v>2519</v>
      </c>
      <c r="M87">
        <v>-23.6</v>
      </c>
      <c r="N87" t="s">
        <v>2612</v>
      </c>
      <c r="O87">
        <v>15.173002339682199</v>
      </c>
      <c r="P87">
        <v>11.4741700451157</v>
      </c>
      <c r="Q87">
        <v>283.65805842978699</v>
      </c>
      <c r="R87">
        <v>-0.71270342098130202</v>
      </c>
      <c r="S87">
        <v>2.9329559001979102</v>
      </c>
      <c r="T87">
        <v>14.869762053281701</v>
      </c>
      <c r="W87">
        <v>1</v>
      </c>
    </row>
    <row r="88" spans="1:23" x14ac:dyDescent="0.25">
      <c r="A88" s="20" t="s">
        <v>987</v>
      </c>
      <c r="B88" t="s">
        <v>988</v>
      </c>
      <c r="C88" t="s">
        <v>989</v>
      </c>
      <c r="D88">
        <v>33.299999999999997</v>
      </c>
      <c r="E88">
        <v>11.4</v>
      </c>
      <c r="F88">
        <v>3.4</v>
      </c>
      <c r="G88">
        <v>-4.2</v>
      </c>
      <c r="H88">
        <v>10</v>
      </c>
      <c r="I88" t="s">
        <v>984</v>
      </c>
      <c r="J88">
        <v>0.37</v>
      </c>
      <c r="K88" t="s">
        <v>2524</v>
      </c>
      <c r="L88" t="s">
        <v>2519</v>
      </c>
      <c r="M88">
        <v>-48.8</v>
      </c>
      <c r="N88" t="s">
        <v>2613</v>
      </c>
      <c r="O88">
        <v>11.3666177907063</v>
      </c>
      <c r="P88">
        <v>35.624503306558204</v>
      </c>
      <c r="Q88">
        <v>134.34348516404901</v>
      </c>
      <c r="R88">
        <v>4.6276078483619996</v>
      </c>
      <c r="S88">
        <v>-4.7348912930796203</v>
      </c>
      <c r="T88">
        <v>9.2393749812688792</v>
      </c>
      <c r="W88">
        <v>1</v>
      </c>
    </row>
    <row r="89" spans="1:23" x14ac:dyDescent="0.25">
      <c r="A89" s="20" t="s">
        <v>2122</v>
      </c>
      <c r="B89" t="s">
        <v>2123</v>
      </c>
      <c r="C89" t="s">
        <v>2124</v>
      </c>
      <c r="D89">
        <v>30.6</v>
      </c>
      <c r="E89">
        <v>15.9</v>
      </c>
      <c r="F89">
        <v>-2.5</v>
      </c>
      <c r="G89">
        <v>5.9</v>
      </c>
      <c r="H89">
        <v>-14.6</v>
      </c>
      <c r="I89" t="s">
        <v>2069</v>
      </c>
      <c r="J89">
        <v>0.1</v>
      </c>
      <c r="K89" t="s">
        <v>2518</v>
      </c>
      <c r="L89" t="s">
        <v>2525</v>
      </c>
      <c r="M89" t="s">
        <v>2614</v>
      </c>
      <c r="N89">
        <v>-74.599999999999994</v>
      </c>
      <c r="O89">
        <v>15.9442779704821</v>
      </c>
      <c r="P89">
        <v>48.2592058858569</v>
      </c>
      <c r="Q89">
        <v>4.0654715427442598</v>
      </c>
      <c r="R89">
        <v>-11.8671151956438</v>
      </c>
      <c r="S89">
        <v>-0.84345741717671496</v>
      </c>
      <c r="T89">
        <v>10.615090980238</v>
      </c>
      <c r="W89">
        <v>1</v>
      </c>
    </row>
    <row r="90" spans="1:23" x14ac:dyDescent="0.25">
      <c r="A90" s="20" t="s">
        <v>1417</v>
      </c>
      <c r="B90" t="s">
        <v>1418</v>
      </c>
      <c r="C90" t="s">
        <v>1147</v>
      </c>
      <c r="D90">
        <v>41.5</v>
      </c>
      <c r="E90">
        <v>18.100000000000001</v>
      </c>
      <c r="F90">
        <v>6.2</v>
      </c>
      <c r="G90">
        <v>11.1</v>
      </c>
      <c r="H90">
        <v>-12.9</v>
      </c>
      <c r="I90" t="s">
        <v>1368</v>
      </c>
      <c r="J90">
        <v>0.22</v>
      </c>
      <c r="K90" t="s">
        <v>2518</v>
      </c>
      <c r="L90" t="s">
        <v>2519</v>
      </c>
      <c r="M90" t="s">
        <v>2594</v>
      </c>
      <c r="N90" t="s">
        <v>2615</v>
      </c>
      <c r="O90">
        <v>18.112426673419499</v>
      </c>
      <c r="P90">
        <v>74.155091642028594</v>
      </c>
      <c r="Q90">
        <v>24.138276230233799</v>
      </c>
      <c r="R90">
        <v>-15.900677953482999</v>
      </c>
      <c r="S90">
        <v>-7.1254686827099096</v>
      </c>
      <c r="T90">
        <v>4.9453146180337697</v>
      </c>
      <c r="W90">
        <v>1</v>
      </c>
    </row>
    <row r="91" spans="1:23" x14ac:dyDescent="0.25">
      <c r="A91" s="20" t="s">
        <v>2498</v>
      </c>
      <c r="B91" t="s">
        <v>2499</v>
      </c>
      <c r="C91" t="s">
        <v>2500</v>
      </c>
      <c r="D91">
        <v>28.7</v>
      </c>
      <c r="E91">
        <v>16.2</v>
      </c>
      <c r="F91">
        <v>10.199999999999999</v>
      </c>
      <c r="G91">
        <v>0.4</v>
      </c>
      <c r="H91">
        <v>12.6</v>
      </c>
      <c r="I91" t="s">
        <v>2453</v>
      </c>
      <c r="J91">
        <v>7.2999999999999995E-2</v>
      </c>
      <c r="K91" t="s">
        <v>2524</v>
      </c>
      <c r="L91" t="s">
        <v>2519</v>
      </c>
      <c r="M91">
        <v>-24</v>
      </c>
      <c r="N91" t="s">
        <v>2616</v>
      </c>
      <c r="O91">
        <v>16.216041440499598</v>
      </c>
      <c r="P91">
        <v>41.947232254341898</v>
      </c>
      <c r="Q91">
        <v>140.988818076846</v>
      </c>
      <c r="R91">
        <v>8.4225783572772208</v>
      </c>
      <c r="S91">
        <v>-6.8231915612092298</v>
      </c>
      <c r="T91">
        <v>12.0608553069245</v>
      </c>
      <c r="W91">
        <v>1</v>
      </c>
    </row>
    <row r="92" spans="1:23" x14ac:dyDescent="0.25">
      <c r="A92" s="20" t="s">
        <v>1729</v>
      </c>
      <c r="B92" t="s">
        <v>1730</v>
      </c>
      <c r="C92" t="s">
        <v>1731</v>
      </c>
      <c r="D92">
        <v>31.5</v>
      </c>
      <c r="E92">
        <v>14.4</v>
      </c>
      <c r="F92">
        <v>5.4</v>
      </c>
      <c r="G92">
        <v>-13.2</v>
      </c>
      <c r="H92">
        <v>1.7</v>
      </c>
      <c r="I92" t="s">
        <v>1697</v>
      </c>
      <c r="J92">
        <v>0.15</v>
      </c>
      <c r="K92" t="s">
        <v>2518</v>
      </c>
      <c r="L92" t="s">
        <v>2519</v>
      </c>
      <c r="M92" t="s">
        <v>2617</v>
      </c>
      <c r="N92" t="s">
        <v>2618</v>
      </c>
      <c r="O92">
        <v>14.362799170078199</v>
      </c>
      <c r="P92">
        <v>71.601588084441104</v>
      </c>
      <c r="Q92">
        <v>162.65832311850701</v>
      </c>
      <c r="R92">
        <v>13.0091409573298</v>
      </c>
      <c r="S92">
        <v>-4.06227938182725</v>
      </c>
      <c r="T92">
        <v>4.5332259789586802</v>
      </c>
      <c r="W92">
        <v>1</v>
      </c>
    </row>
    <row r="93" spans="1:23" x14ac:dyDescent="0.25">
      <c r="A93" s="20" t="s">
        <v>138</v>
      </c>
      <c r="B93" t="s">
        <v>139</v>
      </c>
      <c r="C93" t="s">
        <v>140</v>
      </c>
      <c r="D93">
        <v>26</v>
      </c>
      <c r="E93">
        <v>20.8</v>
      </c>
      <c r="F93">
        <v>-16.600000000000001</v>
      </c>
      <c r="G93">
        <v>-12.6</v>
      </c>
      <c r="H93">
        <v>0.6</v>
      </c>
      <c r="I93" t="s">
        <v>141</v>
      </c>
      <c r="J93">
        <v>4.2</v>
      </c>
      <c r="K93" t="s">
        <v>2524</v>
      </c>
      <c r="L93" t="s">
        <v>2519</v>
      </c>
      <c r="M93">
        <v>-15.5</v>
      </c>
      <c r="N93" t="s">
        <v>2619</v>
      </c>
      <c r="O93">
        <v>20.848980790436698</v>
      </c>
      <c r="P93">
        <v>18.154119383456599</v>
      </c>
      <c r="Q93">
        <v>41.416651599887203</v>
      </c>
      <c r="R93">
        <v>-4.8714748077868801</v>
      </c>
      <c r="S93">
        <v>-4.2972995937557901</v>
      </c>
      <c r="T93">
        <v>19.8111571948386</v>
      </c>
      <c r="W93">
        <v>1</v>
      </c>
    </row>
    <row r="94" spans="1:23" x14ac:dyDescent="0.25">
      <c r="A94" s="20" t="s">
        <v>316</v>
      </c>
      <c r="B94" t="s">
        <v>317</v>
      </c>
      <c r="C94" t="s">
        <v>318</v>
      </c>
      <c r="D94">
        <v>23.7</v>
      </c>
      <c r="E94">
        <v>16.3</v>
      </c>
      <c r="F94">
        <v>-2.4</v>
      </c>
      <c r="G94">
        <v>13.6</v>
      </c>
      <c r="H94">
        <v>8.6999999999999993</v>
      </c>
      <c r="I94" t="s">
        <v>319</v>
      </c>
      <c r="J94">
        <v>1.4</v>
      </c>
      <c r="K94" t="s">
        <v>2518</v>
      </c>
      <c r="L94" t="s">
        <v>2525</v>
      </c>
      <c r="M94" t="s">
        <v>2620</v>
      </c>
      <c r="N94">
        <v>-83.8</v>
      </c>
      <c r="O94">
        <v>16.322070947033701</v>
      </c>
      <c r="P94">
        <v>54.830825313674097</v>
      </c>
      <c r="Q94">
        <v>176.058363818553</v>
      </c>
      <c r="R94">
        <v>13.3109962899559</v>
      </c>
      <c r="S94">
        <v>-0.91717107535560305</v>
      </c>
      <c r="T94">
        <v>9.4013921834647007</v>
      </c>
      <c r="W94">
        <v>1</v>
      </c>
    </row>
    <row r="95" spans="1:23" x14ac:dyDescent="0.25">
      <c r="A95" s="20" t="s">
        <v>1975</v>
      </c>
      <c r="B95" t="s">
        <v>1976</v>
      </c>
      <c r="C95" t="s">
        <v>1169</v>
      </c>
      <c r="D95">
        <v>42.5</v>
      </c>
      <c r="E95">
        <v>11.6</v>
      </c>
      <c r="F95">
        <v>-8.6</v>
      </c>
      <c r="G95">
        <v>-5.9</v>
      </c>
      <c r="H95">
        <v>5</v>
      </c>
      <c r="I95" t="s">
        <v>1915</v>
      </c>
      <c r="J95">
        <v>0.12</v>
      </c>
      <c r="K95" t="s">
        <v>2518</v>
      </c>
      <c r="L95" t="s">
        <v>2519</v>
      </c>
      <c r="M95" t="s">
        <v>2621</v>
      </c>
      <c r="N95" t="s">
        <v>2622</v>
      </c>
      <c r="O95">
        <v>11.5658981493008</v>
      </c>
      <c r="P95">
        <v>51.394253645964902</v>
      </c>
      <c r="Q95">
        <v>147.257107055603</v>
      </c>
      <c r="R95">
        <v>7.6021377723674899</v>
      </c>
      <c r="S95">
        <v>-4.8885263101177401</v>
      </c>
      <c r="T95">
        <v>7.2166343821223196</v>
      </c>
      <c r="W95">
        <v>1</v>
      </c>
    </row>
    <row r="96" spans="1:23" x14ac:dyDescent="0.25">
      <c r="A96" s="20" t="s">
        <v>1234</v>
      </c>
      <c r="B96" t="s">
        <v>1235</v>
      </c>
      <c r="C96" t="s">
        <v>148</v>
      </c>
      <c r="D96">
        <v>31.8</v>
      </c>
      <c r="E96">
        <v>16.5</v>
      </c>
      <c r="F96">
        <v>9.9</v>
      </c>
      <c r="G96">
        <v>7.6</v>
      </c>
      <c r="H96">
        <v>10.8</v>
      </c>
      <c r="I96" t="s">
        <v>1213</v>
      </c>
      <c r="J96">
        <v>0.27</v>
      </c>
      <c r="K96" t="s">
        <v>2524</v>
      </c>
      <c r="L96" t="s">
        <v>2525</v>
      </c>
      <c r="M96">
        <v>-47.5</v>
      </c>
      <c r="N96">
        <v>-174.4</v>
      </c>
      <c r="O96">
        <v>16.5048477727</v>
      </c>
      <c r="P96">
        <v>23.6378799915713</v>
      </c>
      <c r="Q96">
        <v>85.539910337888202</v>
      </c>
      <c r="R96">
        <v>-0.51462298634859105</v>
      </c>
      <c r="S96">
        <v>-6.5976575313246304</v>
      </c>
      <c r="T96">
        <v>15.120055498617599</v>
      </c>
      <c r="W96">
        <v>1</v>
      </c>
    </row>
    <row r="97" spans="1:23" x14ac:dyDescent="0.25">
      <c r="A97" s="20" t="s">
        <v>31</v>
      </c>
      <c r="B97" t="s">
        <v>32</v>
      </c>
      <c r="C97" t="s">
        <v>33</v>
      </c>
      <c r="D97">
        <v>26</v>
      </c>
      <c r="E97">
        <v>13.6</v>
      </c>
      <c r="F97">
        <v>6.3</v>
      </c>
      <c r="G97">
        <v>-3</v>
      </c>
      <c r="H97">
        <v>-31.2</v>
      </c>
      <c r="I97" t="s">
        <v>34</v>
      </c>
      <c r="J97">
        <v>49</v>
      </c>
      <c r="K97" t="s">
        <v>2518</v>
      </c>
      <c r="L97" t="s">
        <v>2519</v>
      </c>
      <c r="M97" t="s">
        <v>2623</v>
      </c>
      <c r="N97" t="s">
        <v>2624</v>
      </c>
      <c r="O97">
        <v>31.970767898190999</v>
      </c>
      <c r="P97">
        <v>21.413989203354799</v>
      </c>
      <c r="Q97">
        <v>349.43380547001999</v>
      </c>
      <c r="R97">
        <v>-11.474733419083</v>
      </c>
      <c r="S97">
        <v>2.1404313615635799</v>
      </c>
      <c r="T97">
        <v>29.763720307572701</v>
      </c>
      <c r="W97">
        <v>1</v>
      </c>
    </row>
    <row r="98" spans="1:23" x14ac:dyDescent="0.25">
      <c r="A98" s="20" t="s">
        <v>382</v>
      </c>
      <c r="B98" t="s">
        <v>383</v>
      </c>
      <c r="C98" t="s">
        <v>384</v>
      </c>
      <c r="D98">
        <v>27.4</v>
      </c>
      <c r="E98">
        <v>17.399999999999999</v>
      </c>
      <c r="F98">
        <v>-10.1</v>
      </c>
      <c r="G98">
        <v>13.9</v>
      </c>
      <c r="H98">
        <v>3</v>
      </c>
      <c r="I98" t="s">
        <v>385</v>
      </c>
      <c r="J98">
        <v>1.1000000000000001</v>
      </c>
      <c r="K98" t="s">
        <v>2518</v>
      </c>
      <c r="L98" t="s">
        <v>2525</v>
      </c>
      <c r="M98" t="s">
        <v>2619</v>
      </c>
      <c r="N98">
        <v>-6.7</v>
      </c>
      <c r="O98">
        <v>17.441903565838199</v>
      </c>
      <c r="P98">
        <v>57.960594710266001</v>
      </c>
      <c r="Q98">
        <v>238.65037110912399</v>
      </c>
      <c r="R98">
        <v>7.6921406264599197</v>
      </c>
      <c r="S98">
        <v>12.626697583920601</v>
      </c>
      <c r="T98">
        <v>9.2529714528349007</v>
      </c>
      <c r="W98">
        <v>1</v>
      </c>
    </row>
    <row r="99" spans="1:23" x14ac:dyDescent="0.25">
      <c r="A99" s="20" t="s">
        <v>618</v>
      </c>
      <c r="B99" t="s">
        <v>619</v>
      </c>
      <c r="C99" t="s">
        <v>620</v>
      </c>
      <c r="D99">
        <v>32.5</v>
      </c>
      <c r="E99">
        <v>19.100000000000001</v>
      </c>
      <c r="F99">
        <v>7.6</v>
      </c>
      <c r="G99">
        <v>17.3</v>
      </c>
      <c r="H99">
        <v>-2.7</v>
      </c>
      <c r="I99" t="s">
        <v>607</v>
      </c>
      <c r="J99">
        <v>0.61</v>
      </c>
      <c r="K99" t="s">
        <v>2518</v>
      </c>
      <c r="L99" t="s">
        <v>2525</v>
      </c>
      <c r="M99" t="s">
        <v>2625</v>
      </c>
      <c r="N99">
        <v>-172.9</v>
      </c>
      <c r="O99">
        <v>19.087692369692</v>
      </c>
      <c r="P99">
        <v>63.3926597175723</v>
      </c>
      <c r="Q99">
        <v>108.032489608452</v>
      </c>
      <c r="R99">
        <v>5.2829629533419604</v>
      </c>
      <c r="S99">
        <v>-16.227971301356298</v>
      </c>
      <c r="T99">
        <v>8.5488741876327108</v>
      </c>
      <c r="W99">
        <v>1</v>
      </c>
    </row>
    <row r="100" spans="1:23" x14ac:dyDescent="0.25">
      <c r="A100" s="20" t="s">
        <v>1877</v>
      </c>
      <c r="B100" t="s">
        <v>1878</v>
      </c>
      <c r="C100" t="s">
        <v>1879</v>
      </c>
      <c r="D100">
        <v>31.5</v>
      </c>
      <c r="E100">
        <v>14.7</v>
      </c>
      <c r="F100">
        <v>-13.2</v>
      </c>
      <c r="G100">
        <v>-6.5</v>
      </c>
      <c r="H100">
        <v>-0.4</v>
      </c>
      <c r="I100" t="s">
        <v>1818</v>
      </c>
      <c r="J100">
        <v>0.13</v>
      </c>
      <c r="K100" t="s">
        <v>2524</v>
      </c>
      <c r="L100" t="s">
        <v>2525</v>
      </c>
      <c r="M100">
        <v>-39.799999999999997</v>
      </c>
      <c r="N100">
        <v>-31.7</v>
      </c>
      <c r="O100">
        <v>14.719035294475001</v>
      </c>
      <c r="P100">
        <v>67.012623027777707</v>
      </c>
      <c r="Q100">
        <v>66.929369098739201</v>
      </c>
      <c r="R100">
        <v>-5.3098609103361696</v>
      </c>
      <c r="S100">
        <v>-12.4664980052867</v>
      </c>
      <c r="T100">
        <v>5.7482001180427797</v>
      </c>
      <c r="W100">
        <v>1</v>
      </c>
    </row>
    <row r="101" spans="1:23" x14ac:dyDescent="0.25">
      <c r="A101" s="20" t="s">
        <v>243</v>
      </c>
      <c r="B101" t="s">
        <v>244</v>
      </c>
      <c r="C101" t="s">
        <v>245</v>
      </c>
      <c r="D101">
        <v>33</v>
      </c>
      <c r="E101">
        <v>16.5</v>
      </c>
      <c r="F101">
        <v>-16.2</v>
      </c>
      <c r="G101">
        <v>2.8</v>
      </c>
      <c r="H101">
        <v>0.6</v>
      </c>
      <c r="I101" t="s">
        <v>246</v>
      </c>
      <c r="J101">
        <v>1.9</v>
      </c>
      <c r="K101" t="s">
        <v>2524</v>
      </c>
      <c r="L101" t="s">
        <v>2519</v>
      </c>
      <c r="M101">
        <v>-23.5</v>
      </c>
      <c r="N101" t="s">
        <v>2626</v>
      </c>
      <c r="O101">
        <v>16.451139778142998</v>
      </c>
      <c r="P101">
        <v>67.764167219019598</v>
      </c>
      <c r="Q101">
        <v>277.74680152795798</v>
      </c>
      <c r="R101">
        <v>-2.0526320547767001</v>
      </c>
      <c r="S101">
        <v>15.088758903629399</v>
      </c>
      <c r="T101">
        <v>6.2254362414090201</v>
      </c>
      <c r="W101">
        <v>1</v>
      </c>
    </row>
    <row r="102" spans="1:23" x14ac:dyDescent="0.25">
      <c r="A102" s="20" t="s">
        <v>1626</v>
      </c>
      <c r="B102" t="s">
        <v>1159</v>
      </c>
      <c r="C102" t="s">
        <v>1627</v>
      </c>
      <c r="D102">
        <v>40.700000000000003</v>
      </c>
      <c r="E102">
        <v>12.5</v>
      </c>
      <c r="F102">
        <v>-11</v>
      </c>
      <c r="G102">
        <v>2.5</v>
      </c>
      <c r="H102">
        <v>-5.5</v>
      </c>
      <c r="I102" t="s">
        <v>1603</v>
      </c>
      <c r="J102">
        <v>0.17</v>
      </c>
      <c r="K102" t="s">
        <v>2524</v>
      </c>
      <c r="L102" t="s">
        <v>2519</v>
      </c>
      <c r="M102">
        <v>-34.299999999999997</v>
      </c>
      <c r="N102" t="s">
        <v>2627</v>
      </c>
      <c r="O102">
        <v>12.549900398011101</v>
      </c>
      <c r="P102">
        <v>81.386625770953103</v>
      </c>
      <c r="Q102">
        <v>309.78339401472698</v>
      </c>
      <c r="R102">
        <v>-7.9399455272479402</v>
      </c>
      <c r="S102">
        <v>9.5354368716418207</v>
      </c>
      <c r="T102">
        <v>1.87955013002293</v>
      </c>
      <c r="W102">
        <v>1</v>
      </c>
    </row>
    <row r="103" spans="1:23" x14ac:dyDescent="0.25">
      <c r="A103" s="28" t="s">
        <v>1257</v>
      </c>
      <c r="B103" s="29" t="s">
        <v>1258</v>
      </c>
      <c r="C103" s="29" t="s">
        <v>1259</v>
      </c>
      <c r="D103" s="29"/>
      <c r="E103" s="29">
        <v>11.1</v>
      </c>
      <c r="F103" s="29">
        <v>-5.6</v>
      </c>
      <c r="G103" s="29">
        <v>-7.9</v>
      </c>
      <c r="H103" s="29">
        <v>5.5</v>
      </c>
      <c r="I103" s="29" t="s">
        <v>1245</v>
      </c>
      <c r="J103" s="29">
        <v>0.26</v>
      </c>
      <c r="K103" s="29" t="s">
        <v>2524</v>
      </c>
      <c r="L103" s="29" t="s">
        <v>2519</v>
      </c>
      <c r="M103" s="29">
        <v>-67.3</v>
      </c>
      <c r="N103" s="29" t="s">
        <v>2628</v>
      </c>
      <c r="O103">
        <v>11.136426715962401</v>
      </c>
      <c r="P103">
        <v>39.640113251400798</v>
      </c>
      <c r="Q103">
        <v>331.58879299478701</v>
      </c>
      <c r="R103">
        <v>-6.2489176842678704</v>
      </c>
      <c r="S103">
        <v>3.3803569779373799</v>
      </c>
      <c r="T103">
        <v>8.5757923527190396</v>
      </c>
      <c r="W103">
        <v>1</v>
      </c>
    </row>
    <row r="104" spans="1:23" x14ac:dyDescent="0.25">
      <c r="A104" s="24" t="s">
        <v>2299</v>
      </c>
      <c r="B104" s="25" t="s">
        <v>2300</v>
      </c>
      <c r="C104" s="25" t="s">
        <v>2301</v>
      </c>
      <c r="D104" s="25">
        <v>33</v>
      </c>
      <c r="E104" s="8">
        <v>16.100000000000001</v>
      </c>
      <c r="F104" s="8">
        <v>9.8000000000000007</v>
      </c>
      <c r="G104" s="8">
        <v>-9.6</v>
      </c>
      <c r="H104" s="8">
        <v>-8.4</v>
      </c>
      <c r="I104" s="26" t="s">
        <v>2275</v>
      </c>
      <c r="J104" s="8">
        <v>8.5999999999999993E-2</v>
      </c>
      <c r="K104" s="8" t="s">
        <v>2524</v>
      </c>
      <c r="L104" s="8" t="s">
        <v>2519</v>
      </c>
      <c r="M104" s="9">
        <v>-1.7</v>
      </c>
      <c r="N104" s="9" t="s">
        <v>2629</v>
      </c>
      <c r="O104">
        <v>16.086018774078301</v>
      </c>
      <c r="P104">
        <v>33.635033180667001</v>
      </c>
      <c r="Q104">
        <v>351.03426767375902</v>
      </c>
      <c r="R104">
        <v>-8.8011920186975292</v>
      </c>
      <c r="S104">
        <v>1.38857648650597</v>
      </c>
      <c r="T104">
        <v>13.3929412151005</v>
      </c>
      <c r="W104">
        <v>1</v>
      </c>
    </row>
    <row r="105" spans="1:23" x14ac:dyDescent="0.25">
      <c r="A105" s="24" t="s">
        <v>227</v>
      </c>
      <c r="B105" s="25" t="s">
        <v>228</v>
      </c>
      <c r="C105" s="25" t="s">
        <v>229</v>
      </c>
      <c r="D105" s="25">
        <v>43.3</v>
      </c>
      <c r="E105" s="8">
        <v>24.4</v>
      </c>
      <c r="F105" s="8">
        <v>20.399999999999999</v>
      </c>
      <c r="G105" s="8">
        <v>12.9</v>
      </c>
      <c r="H105" s="8">
        <v>-3.8</v>
      </c>
      <c r="I105" s="26" t="s">
        <v>230</v>
      </c>
      <c r="J105" s="8">
        <v>2.1</v>
      </c>
      <c r="K105" s="8" t="s">
        <v>2518</v>
      </c>
      <c r="L105" s="8" t="s">
        <v>2525</v>
      </c>
      <c r="M105" s="9" t="s">
        <v>2630</v>
      </c>
      <c r="N105" s="9">
        <v>-69</v>
      </c>
      <c r="O105">
        <v>24.4337880812616</v>
      </c>
      <c r="P105">
        <v>78.733415965733002</v>
      </c>
      <c r="Q105">
        <v>261.00139995066098</v>
      </c>
      <c r="R105">
        <v>3.7480481128415701</v>
      </c>
      <c r="S105">
        <v>23.667987249840198</v>
      </c>
      <c r="T105">
        <v>4.7737317567315403</v>
      </c>
      <c r="W105">
        <v>1</v>
      </c>
    </row>
    <row r="106" spans="1:23" x14ac:dyDescent="0.25">
      <c r="A106" s="24" t="s">
        <v>2121</v>
      </c>
      <c r="B106" s="25" t="s">
        <v>466</v>
      </c>
      <c r="C106" s="25" t="s">
        <v>1748</v>
      </c>
      <c r="D106" s="25">
        <v>63</v>
      </c>
      <c r="E106" s="8">
        <v>14.1</v>
      </c>
      <c r="F106" s="8">
        <v>-10</v>
      </c>
      <c r="G106" s="8">
        <v>-1</v>
      </c>
      <c r="H106" s="8">
        <v>-9.9</v>
      </c>
      <c r="I106" s="26" t="s">
        <v>2069</v>
      </c>
      <c r="J106" s="8">
        <v>0.1</v>
      </c>
      <c r="K106" s="8" t="s">
        <v>2518</v>
      </c>
      <c r="L106" s="8" t="s">
        <v>2519</v>
      </c>
      <c r="M106" s="9" t="s">
        <v>2631</v>
      </c>
      <c r="N106" s="9" t="s">
        <v>2632</v>
      </c>
      <c r="O106">
        <v>14.1070904158157</v>
      </c>
      <c r="P106">
        <v>13.5220937848923</v>
      </c>
      <c r="Q106">
        <v>340.18029683468802</v>
      </c>
      <c r="R106">
        <v>-3.1031335035135501</v>
      </c>
      <c r="S106">
        <v>1.11840239221933</v>
      </c>
      <c r="T106">
        <v>13.7160394629226</v>
      </c>
      <c r="W106">
        <v>1</v>
      </c>
    </row>
    <row r="107" spans="1:23" x14ac:dyDescent="0.25">
      <c r="A107" s="24" t="s">
        <v>193</v>
      </c>
      <c r="B107" s="25" t="s">
        <v>194</v>
      </c>
      <c r="C107" s="25" t="s">
        <v>195</v>
      </c>
      <c r="D107" s="25">
        <v>27.2</v>
      </c>
      <c r="E107" s="8">
        <v>14.4</v>
      </c>
      <c r="F107" s="8">
        <v>-8.9</v>
      </c>
      <c r="G107" s="8">
        <v>-4.3</v>
      </c>
      <c r="H107" s="8">
        <v>-10.5</v>
      </c>
      <c r="I107" s="26" t="s">
        <v>196</v>
      </c>
      <c r="J107" s="8">
        <v>2.8</v>
      </c>
      <c r="K107" s="8" t="s">
        <v>2518</v>
      </c>
      <c r="L107" s="8" t="s">
        <v>2519</v>
      </c>
      <c r="M107" s="9" t="s">
        <v>2633</v>
      </c>
      <c r="N107" s="9" t="s">
        <v>2634</v>
      </c>
      <c r="O107">
        <v>14.420471559557299</v>
      </c>
      <c r="P107">
        <v>9.9823419787225394</v>
      </c>
      <c r="Q107">
        <v>237.481370422097</v>
      </c>
      <c r="R107">
        <v>1.3437795622372199</v>
      </c>
      <c r="S107">
        <v>2.1077986941353699</v>
      </c>
      <c r="T107">
        <v>14.202163256106999</v>
      </c>
      <c r="W107">
        <v>1</v>
      </c>
    </row>
    <row r="108" spans="1:23" x14ac:dyDescent="0.25">
      <c r="A108" s="24" t="s">
        <v>421</v>
      </c>
      <c r="B108" s="25" t="s">
        <v>422</v>
      </c>
      <c r="C108" s="25" t="s">
        <v>423</v>
      </c>
      <c r="D108" s="25">
        <v>28.7</v>
      </c>
      <c r="E108" s="8">
        <v>16.899999999999999</v>
      </c>
      <c r="F108" s="8">
        <v>0.9</v>
      </c>
      <c r="G108" s="8">
        <v>-16.399999999999999</v>
      </c>
      <c r="H108" s="8">
        <v>3.9</v>
      </c>
      <c r="I108" s="26" t="s">
        <v>424</v>
      </c>
      <c r="J108" s="8">
        <v>0.98</v>
      </c>
      <c r="K108" s="8" t="s">
        <v>2524</v>
      </c>
      <c r="L108" s="8" t="s">
        <v>2519</v>
      </c>
      <c r="M108" s="9">
        <v>-21.2</v>
      </c>
      <c r="N108" s="9" t="s">
        <v>2635</v>
      </c>
      <c r="O108">
        <v>16.881350656863901</v>
      </c>
      <c r="P108">
        <v>66.662052447515407</v>
      </c>
      <c r="Q108">
        <v>95.884538737117396</v>
      </c>
      <c r="R108">
        <v>1.58914317897232</v>
      </c>
      <c r="S108">
        <v>-15.4185116063991</v>
      </c>
      <c r="T108">
        <v>6.6876097224690296</v>
      </c>
      <c r="W108">
        <v>1</v>
      </c>
    </row>
    <row r="109" spans="1:23" x14ac:dyDescent="0.25">
      <c r="A109" s="20" t="s">
        <v>1874</v>
      </c>
      <c r="B109" t="s">
        <v>1875</v>
      </c>
      <c r="C109" t="s">
        <v>1876</v>
      </c>
      <c r="D109">
        <v>39</v>
      </c>
      <c r="E109">
        <v>11.5</v>
      </c>
      <c r="F109">
        <v>1.3</v>
      </c>
      <c r="G109">
        <v>-2.1</v>
      </c>
      <c r="H109">
        <v>-11.2</v>
      </c>
      <c r="I109" t="s">
        <v>1818</v>
      </c>
      <c r="J109">
        <v>0.13</v>
      </c>
      <c r="K109" t="s">
        <v>2518</v>
      </c>
      <c r="L109" t="s">
        <v>2525</v>
      </c>
      <c r="M109" t="s">
        <v>2636</v>
      </c>
      <c r="N109">
        <v>-7.5</v>
      </c>
      <c r="O109">
        <v>11.4690888914508</v>
      </c>
      <c r="P109">
        <v>51.689997641753003</v>
      </c>
      <c r="Q109">
        <v>12.2687134301132</v>
      </c>
      <c r="R109">
        <v>-8.7938977271551799</v>
      </c>
      <c r="S109">
        <v>-1.91235015900478</v>
      </c>
      <c r="T109">
        <v>7.1098719843390601</v>
      </c>
      <c r="W109">
        <v>1</v>
      </c>
    </row>
    <row r="110" spans="1:23" x14ac:dyDescent="0.25">
      <c r="A110" s="20" t="s">
        <v>2118</v>
      </c>
      <c r="B110" t="s">
        <v>2119</v>
      </c>
      <c r="C110" t="s">
        <v>2120</v>
      </c>
      <c r="D110">
        <v>34</v>
      </c>
      <c r="E110">
        <v>13.1</v>
      </c>
      <c r="F110">
        <v>8.6999999999999993</v>
      </c>
      <c r="G110">
        <v>-9.5</v>
      </c>
      <c r="H110">
        <v>2.5</v>
      </c>
      <c r="I110" t="s">
        <v>2067</v>
      </c>
      <c r="J110">
        <v>0.1</v>
      </c>
      <c r="K110" t="s">
        <v>2524</v>
      </c>
      <c r="L110" t="s">
        <v>2525</v>
      </c>
      <c r="M110">
        <v>-45.5</v>
      </c>
      <c r="N110">
        <v>-1.4</v>
      </c>
      <c r="O110">
        <v>13.1221187313635</v>
      </c>
      <c r="P110">
        <v>-70.057512748279606</v>
      </c>
      <c r="Q110">
        <v>131.17620920944299</v>
      </c>
      <c r="R110">
        <v>8.1212492185116094</v>
      </c>
      <c r="S110">
        <v>-9.2846042029993896</v>
      </c>
      <c r="T110">
        <v>-4.4756492182107603</v>
      </c>
      <c r="W110">
        <v>1</v>
      </c>
    </row>
    <row r="111" spans="1:23" x14ac:dyDescent="0.25">
      <c r="A111" s="20" t="s">
        <v>1972</v>
      </c>
      <c r="B111" t="s">
        <v>1973</v>
      </c>
      <c r="C111" t="s">
        <v>1974</v>
      </c>
      <c r="D111">
        <v>28.2</v>
      </c>
      <c r="E111">
        <v>14.6</v>
      </c>
      <c r="F111">
        <v>7.1</v>
      </c>
      <c r="G111">
        <v>-4.5999999999999996</v>
      </c>
      <c r="H111">
        <v>11.9</v>
      </c>
      <c r="I111" t="s">
        <v>1915</v>
      </c>
      <c r="J111">
        <v>0.12</v>
      </c>
      <c r="K111" t="s">
        <v>2524</v>
      </c>
      <c r="L111" t="s">
        <v>2519</v>
      </c>
      <c r="M111">
        <v>-59</v>
      </c>
      <c r="N111" t="s">
        <v>2637</v>
      </c>
      <c r="O111">
        <v>14.6006849154415</v>
      </c>
      <c r="P111">
        <v>50.182810483491302</v>
      </c>
      <c r="Q111">
        <v>132.28244122988801</v>
      </c>
      <c r="R111">
        <v>7.5450649904453799</v>
      </c>
      <c r="S111">
        <v>-8.2970247874116794</v>
      </c>
      <c r="T111">
        <v>9.3494050060435203</v>
      </c>
      <c r="W111">
        <v>1</v>
      </c>
    </row>
    <row r="112" spans="1:23" x14ac:dyDescent="0.25">
      <c r="A112" s="20" t="s">
        <v>1354</v>
      </c>
      <c r="B112" t="s">
        <v>119</v>
      </c>
      <c r="C112" t="s">
        <v>1355</v>
      </c>
      <c r="D112">
        <v>30</v>
      </c>
      <c r="E112">
        <v>20.9</v>
      </c>
      <c r="F112">
        <v>-9.1</v>
      </c>
      <c r="G112">
        <v>-2.5</v>
      </c>
      <c r="H112">
        <v>18.600000000000001</v>
      </c>
      <c r="I112" t="s">
        <v>1327</v>
      </c>
      <c r="J112">
        <v>0.23</v>
      </c>
      <c r="K112" t="s">
        <v>2518</v>
      </c>
      <c r="L112" t="s">
        <v>2519</v>
      </c>
      <c r="M112" t="s">
        <v>2638</v>
      </c>
      <c r="N112" t="s">
        <v>2639</v>
      </c>
      <c r="O112">
        <v>20.8571330724047</v>
      </c>
      <c r="P112">
        <v>71.169084140316599</v>
      </c>
      <c r="Q112">
        <v>174.40783757921099</v>
      </c>
      <c r="R112">
        <v>19.646808460301202</v>
      </c>
      <c r="S112">
        <v>-1.9236730933705199</v>
      </c>
      <c r="T112">
        <v>6.7321912594696602</v>
      </c>
      <c r="W112">
        <v>1</v>
      </c>
    </row>
    <row r="113" spans="1:23" x14ac:dyDescent="0.25">
      <c r="A113" s="20" t="s">
        <v>338</v>
      </c>
      <c r="B113" t="s">
        <v>339</v>
      </c>
      <c r="C113" t="s">
        <v>340</v>
      </c>
      <c r="D113">
        <v>31.5</v>
      </c>
      <c r="E113">
        <v>10.9</v>
      </c>
      <c r="F113">
        <v>-5.9</v>
      </c>
      <c r="G113">
        <v>-9.1</v>
      </c>
      <c r="H113">
        <v>1.4</v>
      </c>
      <c r="I113" t="s">
        <v>341</v>
      </c>
      <c r="J113">
        <v>1.3</v>
      </c>
      <c r="K113" t="s">
        <v>2524</v>
      </c>
      <c r="L113" t="s">
        <v>2519</v>
      </c>
      <c r="M113">
        <v>-22.2</v>
      </c>
      <c r="N113" t="s">
        <v>2640</v>
      </c>
      <c r="O113">
        <v>10.9352640571684</v>
      </c>
      <c r="P113">
        <v>21.095447763853201</v>
      </c>
      <c r="Q113">
        <v>312.35037410474803</v>
      </c>
      <c r="R113">
        <v>-2.65143439030886</v>
      </c>
      <c r="S113">
        <v>2.9087467283372601</v>
      </c>
      <c r="T113">
        <v>10.202405997816101</v>
      </c>
      <c r="W113">
        <v>1</v>
      </c>
    </row>
    <row r="114" spans="1:23" x14ac:dyDescent="0.25">
      <c r="A114" s="20" t="s">
        <v>1414</v>
      </c>
      <c r="B114" t="s">
        <v>1415</v>
      </c>
      <c r="C114" t="s">
        <v>1416</v>
      </c>
      <c r="D114">
        <v>31.5</v>
      </c>
      <c r="E114">
        <v>13.1</v>
      </c>
      <c r="F114">
        <v>-0.9</v>
      </c>
      <c r="G114">
        <v>13.1</v>
      </c>
      <c r="H114">
        <v>-0.4</v>
      </c>
      <c r="I114" t="s">
        <v>1385</v>
      </c>
      <c r="J114">
        <v>0.22</v>
      </c>
      <c r="K114" t="s">
        <v>2524</v>
      </c>
      <c r="L114" t="s">
        <v>2525</v>
      </c>
      <c r="M114">
        <v>-13.5</v>
      </c>
      <c r="N114">
        <v>-37.1</v>
      </c>
      <c r="O114">
        <v>13.1369707314891</v>
      </c>
      <c r="P114">
        <v>50.8823775004292</v>
      </c>
      <c r="Q114">
        <v>283.62638210879499</v>
      </c>
      <c r="R114">
        <v>-2.40121202864148</v>
      </c>
      <c r="S114">
        <v>9.9054622787992699</v>
      </c>
      <c r="T114">
        <v>8.2883048831948898</v>
      </c>
      <c r="W114">
        <v>1</v>
      </c>
    </row>
    <row r="115" spans="1:23" x14ac:dyDescent="0.25">
      <c r="A115" s="20" t="s">
        <v>695</v>
      </c>
      <c r="B115" t="s">
        <v>696</v>
      </c>
      <c r="C115" t="s">
        <v>697</v>
      </c>
      <c r="D115">
        <v>37</v>
      </c>
      <c r="E115">
        <v>16.5</v>
      </c>
      <c r="F115">
        <v>8.1</v>
      </c>
      <c r="G115">
        <v>-8.4</v>
      </c>
      <c r="H115">
        <v>-11.7</v>
      </c>
      <c r="I115" t="s">
        <v>683</v>
      </c>
      <c r="J115">
        <v>0.53</v>
      </c>
      <c r="K115" t="s">
        <v>2524</v>
      </c>
      <c r="L115" t="s">
        <v>2519</v>
      </c>
      <c r="M115">
        <v>-19.399999999999999</v>
      </c>
      <c r="N115" t="s">
        <v>2641</v>
      </c>
      <c r="O115">
        <v>16.524527224704499</v>
      </c>
      <c r="P115">
        <v>69.901555906109394</v>
      </c>
      <c r="Q115">
        <v>21.8447807940674</v>
      </c>
      <c r="R115">
        <v>-14.403959860238</v>
      </c>
      <c r="S115">
        <v>-5.7742357180522097</v>
      </c>
      <c r="T115">
        <v>5.6783925733452598</v>
      </c>
      <c r="W115">
        <v>1</v>
      </c>
    </row>
    <row r="116" spans="1:23" x14ac:dyDescent="0.25">
      <c r="A116" s="20" t="s">
        <v>649</v>
      </c>
      <c r="B116" t="s">
        <v>571</v>
      </c>
      <c r="C116" t="s">
        <v>650</v>
      </c>
      <c r="D116">
        <v>43.6</v>
      </c>
      <c r="E116">
        <v>23.7</v>
      </c>
      <c r="F116">
        <v>18.600000000000001</v>
      </c>
      <c r="G116">
        <v>-12.1</v>
      </c>
      <c r="H116">
        <v>8.4</v>
      </c>
      <c r="I116" t="s">
        <v>651</v>
      </c>
      <c r="J116">
        <v>0.56000000000000005</v>
      </c>
      <c r="K116" t="s">
        <v>2524</v>
      </c>
      <c r="L116" t="s">
        <v>2519</v>
      </c>
      <c r="M116">
        <v>-52</v>
      </c>
      <c r="N116" t="s">
        <v>2642</v>
      </c>
      <c r="O116">
        <v>23.726145915424201</v>
      </c>
      <c r="P116">
        <v>73.6529698864328</v>
      </c>
      <c r="Q116">
        <v>102.93587098826499</v>
      </c>
      <c r="R116">
        <v>5.09662981638186</v>
      </c>
      <c r="S116">
        <v>-22.189208169443599</v>
      </c>
      <c r="T116">
        <v>6.6778293874480799</v>
      </c>
      <c r="W116">
        <v>1</v>
      </c>
    </row>
    <row r="117" spans="1:23" x14ac:dyDescent="0.25">
      <c r="A117" s="20" t="s">
        <v>2155</v>
      </c>
      <c r="B117" t="s">
        <v>2156</v>
      </c>
      <c r="C117" t="s">
        <v>2157</v>
      </c>
      <c r="D117">
        <v>26</v>
      </c>
      <c r="E117">
        <v>21</v>
      </c>
      <c r="F117">
        <v>0.8</v>
      </c>
      <c r="G117">
        <v>2.2000000000000002</v>
      </c>
      <c r="H117">
        <v>-20.9</v>
      </c>
      <c r="I117" t="s">
        <v>2131</v>
      </c>
      <c r="J117">
        <v>9.8000000000000004E-2</v>
      </c>
      <c r="K117" t="s">
        <v>2518</v>
      </c>
      <c r="L117" t="s">
        <v>2519</v>
      </c>
      <c r="M117" t="s">
        <v>2643</v>
      </c>
      <c r="N117" t="s">
        <v>2644</v>
      </c>
      <c r="O117">
        <v>21.030691857378301</v>
      </c>
      <c r="P117">
        <v>40.3347210249798</v>
      </c>
      <c r="Q117">
        <v>357.03292922897901</v>
      </c>
      <c r="R117">
        <v>-13.5939060992207</v>
      </c>
      <c r="S117">
        <v>0.70459247164466299</v>
      </c>
      <c r="T117">
        <v>16.031196661961101</v>
      </c>
      <c r="W117">
        <v>1</v>
      </c>
    </row>
    <row r="118" spans="1:23" x14ac:dyDescent="0.25">
      <c r="A118" s="20" t="s">
        <v>110</v>
      </c>
      <c r="B118" t="s">
        <v>111</v>
      </c>
      <c r="C118" t="s">
        <v>112</v>
      </c>
      <c r="D118">
        <v>20</v>
      </c>
      <c r="E118">
        <v>31.4</v>
      </c>
      <c r="F118">
        <v>27.8</v>
      </c>
      <c r="G118">
        <v>-4.7</v>
      </c>
      <c r="H118">
        <v>-13.9</v>
      </c>
      <c r="I118" t="s">
        <v>113</v>
      </c>
      <c r="J118">
        <v>6.4</v>
      </c>
      <c r="K118" t="s">
        <v>2518</v>
      </c>
      <c r="L118" t="s">
        <v>2519</v>
      </c>
      <c r="M118" t="s">
        <v>2645</v>
      </c>
      <c r="N118" t="s">
        <v>2646</v>
      </c>
      <c r="O118">
        <v>31.4346942087878</v>
      </c>
      <c r="P118">
        <v>33.957659742070803</v>
      </c>
      <c r="Q118">
        <v>179.351210795876</v>
      </c>
      <c r="R118">
        <v>17.5576692885463</v>
      </c>
      <c r="S118">
        <v>-0.19882290237424799</v>
      </c>
      <c r="T118">
        <v>26.0735252431951</v>
      </c>
      <c r="W118">
        <v>1</v>
      </c>
    </row>
    <row r="119" spans="1:23" x14ac:dyDescent="0.25">
      <c r="A119" s="20" t="s">
        <v>2152</v>
      </c>
      <c r="B119" t="s">
        <v>2153</v>
      </c>
      <c r="C119" t="s">
        <v>2154</v>
      </c>
      <c r="D119">
        <v>33.299999999999997</v>
      </c>
      <c r="E119">
        <v>11.4</v>
      </c>
      <c r="F119">
        <v>6.7</v>
      </c>
      <c r="G119">
        <v>-3.4</v>
      </c>
      <c r="H119">
        <v>8.6</v>
      </c>
      <c r="I119" t="s">
        <v>2131</v>
      </c>
      <c r="J119">
        <v>9.8000000000000004E-2</v>
      </c>
      <c r="K119" t="s">
        <v>2524</v>
      </c>
      <c r="L119" t="s">
        <v>2519</v>
      </c>
      <c r="M119">
        <v>-24.2</v>
      </c>
      <c r="N119" t="s">
        <v>2647</v>
      </c>
      <c r="O119">
        <v>11.419719786404601</v>
      </c>
      <c r="P119">
        <v>28.4615680687475</v>
      </c>
      <c r="Q119">
        <v>154.61090199079001</v>
      </c>
      <c r="R119">
        <v>4.9166534936283801</v>
      </c>
      <c r="S119">
        <v>-2.3334523783965699</v>
      </c>
      <c r="T119">
        <v>10.039497916795799</v>
      </c>
      <c r="W119">
        <v>1</v>
      </c>
    </row>
    <row r="120" spans="1:23" x14ac:dyDescent="0.25">
      <c r="A120" s="20" t="s">
        <v>2297</v>
      </c>
      <c r="B120" t="s">
        <v>2298</v>
      </c>
      <c r="C120" t="s">
        <v>1310</v>
      </c>
      <c r="D120">
        <v>35.4</v>
      </c>
      <c r="E120">
        <v>16.7</v>
      </c>
      <c r="F120">
        <v>-5.7</v>
      </c>
      <c r="G120">
        <v>-10.7</v>
      </c>
      <c r="H120">
        <v>-11.5</v>
      </c>
      <c r="I120" t="s">
        <v>2275</v>
      </c>
      <c r="J120">
        <v>8.5999999999999993E-2</v>
      </c>
      <c r="K120" t="s">
        <v>2518</v>
      </c>
      <c r="L120" t="s">
        <v>2519</v>
      </c>
      <c r="M120" t="s">
        <v>2648</v>
      </c>
      <c r="N120" t="s">
        <v>2607</v>
      </c>
      <c r="O120">
        <v>16.7101765400609</v>
      </c>
      <c r="P120">
        <v>20.219440007973901</v>
      </c>
      <c r="Q120">
        <v>38.769101942364401</v>
      </c>
      <c r="R120">
        <v>-4.5028726878434098</v>
      </c>
      <c r="S120">
        <v>-3.61640629028869</v>
      </c>
      <c r="T120">
        <v>15.680425475752701</v>
      </c>
      <c r="W120">
        <v>1</v>
      </c>
    </row>
    <row r="121" spans="1:23" x14ac:dyDescent="0.25">
      <c r="A121" s="20" t="s">
        <v>2042</v>
      </c>
      <c r="B121" t="s">
        <v>2043</v>
      </c>
      <c r="C121" t="s">
        <v>2044</v>
      </c>
      <c r="D121">
        <v>24.1</v>
      </c>
      <c r="E121">
        <v>15.9</v>
      </c>
      <c r="F121">
        <v>9.5</v>
      </c>
      <c r="G121">
        <v>-8.3000000000000007</v>
      </c>
      <c r="H121">
        <v>9.6999999999999993</v>
      </c>
      <c r="I121" t="s">
        <v>1992</v>
      </c>
      <c r="J121">
        <v>0.11</v>
      </c>
      <c r="K121" t="s">
        <v>2524</v>
      </c>
      <c r="L121" t="s">
        <v>2519</v>
      </c>
      <c r="M121">
        <v>-65.2</v>
      </c>
      <c r="N121" t="s">
        <v>2649</v>
      </c>
      <c r="O121">
        <v>15.9132020662091</v>
      </c>
      <c r="P121">
        <v>28.342642225583099</v>
      </c>
      <c r="Q121">
        <v>17.986635967985102</v>
      </c>
      <c r="R121">
        <v>-7.1854787996612304</v>
      </c>
      <c r="S121">
        <v>-2.3328508044914802</v>
      </c>
      <c r="T121">
        <v>14.0055953655531</v>
      </c>
      <c r="W121">
        <v>1</v>
      </c>
    </row>
    <row r="122" spans="1:23" x14ac:dyDescent="0.25">
      <c r="A122" s="20" t="s">
        <v>674</v>
      </c>
      <c r="B122" t="s">
        <v>675</v>
      </c>
      <c r="C122" t="s">
        <v>676</v>
      </c>
      <c r="D122">
        <v>37</v>
      </c>
      <c r="E122">
        <v>14.6</v>
      </c>
      <c r="F122">
        <v>-8.5</v>
      </c>
      <c r="G122">
        <v>-9</v>
      </c>
      <c r="H122">
        <v>7.8</v>
      </c>
      <c r="I122" t="s">
        <v>669</v>
      </c>
      <c r="J122">
        <v>0.54</v>
      </c>
      <c r="K122" t="s">
        <v>2518</v>
      </c>
      <c r="L122" t="s">
        <v>2519</v>
      </c>
      <c r="M122" t="s">
        <v>2650</v>
      </c>
      <c r="N122" t="s">
        <v>2651</v>
      </c>
      <c r="O122">
        <v>14.6318146516418</v>
      </c>
      <c r="P122">
        <v>78.432466184593693</v>
      </c>
      <c r="Q122">
        <v>223.436610088885</v>
      </c>
      <c r="R122">
        <v>10.4088824591188</v>
      </c>
      <c r="S122">
        <v>9.8557970334623999</v>
      </c>
      <c r="T122">
        <v>2.9340127449353601</v>
      </c>
      <c r="W122">
        <v>1</v>
      </c>
    </row>
    <row r="123" spans="1:23" x14ac:dyDescent="0.25">
      <c r="A123" s="20" t="s">
        <v>1869</v>
      </c>
      <c r="B123" t="s">
        <v>1870</v>
      </c>
      <c r="C123" t="s">
        <v>1871</v>
      </c>
      <c r="D123">
        <v>36</v>
      </c>
      <c r="E123">
        <v>14.7</v>
      </c>
      <c r="F123">
        <v>12.7</v>
      </c>
      <c r="G123">
        <v>-6.1</v>
      </c>
      <c r="H123">
        <v>-4.2</v>
      </c>
      <c r="I123" t="s">
        <v>1818</v>
      </c>
      <c r="J123">
        <v>0.13</v>
      </c>
      <c r="K123" t="s">
        <v>2518</v>
      </c>
      <c r="L123" t="s">
        <v>2525</v>
      </c>
      <c r="M123" t="s">
        <v>2652</v>
      </c>
      <c r="N123">
        <v>-116.9</v>
      </c>
      <c r="O123">
        <v>14.7017005819055</v>
      </c>
      <c r="P123">
        <v>76.6937719384769</v>
      </c>
      <c r="Q123">
        <v>280.09138850821302</v>
      </c>
      <c r="R123">
        <v>-2.5068576405721301</v>
      </c>
      <c r="S123">
        <v>14.0856803528059</v>
      </c>
      <c r="T123">
        <v>3.3836775509025698</v>
      </c>
      <c r="W123">
        <v>1</v>
      </c>
    </row>
    <row r="124" spans="1:23" x14ac:dyDescent="0.25">
      <c r="A124" s="20" t="s">
        <v>1967</v>
      </c>
      <c r="B124" t="s">
        <v>1968</v>
      </c>
      <c r="C124" t="s">
        <v>1969</v>
      </c>
      <c r="D124">
        <v>38</v>
      </c>
      <c r="E124">
        <v>17.2</v>
      </c>
      <c r="F124">
        <v>-0.4</v>
      </c>
      <c r="G124">
        <v>8.6999999999999993</v>
      </c>
      <c r="H124">
        <v>-14.8</v>
      </c>
      <c r="I124" t="s">
        <v>1905</v>
      </c>
      <c r="J124">
        <v>0.12</v>
      </c>
      <c r="K124" t="s">
        <v>2524</v>
      </c>
      <c r="L124" t="s">
        <v>2525</v>
      </c>
      <c r="M124">
        <v>-6.6</v>
      </c>
      <c r="N124">
        <v>-69.7</v>
      </c>
      <c r="O124">
        <v>17.172361514946001</v>
      </c>
      <c r="P124">
        <v>67.605541565667593</v>
      </c>
      <c r="Q124">
        <v>350.41701119815701</v>
      </c>
      <c r="R124">
        <v>-15.6557122990531</v>
      </c>
      <c r="S124">
        <v>2.6431845951311002</v>
      </c>
      <c r="T124">
        <v>6.5423426695137499</v>
      </c>
      <c r="W124">
        <v>1</v>
      </c>
    </row>
    <row r="125" spans="1:23" x14ac:dyDescent="0.25">
      <c r="A125" s="20" t="s">
        <v>1351</v>
      </c>
      <c r="B125" t="s">
        <v>1352</v>
      </c>
      <c r="C125" t="s">
        <v>1353</v>
      </c>
      <c r="D125">
        <v>35</v>
      </c>
      <c r="E125">
        <v>13.7</v>
      </c>
      <c r="F125">
        <v>-10</v>
      </c>
      <c r="G125">
        <v>-6.5</v>
      </c>
      <c r="H125">
        <v>-6.8</v>
      </c>
      <c r="I125" t="s">
        <v>1331</v>
      </c>
      <c r="J125">
        <v>0.23</v>
      </c>
      <c r="K125" t="s">
        <v>2518</v>
      </c>
      <c r="L125" t="s">
        <v>2519</v>
      </c>
      <c r="M125" t="s">
        <v>2653</v>
      </c>
      <c r="N125" t="s">
        <v>2654</v>
      </c>
      <c r="O125">
        <v>13.729166034395501</v>
      </c>
      <c r="P125">
        <v>25.581726713665098</v>
      </c>
      <c r="Q125">
        <v>290.85851560650099</v>
      </c>
      <c r="R125">
        <v>-2.1108137466496699</v>
      </c>
      <c r="S125">
        <v>5.5397067876338797</v>
      </c>
      <c r="T125">
        <v>12.3832998039294</v>
      </c>
      <c r="W125">
        <v>1</v>
      </c>
    </row>
    <row r="126" spans="1:23" x14ac:dyDescent="0.25">
      <c r="A126" s="20" t="s">
        <v>1158</v>
      </c>
      <c r="B126" t="s">
        <v>1159</v>
      </c>
      <c r="C126" t="s">
        <v>1160</v>
      </c>
      <c r="D126">
        <v>20</v>
      </c>
      <c r="E126">
        <v>15.2</v>
      </c>
      <c r="F126">
        <v>10.9</v>
      </c>
      <c r="G126">
        <v>-9.6999999999999993</v>
      </c>
      <c r="H126">
        <v>4.2</v>
      </c>
      <c r="I126" t="s">
        <v>1151</v>
      </c>
      <c r="J126">
        <v>0.28999999999999998</v>
      </c>
      <c r="K126" t="s">
        <v>2524</v>
      </c>
      <c r="L126" t="s">
        <v>2519</v>
      </c>
      <c r="M126">
        <v>-34.299999999999997</v>
      </c>
      <c r="N126" t="s">
        <v>2655</v>
      </c>
      <c r="O126">
        <v>15.1835437233868</v>
      </c>
      <c r="P126">
        <v>18.564130590241302</v>
      </c>
      <c r="Q126">
        <v>11.643743852350401</v>
      </c>
      <c r="R126">
        <v>-4.7344475250117402</v>
      </c>
      <c r="S126">
        <v>-0.97561003304883398</v>
      </c>
      <c r="T126">
        <v>14.3935121390272</v>
      </c>
      <c r="W126">
        <v>1</v>
      </c>
    </row>
    <row r="127" spans="1:23" x14ac:dyDescent="0.25">
      <c r="A127" s="20" t="s">
        <v>704</v>
      </c>
      <c r="B127" t="s">
        <v>705</v>
      </c>
      <c r="C127" t="s">
        <v>706</v>
      </c>
      <c r="D127">
        <v>35.1</v>
      </c>
      <c r="E127">
        <v>24.3</v>
      </c>
      <c r="F127">
        <v>17.7</v>
      </c>
      <c r="G127">
        <v>13.1</v>
      </c>
      <c r="H127">
        <v>-10.3</v>
      </c>
      <c r="I127" t="s">
        <v>703</v>
      </c>
      <c r="J127">
        <v>0.52</v>
      </c>
      <c r="K127" t="s">
        <v>2518</v>
      </c>
      <c r="L127" t="s">
        <v>2519</v>
      </c>
      <c r="M127" t="s">
        <v>2656</v>
      </c>
      <c r="N127" t="s">
        <v>2657</v>
      </c>
      <c r="O127">
        <v>24.310285888898999</v>
      </c>
      <c r="P127">
        <v>59.922344669251103</v>
      </c>
      <c r="Q127">
        <v>89.590347885271697</v>
      </c>
      <c r="R127">
        <v>-0.150407396306145</v>
      </c>
      <c r="S127">
        <v>-21.0362937626684</v>
      </c>
      <c r="T127">
        <v>12.1836662111967</v>
      </c>
      <c r="W127">
        <v>1</v>
      </c>
    </row>
    <row r="128" spans="1:23" x14ac:dyDescent="0.25">
      <c r="A128" s="20" t="s">
        <v>289</v>
      </c>
      <c r="B128" t="s">
        <v>290</v>
      </c>
      <c r="C128" t="s">
        <v>291</v>
      </c>
      <c r="D128">
        <v>33.299999999999997</v>
      </c>
      <c r="E128">
        <v>13.6</v>
      </c>
      <c r="F128">
        <v>8.6999999999999993</v>
      </c>
      <c r="G128">
        <v>-5.7</v>
      </c>
      <c r="H128">
        <v>8.8000000000000007</v>
      </c>
      <c r="I128" t="s">
        <v>292</v>
      </c>
      <c r="J128">
        <v>1.6</v>
      </c>
      <c r="K128" t="s">
        <v>2524</v>
      </c>
      <c r="L128" t="s">
        <v>2519</v>
      </c>
      <c r="M128">
        <v>-54.2</v>
      </c>
      <c r="N128" t="s">
        <v>2658</v>
      </c>
      <c r="O128">
        <v>13.6242430982422</v>
      </c>
      <c r="P128">
        <v>16.7430146885679</v>
      </c>
      <c r="Q128">
        <v>39.101295551389299</v>
      </c>
      <c r="R128">
        <v>-3.0458217511234298</v>
      </c>
      <c r="S128">
        <v>-2.4753865524007899</v>
      </c>
      <c r="T128">
        <v>13.0466636070904</v>
      </c>
      <c r="W128">
        <v>1</v>
      </c>
    </row>
    <row r="129" spans="1:23" x14ac:dyDescent="0.25">
      <c r="A129" s="20" t="s">
        <v>1191</v>
      </c>
      <c r="B129" t="s">
        <v>1192</v>
      </c>
      <c r="C129" t="s">
        <v>1193</v>
      </c>
      <c r="D129">
        <v>46</v>
      </c>
      <c r="E129">
        <v>18.399999999999999</v>
      </c>
      <c r="F129">
        <v>-6.5</v>
      </c>
      <c r="G129">
        <v>-16.5</v>
      </c>
      <c r="H129">
        <v>-5</v>
      </c>
      <c r="I129" t="s">
        <v>1174</v>
      </c>
      <c r="J129">
        <v>0.28000000000000003</v>
      </c>
      <c r="K129" t="s">
        <v>2524</v>
      </c>
      <c r="L129" t="s">
        <v>2519</v>
      </c>
      <c r="M129">
        <v>-9.1</v>
      </c>
      <c r="N129" t="s">
        <v>2659</v>
      </c>
      <c r="O129">
        <v>18.425525772688299</v>
      </c>
      <c r="P129">
        <v>41.289129767277998</v>
      </c>
      <c r="Q129">
        <v>306.78953852373598</v>
      </c>
      <c r="R129">
        <v>-7.2813017577192101</v>
      </c>
      <c r="S129">
        <v>9.7368228815877806</v>
      </c>
      <c r="T129">
        <v>13.8447435832385</v>
      </c>
      <c r="U129" t="s">
        <v>1194</v>
      </c>
      <c r="W129">
        <v>1</v>
      </c>
    </row>
    <row r="130" spans="1:23" x14ac:dyDescent="0.25">
      <c r="A130" s="20" t="s">
        <v>824</v>
      </c>
      <c r="B130" t="s">
        <v>825</v>
      </c>
      <c r="C130" t="s">
        <v>826</v>
      </c>
      <c r="D130">
        <v>32.4</v>
      </c>
      <c r="E130">
        <v>21.5</v>
      </c>
      <c r="F130">
        <v>-13.4</v>
      </c>
      <c r="G130">
        <v>-14.2</v>
      </c>
      <c r="H130">
        <v>8.9</v>
      </c>
      <c r="I130" t="s">
        <v>805</v>
      </c>
      <c r="J130">
        <v>0.43</v>
      </c>
      <c r="K130" t="s">
        <v>2524</v>
      </c>
      <c r="L130" t="s">
        <v>2519</v>
      </c>
      <c r="M130">
        <v>-25.7</v>
      </c>
      <c r="N130" t="s">
        <v>2660</v>
      </c>
      <c r="O130">
        <v>21.457166634949701</v>
      </c>
      <c r="P130">
        <v>8.7188372500995097</v>
      </c>
      <c r="Q130">
        <v>275.82723929676399</v>
      </c>
      <c r="R130">
        <v>-0.33023427724302801</v>
      </c>
      <c r="S130">
        <v>3.2357941476318701</v>
      </c>
      <c r="T130">
        <v>21.209209828663699</v>
      </c>
      <c r="W130">
        <v>1</v>
      </c>
    </row>
    <row r="131" spans="1:23" x14ac:dyDescent="0.25">
      <c r="A131" s="20" t="s">
        <v>411</v>
      </c>
      <c r="B131" t="s">
        <v>412</v>
      </c>
      <c r="C131" t="s">
        <v>413</v>
      </c>
      <c r="D131">
        <v>23</v>
      </c>
      <c r="E131">
        <v>36.5</v>
      </c>
      <c r="F131">
        <v>-15.3</v>
      </c>
      <c r="G131">
        <v>25.8</v>
      </c>
      <c r="H131">
        <v>-20.8</v>
      </c>
      <c r="I131" t="s">
        <v>399</v>
      </c>
      <c r="J131">
        <v>1</v>
      </c>
      <c r="K131" t="s">
        <v>2518</v>
      </c>
      <c r="L131" t="s">
        <v>2525</v>
      </c>
      <c r="M131" t="s">
        <v>2661</v>
      </c>
      <c r="N131">
        <v>-18</v>
      </c>
      <c r="O131">
        <v>36.501643798601698</v>
      </c>
      <c r="P131">
        <v>32.933944273060099</v>
      </c>
      <c r="Q131">
        <v>273.43318711255603</v>
      </c>
      <c r="R131">
        <v>-1.1884040857535101</v>
      </c>
      <c r="S131">
        <v>19.809298106680501</v>
      </c>
      <c r="T131">
        <v>30.635753691554999</v>
      </c>
      <c r="W131">
        <v>1</v>
      </c>
    </row>
    <row r="132" spans="1:23" x14ac:dyDescent="0.25">
      <c r="A132" s="20" t="s">
        <v>1464</v>
      </c>
      <c r="B132" t="s">
        <v>1465</v>
      </c>
      <c r="C132" t="s">
        <v>1466</v>
      </c>
      <c r="D132">
        <v>25.4</v>
      </c>
      <c r="E132">
        <v>12.2</v>
      </c>
      <c r="F132">
        <v>-7.6</v>
      </c>
      <c r="G132">
        <v>-9.3000000000000007</v>
      </c>
      <c r="H132">
        <v>2.2000000000000002</v>
      </c>
      <c r="I132" t="s">
        <v>1429</v>
      </c>
      <c r="J132">
        <v>0.21</v>
      </c>
      <c r="K132" t="s">
        <v>2518</v>
      </c>
      <c r="L132" t="s">
        <v>2519</v>
      </c>
      <c r="M132" t="s">
        <v>2662</v>
      </c>
      <c r="N132" t="s">
        <v>2663</v>
      </c>
      <c r="O132">
        <v>12.210241602851299</v>
      </c>
      <c r="P132">
        <v>53.644309806088302</v>
      </c>
      <c r="Q132">
        <v>132.33758247773699</v>
      </c>
      <c r="R132">
        <v>6.6228704248632901</v>
      </c>
      <c r="S132">
        <v>-7.2688554944578998</v>
      </c>
      <c r="T132">
        <v>7.23818534828726</v>
      </c>
      <c r="W132">
        <v>1</v>
      </c>
    </row>
    <row r="133" spans="1:23" x14ac:dyDescent="0.25">
      <c r="A133" s="20" t="s">
        <v>479</v>
      </c>
      <c r="B133" t="s">
        <v>480</v>
      </c>
      <c r="C133" t="s">
        <v>481</v>
      </c>
      <c r="D133">
        <v>38</v>
      </c>
      <c r="E133">
        <v>24.2</v>
      </c>
      <c r="F133">
        <v>-6.6</v>
      </c>
      <c r="G133">
        <v>-22.7</v>
      </c>
      <c r="H133">
        <v>-5.3</v>
      </c>
      <c r="I133" t="s">
        <v>482</v>
      </c>
      <c r="J133">
        <v>0.79</v>
      </c>
      <c r="K133" t="s">
        <v>2518</v>
      </c>
      <c r="L133" t="s">
        <v>2519</v>
      </c>
      <c r="M133" t="s">
        <v>2664</v>
      </c>
      <c r="N133" t="s">
        <v>2665</v>
      </c>
      <c r="O133">
        <v>24.226844615013299</v>
      </c>
      <c r="P133">
        <v>14.6851858739112</v>
      </c>
      <c r="Q133">
        <v>63.031320825274399</v>
      </c>
      <c r="R133">
        <v>-2.7852793946510701</v>
      </c>
      <c r="S133">
        <v>-5.4738138374205301</v>
      </c>
      <c r="T133">
        <v>23.435434298663999</v>
      </c>
      <c r="W133">
        <v>1</v>
      </c>
    </row>
    <row r="134" spans="1:23" x14ac:dyDescent="0.25">
      <c r="A134" s="20" t="s">
        <v>1864</v>
      </c>
      <c r="B134" t="s">
        <v>1865</v>
      </c>
      <c r="C134" t="s">
        <v>1866</v>
      </c>
      <c r="D134">
        <v>42</v>
      </c>
      <c r="E134">
        <v>29.7</v>
      </c>
      <c r="F134">
        <v>-22.4</v>
      </c>
      <c r="G134">
        <v>16.399999999999999</v>
      </c>
      <c r="H134">
        <v>-10.5</v>
      </c>
      <c r="I134" t="s">
        <v>1818</v>
      </c>
      <c r="J134">
        <v>0.13</v>
      </c>
      <c r="K134" t="s">
        <v>2518</v>
      </c>
      <c r="L134" t="s">
        <v>2519</v>
      </c>
      <c r="M134" t="s">
        <v>2527</v>
      </c>
      <c r="N134" t="s">
        <v>2652</v>
      </c>
      <c r="O134">
        <v>29.681138792169001</v>
      </c>
      <c r="P134">
        <v>78.654014572103804</v>
      </c>
      <c r="Q134">
        <v>288.000963738444</v>
      </c>
      <c r="R134">
        <v>-8.9931946036487407</v>
      </c>
      <c r="S134">
        <v>27.6766229535924</v>
      </c>
      <c r="T134">
        <v>5.8392630276077098</v>
      </c>
      <c r="W134">
        <v>1</v>
      </c>
    </row>
    <row r="135" spans="1:23" x14ac:dyDescent="0.25">
      <c r="A135" s="20" t="s">
        <v>931</v>
      </c>
      <c r="B135" t="s">
        <v>882</v>
      </c>
      <c r="C135" t="s">
        <v>932</v>
      </c>
      <c r="D135">
        <v>30.6</v>
      </c>
      <c r="E135">
        <v>17.399999999999999</v>
      </c>
      <c r="F135">
        <v>9.1</v>
      </c>
      <c r="G135">
        <v>-11.2</v>
      </c>
      <c r="H135">
        <v>9.6999999999999993</v>
      </c>
      <c r="I135" t="s">
        <v>917</v>
      </c>
      <c r="J135">
        <v>0.4</v>
      </c>
      <c r="K135" t="s">
        <v>2524</v>
      </c>
      <c r="L135" t="s">
        <v>2519</v>
      </c>
      <c r="M135">
        <v>-15.2</v>
      </c>
      <c r="N135" t="s">
        <v>2666</v>
      </c>
      <c r="O135">
        <v>17.3879268459469</v>
      </c>
      <c r="P135">
        <v>47.633168441946303</v>
      </c>
      <c r="Q135">
        <v>122.317439476099</v>
      </c>
      <c r="R135">
        <v>6.8681256651575904</v>
      </c>
      <c r="S135">
        <v>-10.8569826202174</v>
      </c>
      <c r="T135">
        <v>11.717285446378</v>
      </c>
      <c r="W135">
        <v>1</v>
      </c>
    </row>
    <row r="136" spans="1:23" x14ac:dyDescent="0.25">
      <c r="A136" s="20" t="s">
        <v>2037</v>
      </c>
      <c r="B136" t="s">
        <v>1711</v>
      </c>
      <c r="C136" t="s">
        <v>2038</v>
      </c>
      <c r="D136">
        <v>27.8</v>
      </c>
      <c r="E136">
        <v>14.2</v>
      </c>
      <c r="F136">
        <v>-10</v>
      </c>
      <c r="G136">
        <v>3.9</v>
      </c>
      <c r="H136">
        <v>-9.3000000000000007</v>
      </c>
      <c r="I136" t="s">
        <v>1987</v>
      </c>
      <c r="J136">
        <v>0.11</v>
      </c>
      <c r="K136" t="s">
        <v>2518</v>
      </c>
      <c r="L136" t="s">
        <v>2519</v>
      </c>
      <c r="M136" t="s">
        <v>2667</v>
      </c>
      <c r="N136" t="s">
        <v>2668</v>
      </c>
      <c r="O136">
        <v>14.2021125189177</v>
      </c>
      <c r="P136">
        <v>22.299857468794201</v>
      </c>
      <c r="Q136">
        <v>290.73241118596098</v>
      </c>
      <c r="R136">
        <v>-1.9077437123001899</v>
      </c>
      <c r="S136">
        <v>5.0400729041617502</v>
      </c>
      <c r="T136">
        <v>13.139945930212701</v>
      </c>
      <c r="W136">
        <v>1</v>
      </c>
    </row>
    <row r="137" spans="1:23" x14ac:dyDescent="0.25">
      <c r="A137" s="20" t="s">
        <v>1411</v>
      </c>
      <c r="B137" t="s">
        <v>1412</v>
      </c>
      <c r="C137" t="s">
        <v>1413</v>
      </c>
      <c r="D137">
        <v>40</v>
      </c>
      <c r="E137">
        <v>17.5</v>
      </c>
      <c r="F137">
        <v>-2.5</v>
      </c>
      <c r="G137">
        <v>-3.3</v>
      </c>
      <c r="H137">
        <v>17</v>
      </c>
      <c r="I137" t="s">
        <v>1385</v>
      </c>
      <c r="J137">
        <v>0.22</v>
      </c>
      <c r="K137" t="s">
        <v>2524</v>
      </c>
      <c r="L137" t="s">
        <v>2519</v>
      </c>
      <c r="M137">
        <v>-51.8</v>
      </c>
      <c r="N137" t="s">
        <v>2669</v>
      </c>
      <c r="O137">
        <v>17.4968568605907</v>
      </c>
      <c r="P137">
        <v>47.291828180329603</v>
      </c>
      <c r="Q137">
        <v>195.169267484785</v>
      </c>
      <c r="R137">
        <v>12.4090263138718</v>
      </c>
      <c r="S137">
        <v>3.3643115434038702</v>
      </c>
      <c r="T137">
        <v>11.8674965254074</v>
      </c>
      <c r="W137">
        <v>1</v>
      </c>
    </row>
    <row r="138" spans="1:23" x14ac:dyDescent="0.25">
      <c r="A138" s="20" t="s">
        <v>1308</v>
      </c>
      <c r="B138" t="s">
        <v>1309</v>
      </c>
      <c r="C138" t="s">
        <v>1310</v>
      </c>
      <c r="D138">
        <v>54</v>
      </c>
      <c r="E138">
        <v>18.3</v>
      </c>
      <c r="F138">
        <v>3.5</v>
      </c>
      <c r="G138">
        <v>-16.2</v>
      </c>
      <c r="H138">
        <v>7.7</v>
      </c>
      <c r="I138" t="s">
        <v>1295</v>
      </c>
      <c r="J138">
        <v>0.24</v>
      </c>
      <c r="K138" t="s">
        <v>2524</v>
      </c>
      <c r="L138" t="s">
        <v>2519</v>
      </c>
      <c r="M138">
        <v>-3.5</v>
      </c>
      <c r="N138" t="s">
        <v>2607</v>
      </c>
      <c r="O138">
        <v>18.2751196986504</v>
      </c>
      <c r="P138">
        <v>59.277898224243302</v>
      </c>
      <c r="Q138">
        <v>117.04515005506001</v>
      </c>
      <c r="R138">
        <v>7.1433566953207501</v>
      </c>
      <c r="S138">
        <v>-13.9923576307348</v>
      </c>
      <c r="T138">
        <v>9.3362938608975199</v>
      </c>
      <c r="W138">
        <v>1</v>
      </c>
    </row>
    <row r="139" spans="1:23" x14ac:dyDescent="0.25">
      <c r="A139" s="20" t="s">
        <v>700</v>
      </c>
      <c r="B139" t="s">
        <v>701</v>
      </c>
      <c r="C139" t="s">
        <v>702</v>
      </c>
      <c r="D139">
        <v>34.299999999999997</v>
      </c>
      <c r="E139">
        <v>14.9</v>
      </c>
      <c r="F139">
        <v>-0.7</v>
      </c>
      <c r="G139">
        <v>-11.4</v>
      </c>
      <c r="H139">
        <v>9.6</v>
      </c>
      <c r="I139" t="s">
        <v>703</v>
      </c>
      <c r="J139">
        <v>0.52</v>
      </c>
      <c r="K139" t="s">
        <v>2524</v>
      </c>
      <c r="L139" t="s">
        <v>2519</v>
      </c>
      <c r="M139">
        <v>-43.7</v>
      </c>
      <c r="N139" t="s">
        <v>2670</v>
      </c>
      <c r="O139">
        <v>14.9201206429439</v>
      </c>
      <c r="P139">
        <v>24.449415900616</v>
      </c>
      <c r="Q139">
        <v>92.777042642513294</v>
      </c>
      <c r="R139">
        <v>0.29918983228509</v>
      </c>
      <c r="S139">
        <v>-6.1680323926244798</v>
      </c>
      <c r="T139">
        <v>13.5821891404807</v>
      </c>
      <c r="W139">
        <v>1</v>
      </c>
    </row>
    <row r="140" spans="1:23" x14ac:dyDescent="0.25">
      <c r="A140" s="20" t="s">
        <v>797</v>
      </c>
      <c r="B140" t="s">
        <v>798</v>
      </c>
      <c r="C140" t="s">
        <v>799</v>
      </c>
      <c r="D140">
        <v>38.200000000000003</v>
      </c>
      <c r="E140">
        <v>25.1</v>
      </c>
      <c r="F140">
        <v>-10.3</v>
      </c>
      <c r="G140">
        <v>-2</v>
      </c>
      <c r="H140">
        <v>-22.8</v>
      </c>
      <c r="I140" t="s">
        <v>793</v>
      </c>
      <c r="J140">
        <v>0.44</v>
      </c>
      <c r="K140" t="s">
        <v>2518</v>
      </c>
      <c r="L140" t="s">
        <v>2519</v>
      </c>
      <c r="M140" t="s">
        <v>2671</v>
      </c>
      <c r="N140" t="s">
        <v>2672</v>
      </c>
      <c r="O140">
        <v>25.0984063239083</v>
      </c>
      <c r="P140">
        <v>69.697927780336002</v>
      </c>
      <c r="Q140">
        <v>344.21451861246601</v>
      </c>
      <c r="R140">
        <v>-22.651467683455898</v>
      </c>
      <c r="S140">
        <v>6.4035202863449197</v>
      </c>
      <c r="T140">
        <v>8.7083833016079097</v>
      </c>
      <c r="W140">
        <v>1</v>
      </c>
    </row>
    <row r="141" spans="1:23" x14ac:dyDescent="0.25">
      <c r="A141" s="20" t="s">
        <v>366</v>
      </c>
      <c r="B141" t="s">
        <v>367</v>
      </c>
      <c r="C141" t="s">
        <v>368</v>
      </c>
      <c r="D141">
        <v>33.299999999999997</v>
      </c>
      <c r="E141">
        <v>29.1</v>
      </c>
      <c r="F141">
        <v>-29.1</v>
      </c>
      <c r="G141">
        <v>1.5</v>
      </c>
      <c r="H141">
        <v>0.7</v>
      </c>
      <c r="I141" t="s">
        <v>369</v>
      </c>
      <c r="J141">
        <v>1.2</v>
      </c>
      <c r="K141" t="s">
        <v>2518</v>
      </c>
      <c r="L141" t="s">
        <v>2525</v>
      </c>
      <c r="M141" t="s">
        <v>2673</v>
      </c>
      <c r="N141">
        <v>-11.9</v>
      </c>
      <c r="O141">
        <v>29.1470410161992</v>
      </c>
      <c r="P141">
        <v>19.3190091162325</v>
      </c>
      <c r="Q141">
        <v>151.960747211035</v>
      </c>
      <c r="R141">
        <v>8.5108448295444994</v>
      </c>
      <c r="S141">
        <v>-4.53277831721838</v>
      </c>
      <c r="T141">
        <v>27.5058074052439</v>
      </c>
      <c r="W141">
        <v>1</v>
      </c>
    </row>
    <row r="142" spans="1:23" x14ac:dyDescent="0.25">
      <c r="A142" s="20" t="s">
        <v>448</v>
      </c>
      <c r="B142" t="s">
        <v>449</v>
      </c>
      <c r="C142" t="s">
        <v>450</v>
      </c>
      <c r="D142">
        <v>28.7</v>
      </c>
      <c r="E142">
        <v>14.5</v>
      </c>
      <c r="F142">
        <v>6</v>
      </c>
      <c r="G142">
        <v>-11.9</v>
      </c>
      <c r="H142">
        <v>5.7</v>
      </c>
      <c r="I142" t="s">
        <v>451</v>
      </c>
      <c r="J142">
        <v>0.87</v>
      </c>
      <c r="K142" t="s">
        <v>2524</v>
      </c>
      <c r="L142" t="s">
        <v>2519</v>
      </c>
      <c r="M142">
        <v>-17.399999999999999</v>
      </c>
      <c r="N142" t="s">
        <v>2674</v>
      </c>
      <c r="O142">
        <v>14.494826663330601</v>
      </c>
      <c r="P142">
        <v>20.985918111377799</v>
      </c>
      <c r="Q142">
        <v>250.507072679402</v>
      </c>
      <c r="R142">
        <v>1.7322391849688901</v>
      </c>
      <c r="S142">
        <v>4.8936122404147797</v>
      </c>
      <c r="T142">
        <v>13.5333627250038</v>
      </c>
      <c r="W142">
        <v>1</v>
      </c>
    </row>
    <row r="143" spans="1:23" x14ac:dyDescent="0.25">
      <c r="A143" s="20" t="s">
        <v>2491</v>
      </c>
      <c r="B143" t="s">
        <v>1990</v>
      </c>
      <c r="C143" t="s">
        <v>1055</v>
      </c>
      <c r="D143">
        <v>30.6</v>
      </c>
      <c r="E143">
        <v>20.8</v>
      </c>
      <c r="F143">
        <v>5.4</v>
      </c>
      <c r="G143">
        <v>-9.9</v>
      </c>
      <c r="H143">
        <v>17.5</v>
      </c>
      <c r="I143" t="s">
        <v>2453</v>
      </c>
      <c r="J143">
        <v>7.2999999999999995E-2</v>
      </c>
      <c r="K143" t="s">
        <v>2524</v>
      </c>
      <c r="L143" t="s">
        <v>2519</v>
      </c>
      <c r="M143">
        <v>-32.799999999999997</v>
      </c>
      <c r="N143" t="s">
        <v>2585</v>
      </c>
      <c r="O143">
        <v>20.818741556587899</v>
      </c>
      <c r="P143">
        <v>69.57491857107</v>
      </c>
      <c r="Q143">
        <v>145.804476122398</v>
      </c>
      <c r="R143">
        <v>16.1370770281119</v>
      </c>
      <c r="S143">
        <v>-10.964903392354801</v>
      </c>
      <c r="T143">
        <v>7.2653725702891601</v>
      </c>
      <c r="W143">
        <v>1</v>
      </c>
    </row>
    <row r="144" spans="1:23" x14ac:dyDescent="0.25">
      <c r="A144" s="20" t="s">
        <v>334</v>
      </c>
      <c r="B144" t="s">
        <v>335</v>
      </c>
      <c r="C144" t="s">
        <v>336</v>
      </c>
      <c r="D144">
        <v>41.7</v>
      </c>
      <c r="E144">
        <v>12.2</v>
      </c>
      <c r="F144">
        <v>-6.7</v>
      </c>
      <c r="G144">
        <v>-3.3</v>
      </c>
      <c r="H144">
        <v>-9.6</v>
      </c>
      <c r="I144" t="s">
        <v>337</v>
      </c>
      <c r="J144">
        <v>1.3</v>
      </c>
      <c r="K144" t="s">
        <v>2518</v>
      </c>
      <c r="L144" t="s">
        <v>2519</v>
      </c>
      <c r="M144" t="s">
        <v>2675</v>
      </c>
      <c r="N144" t="s">
        <v>2676</v>
      </c>
      <c r="O144">
        <v>12.163058825805299</v>
      </c>
      <c r="P144">
        <v>51.571439783394297</v>
      </c>
      <c r="Q144">
        <v>15.2612173836414</v>
      </c>
      <c r="R144">
        <v>-9.1923331818563607</v>
      </c>
      <c r="S144">
        <v>-2.5080512182022598</v>
      </c>
      <c r="T144">
        <v>7.5598075214000504</v>
      </c>
      <c r="W144">
        <v>1</v>
      </c>
    </row>
    <row r="145" spans="1:23" x14ac:dyDescent="0.25">
      <c r="A145" s="20" t="s">
        <v>602</v>
      </c>
      <c r="B145" t="s">
        <v>603</v>
      </c>
      <c r="C145" t="s">
        <v>604</v>
      </c>
      <c r="D145">
        <v>31.5</v>
      </c>
      <c r="E145">
        <v>17.100000000000001</v>
      </c>
      <c r="F145">
        <v>-3.5</v>
      </c>
      <c r="G145">
        <v>2.2000000000000002</v>
      </c>
      <c r="H145">
        <v>-16.600000000000001</v>
      </c>
      <c r="I145" t="s">
        <v>605</v>
      </c>
      <c r="J145">
        <v>0.62</v>
      </c>
      <c r="K145" t="s">
        <v>2518</v>
      </c>
      <c r="L145" t="s">
        <v>2525</v>
      </c>
      <c r="M145" t="s">
        <v>2677</v>
      </c>
      <c r="N145">
        <v>-14.5</v>
      </c>
      <c r="O145">
        <v>17.107016104511001</v>
      </c>
      <c r="P145">
        <v>56.054100038953898</v>
      </c>
      <c r="Q145">
        <v>354.93217690342499</v>
      </c>
      <c r="R145">
        <v>-14.135908813894099</v>
      </c>
      <c r="S145">
        <v>1.2535947946697901</v>
      </c>
      <c r="T145">
        <v>9.5527264221293908</v>
      </c>
      <c r="W145">
        <v>1</v>
      </c>
    </row>
    <row r="146" spans="1:23" x14ac:dyDescent="0.25">
      <c r="A146" s="20" t="s">
        <v>285</v>
      </c>
      <c r="B146" t="s">
        <v>286</v>
      </c>
      <c r="C146" t="s">
        <v>287</v>
      </c>
      <c r="D146">
        <v>35.200000000000003</v>
      </c>
      <c r="E146">
        <v>15.1</v>
      </c>
      <c r="F146">
        <v>4.7</v>
      </c>
      <c r="G146">
        <v>-12.9</v>
      </c>
      <c r="H146">
        <v>-6.4</v>
      </c>
      <c r="I146" t="s">
        <v>288</v>
      </c>
      <c r="J146">
        <v>1.6</v>
      </c>
      <c r="K146" t="s">
        <v>2518</v>
      </c>
      <c r="L146" t="s">
        <v>2519</v>
      </c>
      <c r="M146" t="s">
        <v>2575</v>
      </c>
      <c r="N146" t="s">
        <v>2678</v>
      </c>
      <c r="O146">
        <v>15.147937153289201</v>
      </c>
      <c r="P146">
        <v>35.754241731791197</v>
      </c>
      <c r="Q146">
        <v>282.63393983785801</v>
      </c>
      <c r="R146">
        <v>-1.9359213158473501</v>
      </c>
      <c r="S146">
        <v>8.6367792261867091</v>
      </c>
      <c r="T146">
        <v>12.293016442556199</v>
      </c>
      <c r="W146">
        <v>1</v>
      </c>
    </row>
    <row r="147" spans="1:23" x14ac:dyDescent="0.25">
      <c r="A147" s="20" t="s">
        <v>2035</v>
      </c>
      <c r="B147" t="s">
        <v>575</v>
      </c>
      <c r="C147" t="s">
        <v>2036</v>
      </c>
      <c r="D147">
        <v>42</v>
      </c>
      <c r="E147">
        <v>13.3</v>
      </c>
      <c r="F147">
        <v>-7.6</v>
      </c>
      <c r="G147">
        <v>9.1</v>
      </c>
      <c r="H147">
        <v>6</v>
      </c>
      <c r="I147" t="s">
        <v>1984</v>
      </c>
      <c r="J147">
        <v>0.11</v>
      </c>
      <c r="K147" t="s">
        <v>2524</v>
      </c>
      <c r="L147" t="s">
        <v>2525</v>
      </c>
      <c r="M147">
        <v>-49.2</v>
      </c>
      <c r="N147">
        <v>-6.3</v>
      </c>
      <c r="O147">
        <v>13.2879644791819</v>
      </c>
      <c r="P147">
        <v>40.325582281415102</v>
      </c>
      <c r="Q147">
        <v>287.276814380308</v>
      </c>
      <c r="R147">
        <v>-2.5538170060733298</v>
      </c>
      <c r="S147">
        <v>8.2110639303770707</v>
      </c>
      <c r="T147">
        <v>10.130471254129899</v>
      </c>
      <c r="W147">
        <v>1</v>
      </c>
    </row>
    <row r="148" spans="1:23" x14ac:dyDescent="0.25">
      <c r="A148" s="20" t="s">
        <v>1551</v>
      </c>
      <c r="B148" t="s">
        <v>1552</v>
      </c>
      <c r="C148" t="s">
        <v>1553</v>
      </c>
      <c r="D148">
        <v>31.8</v>
      </c>
      <c r="E148">
        <v>11.7</v>
      </c>
      <c r="F148">
        <v>4.8</v>
      </c>
      <c r="G148">
        <v>-7.1</v>
      </c>
      <c r="H148">
        <v>7.9</v>
      </c>
      <c r="I148" t="s">
        <v>1526</v>
      </c>
      <c r="J148">
        <v>0.19</v>
      </c>
      <c r="K148" t="s">
        <v>2524</v>
      </c>
      <c r="L148" t="s">
        <v>2519</v>
      </c>
      <c r="M148">
        <v>-48</v>
      </c>
      <c r="N148" t="s">
        <v>2679</v>
      </c>
      <c r="O148">
        <v>11.6558997936667</v>
      </c>
      <c r="P148">
        <v>49.682303161609497</v>
      </c>
      <c r="Q148">
        <v>112.705969971679</v>
      </c>
      <c r="R148">
        <v>3.4305003137442802</v>
      </c>
      <c r="S148">
        <v>-8.1984753915108293</v>
      </c>
      <c r="T148">
        <v>7.5416622075104698</v>
      </c>
      <c r="U148" t="s">
        <v>1554</v>
      </c>
      <c r="W148">
        <v>1</v>
      </c>
    </row>
    <row r="149" spans="1:23" x14ac:dyDescent="0.25">
      <c r="A149" s="20" t="s">
        <v>1959</v>
      </c>
      <c r="B149" t="s">
        <v>1960</v>
      </c>
      <c r="C149" t="s">
        <v>1961</v>
      </c>
      <c r="D149">
        <v>44</v>
      </c>
      <c r="E149">
        <v>17.899999999999999</v>
      </c>
      <c r="F149">
        <v>-8.5</v>
      </c>
      <c r="G149">
        <v>-1.6</v>
      </c>
      <c r="H149">
        <v>-15.7</v>
      </c>
      <c r="I149" t="s">
        <v>1905</v>
      </c>
      <c r="J149">
        <v>0.12</v>
      </c>
      <c r="K149" t="s">
        <v>2518</v>
      </c>
      <c r="L149" t="s">
        <v>2519</v>
      </c>
      <c r="M149" t="s">
        <v>2680</v>
      </c>
      <c r="N149" t="s">
        <v>2681</v>
      </c>
      <c r="O149">
        <v>17.924843095547601</v>
      </c>
      <c r="P149">
        <v>46.139241165455097</v>
      </c>
      <c r="Q149">
        <v>326.06067709773498</v>
      </c>
      <c r="R149">
        <v>-10.722357351876701</v>
      </c>
      <c r="S149">
        <v>7.21581185001902</v>
      </c>
      <c r="T149">
        <v>12.420270212993801</v>
      </c>
      <c r="W149">
        <v>1</v>
      </c>
    </row>
    <row r="150" spans="1:23" x14ac:dyDescent="0.25">
      <c r="A150" s="20" t="s">
        <v>645</v>
      </c>
      <c r="B150" t="s">
        <v>646</v>
      </c>
      <c r="C150" t="s">
        <v>647</v>
      </c>
      <c r="D150">
        <v>39.4</v>
      </c>
      <c r="E150">
        <v>15.5</v>
      </c>
      <c r="F150">
        <v>-14.9</v>
      </c>
      <c r="G150">
        <v>-0.5</v>
      </c>
      <c r="H150">
        <v>4.0999999999999996</v>
      </c>
      <c r="I150" t="s">
        <v>648</v>
      </c>
      <c r="J150">
        <v>0.56000000000000005</v>
      </c>
      <c r="K150" t="s">
        <v>2518</v>
      </c>
      <c r="L150" t="s">
        <v>2525</v>
      </c>
      <c r="M150" t="s">
        <v>2682</v>
      </c>
      <c r="N150">
        <v>-11.6</v>
      </c>
      <c r="O150">
        <v>15.461888629789099</v>
      </c>
      <c r="P150">
        <v>20.906281049223601</v>
      </c>
      <c r="Q150">
        <v>140.817775691028</v>
      </c>
      <c r="R150">
        <v>4.2767810585116504</v>
      </c>
      <c r="S150">
        <v>-3.48584864979067</v>
      </c>
      <c r="T150">
        <v>14.443960778412199</v>
      </c>
      <c r="W150">
        <v>1</v>
      </c>
    </row>
    <row r="151" spans="1:23" x14ac:dyDescent="0.25">
      <c r="A151" s="20" t="s">
        <v>70</v>
      </c>
      <c r="B151" t="s">
        <v>71</v>
      </c>
      <c r="C151" t="s">
        <v>72</v>
      </c>
      <c r="D151">
        <v>31</v>
      </c>
      <c r="E151">
        <v>15.6</v>
      </c>
      <c r="F151">
        <v>2.7</v>
      </c>
      <c r="G151">
        <v>14.5</v>
      </c>
      <c r="H151">
        <v>5</v>
      </c>
      <c r="I151" t="s">
        <v>73</v>
      </c>
      <c r="J151">
        <v>13</v>
      </c>
      <c r="K151" t="s">
        <v>2524</v>
      </c>
      <c r="L151" t="s">
        <v>2525</v>
      </c>
      <c r="M151">
        <v>-30.4</v>
      </c>
      <c r="N151">
        <v>-25.5</v>
      </c>
      <c r="O151">
        <v>15.573695772038199</v>
      </c>
      <c r="P151">
        <v>68.0856989370278</v>
      </c>
      <c r="Q151">
        <v>260.49107432169598</v>
      </c>
      <c r="R151">
        <v>2.38689195739141</v>
      </c>
      <c r="S151">
        <v>14.249866584503801</v>
      </c>
      <c r="T151">
        <v>5.8124047611623402</v>
      </c>
      <c r="W151">
        <v>1</v>
      </c>
    </row>
    <row r="152" spans="1:23" x14ac:dyDescent="0.25">
      <c r="A152" s="20" t="s">
        <v>1673</v>
      </c>
      <c r="B152" t="s">
        <v>271</v>
      </c>
      <c r="C152" t="s">
        <v>1674</v>
      </c>
      <c r="D152">
        <v>37</v>
      </c>
      <c r="E152">
        <v>11.5</v>
      </c>
      <c r="F152">
        <v>-10</v>
      </c>
      <c r="G152">
        <v>-4.4000000000000004</v>
      </c>
      <c r="H152">
        <v>3.6</v>
      </c>
      <c r="I152" t="s">
        <v>1634</v>
      </c>
      <c r="J152">
        <v>0.16</v>
      </c>
      <c r="K152" t="s">
        <v>2524</v>
      </c>
      <c r="L152" t="s">
        <v>2519</v>
      </c>
      <c r="M152">
        <v>-45.8</v>
      </c>
      <c r="N152" t="s">
        <v>2683</v>
      </c>
      <c r="O152">
        <v>11.503043075638701</v>
      </c>
      <c r="P152">
        <v>36.997666626591503</v>
      </c>
      <c r="Q152">
        <v>308.22764176373499</v>
      </c>
      <c r="R152">
        <v>-4.2834509414499804</v>
      </c>
      <c r="S152">
        <v>5.4378948722494904</v>
      </c>
      <c r="T152">
        <v>9.1870205937808809</v>
      </c>
      <c r="W152">
        <v>1</v>
      </c>
    </row>
    <row r="153" spans="1:23" x14ac:dyDescent="0.25">
      <c r="A153" s="20" t="s">
        <v>1721</v>
      </c>
      <c r="B153" t="s">
        <v>1722</v>
      </c>
      <c r="C153" t="s">
        <v>1723</v>
      </c>
      <c r="D153">
        <v>42.5</v>
      </c>
      <c r="E153">
        <v>18.100000000000001</v>
      </c>
      <c r="F153">
        <v>-3.8</v>
      </c>
      <c r="G153">
        <v>-17.7</v>
      </c>
      <c r="H153">
        <v>-1.2</v>
      </c>
      <c r="I153" t="s">
        <v>1697</v>
      </c>
      <c r="J153">
        <v>0.15</v>
      </c>
      <c r="K153" t="s">
        <v>2524</v>
      </c>
      <c r="L153" t="s">
        <v>2519</v>
      </c>
      <c r="M153">
        <v>-10.8</v>
      </c>
      <c r="N153" t="s">
        <v>2682</v>
      </c>
      <c r="O153">
        <v>18.1430427437076</v>
      </c>
      <c r="P153">
        <v>78.168428435696498</v>
      </c>
      <c r="Q153">
        <v>83.756338458854401</v>
      </c>
      <c r="R153">
        <v>-1.9312600627001</v>
      </c>
      <c r="S153">
        <v>-17.652254439817501</v>
      </c>
      <c r="T153">
        <v>3.7199660969105999</v>
      </c>
      <c r="W153">
        <v>1</v>
      </c>
    </row>
    <row r="154" spans="1:23" x14ac:dyDescent="0.25">
      <c r="A154" s="20" t="s">
        <v>1254</v>
      </c>
      <c r="B154" t="s">
        <v>1255</v>
      </c>
      <c r="C154" t="s">
        <v>1256</v>
      </c>
      <c r="D154">
        <v>42.2</v>
      </c>
      <c r="E154">
        <v>12.1</v>
      </c>
      <c r="F154">
        <v>6.4</v>
      </c>
      <c r="G154">
        <v>-10</v>
      </c>
      <c r="H154">
        <v>2.5</v>
      </c>
      <c r="I154" t="s">
        <v>1245</v>
      </c>
      <c r="J154">
        <v>0.26</v>
      </c>
      <c r="K154" t="s">
        <v>2518</v>
      </c>
      <c r="L154" t="s">
        <v>2519</v>
      </c>
      <c r="M154" t="s">
        <v>2684</v>
      </c>
      <c r="N154" t="s">
        <v>2685</v>
      </c>
      <c r="O154">
        <v>12.1330128162794</v>
      </c>
      <c r="P154">
        <v>26.9699440420261</v>
      </c>
      <c r="Q154">
        <v>228.71313266392801</v>
      </c>
      <c r="R154">
        <v>3.6307781001514599</v>
      </c>
      <c r="S154">
        <v>4.1347389515059003</v>
      </c>
      <c r="T154">
        <v>10.813481594304401</v>
      </c>
      <c r="W154">
        <v>1</v>
      </c>
    </row>
    <row r="155" spans="1:23" x14ac:dyDescent="0.25">
      <c r="A155" s="20" t="s">
        <v>2337</v>
      </c>
      <c r="B155" t="s">
        <v>1022</v>
      </c>
      <c r="C155" t="s">
        <v>2338</v>
      </c>
      <c r="D155">
        <v>38.9</v>
      </c>
      <c r="E155">
        <v>12.9</v>
      </c>
      <c r="F155">
        <v>-6.6</v>
      </c>
      <c r="G155">
        <v>3.8</v>
      </c>
      <c r="H155">
        <v>10.4</v>
      </c>
      <c r="I155" t="s">
        <v>2309</v>
      </c>
      <c r="J155">
        <v>8.2000000000000003E-2</v>
      </c>
      <c r="K155" t="s">
        <v>2524</v>
      </c>
      <c r="L155" t="s">
        <v>2525</v>
      </c>
      <c r="M155">
        <v>-8</v>
      </c>
      <c r="N155">
        <v>-52.5</v>
      </c>
      <c r="O155">
        <v>12.8903064354576</v>
      </c>
      <c r="P155">
        <v>49.266105787762903</v>
      </c>
      <c r="Q155">
        <v>162.58816697286801</v>
      </c>
      <c r="R155">
        <v>9.3200436013267307</v>
      </c>
      <c r="S155">
        <v>-2.9228386155048298</v>
      </c>
      <c r="T155">
        <v>8.4115279050290592</v>
      </c>
      <c r="W155">
        <v>1</v>
      </c>
    </row>
    <row r="156" spans="1:23" x14ac:dyDescent="0.25">
      <c r="A156" s="20" t="s">
        <v>1956</v>
      </c>
      <c r="B156" t="s">
        <v>1957</v>
      </c>
      <c r="C156" t="s">
        <v>1958</v>
      </c>
      <c r="D156">
        <v>51.8</v>
      </c>
      <c r="E156">
        <v>11.8</v>
      </c>
      <c r="F156">
        <v>-1.3</v>
      </c>
      <c r="G156">
        <v>-5.0999999999999996</v>
      </c>
      <c r="H156">
        <v>10.6</v>
      </c>
      <c r="I156" t="s">
        <v>1915</v>
      </c>
      <c r="J156">
        <v>0.12</v>
      </c>
      <c r="K156" t="s">
        <v>2524</v>
      </c>
      <c r="L156" t="s">
        <v>2525</v>
      </c>
      <c r="M156">
        <v>-51</v>
      </c>
      <c r="N156">
        <v>-21.1</v>
      </c>
      <c r="O156">
        <v>11.8346947573649</v>
      </c>
      <c r="P156">
        <v>48.476182607245597</v>
      </c>
      <c r="Q156">
        <v>143.855630274606</v>
      </c>
      <c r="R156">
        <v>7.15507008631978</v>
      </c>
      <c r="S156">
        <v>-5.22605887817262</v>
      </c>
      <c r="T156">
        <v>7.8455898861541904</v>
      </c>
      <c r="W156">
        <v>1</v>
      </c>
    </row>
    <row r="157" spans="1:23" x14ac:dyDescent="0.25">
      <c r="A157" s="20" t="s">
        <v>2487</v>
      </c>
      <c r="B157" t="s">
        <v>1403</v>
      </c>
      <c r="C157" t="s">
        <v>2488</v>
      </c>
      <c r="D157">
        <v>44.4</v>
      </c>
      <c r="E157">
        <v>16.100000000000001</v>
      </c>
      <c r="F157">
        <v>-11.5</v>
      </c>
      <c r="G157">
        <v>-11.3</v>
      </c>
      <c r="H157">
        <v>-0.9</v>
      </c>
      <c r="I157" t="s">
        <v>2453</v>
      </c>
      <c r="J157">
        <v>7.2999999999999995E-2</v>
      </c>
      <c r="K157" t="s">
        <v>2518</v>
      </c>
      <c r="L157" t="s">
        <v>2519</v>
      </c>
      <c r="M157" t="s">
        <v>2686</v>
      </c>
      <c r="N157" t="s">
        <v>2687</v>
      </c>
      <c r="O157">
        <v>16.147755261955101</v>
      </c>
      <c r="P157">
        <v>14.8729571562773</v>
      </c>
      <c r="Q157">
        <v>101.375941103104</v>
      </c>
      <c r="R157">
        <v>0.81753445006123704</v>
      </c>
      <c r="S157">
        <v>-4.0633242560359797</v>
      </c>
      <c r="T157">
        <v>15.606762425733001</v>
      </c>
      <c r="W157">
        <v>1</v>
      </c>
    </row>
    <row r="158" spans="1:23" ht="30" x14ac:dyDescent="0.25">
      <c r="A158" s="28" t="s">
        <v>150</v>
      </c>
      <c r="B158" s="29" t="s">
        <v>151</v>
      </c>
      <c r="C158" s="29" t="s">
        <v>152</v>
      </c>
      <c r="D158" s="29">
        <v>29.3</v>
      </c>
      <c r="E158" s="29">
        <v>21</v>
      </c>
      <c r="F158" s="29">
        <v>16.8</v>
      </c>
      <c r="G158" s="29">
        <v>-12</v>
      </c>
      <c r="H158" s="29">
        <v>-3.8</v>
      </c>
      <c r="I158" s="29" t="s">
        <v>153</v>
      </c>
      <c r="J158" s="29">
        <v>3.9</v>
      </c>
      <c r="K158" s="29" t="s">
        <v>2518</v>
      </c>
      <c r="L158" s="29" t="s">
        <v>2519</v>
      </c>
      <c r="M158" s="29" t="s">
        <v>2688</v>
      </c>
      <c r="N158" s="29" t="s">
        <v>2689</v>
      </c>
      <c r="O158">
        <v>20.9923795697391</v>
      </c>
      <c r="P158">
        <v>44.605593029668</v>
      </c>
      <c r="Q158">
        <v>89.767552550367199</v>
      </c>
      <c r="R158">
        <v>-5.9804987261491402E-2</v>
      </c>
      <c r="S158">
        <v>-14.741201110045299</v>
      </c>
      <c r="T158">
        <v>14.9456820920525</v>
      </c>
      <c r="W158">
        <v>1</v>
      </c>
    </row>
    <row r="159" spans="1:23" x14ac:dyDescent="0.25">
      <c r="A159" s="28" t="s">
        <v>1861</v>
      </c>
      <c r="B159" s="29" t="s">
        <v>1862</v>
      </c>
      <c r="C159" s="29" t="s">
        <v>1863</v>
      </c>
      <c r="D159" s="29">
        <v>39.799999999999997</v>
      </c>
      <c r="E159" s="29">
        <v>24.1</v>
      </c>
      <c r="F159" s="29">
        <v>10.3</v>
      </c>
      <c r="G159" s="29">
        <v>-12.2</v>
      </c>
      <c r="H159" s="29">
        <v>-18</v>
      </c>
      <c r="I159" s="29" t="s">
        <v>1826</v>
      </c>
      <c r="J159" s="29">
        <v>0.13</v>
      </c>
      <c r="K159" s="29" t="s">
        <v>2518</v>
      </c>
      <c r="L159" s="29" t="s">
        <v>2519</v>
      </c>
      <c r="M159" s="29" t="s">
        <v>2690</v>
      </c>
      <c r="N159" s="29" t="s">
        <v>2691</v>
      </c>
      <c r="O159">
        <v>24.0609642367051</v>
      </c>
      <c r="P159">
        <v>61.832564992014703</v>
      </c>
      <c r="Q159">
        <v>48.827481606384403</v>
      </c>
      <c r="R159">
        <v>-13.9641149113725</v>
      </c>
      <c r="S159">
        <v>-15.9665257328995</v>
      </c>
      <c r="T159">
        <v>11.357973004134299</v>
      </c>
      <c r="W159">
        <v>1</v>
      </c>
    </row>
    <row r="160" spans="1:23" x14ac:dyDescent="0.25">
      <c r="A160" s="24" t="s">
        <v>2334</v>
      </c>
      <c r="B160" s="25" t="s">
        <v>2335</v>
      </c>
      <c r="C160" s="25" t="s">
        <v>2336</v>
      </c>
      <c r="D160" s="25">
        <v>22</v>
      </c>
      <c r="E160" s="8">
        <v>17.8</v>
      </c>
      <c r="F160" s="8">
        <v>9.4</v>
      </c>
      <c r="G160" s="8">
        <v>13</v>
      </c>
      <c r="H160" s="8">
        <v>7.8</v>
      </c>
      <c r="I160" s="26" t="s">
        <v>2309</v>
      </c>
      <c r="J160" s="8">
        <v>8.2000000000000003E-2</v>
      </c>
      <c r="K160" s="8" t="s">
        <v>2518</v>
      </c>
      <c r="L160" s="8" t="s">
        <v>2525</v>
      </c>
      <c r="M160" s="9" t="s">
        <v>2692</v>
      </c>
      <c r="N160" s="9">
        <v>-87.6</v>
      </c>
      <c r="O160">
        <v>17.838161340227899</v>
      </c>
      <c r="P160">
        <v>59.530855174878198</v>
      </c>
      <c r="Q160">
        <v>220.26045611722901</v>
      </c>
      <c r="R160">
        <v>11.7326978530887</v>
      </c>
      <c r="S160">
        <v>9.9361381019592603</v>
      </c>
      <c r="T160">
        <v>9.0452728376164604</v>
      </c>
      <c r="W160">
        <v>1</v>
      </c>
    </row>
    <row r="161" spans="1:23" x14ac:dyDescent="0.25">
      <c r="A161" s="24" t="s">
        <v>1592</v>
      </c>
      <c r="B161" s="25" t="s">
        <v>1019</v>
      </c>
      <c r="C161" s="25" t="s">
        <v>1593</v>
      </c>
      <c r="D161" s="25">
        <v>46.3</v>
      </c>
      <c r="E161" s="8">
        <v>49</v>
      </c>
      <c r="F161" s="8">
        <v>0.9</v>
      </c>
      <c r="G161" s="8">
        <v>-40.4</v>
      </c>
      <c r="H161" s="8">
        <v>-27.7</v>
      </c>
      <c r="I161" s="26" t="s">
        <v>1574</v>
      </c>
      <c r="J161" s="8">
        <v>0.18</v>
      </c>
      <c r="K161" s="8" t="s">
        <v>2518</v>
      </c>
      <c r="L161" s="8" t="s">
        <v>2519</v>
      </c>
      <c r="M161" s="9" t="s">
        <v>2693</v>
      </c>
      <c r="N161" s="9" t="s">
        <v>2694</v>
      </c>
      <c r="O161">
        <v>48.9924483976868</v>
      </c>
      <c r="P161">
        <v>10.3671102804383</v>
      </c>
      <c r="Q161">
        <v>249.91309906580599</v>
      </c>
      <c r="R161">
        <v>3.0279525672818801</v>
      </c>
      <c r="S161">
        <v>8.2801344478635404</v>
      </c>
      <c r="T161">
        <v>48.192643388546301</v>
      </c>
      <c r="W161">
        <v>1</v>
      </c>
    </row>
    <row r="162" spans="1:23" x14ac:dyDescent="0.25">
      <c r="A162" s="24" t="s">
        <v>1402</v>
      </c>
      <c r="B162" s="25" t="s">
        <v>1403</v>
      </c>
      <c r="C162" s="25" t="s">
        <v>1404</v>
      </c>
      <c r="D162" s="25">
        <v>32.4</v>
      </c>
      <c r="E162" s="8">
        <v>31.9</v>
      </c>
      <c r="F162" s="8">
        <v>-4.7</v>
      </c>
      <c r="G162" s="8">
        <v>-17.8</v>
      </c>
      <c r="H162" s="8">
        <v>-26</v>
      </c>
      <c r="I162" s="26" t="s">
        <v>1385</v>
      </c>
      <c r="J162" s="8">
        <v>0.22</v>
      </c>
      <c r="K162" s="8" t="s">
        <v>2518</v>
      </c>
      <c r="L162" s="8" t="s">
        <v>2519</v>
      </c>
      <c r="M162" s="9" t="s">
        <v>2686</v>
      </c>
      <c r="N162" s="9" t="s">
        <v>2695</v>
      </c>
      <c r="O162">
        <v>31.857966036770101</v>
      </c>
      <c r="P162">
        <v>62.1464469687402</v>
      </c>
      <c r="Q162">
        <v>330.49733974884901</v>
      </c>
      <c r="R162">
        <v>-24.514709090394501</v>
      </c>
      <c r="S162">
        <v>13.8712576752021</v>
      </c>
      <c r="T162">
        <v>14.8844633333378</v>
      </c>
      <c r="W162">
        <v>1</v>
      </c>
    </row>
    <row r="163" spans="1:23" x14ac:dyDescent="0.25">
      <c r="A163" s="20" t="s">
        <v>853</v>
      </c>
      <c r="B163" t="s">
        <v>854</v>
      </c>
      <c r="C163" t="s">
        <v>855</v>
      </c>
      <c r="D163">
        <v>29.6</v>
      </c>
      <c r="E163">
        <v>12.2</v>
      </c>
      <c r="F163">
        <v>11.2</v>
      </c>
      <c r="G163">
        <v>0.9</v>
      </c>
      <c r="H163">
        <v>4.7</v>
      </c>
      <c r="I163" t="s">
        <v>843</v>
      </c>
      <c r="J163">
        <v>0.42</v>
      </c>
      <c r="K163" t="s">
        <v>2524</v>
      </c>
      <c r="L163" t="s">
        <v>2525</v>
      </c>
      <c r="M163">
        <v>-46.3</v>
      </c>
      <c r="N163">
        <v>-179.3</v>
      </c>
      <c r="O163">
        <v>12.1794909581641</v>
      </c>
      <c r="P163">
        <v>23.810436249983301</v>
      </c>
      <c r="Q163">
        <v>8.9281963149527694</v>
      </c>
      <c r="R163">
        <v>-4.8574296439446902</v>
      </c>
      <c r="S163">
        <v>-0.76310242233695902</v>
      </c>
      <c r="T163">
        <v>11.142847569053</v>
      </c>
      <c r="W163">
        <v>1</v>
      </c>
    </row>
    <row r="164" spans="1:23" x14ac:dyDescent="0.25">
      <c r="A164" s="20" t="s">
        <v>1619</v>
      </c>
      <c r="B164" t="s">
        <v>1620</v>
      </c>
      <c r="C164" t="s">
        <v>1621</v>
      </c>
      <c r="D164">
        <v>37</v>
      </c>
      <c r="E164">
        <v>17.3</v>
      </c>
      <c r="F164">
        <v>-16.2</v>
      </c>
      <c r="G164">
        <v>-5.8</v>
      </c>
      <c r="H164">
        <v>1.4</v>
      </c>
      <c r="I164" t="s">
        <v>1613</v>
      </c>
      <c r="J164">
        <v>0.17</v>
      </c>
      <c r="K164" t="s">
        <v>2524</v>
      </c>
      <c r="L164" t="s">
        <v>2525</v>
      </c>
      <c r="M164">
        <v>-21.5</v>
      </c>
      <c r="N164">
        <v>-29.3</v>
      </c>
      <c r="O164">
        <v>17.2638350316493</v>
      </c>
      <c r="P164">
        <v>50.347000790897702</v>
      </c>
      <c r="Q164">
        <v>77.685341247942702</v>
      </c>
      <c r="R164">
        <v>-2.83488586692344</v>
      </c>
      <c r="S164">
        <v>-12.985997498272599</v>
      </c>
      <c r="T164">
        <v>11.0166823997234</v>
      </c>
      <c r="W164">
        <v>1</v>
      </c>
    </row>
    <row r="165" spans="1:23" x14ac:dyDescent="0.25">
      <c r="A165" s="20" t="s">
        <v>1103</v>
      </c>
      <c r="B165" t="s">
        <v>1104</v>
      </c>
      <c r="C165" t="s">
        <v>1105</v>
      </c>
      <c r="D165">
        <v>26.7</v>
      </c>
      <c r="E165">
        <v>12.9</v>
      </c>
      <c r="F165">
        <v>12.2</v>
      </c>
      <c r="G165">
        <v>-4.2</v>
      </c>
      <c r="H165">
        <v>0.9</v>
      </c>
      <c r="I165" t="s">
        <v>1102</v>
      </c>
      <c r="J165">
        <v>0.32</v>
      </c>
      <c r="K165" t="s">
        <v>2524</v>
      </c>
      <c r="L165" t="s">
        <v>2519</v>
      </c>
      <c r="M165">
        <v>-48.7</v>
      </c>
      <c r="N165" t="s">
        <v>2696</v>
      </c>
      <c r="O165">
        <v>12.934063553268899</v>
      </c>
      <c r="P165">
        <v>48.459403425965498</v>
      </c>
      <c r="Q165">
        <v>29.814087229951401</v>
      </c>
      <c r="R165">
        <v>-8.3996246558923406</v>
      </c>
      <c r="S165">
        <v>-4.8132533576781498</v>
      </c>
      <c r="T165">
        <v>8.5772313571994392</v>
      </c>
      <c r="W165">
        <v>1</v>
      </c>
    </row>
    <row r="166" spans="1:23" x14ac:dyDescent="0.25">
      <c r="A166" s="20" t="s">
        <v>1228</v>
      </c>
      <c r="B166" t="s">
        <v>1229</v>
      </c>
      <c r="C166" t="s">
        <v>1230</v>
      </c>
      <c r="D166">
        <v>37.4</v>
      </c>
      <c r="E166">
        <v>21.3</v>
      </c>
      <c r="F166">
        <v>-15.3</v>
      </c>
      <c r="G166">
        <v>12.8</v>
      </c>
      <c r="H166">
        <v>7.4</v>
      </c>
      <c r="I166" t="s">
        <v>1221</v>
      </c>
      <c r="J166">
        <v>0.27</v>
      </c>
      <c r="K166" t="s">
        <v>2518</v>
      </c>
      <c r="L166" t="s">
        <v>2525</v>
      </c>
      <c r="M166" t="s">
        <v>2697</v>
      </c>
      <c r="N166">
        <v>-39.6</v>
      </c>
      <c r="O166">
        <v>21.276512872179001</v>
      </c>
      <c r="P166">
        <v>58.053656293860499</v>
      </c>
      <c r="Q166">
        <v>180.34903900215599</v>
      </c>
      <c r="R166">
        <v>18.053721964428998</v>
      </c>
      <c r="S166">
        <v>0.10998246476921</v>
      </c>
      <c r="T166">
        <v>11.257931741156399</v>
      </c>
      <c r="W166">
        <v>1</v>
      </c>
    </row>
    <row r="167" spans="1:23" x14ac:dyDescent="0.25">
      <c r="A167" s="20" t="s">
        <v>744</v>
      </c>
      <c r="B167" t="s">
        <v>745</v>
      </c>
      <c r="C167" t="s">
        <v>746</v>
      </c>
      <c r="D167">
        <v>36.299999999999997</v>
      </c>
      <c r="E167">
        <v>19.2</v>
      </c>
      <c r="F167">
        <v>8</v>
      </c>
      <c r="G167">
        <v>-15.6</v>
      </c>
      <c r="H167">
        <v>-7.9</v>
      </c>
      <c r="I167" t="s">
        <v>747</v>
      </c>
      <c r="J167">
        <v>0.49</v>
      </c>
      <c r="K167" t="s">
        <v>2524</v>
      </c>
      <c r="L167" t="s">
        <v>2519</v>
      </c>
      <c r="M167">
        <v>-25.5</v>
      </c>
      <c r="N167" t="s">
        <v>2545</v>
      </c>
      <c r="O167">
        <v>19.2294045669646</v>
      </c>
      <c r="P167">
        <v>80.652237410007402</v>
      </c>
      <c r="Q167">
        <v>57.3292186961556</v>
      </c>
      <c r="R167">
        <v>-10.2424034114142</v>
      </c>
      <c r="S167">
        <v>-15.9720935865519</v>
      </c>
      <c r="T167">
        <v>3.12336338268191</v>
      </c>
      <c r="W167">
        <v>1</v>
      </c>
    </row>
    <row r="168" spans="1:23" x14ac:dyDescent="0.25">
      <c r="A168" s="20" t="s">
        <v>1507</v>
      </c>
      <c r="B168" t="s">
        <v>1508</v>
      </c>
      <c r="C168" t="s">
        <v>1266</v>
      </c>
      <c r="D168">
        <v>33.1</v>
      </c>
      <c r="E168">
        <v>13.8</v>
      </c>
      <c r="F168">
        <v>-13.7</v>
      </c>
      <c r="G168">
        <v>-1.7</v>
      </c>
      <c r="H168">
        <v>0.8</v>
      </c>
      <c r="I168" t="s">
        <v>1498</v>
      </c>
      <c r="J168">
        <v>0.2</v>
      </c>
      <c r="K168" t="s">
        <v>2524</v>
      </c>
      <c r="L168" t="s">
        <v>2525</v>
      </c>
      <c r="M168">
        <v>-36.1</v>
      </c>
      <c r="N168">
        <v>-5.5</v>
      </c>
      <c r="O168">
        <v>13.828231991111499</v>
      </c>
      <c r="P168">
        <v>34.777029568738897</v>
      </c>
      <c r="Q168">
        <v>22.396883389099099</v>
      </c>
      <c r="R168">
        <v>-7.2924340012101903</v>
      </c>
      <c r="S168">
        <v>-3.0052603467143002</v>
      </c>
      <c r="T168">
        <v>11.358204813545999</v>
      </c>
      <c r="W168">
        <v>1</v>
      </c>
    </row>
    <row r="169" spans="1:23" x14ac:dyDescent="0.25">
      <c r="A169" s="20" t="s">
        <v>1346</v>
      </c>
      <c r="B169" t="s">
        <v>1347</v>
      </c>
      <c r="C169" t="s">
        <v>1348</v>
      </c>
      <c r="D169">
        <v>35.200000000000003</v>
      </c>
      <c r="E169">
        <v>19.899999999999999</v>
      </c>
      <c r="F169">
        <v>5.5</v>
      </c>
      <c r="G169">
        <v>-10.5</v>
      </c>
      <c r="H169">
        <v>-16</v>
      </c>
      <c r="I169" t="s">
        <v>1327</v>
      </c>
      <c r="J169">
        <v>0.23</v>
      </c>
      <c r="K169" t="s">
        <v>2518</v>
      </c>
      <c r="L169" t="s">
        <v>2519</v>
      </c>
      <c r="M169" t="s">
        <v>2698</v>
      </c>
      <c r="N169" t="s">
        <v>2544</v>
      </c>
      <c r="O169">
        <v>19.912307751739899</v>
      </c>
      <c r="P169">
        <v>45.483120375708701</v>
      </c>
      <c r="Q169">
        <v>358.78616986928802</v>
      </c>
      <c r="R169">
        <v>-14.1951639903852</v>
      </c>
      <c r="S169">
        <v>0.30077426704757498</v>
      </c>
      <c r="T169">
        <v>13.960904488118</v>
      </c>
      <c r="W169">
        <v>1</v>
      </c>
    </row>
    <row r="170" spans="1:23" x14ac:dyDescent="0.25">
      <c r="A170" s="20" t="s">
        <v>1589</v>
      </c>
      <c r="B170" t="s">
        <v>1590</v>
      </c>
      <c r="C170" t="s">
        <v>1591</v>
      </c>
      <c r="D170">
        <v>39.799999999999997</v>
      </c>
      <c r="E170">
        <v>18</v>
      </c>
      <c r="F170">
        <v>7.8</v>
      </c>
      <c r="G170">
        <v>-16</v>
      </c>
      <c r="H170">
        <v>-2.5</v>
      </c>
      <c r="I170" t="s">
        <v>1571</v>
      </c>
      <c r="J170">
        <v>0.18</v>
      </c>
      <c r="K170" t="s">
        <v>2524</v>
      </c>
      <c r="L170" t="s">
        <v>2519</v>
      </c>
      <c r="M170">
        <v>-15.9</v>
      </c>
      <c r="N170" t="s">
        <v>2699</v>
      </c>
      <c r="O170">
        <v>17.9747044481961</v>
      </c>
      <c r="P170">
        <v>36.517696013168099</v>
      </c>
      <c r="Q170">
        <v>51.116466082573197</v>
      </c>
      <c r="R170">
        <v>-6.7144421773783396</v>
      </c>
      <c r="S170">
        <v>-8.3261945392535601</v>
      </c>
      <c r="T170">
        <v>14.445786608597899</v>
      </c>
      <c r="W170">
        <v>1</v>
      </c>
    </row>
    <row r="171" spans="1:23" x14ac:dyDescent="0.25">
      <c r="A171" s="20" t="s">
        <v>691</v>
      </c>
      <c r="B171" t="s">
        <v>692</v>
      </c>
      <c r="C171" t="s">
        <v>693</v>
      </c>
      <c r="D171">
        <v>33.700000000000003</v>
      </c>
      <c r="E171">
        <v>21.1</v>
      </c>
      <c r="F171">
        <v>5.6</v>
      </c>
      <c r="G171">
        <v>-2.2999999999999998</v>
      </c>
      <c r="H171">
        <v>-20.2</v>
      </c>
      <c r="I171" t="s">
        <v>694</v>
      </c>
      <c r="J171">
        <v>0.53</v>
      </c>
      <c r="K171" t="s">
        <v>2518</v>
      </c>
      <c r="L171" t="s">
        <v>2525</v>
      </c>
      <c r="M171" t="s">
        <v>2700</v>
      </c>
      <c r="N171">
        <v>-149</v>
      </c>
      <c r="O171">
        <v>21.087674124947998</v>
      </c>
      <c r="P171">
        <v>17.7525824811656</v>
      </c>
      <c r="Q171">
        <v>310.958171569211</v>
      </c>
      <c r="R171">
        <v>-4.2147742408758599</v>
      </c>
      <c r="S171">
        <v>4.8556980113799</v>
      </c>
      <c r="T171">
        <v>20.0835224729312</v>
      </c>
      <c r="W171">
        <v>1</v>
      </c>
    </row>
    <row r="172" spans="1:23" x14ac:dyDescent="0.25">
      <c r="A172" s="20" t="s">
        <v>2034</v>
      </c>
      <c r="B172" t="s">
        <v>1022</v>
      </c>
      <c r="C172" t="s">
        <v>1682</v>
      </c>
      <c r="D172">
        <v>39</v>
      </c>
      <c r="E172">
        <v>28.8</v>
      </c>
      <c r="F172">
        <v>-28.2</v>
      </c>
      <c r="G172">
        <v>3.4</v>
      </c>
      <c r="H172">
        <v>4.5999999999999996</v>
      </c>
      <c r="I172" t="s">
        <v>1992</v>
      </c>
      <c r="J172">
        <v>0.11</v>
      </c>
      <c r="K172" t="s">
        <v>2524</v>
      </c>
      <c r="L172" t="s">
        <v>2525</v>
      </c>
      <c r="M172">
        <v>-8</v>
      </c>
      <c r="N172">
        <v>-11.2</v>
      </c>
      <c r="O172">
        <v>28.774294083434999</v>
      </c>
      <c r="P172">
        <v>4.4413694336418201</v>
      </c>
      <c r="Q172">
        <v>105.97855320623199</v>
      </c>
      <c r="R172">
        <v>0.613387148007981</v>
      </c>
      <c r="S172">
        <v>-2.1421611760577099</v>
      </c>
      <c r="T172">
        <v>28.687887717684099</v>
      </c>
      <c r="W172">
        <v>1</v>
      </c>
    </row>
    <row r="173" spans="1:23" x14ac:dyDescent="0.25">
      <c r="A173" s="20" t="s">
        <v>901</v>
      </c>
      <c r="B173" t="s">
        <v>902</v>
      </c>
      <c r="C173" t="s">
        <v>903</v>
      </c>
      <c r="D173">
        <v>36</v>
      </c>
      <c r="E173">
        <v>17.5</v>
      </c>
      <c r="F173">
        <v>-10.7</v>
      </c>
      <c r="G173">
        <v>-7.6</v>
      </c>
      <c r="H173">
        <v>11.6</v>
      </c>
      <c r="I173" t="s">
        <v>884</v>
      </c>
      <c r="J173">
        <v>0.41</v>
      </c>
      <c r="K173" t="s">
        <v>2518</v>
      </c>
      <c r="L173" t="s">
        <v>2519</v>
      </c>
      <c r="M173" t="s">
        <v>2701</v>
      </c>
      <c r="N173" t="s">
        <v>2648</v>
      </c>
      <c r="O173">
        <v>17.515992692394001</v>
      </c>
      <c r="P173">
        <v>43.8817644623253</v>
      </c>
      <c r="Q173">
        <v>172.87885547345101</v>
      </c>
      <c r="R173">
        <v>12.047946579558801</v>
      </c>
      <c r="S173">
        <v>-1.5051664556323201</v>
      </c>
      <c r="T173">
        <v>12.625032956667299</v>
      </c>
      <c r="W173">
        <v>1</v>
      </c>
    </row>
    <row r="174" spans="1:23" x14ac:dyDescent="0.25">
      <c r="A174" s="20" t="s">
        <v>928</v>
      </c>
      <c r="B174" t="s">
        <v>929</v>
      </c>
      <c r="C174" t="s">
        <v>930</v>
      </c>
      <c r="D174">
        <v>45.5</v>
      </c>
      <c r="E174">
        <v>35.700000000000003</v>
      </c>
      <c r="F174">
        <v>-35.4</v>
      </c>
      <c r="G174">
        <v>1.8</v>
      </c>
      <c r="H174">
        <v>-4.4000000000000004</v>
      </c>
      <c r="I174" t="s">
        <v>921</v>
      </c>
      <c r="J174">
        <v>0.4</v>
      </c>
      <c r="K174" t="s">
        <v>2518</v>
      </c>
      <c r="L174" t="s">
        <v>2519</v>
      </c>
      <c r="M174" t="s">
        <v>2584</v>
      </c>
      <c r="N174" t="s">
        <v>2702</v>
      </c>
      <c r="O174">
        <v>35.717782685939497</v>
      </c>
      <c r="P174">
        <v>46.4059721302648</v>
      </c>
      <c r="Q174">
        <v>222.93713408068299</v>
      </c>
      <c r="R174">
        <v>18.938281742955802</v>
      </c>
      <c r="S174">
        <v>17.621424262513798</v>
      </c>
      <c r="T174">
        <v>24.6289847859167</v>
      </c>
      <c r="W174">
        <v>1</v>
      </c>
    </row>
    <row r="175" spans="1:23" x14ac:dyDescent="0.25">
      <c r="A175" s="20" t="s">
        <v>2482</v>
      </c>
      <c r="B175" t="s">
        <v>682</v>
      </c>
      <c r="C175" t="s">
        <v>2483</v>
      </c>
      <c r="D175">
        <v>38.1</v>
      </c>
      <c r="E175">
        <v>18.100000000000001</v>
      </c>
      <c r="F175">
        <v>4.5</v>
      </c>
      <c r="G175">
        <v>-14.4</v>
      </c>
      <c r="H175">
        <v>-10</v>
      </c>
      <c r="I175" t="s">
        <v>2453</v>
      </c>
      <c r="J175">
        <v>7.2999999999999995E-2</v>
      </c>
      <c r="K175" t="s">
        <v>2524</v>
      </c>
      <c r="L175" t="s">
        <v>2519</v>
      </c>
      <c r="M175">
        <v>-31.1</v>
      </c>
      <c r="N175" t="s">
        <v>2703</v>
      </c>
      <c r="O175">
        <v>18.100000000000001</v>
      </c>
      <c r="P175">
        <v>71.603761718106696</v>
      </c>
      <c r="Q175">
        <v>331.71509328061597</v>
      </c>
      <c r="R175">
        <v>-15.1243701569094</v>
      </c>
      <c r="S175">
        <v>8.1384957364366706</v>
      </c>
      <c r="T175">
        <v>5.7121199658963704</v>
      </c>
      <c r="W175">
        <v>1</v>
      </c>
    </row>
    <row r="176" spans="1:23" x14ac:dyDescent="0.25">
      <c r="A176" s="20" t="s">
        <v>1716</v>
      </c>
      <c r="B176" t="s">
        <v>1717</v>
      </c>
      <c r="C176" t="s">
        <v>1718</v>
      </c>
      <c r="D176">
        <v>30.7</v>
      </c>
      <c r="E176">
        <v>21.7</v>
      </c>
      <c r="F176">
        <v>15.3</v>
      </c>
      <c r="G176">
        <v>-13.3</v>
      </c>
      <c r="H176">
        <v>-7.8</v>
      </c>
      <c r="I176" t="s">
        <v>1688</v>
      </c>
      <c r="J176">
        <v>0.15</v>
      </c>
      <c r="K176" t="s">
        <v>2518</v>
      </c>
      <c r="L176" t="s">
        <v>2525</v>
      </c>
      <c r="M176" t="s">
        <v>2704</v>
      </c>
      <c r="N176">
        <v>-162.1</v>
      </c>
      <c r="O176">
        <v>21.7214180015946</v>
      </c>
      <c r="P176">
        <v>67.278770293661296</v>
      </c>
      <c r="Q176">
        <v>240.04184789156099</v>
      </c>
      <c r="R176">
        <v>10.0051881980743</v>
      </c>
      <c r="S176">
        <v>17.358761824780299</v>
      </c>
      <c r="T176">
        <v>8.3898508348875804</v>
      </c>
      <c r="W176">
        <v>1</v>
      </c>
    </row>
    <row r="177" spans="1:23" x14ac:dyDescent="0.25">
      <c r="A177" s="20" t="s">
        <v>2032</v>
      </c>
      <c r="B177" t="s">
        <v>2033</v>
      </c>
      <c r="C177" t="s">
        <v>948</v>
      </c>
      <c r="D177">
        <v>26.3</v>
      </c>
      <c r="E177">
        <v>12</v>
      </c>
      <c r="F177">
        <v>11.5</v>
      </c>
      <c r="G177">
        <v>-2.8</v>
      </c>
      <c r="H177">
        <v>-2.2000000000000002</v>
      </c>
      <c r="I177" t="s">
        <v>1992</v>
      </c>
      <c r="J177">
        <v>0.11</v>
      </c>
      <c r="K177" t="s">
        <v>2518</v>
      </c>
      <c r="L177" t="s">
        <v>2519</v>
      </c>
      <c r="M177" t="s">
        <v>2705</v>
      </c>
      <c r="N177" t="s">
        <v>2706</v>
      </c>
      <c r="O177">
        <v>12.038687636117199</v>
      </c>
      <c r="P177">
        <v>30.219909463635901</v>
      </c>
      <c r="Q177">
        <v>134.50091812840299</v>
      </c>
      <c r="R177">
        <v>4.24709937263881</v>
      </c>
      <c r="S177">
        <v>-4.3217411905041097</v>
      </c>
      <c r="T177">
        <v>10.4026294753409</v>
      </c>
      <c r="W177">
        <v>1</v>
      </c>
    </row>
    <row r="178" spans="1:23" x14ac:dyDescent="0.25">
      <c r="A178" s="20" t="s">
        <v>270</v>
      </c>
      <c r="B178" t="s">
        <v>271</v>
      </c>
      <c r="C178" t="s">
        <v>272</v>
      </c>
      <c r="D178">
        <v>26.1</v>
      </c>
      <c r="E178">
        <v>13.4</v>
      </c>
      <c r="F178">
        <v>0.4</v>
      </c>
      <c r="G178">
        <v>-1.4</v>
      </c>
      <c r="H178">
        <v>13.3</v>
      </c>
      <c r="I178" t="s">
        <v>273</v>
      </c>
      <c r="J178">
        <v>1.7</v>
      </c>
      <c r="K178" t="s">
        <v>2524</v>
      </c>
      <c r="L178" t="s">
        <v>2525</v>
      </c>
      <c r="M178">
        <v>-45.8</v>
      </c>
      <c r="N178">
        <v>-172.7</v>
      </c>
      <c r="O178">
        <v>13.379461872586701</v>
      </c>
      <c r="P178">
        <v>43.609512929990402</v>
      </c>
      <c r="Q178">
        <v>188.973892053349</v>
      </c>
      <c r="R178">
        <v>9.1153875613195794</v>
      </c>
      <c r="S178">
        <v>1.43947806308544</v>
      </c>
      <c r="T178">
        <v>9.6874977425977296</v>
      </c>
      <c r="W178">
        <v>1</v>
      </c>
    </row>
    <row r="179" spans="1:23" x14ac:dyDescent="0.25">
      <c r="A179" s="20" t="s">
        <v>1042</v>
      </c>
      <c r="B179" t="s">
        <v>1043</v>
      </c>
      <c r="C179" t="s">
        <v>1044</v>
      </c>
      <c r="D179">
        <v>23.3</v>
      </c>
      <c r="E179">
        <v>25.3</v>
      </c>
      <c r="F179">
        <v>21.3</v>
      </c>
      <c r="G179">
        <v>2.2000000000000002</v>
      </c>
      <c r="H179">
        <v>13.4</v>
      </c>
      <c r="I179" t="s">
        <v>1045</v>
      </c>
      <c r="J179">
        <v>0.35</v>
      </c>
      <c r="K179" t="s">
        <v>2524</v>
      </c>
      <c r="L179" t="s">
        <v>2525</v>
      </c>
      <c r="M179">
        <v>-69.5</v>
      </c>
      <c r="N179">
        <v>-179.7</v>
      </c>
      <c r="O179">
        <v>25.260443384865599</v>
      </c>
      <c r="P179">
        <v>37.5956551470519</v>
      </c>
      <c r="Q179">
        <v>7.7884739925602302</v>
      </c>
      <c r="R179">
        <v>-15.268854876361999</v>
      </c>
      <c r="S179">
        <v>-2.0884438114246899</v>
      </c>
      <c r="T179">
        <v>20.014756386504398</v>
      </c>
      <c r="W179">
        <v>1</v>
      </c>
    </row>
    <row r="180" spans="1:23" x14ac:dyDescent="0.25">
      <c r="A180" s="20" t="s">
        <v>1099</v>
      </c>
      <c r="B180" t="s">
        <v>1100</v>
      </c>
      <c r="C180" t="s">
        <v>1101</v>
      </c>
      <c r="D180">
        <v>37</v>
      </c>
      <c r="E180">
        <v>19.899999999999999</v>
      </c>
      <c r="F180">
        <v>-7</v>
      </c>
      <c r="G180">
        <v>16.100000000000001</v>
      </c>
      <c r="H180">
        <v>9.4</v>
      </c>
      <c r="I180" t="s">
        <v>1102</v>
      </c>
      <c r="J180">
        <v>0.32</v>
      </c>
      <c r="K180" t="s">
        <v>2524</v>
      </c>
      <c r="L180" t="s">
        <v>2525</v>
      </c>
      <c r="M180">
        <v>-68.2</v>
      </c>
      <c r="N180">
        <v>-24</v>
      </c>
      <c r="O180">
        <v>19.914065381031602</v>
      </c>
      <c r="P180">
        <v>47.184134825603898</v>
      </c>
      <c r="Q180">
        <v>305.71227321446599</v>
      </c>
      <c r="R180">
        <v>-8.5267926674045498</v>
      </c>
      <c r="S180">
        <v>11.8609253666702</v>
      </c>
      <c r="T180">
        <v>13.5344839670146</v>
      </c>
      <c r="W180">
        <v>1</v>
      </c>
    </row>
    <row r="181" spans="1:23" x14ac:dyDescent="0.25">
      <c r="A181" s="20" t="s">
        <v>779</v>
      </c>
      <c r="B181" t="s">
        <v>780</v>
      </c>
      <c r="C181" t="s">
        <v>781</v>
      </c>
      <c r="D181">
        <v>22.2</v>
      </c>
      <c r="E181">
        <v>16</v>
      </c>
      <c r="F181">
        <v>-7.2</v>
      </c>
      <c r="G181">
        <v>-12.1</v>
      </c>
      <c r="H181">
        <v>-7.7</v>
      </c>
      <c r="I181" t="s">
        <v>782</v>
      </c>
      <c r="J181">
        <v>0.45</v>
      </c>
      <c r="K181" t="s">
        <v>2518</v>
      </c>
      <c r="L181" t="s">
        <v>2519</v>
      </c>
      <c r="M181" t="s">
        <v>2707</v>
      </c>
      <c r="N181" t="s">
        <v>2708</v>
      </c>
      <c r="O181">
        <v>16.0480528413886</v>
      </c>
      <c r="P181">
        <v>47.084577727537699</v>
      </c>
      <c r="Q181">
        <v>271.55977318340399</v>
      </c>
      <c r="R181">
        <v>-0.31991302486408202</v>
      </c>
      <c r="S181">
        <v>11.748591456052701</v>
      </c>
      <c r="T181">
        <v>10.9274084052573</v>
      </c>
      <c r="W181">
        <v>1</v>
      </c>
    </row>
    <row r="182" spans="1:23" x14ac:dyDescent="0.25">
      <c r="A182" s="20" t="s">
        <v>2108</v>
      </c>
      <c r="B182" t="s">
        <v>2109</v>
      </c>
      <c r="C182" t="s">
        <v>2110</v>
      </c>
      <c r="D182">
        <v>27.2</v>
      </c>
      <c r="E182">
        <v>16.899999999999999</v>
      </c>
      <c r="F182">
        <v>15</v>
      </c>
      <c r="G182">
        <v>-6.9</v>
      </c>
      <c r="H182">
        <v>-3.5</v>
      </c>
      <c r="I182" t="s">
        <v>2069</v>
      </c>
      <c r="J182">
        <v>0.1</v>
      </c>
      <c r="K182" t="s">
        <v>2524</v>
      </c>
      <c r="L182" t="s">
        <v>2519</v>
      </c>
      <c r="M182">
        <v>-2</v>
      </c>
      <c r="N182" t="s">
        <v>2709</v>
      </c>
      <c r="O182">
        <v>16.8777960646525</v>
      </c>
      <c r="P182">
        <v>38.488649780358799</v>
      </c>
      <c r="Q182">
        <v>67.831795328064501</v>
      </c>
      <c r="R182">
        <v>-3.9634640769992</v>
      </c>
      <c r="S182">
        <v>-9.7275995117831897</v>
      </c>
      <c r="T182">
        <v>13.2107819696145</v>
      </c>
      <c r="W182">
        <v>1</v>
      </c>
    </row>
    <row r="183" spans="1:23" x14ac:dyDescent="0.25">
      <c r="A183" s="20" t="s">
        <v>94</v>
      </c>
      <c r="B183" t="s">
        <v>95</v>
      </c>
      <c r="C183" t="s">
        <v>96</v>
      </c>
      <c r="D183">
        <v>22.2</v>
      </c>
      <c r="E183">
        <v>16.2</v>
      </c>
      <c r="F183">
        <v>-2.2999999999999998</v>
      </c>
      <c r="G183">
        <v>5.7</v>
      </c>
      <c r="H183">
        <v>16.5</v>
      </c>
      <c r="I183" t="s">
        <v>97</v>
      </c>
      <c r="J183">
        <v>7.6</v>
      </c>
      <c r="K183" t="s">
        <v>2524</v>
      </c>
      <c r="L183" t="s">
        <v>2519</v>
      </c>
      <c r="M183">
        <v>-61.7</v>
      </c>
      <c r="N183" t="s">
        <v>2710</v>
      </c>
      <c r="O183">
        <v>17.607668783799902</v>
      </c>
      <c r="P183">
        <v>47.917532333914501</v>
      </c>
      <c r="Q183">
        <v>170.463034725239</v>
      </c>
      <c r="R183">
        <v>12.8874614099791</v>
      </c>
      <c r="S183">
        <v>-2.1651697264352601</v>
      </c>
      <c r="T183">
        <v>11.8006516117555</v>
      </c>
      <c r="W183">
        <v>1</v>
      </c>
    </row>
    <row r="184" spans="1:23" x14ac:dyDescent="0.25">
      <c r="A184" s="20" t="s">
        <v>562</v>
      </c>
      <c r="B184" t="s">
        <v>563</v>
      </c>
      <c r="C184" t="s">
        <v>564</v>
      </c>
      <c r="D184">
        <v>26.3</v>
      </c>
      <c r="E184">
        <v>12.4</v>
      </c>
      <c r="F184">
        <v>12</v>
      </c>
      <c r="G184">
        <v>3.5</v>
      </c>
      <c r="H184">
        <v>-10.5</v>
      </c>
      <c r="I184" t="s">
        <v>565</v>
      </c>
      <c r="J184">
        <v>0.67</v>
      </c>
      <c r="K184" t="s">
        <v>2518</v>
      </c>
      <c r="L184" t="s">
        <v>2519</v>
      </c>
      <c r="M184" t="s">
        <v>2711</v>
      </c>
      <c r="N184" t="s">
        <v>2712</v>
      </c>
      <c r="O184">
        <v>16.324827717314498</v>
      </c>
      <c r="P184">
        <v>51.447693738860103</v>
      </c>
      <c r="Q184">
        <v>53.382167422013403</v>
      </c>
      <c r="R184">
        <v>-7.6149901808021498</v>
      </c>
      <c r="S184">
        <v>-10.2469286141379</v>
      </c>
      <c r="T184">
        <v>10.174103327716301</v>
      </c>
      <c r="W184">
        <v>1</v>
      </c>
    </row>
    <row r="185" spans="1:23" x14ac:dyDescent="0.25">
      <c r="A185" s="20" t="s">
        <v>1504</v>
      </c>
      <c r="B185" t="s">
        <v>1505</v>
      </c>
      <c r="C185" t="s">
        <v>1506</v>
      </c>
      <c r="D185">
        <v>28.5</v>
      </c>
      <c r="E185">
        <v>11.2</v>
      </c>
      <c r="F185">
        <v>7</v>
      </c>
      <c r="G185">
        <v>2.9</v>
      </c>
      <c r="H185">
        <v>8.3000000000000007</v>
      </c>
      <c r="I185" t="s">
        <v>1474</v>
      </c>
      <c r="J185">
        <v>0.2</v>
      </c>
      <c r="K185" t="s">
        <v>2524</v>
      </c>
      <c r="L185" t="s">
        <v>2519</v>
      </c>
      <c r="M185">
        <v>-71.5</v>
      </c>
      <c r="N185" t="s">
        <v>2713</v>
      </c>
      <c r="O185">
        <v>11.238327277669001</v>
      </c>
      <c r="P185">
        <v>50.922932384531002</v>
      </c>
      <c r="Q185">
        <v>124.849272297525</v>
      </c>
      <c r="R185">
        <v>4.9852350728935404</v>
      </c>
      <c r="S185">
        <v>-7.15966727872111</v>
      </c>
      <c r="T185">
        <v>7.0842498350921002</v>
      </c>
      <c r="W185">
        <v>1</v>
      </c>
    </row>
    <row r="186" spans="1:23" x14ac:dyDescent="0.25">
      <c r="A186" s="20" t="s">
        <v>925</v>
      </c>
      <c r="B186" t="s">
        <v>926</v>
      </c>
      <c r="C186" t="s">
        <v>927</v>
      </c>
      <c r="D186">
        <v>30.8</v>
      </c>
      <c r="E186">
        <v>18</v>
      </c>
      <c r="F186">
        <v>2.9</v>
      </c>
      <c r="G186">
        <v>13.4</v>
      </c>
      <c r="H186">
        <v>-12.5</v>
      </c>
      <c r="I186" t="s">
        <v>921</v>
      </c>
      <c r="J186">
        <v>0.4</v>
      </c>
      <c r="K186" t="s">
        <v>2524</v>
      </c>
      <c r="L186" t="s">
        <v>2525</v>
      </c>
      <c r="M186">
        <v>-39.4</v>
      </c>
      <c r="N186">
        <v>-95.9</v>
      </c>
      <c r="O186">
        <v>18.553166845581899</v>
      </c>
      <c r="P186">
        <v>81.956659458031595</v>
      </c>
      <c r="Q186">
        <v>355.29388358956601</v>
      </c>
      <c r="R186">
        <v>-18.308716068082099</v>
      </c>
      <c r="S186">
        <v>1.5072181773426201</v>
      </c>
      <c r="T186">
        <v>2.5959987103695501</v>
      </c>
      <c r="W186">
        <v>1</v>
      </c>
    </row>
    <row r="187" spans="1:23" x14ac:dyDescent="0.25">
      <c r="A187" s="20" t="s">
        <v>471</v>
      </c>
      <c r="B187" t="s">
        <v>472</v>
      </c>
      <c r="C187" t="s">
        <v>473</v>
      </c>
      <c r="D187">
        <v>44</v>
      </c>
      <c r="E187">
        <v>16.5</v>
      </c>
      <c r="F187">
        <v>14.4</v>
      </c>
      <c r="G187">
        <v>4.5999999999999996</v>
      </c>
      <c r="H187">
        <v>6.5</v>
      </c>
      <c r="I187" t="s">
        <v>474</v>
      </c>
      <c r="J187">
        <v>0.82</v>
      </c>
      <c r="K187" t="s">
        <v>2524</v>
      </c>
      <c r="L187" t="s">
        <v>2525</v>
      </c>
      <c r="M187">
        <v>-44.2</v>
      </c>
      <c r="N187">
        <v>-176.2</v>
      </c>
      <c r="O187">
        <v>16.455090397806998</v>
      </c>
      <c r="P187">
        <v>23.841359763572299</v>
      </c>
      <c r="Q187">
        <v>33.133806281469802</v>
      </c>
      <c r="R187">
        <v>-5.5697247939636902</v>
      </c>
      <c r="S187">
        <v>-3.6355425870936902</v>
      </c>
      <c r="T187">
        <v>15.050946675107699</v>
      </c>
      <c r="W187">
        <v>1</v>
      </c>
    </row>
    <row r="188" spans="1:23" x14ac:dyDescent="0.25">
      <c r="A188" s="20" t="s">
        <v>211</v>
      </c>
      <c r="B188" t="s">
        <v>212</v>
      </c>
      <c r="C188" t="s">
        <v>213</v>
      </c>
      <c r="D188">
        <v>35.4</v>
      </c>
      <c r="E188">
        <v>19</v>
      </c>
      <c r="F188">
        <v>-2</v>
      </c>
      <c r="G188">
        <v>-16.100000000000001</v>
      </c>
      <c r="H188">
        <v>9.9</v>
      </c>
      <c r="I188" t="s">
        <v>214</v>
      </c>
      <c r="J188">
        <v>2.4</v>
      </c>
      <c r="K188" t="s">
        <v>2524</v>
      </c>
      <c r="L188" t="s">
        <v>2519</v>
      </c>
      <c r="M188">
        <v>-36.9</v>
      </c>
      <c r="N188" t="s">
        <v>2714</v>
      </c>
      <c r="O188">
        <v>19.0057885919001</v>
      </c>
      <c r="P188">
        <v>6.5921715221855397</v>
      </c>
      <c r="Q188">
        <v>325.38748015325302</v>
      </c>
      <c r="R188">
        <v>-1.79572352134805</v>
      </c>
      <c r="S188">
        <v>1.2393658927942199</v>
      </c>
      <c r="T188">
        <v>18.880131069954398</v>
      </c>
      <c r="W188">
        <v>1</v>
      </c>
    </row>
    <row r="189" spans="1:23" x14ac:dyDescent="0.25">
      <c r="A189" s="20" t="s">
        <v>1857</v>
      </c>
      <c r="B189" t="s">
        <v>103</v>
      </c>
      <c r="C189" t="s">
        <v>1858</v>
      </c>
      <c r="D189">
        <v>30.7</v>
      </c>
      <c r="E189">
        <v>16.3</v>
      </c>
      <c r="F189">
        <v>10</v>
      </c>
      <c r="G189">
        <v>-12.7</v>
      </c>
      <c r="H189">
        <v>2.2000000000000002</v>
      </c>
      <c r="I189" t="s">
        <v>1830</v>
      </c>
      <c r="J189">
        <v>0.13</v>
      </c>
      <c r="K189" t="s">
        <v>2524</v>
      </c>
      <c r="L189" t="s">
        <v>2519</v>
      </c>
      <c r="M189">
        <v>-28.7</v>
      </c>
      <c r="N189" t="s">
        <v>2715</v>
      </c>
      <c r="O189">
        <v>16.313491349187</v>
      </c>
      <c r="P189">
        <v>21.885656993133999</v>
      </c>
      <c r="Q189">
        <v>18.114512828230701</v>
      </c>
      <c r="R189">
        <v>-5.7795539118358903</v>
      </c>
      <c r="S189">
        <v>-1.89066987262138</v>
      </c>
      <c r="T189">
        <v>15.137771434823</v>
      </c>
      <c r="W189">
        <v>1</v>
      </c>
    </row>
    <row r="190" spans="1:23" x14ac:dyDescent="0.25">
      <c r="A190" s="20" t="s">
        <v>1298</v>
      </c>
      <c r="B190" t="s">
        <v>1299</v>
      </c>
      <c r="C190" t="s">
        <v>1300</v>
      </c>
      <c r="D190">
        <v>37</v>
      </c>
      <c r="E190">
        <v>16.2</v>
      </c>
      <c r="F190">
        <v>-5.2</v>
      </c>
      <c r="G190">
        <v>-15.1</v>
      </c>
      <c r="H190">
        <v>2.6</v>
      </c>
      <c r="I190" t="s">
        <v>1301</v>
      </c>
      <c r="J190">
        <v>0.24</v>
      </c>
      <c r="K190" t="s">
        <v>2518</v>
      </c>
      <c r="L190" t="s">
        <v>2519</v>
      </c>
      <c r="M190" t="s">
        <v>2716</v>
      </c>
      <c r="N190" t="s">
        <v>2717</v>
      </c>
      <c r="O190">
        <v>16.1805438721942</v>
      </c>
      <c r="P190">
        <v>13.8122003221253</v>
      </c>
      <c r="Q190">
        <v>151.63953974824801</v>
      </c>
      <c r="R190">
        <v>3.3993028887297401</v>
      </c>
      <c r="S190">
        <v>-1.8349656701129999</v>
      </c>
      <c r="T190">
        <v>15.712658618457301</v>
      </c>
      <c r="W190">
        <v>1</v>
      </c>
    </row>
    <row r="191" spans="1:23" x14ac:dyDescent="0.25">
      <c r="A191" s="20" t="s">
        <v>2030</v>
      </c>
      <c r="B191" t="s">
        <v>737</v>
      </c>
      <c r="C191" t="s">
        <v>2031</v>
      </c>
      <c r="D191">
        <v>18.7</v>
      </c>
      <c r="E191">
        <v>44.8</v>
      </c>
      <c r="F191">
        <v>-3.4</v>
      </c>
      <c r="G191">
        <v>-43.5</v>
      </c>
      <c r="H191">
        <v>-10.3</v>
      </c>
      <c r="I191" t="s">
        <v>1987</v>
      </c>
      <c r="J191">
        <v>0.11</v>
      </c>
      <c r="K191" t="s">
        <v>2524</v>
      </c>
      <c r="L191" t="s">
        <v>2519</v>
      </c>
      <c r="M191">
        <v>-1.3</v>
      </c>
      <c r="N191" t="s">
        <v>2718</v>
      </c>
      <c r="O191">
        <v>44.831908279706298</v>
      </c>
      <c r="P191">
        <v>63.221317557294398</v>
      </c>
      <c r="Q191">
        <v>285.596763067778</v>
      </c>
      <c r="R191">
        <v>-10.7610269422059</v>
      </c>
      <c r="S191">
        <v>38.550075860761403</v>
      </c>
      <c r="T191">
        <v>20.198810615446099</v>
      </c>
      <c r="W191">
        <v>1</v>
      </c>
    </row>
    <row r="192" spans="1:23" x14ac:dyDescent="0.25">
      <c r="A192" s="20" t="s">
        <v>821</v>
      </c>
      <c r="B192" t="s">
        <v>822</v>
      </c>
      <c r="C192" t="s">
        <v>823</v>
      </c>
      <c r="D192">
        <v>34.299999999999997</v>
      </c>
      <c r="E192">
        <v>15.1</v>
      </c>
      <c r="F192">
        <v>-1.1000000000000001</v>
      </c>
      <c r="G192">
        <v>11.4</v>
      </c>
      <c r="H192">
        <v>-9.9</v>
      </c>
      <c r="I192" t="s">
        <v>811</v>
      </c>
      <c r="J192">
        <v>0.43</v>
      </c>
      <c r="K192" t="s">
        <v>2518</v>
      </c>
      <c r="L192" t="s">
        <v>2519</v>
      </c>
      <c r="M192" t="s">
        <v>2719</v>
      </c>
      <c r="N192" t="s">
        <v>2701</v>
      </c>
      <c r="O192">
        <v>15.138692149588101</v>
      </c>
      <c r="P192">
        <v>63.145908056133898</v>
      </c>
      <c r="Q192">
        <v>302.17891023388302</v>
      </c>
      <c r="R192">
        <v>-7.1928899943552</v>
      </c>
      <c r="S192">
        <v>11.431444874389699</v>
      </c>
      <c r="T192">
        <v>6.8384502347310701</v>
      </c>
      <c r="W192">
        <v>1</v>
      </c>
    </row>
    <row r="193" spans="1:23" x14ac:dyDescent="0.25">
      <c r="A193" s="20" t="s">
        <v>1501</v>
      </c>
      <c r="B193" t="s">
        <v>1502</v>
      </c>
      <c r="C193" t="s">
        <v>1503</v>
      </c>
      <c r="D193">
        <v>23.5</v>
      </c>
      <c r="E193">
        <v>11.8</v>
      </c>
      <c r="F193">
        <v>2.2999999999999998</v>
      </c>
      <c r="G193">
        <v>2.5</v>
      </c>
      <c r="H193">
        <v>-11.3</v>
      </c>
      <c r="I193" t="s">
        <v>1498</v>
      </c>
      <c r="J193">
        <v>0.2</v>
      </c>
      <c r="K193" t="s">
        <v>2518</v>
      </c>
      <c r="L193" t="s">
        <v>2525</v>
      </c>
      <c r="M193" t="s">
        <v>2720</v>
      </c>
      <c r="N193">
        <v>-165.1</v>
      </c>
      <c r="O193">
        <v>11.799576263578301</v>
      </c>
      <c r="P193">
        <v>43.705356356042202</v>
      </c>
      <c r="Q193">
        <v>12.9316887219163</v>
      </c>
      <c r="R193">
        <v>-7.9461393869021402</v>
      </c>
      <c r="S193">
        <v>-1.8245347738115201</v>
      </c>
      <c r="T193">
        <v>8.5299438276623505</v>
      </c>
      <c r="W193">
        <v>1</v>
      </c>
    </row>
    <row r="194" spans="1:23" x14ac:dyDescent="0.25">
      <c r="A194" s="20" t="s">
        <v>1337</v>
      </c>
      <c r="B194" t="s">
        <v>1338</v>
      </c>
      <c r="C194" t="s">
        <v>1339</v>
      </c>
      <c r="D194">
        <v>59.3</v>
      </c>
      <c r="E194">
        <v>12.4</v>
      </c>
      <c r="F194">
        <v>-5</v>
      </c>
      <c r="G194">
        <v>-11</v>
      </c>
      <c r="H194">
        <v>-2.7</v>
      </c>
      <c r="I194" t="s">
        <v>1340</v>
      </c>
      <c r="J194">
        <v>0.23</v>
      </c>
      <c r="K194" t="s">
        <v>2518</v>
      </c>
      <c r="L194" t="s">
        <v>2519</v>
      </c>
      <c r="M194" t="s">
        <v>2721</v>
      </c>
      <c r="N194" t="s">
        <v>2722</v>
      </c>
      <c r="O194">
        <v>12.381033882515601</v>
      </c>
      <c r="P194">
        <v>41.184598066887503</v>
      </c>
      <c r="Q194">
        <v>131.688701091593</v>
      </c>
      <c r="R194">
        <v>5.4222576200645198</v>
      </c>
      <c r="S194">
        <v>-6.0882253691480299</v>
      </c>
      <c r="T194">
        <v>9.3178663950560399</v>
      </c>
      <c r="W194">
        <v>1</v>
      </c>
    </row>
    <row r="195" spans="1:23" x14ac:dyDescent="0.25">
      <c r="A195" s="20" t="s">
        <v>162</v>
      </c>
      <c r="B195" t="s">
        <v>163</v>
      </c>
      <c r="C195" t="s">
        <v>164</v>
      </c>
      <c r="D195">
        <v>22.2</v>
      </c>
      <c r="E195">
        <v>12.8</v>
      </c>
      <c r="F195">
        <v>-8</v>
      </c>
      <c r="G195">
        <v>8.4</v>
      </c>
      <c r="H195">
        <v>-5.5</v>
      </c>
      <c r="I195" t="s">
        <v>165</v>
      </c>
      <c r="J195">
        <v>3.5</v>
      </c>
      <c r="K195" t="s">
        <v>2524</v>
      </c>
      <c r="L195" t="s">
        <v>2525</v>
      </c>
      <c r="M195">
        <v>-19.100000000000001</v>
      </c>
      <c r="N195">
        <v>-25</v>
      </c>
      <c r="O195">
        <v>12.837834708392201</v>
      </c>
      <c r="P195">
        <v>49.095712670343602</v>
      </c>
      <c r="Q195">
        <v>334.14070289862599</v>
      </c>
      <c r="R195">
        <v>-8.7313214372760601</v>
      </c>
      <c r="S195">
        <v>4.2320393173169597</v>
      </c>
      <c r="T195">
        <v>8.4061804153638597</v>
      </c>
      <c r="W195">
        <v>1</v>
      </c>
    </row>
    <row r="196" spans="1:23" x14ac:dyDescent="0.25">
      <c r="A196" s="20" t="s">
        <v>1399</v>
      </c>
      <c r="B196" t="s">
        <v>1400</v>
      </c>
      <c r="C196" t="s">
        <v>1401</v>
      </c>
      <c r="D196">
        <v>29.1</v>
      </c>
      <c r="E196">
        <v>17.8</v>
      </c>
      <c r="F196">
        <v>17.7</v>
      </c>
      <c r="G196">
        <v>-2.2999999999999998</v>
      </c>
      <c r="H196">
        <v>-0.1</v>
      </c>
      <c r="I196" t="s">
        <v>1374</v>
      </c>
      <c r="J196">
        <v>0.22</v>
      </c>
      <c r="K196" t="s">
        <v>2524</v>
      </c>
      <c r="L196" t="s">
        <v>2519</v>
      </c>
      <c r="M196">
        <v>-31.8</v>
      </c>
      <c r="N196" t="s">
        <v>2723</v>
      </c>
      <c r="O196">
        <v>17.849089612638501</v>
      </c>
      <c r="P196">
        <v>46.450594245313297</v>
      </c>
      <c r="Q196">
        <v>53.237805299954204</v>
      </c>
      <c r="R196">
        <v>-7.7425355744582296</v>
      </c>
      <c r="S196">
        <v>-10.363910714355701</v>
      </c>
      <c r="T196">
        <v>12.2976622812269</v>
      </c>
      <c r="W196">
        <v>1</v>
      </c>
    </row>
    <row r="197" spans="1:23" x14ac:dyDescent="0.25">
      <c r="A197" s="20" t="s">
        <v>404</v>
      </c>
      <c r="B197" t="s">
        <v>405</v>
      </c>
      <c r="C197" t="s">
        <v>406</v>
      </c>
      <c r="D197">
        <v>25.6</v>
      </c>
      <c r="E197">
        <v>18.8</v>
      </c>
      <c r="F197">
        <v>15.9</v>
      </c>
      <c r="G197">
        <v>-8.6</v>
      </c>
      <c r="H197">
        <v>5.0999999999999996</v>
      </c>
      <c r="I197" t="s">
        <v>407</v>
      </c>
      <c r="J197">
        <v>1</v>
      </c>
      <c r="K197" t="s">
        <v>2524</v>
      </c>
      <c r="L197" t="s">
        <v>2519</v>
      </c>
      <c r="M197">
        <v>-50.2</v>
      </c>
      <c r="N197" t="s">
        <v>2724</v>
      </c>
      <c r="O197">
        <v>18.7824386063152</v>
      </c>
      <c r="P197">
        <v>59.762079941767901</v>
      </c>
      <c r="Q197">
        <v>77.958446288229794</v>
      </c>
      <c r="R197">
        <v>-3.38527935969464</v>
      </c>
      <c r="S197">
        <v>-15.8698835299774</v>
      </c>
      <c r="T197">
        <v>9.4586828047977907</v>
      </c>
      <c r="W197">
        <v>1</v>
      </c>
    </row>
    <row r="198" spans="1:23" x14ac:dyDescent="0.25">
      <c r="A198" s="20" t="s">
        <v>1024</v>
      </c>
      <c r="B198" t="s">
        <v>1025</v>
      </c>
      <c r="C198" t="s">
        <v>1026</v>
      </c>
      <c r="D198">
        <v>26.5</v>
      </c>
      <c r="E198">
        <v>22.1</v>
      </c>
      <c r="F198">
        <v>16</v>
      </c>
      <c r="G198">
        <v>14.9</v>
      </c>
      <c r="H198">
        <v>-3.3</v>
      </c>
      <c r="I198" t="s">
        <v>998</v>
      </c>
      <c r="J198">
        <v>0.36</v>
      </c>
      <c r="K198" t="s">
        <v>2518</v>
      </c>
      <c r="L198" t="s">
        <v>2519</v>
      </c>
      <c r="M198" t="s">
        <v>2725</v>
      </c>
      <c r="N198" t="s">
        <v>2726</v>
      </c>
      <c r="O198">
        <v>22.111083193728899</v>
      </c>
      <c r="P198">
        <v>66.988171447636304</v>
      </c>
      <c r="Q198">
        <v>80.797283394840505</v>
      </c>
      <c r="R198">
        <v>-3.2547865665598898</v>
      </c>
      <c r="S198">
        <v>-20.0896237932728</v>
      </c>
      <c r="T198">
        <v>8.6436901986887502</v>
      </c>
      <c r="W198">
        <v>1</v>
      </c>
    </row>
    <row r="199" spans="1:23" x14ac:dyDescent="0.25">
      <c r="A199" s="20" t="s">
        <v>74</v>
      </c>
      <c r="B199" t="s">
        <v>75</v>
      </c>
      <c r="C199" t="s">
        <v>76</v>
      </c>
      <c r="D199">
        <v>21.2</v>
      </c>
      <c r="E199">
        <v>12.1</v>
      </c>
      <c r="F199">
        <v>1</v>
      </c>
      <c r="G199">
        <v>9</v>
      </c>
      <c r="H199">
        <v>-8</v>
      </c>
      <c r="I199" t="s">
        <v>77</v>
      </c>
      <c r="J199">
        <v>10</v>
      </c>
      <c r="K199" t="s">
        <v>2518</v>
      </c>
      <c r="L199" t="s">
        <v>2525</v>
      </c>
      <c r="M199" t="s">
        <v>2727</v>
      </c>
      <c r="N199">
        <v>-30.7</v>
      </c>
      <c r="O199">
        <v>12.083045973594601</v>
      </c>
      <c r="P199">
        <v>50.496248836842703</v>
      </c>
      <c r="Q199">
        <v>297.77098150465798</v>
      </c>
      <c r="R199">
        <v>-4.34397886961409</v>
      </c>
      <c r="S199">
        <v>8.2492133623406705</v>
      </c>
      <c r="T199">
        <v>7.6863727780355804</v>
      </c>
      <c r="W199">
        <v>1</v>
      </c>
    </row>
    <row r="200" spans="1:23" x14ac:dyDescent="0.25">
      <c r="A200" s="20" t="s">
        <v>201</v>
      </c>
      <c r="B200" t="s">
        <v>202</v>
      </c>
      <c r="C200" t="s">
        <v>108</v>
      </c>
      <c r="D200">
        <v>40.700000000000003</v>
      </c>
      <c r="E200">
        <v>14.9</v>
      </c>
      <c r="F200">
        <v>5</v>
      </c>
      <c r="G200">
        <v>14</v>
      </c>
      <c r="H200">
        <v>1</v>
      </c>
      <c r="I200" t="s">
        <v>203</v>
      </c>
      <c r="J200">
        <v>2.5</v>
      </c>
      <c r="K200" t="s">
        <v>2524</v>
      </c>
      <c r="L200" t="s">
        <v>2525</v>
      </c>
      <c r="M200">
        <v>-28.1</v>
      </c>
      <c r="N200">
        <v>-64.599999999999994</v>
      </c>
      <c r="O200">
        <v>14.8996644257513</v>
      </c>
      <c r="P200">
        <v>49.203165908385202</v>
      </c>
      <c r="Q200">
        <v>291.12102291081101</v>
      </c>
      <c r="R200">
        <v>-4.0644485924476097</v>
      </c>
      <c r="S200">
        <v>10.521768332299001</v>
      </c>
      <c r="T200">
        <v>9.7351244882015209</v>
      </c>
      <c r="W200">
        <v>1</v>
      </c>
    </row>
    <row r="201" spans="1:23" x14ac:dyDescent="0.25">
      <c r="A201" s="20" t="s">
        <v>2103</v>
      </c>
      <c r="B201" t="s">
        <v>1777</v>
      </c>
      <c r="C201" t="s">
        <v>2104</v>
      </c>
      <c r="E201">
        <v>13.6</v>
      </c>
      <c r="F201">
        <v>-11</v>
      </c>
      <c r="G201">
        <v>-8</v>
      </c>
      <c r="H201">
        <v>-1</v>
      </c>
      <c r="I201" t="s">
        <v>1984</v>
      </c>
      <c r="J201">
        <v>0.1</v>
      </c>
      <c r="K201" t="s">
        <v>2524</v>
      </c>
      <c r="L201" t="s">
        <v>2525</v>
      </c>
      <c r="M201">
        <v>-23</v>
      </c>
      <c r="N201">
        <v>-38.799999999999997</v>
      </c>
      <c r="O201">
        <v>13.6381816969859</v>
      </c>
      <c r="P201">
        <v>77.782478770002896</v>
      </c>
      <c r="Q201">
        <v>80.013722516283707</v>
      </c>
      <c r="R201">
        <v>-2.3114635665119798</v>
      </c>
      <c r="S201">
        <v>-13.127345644391999</v>
      </c>
      <c r="T201">
        <v>2.8861622465397301</v>
      </c>
      <c r="W201">
        <v>1</v>
      </c>
    </row>
    <row r="202" spans="1:23" x14ac:dyDescent="0.25">
      <c r="A202" s="20" t="s">
        <v>26</v>
      </c>
      <c r="B202" t="s">
        <v>27</v>
      </c>
      <c r="C202" t="s">
        <v>28</v>
      </c>
      <c r="D202">
        <v>23.3</v>
      </c>
      <c r="E202">
        <v>18.600000000000001</v>
      </c>
      <c r="F202" t="s">
        <v>29</v>
      </c>
      <c r="G202">
        <v>-13.3</v>
      </c>
      <c r="H202">
        <v>-2.4</v>
      </c>
      <c r="I202" t="s">
        <v>30</v>
      </c>
      <c r="J202">
        <v>440</v>
      </c>
      <c r="K202" t="s">
        <v>2518</v>
      </c>
      <c r="L202" t="s">
        <v>2519</v>
      </c>
      <c r="M202" t="s">
        <v>2728</v>
      </c>
      <c r="N202" t="s">
        <v>2729</v>
      </c>
      <c r="O202">
        <v>18.614241859393601</v>
      </c>
      <c r="P202">
        <v>74.075744031499994</v>
      </c>
      <c r="Q202">
        <v>99.895927103102593</v>
      </c>
      <c r="R202">
        <v>3.0762644927053899</v>
      </c>
      <c r="S202">
        <v>-17.6336016430581</v>
      </c>
      <c r="T202">
        <v>5.1071214852261404</v>
      </c>
      <c r="W202">
        <v>1</v>
      </c>
    </row>
    <row r="203" spans="1:23" x14ac:dyDescent="0.25">
      <c r="A203" s="20" t="s">
        <v>2262</v>
      </c>
      <c r="B203" t="s">
        <v>1142</v>
      </c>
      <c r="C203" t="s">
        <v>2263</v>
      </c>
      <c r="D203">
        <v>33.299999999999997</v>
      </c>
      <c r="E203">
        <v>14.3</v>
      </c>
      <c r="F203">
        <v>-12.2</v>
      </c>
      <c r="G203">
        <v>-5.3</v>
      </c>
      <c r="H203">
        <v>5.3</v>
      </c>
      <c r="I203" t="s">
        <v>2238</v>
      </c>
      <c r="J203">
        <v>8.8999999999999996E-2</v>
      </c>
      <c r="K203" t="s">
        <v>2518</v>
      </c>
      <c r="L203" t="s">
        <v>2519</v>
      </c>
      <c r="M203" t="s">
        <v>2730</v>
      </c>
      <c r="N203" t="s">
        <v>2731</v>
      </c>
      <c r="O203">
        <v>14.3185194765381</v>
      </c>
      <c r="P203">
        <v>24.952866280054</v>
      </c>
      <c r="Q203">
        <v>193.574340311117</v>
      </c>
      <c r="R203">
        <v>5.8718538158612503</v>
      </c>
      <c r="S203">
        <v>1.41776764575467</v>
      </c>
      <c r="T203">
        <v>12.9819593154426</v>
      </c>
      <c r="W203">
        <v>1</v>
      </c>
    </row>
    <row r="204" spans="1:23" x14ac:dyDescent="0.25">
      <c r="A204" s="20" t="s">
        <v>2332</v>
      </c>
      <c r="B204" t="s">
        <v>2333</v>
      </c>
      <c r="C204" t="s">
        <v>1652</v>
      </c>
      <c r="D204">
        <v>29.3</v>
      </c>
      <c r="E204">
        <v>13.2</v>
      </c>
      <c r="F204">
        <v>-2.2999999999999998</v>
      </c>
      <c r="G204">
        <v>-3.9</v>
      </c>
      <c r="H204">
        <v>12.4</v>
      </c>
      <c r="I204" t="s">
        <v>2309</v>
      </c>
      <c r="J204">
        <v>8.2000000000000003E-2</v>
      </c>
      <c r="K204" t="s">
        <v>2524</v>
      </c>
      <c r="L204" t="s">
        <v>2519</v>
      </c>
      <c r="M204">
        <v>-75.400000000000006</v>
      </c>
      <c r="N204" t="s">
        <v>2732</v>
      </c>
      <c r="O204">
        <v>13.2007575540194</v>
      </c>
      <c r="P204">
        <v>6.1819938105952597</v>
      </c>
      <c r="Q204">
        <v>33.091284447122099</v>
      </c>
      <c r="R204">
        <v>-1.19097622760251</v>
      </c>
      <c r="S204">
        <v>-0.77612950692208604</v>
      </c>
      <c r="T204">
        <v>13.1239932419127</v>
      </c>
      <c r="W204">
        <v>1</v>
      </c>
    </row>
    <row r="205" spans="1:23" x14ac:dyDescent="0.25">
      <c r="A205" s="20" t="s">
        <v>630</v>
      </c>
      <c r="B205" t="s">
        <v>631</v>
      </c>
      <c r="C205" t="s">
        <v>632</v>
      </c>
      <c r="D205">
        <v>27.8</v>
      </c>
      <c r="E205">
        <v>13.5</v>
      </c>
      <c r="F205">
        <v>3.4</v>
      </c>
      <c r="G205">
        <v>12</v>
      </c>
      <c r="H205">
        <v>5.0999999999999996</v>
      </c>
      <c r="I205" t="s">
        <v>633</v>
      </c>
      <c r="J205">
        <v>0.57999999999999996</v>
      </c>
      <c r="K205" t="s">
        <v>2518</v>
      </c>
      <c r="L205" t="s">
        <v>2525</v>
      </c>
      <c r="M205" t="s">
        <v>2733</v>
      </c>
      <c r="N205">
        <v>-84.6</v>
      </c>
      <c r="O205">
        <v>13.4747912785319</v>
      </c>
      <c r="P205">
        <v>75.776786417743594</v>
      </c>
      <c r="Q205">
        <v>200.21877856356801</v>
      </c>
      <c r="R205">
        <v>12.256866846500801</v>
      </c>
      <c r="S205">
        <v>4.51421043996333</v>
      </c>
      <c r="T205">
        <v>3.3107581021385499</v>
      </c>
      <c r="W205">
        <v>1</v>
      </c>
    </row>
    <row r="206" spans="1:23" x14ac:dyDescent="0.25">
      <c r="A206" s="20" t="s">
        <v>492</v>
      </c>
      <c r="B206" t="s">
        <v>493</v>
      </c>
      <c r="C206" t="s">
        <v>494</v>
      </c>
      <c r="E206">
        <v>17</v>
      </c>
      <c r="F206">
        <v>-2.4</v>
      </c>
      <c r="G206">
        <v>5.5</v>
      </c>
      <c r="H206">
        <v>15.9</v>
      </c>
      <c r="I206" t="s">
        <v>491</v>
      </c>
      <c r="J206">
        <v>0.75</v>
      </c>
      <c r="K206" t="s">
        <v>2524</v>
      </c>
      <c r="L206" t="s">
        <v>2525</v>
      </c>
      <c r="M206">
        <v>-41.5</v>
      </c>
      <c r="N206">
        <v>-21.9</v>
      </c>
      <c r="O206">
        <v>16.994705057752501</v>
      </c>
      <c r="P206">
        <v>36.052358903884198</v>
      </c>
      <c r="Q206">
        <v>204.879879551812</v>
      </c>
      <c r="R206">
        <v>9.0735484893440503</v>
      </c>
      <c r="S206">
        <v>4.2079287183088603</v>
      </c>
      <c r="T206">
        <v>13.7398709496543</v>
      </c>
      <c r="W206">
        <v>1</v>
      </c>
    </row>
    <row r="207" spans="1:23" x14ac:dyDescent="0.25">
      <c r="A207" s="20" t="s">
        <v>362</v>
      </c>
      <c r="B207" t="s">
        <v>363</v>
      </c>
      <c r="C207" t="s">
        <v>364</v>
      </c>
      <c r="D207">
        <v>35</v>
      </c>
      <c r="E207">
        <v>15.4</v>
      </c>
      <c r="F207">
        <v>1.4</v>
      </c>
      <c r="G207">
        <v>15.3</v>
      </c>
      <c r="H207">
        <v>1</v>
      </c>
      <c r="I207" t="s">
        <v>365</v>
      </c>
      <c r="J207">
        <v>1.2</v>
      </c>
      <c r="K207" t="s">
        <v>2524</v>
      </c>
      <c r="L207" t="s">
        <v>2525</v>
      </c>
      <c r="M207">
        <v>-8.1</v>
      </c>
      <c r="N207">
        <v>-111.9</v>
      </c>
      <c r="O207">
        <v>15.396428157205801</v>
      </c>
      <c r="P207">
        <v>17.146162393091199</v>
      </c>
      <c r="Q207">
        <v>76.1861937704263</v>
      </c>
      <c r="R207">
        <v>-1.08377160507016</v>
      </c>
      <c r="S207">
        <v>-4.4077423171298102</v>
      </c>
      <c r="T207">
        <v>14.7121462327502</v>
      </c>
      <c r="W207">
        <v>1</v>
      </c>
    </row>
    <row r="208" spans="1:23" x14ac:dyDescent="0.25">
      <c r="A208" s="20" t="s">
        <v>558</v>
      </c>
      <c r="B208" t="s">
        <v>559</v>
      </c>
      <c r="C208" t="s">
        <v>560</v>
      </c>
      <c r="D208">
        <v>28.1</v>
      </c>
      <c r="E208">
        <v>18.3</v>
      </c>
      <c r="F208">
        <v>-1.9</v>
      </c>
      <c r="G208">
        <v>14.1</v>
      </c>
      <c r="H208">
        <v>-11.5</v>
      </c>
      <c r="I208" t="s">
        <v>561</v>
      </c>
      <c r="J208">
        <v>0.67</v>
      </c>
      <c r="K208" t="s">
        <v>2518</v>
      </c>
      <c r="L208" t="s">
        <v>2525</v>
      </c>
      <c r="M208" t="s">
        <v>2734</v>
      </c>
      <c r="N208">
        <v>-52.2</v>
      </c>
      <c r="O208">
        <v>18.293988083520802</v>
      </c>
      <c r="P208">
        <v>46.710778009541002</v>
      </c>
      <c r="Q208">
        <v>327.57194610724798</v>
      </c>
      <c r="R208">
        <v>-11.239766533530901</v>
      </c>
      <c r="S208">
        <v>7.1406949333135996</v>
      </c>
      <c r="T208">
        <v>12.543848059549701</v>
      </c>
      <c r="W208">
        <v>1</v>
      </c>
    </row>
    <row r="209" spans="1:23" x14ac:dyDescent="0.25">
      <c r="A209" s="20" t="s">
        <v>2329</v>
      </c>
      <c r="B209" t="s">
        <v>2330</v>
      </c>
      <c r="C209" t="s">
        <v>2331</v>
      </c>
      <c r="D209">
        <v>23.8</v>
      </c>
      <c r="E209">
        <v>16.899999999999999</v>
      </c>
      <c r="F209">
        <v>-10.199999999999999</v>
      </c>
      <c r="G209">
        <v>-5.2</v>
      </c>
      <c r="H209">
        <v>12.4</v>
      </c>
      <c r="I209" t="s">
        <v>2309</v>
      </c>
      <c r="J209">
        <v>8.2000000000000003E-2</v>
      </c>
      <c r="K209" t="s">
        <v>2524</v>
      </c>
      <c r="L209" t="s">
        <v>2525</v>
      </c>
      <c r="M209">
        <v>-69.8</v>
      </c>
      <c r="N209">
        <v>-111.7</v>
      </c>
      <c r="O209">
        <v>16.877203559831798</v>
      </c>
      <c r="P209">
        <v>59.1015620440714</v>
      </c>
      <c r="Q209">
        <v>148.55724472569699</v>
      </c>
      <c r="R209">
        <v>12.3554652018985</v>
      </c>
      <c r="S209">
        <v>-7.5544690923028304</v>
      </c>
      <c r="T209">
        <v>8.6667454317129309</v>
      </c>
      <c r="W209">
        <v>1</v>
      </c>
    </row>
    <row r="210" spans="1:23" x14ac:dyDescent="0.25">
      <c r="A210" s="20" t="s">
        <v>1396</v>
      </c>
      <c r="B210" t="s">
        <v>1397</v>
      </c>
      <c r="C210" t="s">
        <v>1398</v>
      </c>
      <c r="D210">
        <v>38.700000000000003</v>
      </c>
      <c r="E210">
        <v>28.9</v>
      </c>
      <c r="F210">
        <v>-8</v>
      </c>
      <c r="G210">
        <v>-23.7</v>
      </c>
      <c r="H210">
        <v>-14.5</v>
      </c>
      <c r="I210" t="s">
        <v>1370</v>
      </c>
      <c r="J210">
        <v>0.22</v>
      </c>
      <c r="K210" t="s">
        <v>2524</v>
      </c>
      <c r="L210" t="s">
        <v>2519</v>
      </c>
      <c r="M210">
        <v>-18.3</v>
      </c>
      <c r="N210" t="s">
        <v>2735</v>
      </c>
      <c r="O210">
        <v>28.912626999288701</v>
      </c>
      <c r="P210">
        <v>48.887275226722899</v>
      </c>
      <c r="Q210">
        <v>8.2146201634855096</v>
      </c>
      <c r="R210">
        <v>-21.559774941856499</v>
      </c>
      <c r="S210">
        <v>-3.1124268847014802</v>
      </c>
      <c r="T210">
        <v>19.011283579597698</v>
      </c>
      <c r="W210">
        <v>1</v>
      </c>
    </row>
    <row r="211" spans="1:23" x14ac:dyDescent="0.25">
      <c r="A211" s="20" t="s">
        <v>552</v>
      </c>
      <c r="B211" t="s">
        <v>553</v>
      </c>
      <c r="C211" t="s">
        <v>554</v>
      </c>
      <c r="D211">
        <v>36</v>
      </c>
      <c r="E211">
        <v>12.7</v>
      </c>
      <c r="F211">
        <v>5</v>
      </c>
      <c r="G211">
        <v>-11.6</v>
      </c>
      <c r="H211">
        <v>-0.7</v>
      </c>
      <c r="I211" t="s">
        <v>550</v>
      </c>
      <c r="J211">
        <v>0.68</v>
      </c>
      <c r="K211" t="s">
        <v>2518</v>
      </c>
      <c r="L211" t="s">
        <v>2519</v>
      </c>
      <c r="M211" t="s">
        <v>2736</v>
      </c>
      <c r="N211" t="s">
        <v>2737</v>
      </c>
      <c r="O211">
        <v>12.6510869098272</v>
      </c>
      <c r="P211">
        <v>9.3673502767376196</v>
      </c>
      <c r="Q211">
        <v>203.20231049199799</v>
      </c>
      <c r="R211">
        <v>1.8925940214519701</v>
      </c>
      <c r="S211">
        <v>0.81125717530117103</v>
      </c>
      <c r="T211">
        <v>12.482385575902001</v>
      </c>
      <c r="W211">
        <v>1</v>
      </c>
    </row>
    <row r="212" spans="1:23" x14ac:dyDescent="0.25">
      <c r="A212" s="24" t="s">
        <v>953</v>
      </c>
      <c r="B212" s="25" t="s">
        <v>893</v>
      </c>
      <c r="C212" s="25" t="s">
        <v>954</v>
      </c>
      <c r="D212" s="25">
        <v>26.8</v>
      </c>
      <c r="E212" s="8">
        <v>18.5</v>
      </c>
      <c r="F212" s="8">
        <v>0.8</v>
      </c>
      <c r="G212" s="8">
        <v>2</v>
      </c>
      <c r="H212" s="8">
        <v>-18.399999999999999</v>
      </c>
      <c r="I212" s="26" t="s">
        <v>941</v>
      </c>
      <c r="J212" s="8">
        <v>0.39</v>
      </c>
      <c r="K212" s="8" t="s">
        <v>2518</v>
      </c>
      <c r="L212" s="8" t="s">
        <v>2519</v>
      </c>
      <c r="M212" s="9" t="s">
        <v>2738</v>
      </c>
      <c r="N212" s="9" t="s">
        <v>2739</v>
      </c>
      <c r="O212">
        <v>18.5256578830551</v>
      </c>
      <c r="P212">
        <v>59.616644693358502</v>
      </c>
      <c r="Q212">
        <v>356.52809884464</v>
      </c>
      <c r="R212">
        <v>-15.952023949970901</v>
      </c>
      <c r="S212">
        <v>0.96781540304525404</v>
      </c>
      <c r="T212">
        <v>9.3699661282836892</v>
      </c>
      <c r="W212">
        <v>1</v>
      </c>
    </row>
    <row r="213" spans="1:23" x14ac:dyDescent="0.25">
      <c r="A213" s="24" t="s">
        <v>949</v>
      </c>
      <c r="B213" s="25" t="s">
        <v>950</v>
      </c>
      <c r="C213" s="25" t="s">
        <v>951</v>
      </c>
      <c r="D213" s="25">
        <v>33.299999999999997</v>
      </c>
      <c r="E213" s="8">
        <v>17.100000000000001</v>
      </c>
      <c r="F213" s="8">
        <v>-0.8</v>
      </c>
      <c r="G213" s="8">
        <v>1.1000000000000001</v>
      </c>
      <c r="H213" s="8">
        <v>17</v>
      </c>
      <c r="I213" s="26" t="s">
        <v>952</v>
      </c>
      <c r="J213" s="8">
        <v>0.39</v>
      </c>
      <c r="K213" s="8" t="s">
        <v>2524</v>
      </c>
      <c r="L213" s="8" t="s">
        <v>2525</v>
      </c>
      <c r="M213" s="9">
        <v>-61.8</v>
      </c>
      <c r="N213" s="9">
        <v>-135.5</v>
      </c>
      <c r="O213">
        <v>17.0543249646534</v>
      </c>
      <c r="P213">
        <v>27.865291117702299</v>
      </c>
      <c r="Q213">
        <v>170.28353372891399</v>
      </c>
      <c r="R213">
        <v>7.8567499399468002</v>
      </c>
      <c r="S213">
        <v>-1.34530290549593</v>
      </c>
      <c r="T213">
        <v>15.0768577785164</v>
      </c>
      <c r="W213">
        <v>1</v>
      </c>
    </row>
    <row r="214" spans="1:23" x14ac:dyDescent="0.25">
      <c r="A214" s="24" t="s">
        <v>1141</v>
      </c>
      <c r="B214" s="25" t="s">
        <v>1142</v>
      </c>
      <c r="C214" s="25" t="s">
        <v>1143</v>
      </c>
      <c r="D214" s="25">
        <v>25</v>
      </c>
      <c r="E214" s="8">
        <v>11.8</v>
      </c>
      <c r="F214" s="8">
        <v>0.1</v>
      </c>
      <c r="G214" s="8">
        <v>-11.8</v>
      </c>
      <c r="H214" s="8">
        <v>0.3</v>
      </c>
      <c r="I214" s="26" t="s">
        <v>1144</v>
      </c>
      <c r="J214" s="8">
        <v>0.3</v>
      </c>
      <c r="K214" s="8" t="s">
        <v>2518</v>
      </c>
      <c r="L214" s="8" t="s">
        <v>2519</v>
      </c>
      <c r="M214" s="9" t="s">
        <v>2730</v>
      </c>
      <c r="N214" s="9" t="s">
        <v>2740</v>
      </c>
      <c r="O214">
        <v>11.8042365276201</v>
      </c>
      <c r="P214">
        <v>49.460831998125698</v>
      </c>
      <c r="Q214">
        <v>265.939176087389</v>
      </c>
      <c r="R214">
        <v>0.63526883109974897</v>
      </c>
      <c r="S214">
        <v>8.9482473685798904</v>
      </c>
      <c r="T214">
        <v>7.6723726801385403</v>
      </c>
      <c r="W214">
        <v>1</v>
      </c>
    </row>
    <row r="215" spans="1:23" x14ac:dyDescent="0.25">
      <c r="A215" s="20" t="s">
        <v>818</v>
      </c>
      <c r="B215" t="s">
        <v>819</v>
      </c>
      <c r="C215" t="s">
        <v>820</v>
      </c>
      <c r="D215">
        <v>34.200000000000003</v>
      </c>
      <c r="E215">
        <v>12.2</v>
      </c>
      <c r="F215">
        <v>-3.9</v>
      </c>
      <c r="G215">
        <v>10.9</v>
      </c>
      <c r="H215">
        <v>4</v>
      </c>
      <c r="I215" t="s">
        <v>805</v>
      </c>
      <c r="J215">
        <v>0.43</v>
      </c>
      <c r="K215" t="s">
        <v>2518</v>
      </c>
      <c r="L215" t="s">
        <v>2519</v>
      </c>
      <c r="M215" t="s">
        <v>2741</v>
      </c>
      <c r="N215" t="s">
        <v>2742</v>
      </c>
      <c r="O215">
        <v>12.248265183282101</v>
      </c>
      <c r="P215">
        <v>84.690018165440804</v>
      </c>
      <c r="Q215">
        <v>243.42047563930601</v>
      </c>
      <c r="R215">
        <v>5.4568394081976104</v>
      </c>
      <c r="S215">
        <v>10.9067901789816</v>
      </c>
      <c r="T215">
        <v>1.13350415297478</v>
      </c>
      <c r="W215">
        <v>1</v>
      </c>
    </row>
    <row r="216" spans="1:23" x14ac:dyDescent="0.25">
      <c r="A216" s="20" t="s">
        <v>2421</v>
      </c>
      <c r="B216" t="s">
        <v>2422</v>
      </c>
      <c r="C216" t="s">
        <v>2423</v>
      </c>
      <c r="D216">
        <v>26.3</v>
      </c>
      <c r="E216">
        <v>12.3</v>
      </c>
      <c r="F216">
        <v>-1.9</v>
      </c>
      <c r="G216">
        <v>5.0999999999999996</v>
      </c>
      <c r="H216">
        <v>11</v>
      </c>
      <c r="I216" t="s">
        <v>2397</v>
      </c>
      <c r="J216">
        <v>7.5999999999999998E-2</v>
      </c>
      <c r="K216" t="s">
        <v>2524</v>
      </c>
      <c r="L216" t="s">
        <v>2519</v>
      </c>
      <c r="M216">
        <v>-64.099999999999994</v>
      </c>
      <c r="N216" t="s">
        <v>2743</v>
      </c>
      <c r="O216">
        <v>12.2727340067322</v>
      </c>
      <c r="P216">
        <v>52.224032926849098</v>
      </c>
      <c r="Q216">
        <v>180.298937893697</v>
      </c>
      <c r="R216">
        <v>9.7003845549145495</v>
      </c>
      <c r="S216">
        <v>5.06117355316009E-2</v>
      </c>
      <c r="T216">
        <v>7.5179769844687403</v>
      </c>
      <c r="W216">
        <v>1</v>
      </c>
    </row>
    <row r="217" spans="1:23" x14ac:dyDescent="0.25">
      <c r="A217" s="20" t="s">
        <v>1452</v>
      </c>
      <c r="B217" t="s">
        <v>1453</v>
      </c>
      <c r="C217" t="s">
        <v>1454</v>
      </c>
      <c r="D217">
        <v>21.3</v>
      </c>
      <c r="E217">
        <v>16.7</v>
      </c>
      <c r="F217">
        <v>-3.7</v>
      </c>
      <c r="G217">
        <v>1.8</v>
      </c>
      <c r="H217">
        <v>16.2</v>
      </c>
      <c r="I217" t="s">
        <v>1420</v>
      </c>
      <c r="J217">
        <v>0.21</v>
      </c>
      <c r="K217" t="s">
        <v>2524</v>
      </c>
      <c r="L217" t="s">
        <v>2525</v>
      </c>
      <c r="M217">
        <v>-19.899999999999999</v>
      </c>
      <c r="N217">
        <v>-13.8</v>
      </c>
      <c r="O217">
        <v>16.714365079176702</v>
      </c>
      <c r="P217">
        <v>56.206668679508603</v>
      </c>
      <c r="Q217">
        <v>183.572221457914</v>
      </c>
      <c r="R217">
        <v>13.863471495109801</v>
      </c>
      <c r="S217">
        <v>0.86546791082428698</v>
      </c>
      <c r="T217">
        <v>9.2965113563965893</v>
      </c>
      <c r="W217">
        <v>1</v>
      </c>
    </row>
    <row r="218" spans="1:23" x14ac:dyDescent="0.25">
      <c r="A218" s="30" t="s">
        <v>130</v>
      </c>
      <c r="B218" t="s">
        <v>131</v>
      </c>
      <c r="C218" t="s">
        <v>132</v>
      </c>
      <c r="D218">
        <v>59</v>
      </c>
      <c r="E218">
        <v>11.6</v>
      </c>
      <c r="F218">
        <v>-3.4</v>
      </c>
      <c r="G218">
        <v>-10.8</v>
      </c>
      <c r="H218">
        <v>2.4</v>
      </c>
      <c r="I218" t="s">
        <v>133</v>
      </c>
      <c r="J218">
        <v>4.8</v>
      </c>
      <c r="K218" t="s">
        <v>2518</v>
      </c>
      <c r="L218" t="s">
        <v>2519</v>
      </c>
      <c r="M218" t="s">
        <v>2744</v>
      </c>
      <c r="N218" t="s">
        <v>2745</v>
      </c>
      <c r="O218">
        <v>11.574109036984201</v>
      </c>
      <c r="P218">
        <v>60.353864349316403</v>
      </c>
      <c r="Q218">
        <v>106.26024895085899</v>
      </c>
      <c r="R218">
        <v>2.8165337493607301</v>
      </c>
      <c r="S218">
        <v>-9.6566593987831801</v>
      </c>
      <c r="T218">
        <v>5.7250385932851602</v>
      </c>
      <c r="W218">
        <v>1</v>
      </c>
    </row>
    <row r="219" spans="1:23" x14ac:dyDescent="0.25">
      <c r="A219" s="30" t="s">
        <v>814</v>
      </c>
      <c r="B219" t="s">
        <v>815</v>
      </c>
      <c r="C219" t="s">
        <v>816</v>
      </c>
      <c r="D219">
        <v>22.2</v>
      </c>
      <c r="E219">
        <v>12.7</v>
      </c>
      <c r="F219">
        <v>3.3</v>
      </c>
      <c r="G219">
        <v>11.8</v>
      </c>
      <c r="H219">
        <v>-3.5</v>
      </c>
      <c r="I219" t="s">
        <v>817</v>
      </c>
      <c r="J219">
        <v>0.43</v>
      </c>
      <c r="K219" t="s">
        <v>2518</v>
      </c>
      <c r="L219" t="s">
        <v>2525</v>
      </c>
      <c r="M219" t="s">
        <v>2746</v>
      </c>
      <c r="N219">
        <v>-43.5</v>
      </c>
      <c r="O219">
        <v>12.7428411274723</v>
      </c>
      <c r="P219">
        <v>66.078763666024102</v>
      </c>
      <c r="Q219">
        <v>248.40925014238701</v>
      </c>
      <c r="R219">
        <v>4.2862687898259502</v>
      </c>
      <c r="S219">
        <v>10.830987677858699</v>
      </c>
      <c r="T219">
        <v>5.1669725936409803</v>
      </c>
      <c r="W219">
        <v>1</v>
      </c>
    </row>
    <row r="220" spans="1:23" x14ac:dyDescent="0.25">
      <c r="A220" s="30" t="s">
        <v>1847</v>
      </c>
      <c r="B220" t="s">
        <v>1848</v>
      </c>
      <c r="C220" t="s">
        <v>1849</v>
      </c>
      <c r="D220">
        <v>30.6</v>
      </c>
      <c r="E220">
        <v>11.9</v>
      </c>
      <c r="F220">
        <v>-6.7</v>
      </c>
      <c r="G220">
        <v>-1.1000000000000001</v>
      </c>
      <c r="H220">
        <v>-9.8000000000000007</v>
      </c>
      <c r="I220" t="s">
        <v>1826</v>
      </c>
      <c r="J220">
        <v>0.13</v>
      </c>
      <c r="K220" t="s">
        <v>2518</v>
      </c>
      <c r="L220" t="s">
        <v>2519</v>
      </c>
      <c r="M220" t="s">
        <v>2747</v>
      </c>
      <c r="N220" t="s">
        <v>2748</v>
      </c>
      <c r="O220">
        <v>11.922248110150999</v>
      </c>
      <c r="P220">
        <v>50.673699546614898</v>
      </c>
      <c r="Q220">
        <v>312.78842317583201</v>
      </c>
      <c r="R220">
        <v>-6.2647445286974399</v>
      </c>
      <c r="S220">
        <v>6.7680512733269502</v>
      </c>
      <c r="T220">
        <v>7.5555580834093901</v>
      </c>
      <c r="W220">
        <v>1</v>
      </c>
    </row>
    <row r="221" spans="1:23" x14ac:dyDescent="0.25">
      <c r="A221" s="30" t="s">
        <v>1844</v>
      </c>
      <c r="B221" t="s">
        <v>1845</v>
      </c>
      <c r="C221" t="s">
        <v>1846</v>
      </c>
      <c r="D221">
        <v>44.4</v>
      </c>
      <c r="E221">
        <v>18</v>
      </c>
      <c r="F221">
        <v>10.3</v>
      </c>
      <c r="G221">
        <v>-14.8</v>
      </c>
      <c r="H221">
        <v>0.1</v>
      </c>
      <c r="I221" t="s">
        <v>1830</v>
      </c>
      <c r="J221">
        <v>0.13</v>
      </c>
      <c r="K221" t="s">
        <v>2518</v>
      </c>
      <c r="L221" t="s">
        <v>2519</v>
      </c>
      <c r="M221" t="s">
        <v>2749</v>
      </c>
      <c r="N221" t="s">
        <v>2750</v>
      </c>
      <c r="O221">
        <v>18.031638860625002</v>
      </c>
      <c r="P221">
        <v>82.201909822706099</v>
      </c>
      <c r="Q221">
        <v>94.239648220514098</v>
      </c>
      <c r="R221">
        <v>1.32072109631608</v>
      </c>
      <c r="S221">
        <v>-17.816002593613799</v>
      </c>
      <c r="T221">
        <v>2.44657870711147</v>
      </c>
      <c r="W221">
        <v>1</v>
      </c>
    </row>
    <row r="222" spans="1:23" x14ac:dyDescent="0.25">
      <c r="A222" s="30" t="s">
        <v>39</v>
      </c>
      <c r="B222" t="s">
        <v>40</v>
      </c>
      <c r="C222" t="s">
        <v>41</v>
      </c>
      <c r="D222">
        <v>26</v>
      </c>
      <c r="E222">
        <v>18.100000000000001</v>
      </c>
      <c r="F222">
        <v>18</v>
      </c>
      <c r="G222">
        <v>-2</v>
      </c>
      <c r="H222">
        <v>-4</v>
      </c>
      <c r="I222" t="s">
        <v>38</v>
      </c>
      <c r="J222">
        <v>33</v>
      </c>
      <c r="K222" t="s">
        <v>2518</v>
      </c>
      <c r="L222" t="s">
        <v>2519</v>
      </c>
      <c r="M222" t="s">
        <v>2751</v>
      </c>
      <c r="N222" t="s">
        <v>2752</v>
      </c>
      <c r="O222">
        <v>18.547236990991401</v>
      </c>
      <c r="P222">
        <v>29.110614159997301</v>
      </c>
      <c r="Q222">
        <v>147.19531249149901</v>
      </c>
      <c r="R222">
        <v>7.5841835173799801</v>
      </c>
      <c r="S222">
        <v>-4.8885509737273196</v>
      </c>
      <c r="T222">
        <v>16.2043892125551</v>
      </c>
      <c r="W222">
        <v>1</v>
      </c>
    </row>
    <row r="223" spans="1:23" x14ac:dyDescent="0.25">
      <c r="A223" s="30" t="s">
        <v>154</v>
      </c>
      <c r="B223" t="s">
        <v>155</v>
      </c>
      <c r="C223" t="s">
        <v>156</v>
      </c>
      <c r="D223">
        <v>33.299999999999997</v>
      </c>
      <c r="E223">
        <v>12.3</v>
      </c>
      <c r="F223">
        <v>9.8000000000000007</v>
      </c>
      <c r="G223">
        <v>-3.5</v>
      </c>
      <c r="H223">
        <v>6.5</v>
      </c>
      <c r="I223" t="s">
        <v>157</v>
      </c>
      <c r="J223">
        <v>3.8</v>
      </c>
      <c r="K223" t="s">
        <v>2524</v>
      </c>
      <c r="L223" t="s">
        <v>2519</v>
      </c>
      <c r="M223">
        <v>-61</v>
      </c>
      <c r="N223" t="s">
        <v>2753</v>
      </c>
      <c r="O223">
        <v>12.2694743163674</v>
      </c>
      <c r="P223">
        <v>30.3531601305301</v>
      </c>
      <c r="Q223">
        <v>23.326870502735801</v>
      </c>
      <c r="R223">
        <v>-5.69332226325949</v>
      </c>
      <c r="S223">
        <v>-2.4550978523328002</v>
      </c>
      <c r="T223">
        <v>10.587661504890701</v>
      </c>
      <c r="W223">
        <v>1</v>
      </c>
    </row>
    <row r="224" spans="1:23" x14ac:dyDescent="0.25">
      <c r="A224" s="30" t="s">
        <v>62</v>
      </c>
      <c r="B224" t="s">
        <v>63</v>
      </c>
      <c r="C224" t="s">
        <v>64</v>
      </c>
      <c r="D224">
        <v>26</v>
      </c>
      <c r="E224">
        <v>15.7</v>
      </c>
      <c r="F224">
        <v>12.1</v>
      </c>
      <c r="G224">
        <v>10</v>
      </c>
      <c r="H224">
        <v>0.2</v>
      </c>
      <c r="I224" t="s">
        <v>65</v>
      </c>
      <c r="J224">
        <v>14</v>
      </c>
      <c r="K224" t="s">
        <v>2524</v>
      </c>
      <c r="L224" t="s">
        <v>2525</v>
      </c>
      <c r="M224">
        <v>-34.1</v>
      </c>
      <c r="N224">
        <v>-174.5</v>
      </c>
      <c r="O224">
        <v>15.6987260629645</v>
      </c>
      <c r="P224">
        <v>46.1320780288588</v>
      </c>
      <c r="Q224">
        <v>50.988937859009702</v>
      </c>
      <c r="R224">
        <v>-7.1242374751008297</v>
      </c>
      <c r="S224">
        <v>-8.7942283770452008</v>
      </c>
      <c r="T224">
        <v>10.879190578840999</v>
      </c>
      <c r="W224">
        <v>1</v>
      </c>
    </row>
    <row r="225" spans="1:23" x14ac:dyDescent="0.25">
      <c r="A225" s="30" t="s">
        <v>235</v>
      </c>
      <c r="B225" t="s">
        <v>236</v>
      </c>
      <c r="C225" t="s">
        <v>237</v>
      </c>
      <c r="D225">
        <v>22.2</v>
      </c>
      <c r="E225">
        <v>18.8</v>
      </c>
      <c r="F225">
        <v>12.4</v>
      </c>
      <c r="G225">
        <v>-13.2</v>
      </c>
      <c r="H225">
        <v>-5.2</v>
      </c>
      <c r="I225" t="s">
        <v>238</v>
      </c>
      <c r="J225">
        <v>2</v>
      </c>
      <c r="K225" t="s">
        <v>2518</v>
      </c>
      <c r="L225" t="s">
        <v>2525</v>
      </c>
      <c r="M225" t="s">
        <v>2754</v>
      </c>
      <c r="N225">
        <v>-176.9</v>
      </c>
      <c r="O225">
        <v>18.842505141302201</v>
      </c>
      <c r="P225">
        <v>51.1265808823429</v>
      </c>
      <c r="Q225">
        <v>289.22734440289997</v>
      </c>
      <c r="R225">
        <v>-4.8309329253202096</v>
      </c>
      <c r="S225">
        <v>13.851261330346899</v>
      </c>
      <c r="T225">
        <v>11.825592865877599</v>
      </c>
      <c r="W225">
        <v>1</v>
      </c>
    </row>
    <row r="226" spans="1:23" x14ac:dyDescent="0.25">
      <c r="A226" s="30" t="s">
        <v>465</v>
      </c>
      <c r="B226" t="s">
        <v>466</v>
      </c>
      <c r="C226" t="s">
        <v>467</v>
      </c>
      <c r="D226">
        <v>52</v>
      </c>
      <c r="E226">
        <v>24.5</v>
      </c>
      <c r="F226">
        <v>19.100000000000001</v>
      </c>
      <c r="G226">
        <v>11</v>
      </c>
      <c r="H226">
        <v>10.7</v>
      </c>
      <c r="I226" t="s">
        <v>468</v>
      </c>
      <c r="J226">
        <v>0.85</v>
      </c>
      <c r="K226" t="s">
        <v>2518</v>
      </c>
      <c r="L226" t="s">
        <v>2525</v>
      </c>
      <c r="M226" t="s">
        <v>2631</v>
      </c>
      <c r="N226">
        <v>-92.9</v>
      </c>
      <c r="O226">
        <v>24.501020386914501</v>
      </c>
      <c r="P226">
        <v>79.497668517088798</v>
      </c>
      <c r="Q226">
        <v>230.23951922744101</v>
      </c>
      <c r="R226">
        <v>15.4078358400214</v>
      </c>
      <c r="S226">
        <v>18.519017381927998</v>
      </c>
      <c r="T226">
        <v>4.4659366245839998</v>
      </c>
      <c r="W226">
        <v>1</v>
      </c>
    </row>
    <row r="227" spans="1:23" x14ac:dyDescent="0.25">
      <c r="A227" s="30" t="s">
        <v>791</v>
      </c>
      <c r="B227" t="s">
        <v>792</v>
      </c>
      <c r="C227" t="s">
        <v>92</v>
      </c>
      <c r="D227">
        <v>37</v>
      </c>
      <c r="E227">
        <v>15.1</v>
      </c>
      <c r="F227">
        <v>-11.7</v>
      </c>
      <c r="G227">
        <v>2.7</v>
      </c>
      <c r="H227">
        <v>-9.1</v>
      </c>
      <c r="I227" t="s">
        <v>793</v>
      </c>
      <c r="J227">
        <v>0.44</v>
      </c>
      <c r="K227" t="s">
        <v>2518</v>
      </c>
      <c r="L227" t="s">
        <v>2519</v>
      </c>
      <c r="M227" t="s">
        <v>2560</v>
      </c>
      <c r="N227" t="s">
        <v>2755</v>
      </c>
      <c r="O227">
        <v>15.066187308008599</v>
      </c>
      <c r="P227">
        <v>27.142513404190399</v>
      </c>
      <c r="Q227">
        <v>257.624683431824</v>
      </c>
      <c r="R227">
        <v>1.4730427911066599</v>
      </c>
      <c r="S227">
        <v>6.7135721611181696</v>
      </c>
      <c r="T227">
        <v>13.407016587333199</v>
      </c>
      <c r="W227">
        <v>1</v>
      </c>
    </row>
    <row r="228" spans="1:23" x14ac:dyDescent="0.25">
      <c r="A228" s="30" t="s">
        <v>358</v>
      </c>
      <c r="B228" t="s">
        <v>359</v>
      </c>
      <c r="C228" t="s">
        <v>360</v>
      </c>
      <c r="D228">
        <v>25</v>
      </c>
      <c r="E228">
        <v>14</v>
      </c>
      <c r="F228">
        <v>-9.1</v>
      </c>
      <c r="G228">
        <v>6</v>
      </c>
      <c r="H228">
        <v>8.8000000000000007</v>
      </c>
      <c r="I228" t="s">
        <v>361</v>
      </c>
      <c r="J228">
        <v>1.2</v>
      </c>
      <c r="K228" t="s">
        <v>2524</v>
      </c>
      <c r="L228" t="s">
        <v>2519</v>
      </c>
      <c r="M228">
        <v>-8.3000000000000007</v>
      </c>
      <c r="N228" t="s">
        <v>2756</v>
      </c>
      <c r="O228">
        <v>14.0089257261219</v>
      </c>
      <c r="P228">
        <v>61.900996546891001</v>
      </c>
      <c r="Q228">
        <v>230.07764461441701</v>
      </c>
      <c r="R228">
        <v>7.9305819230333103</v>
      </c>
      <c r="S228">
        <v>9.4773526926875604</v>
      </c>
      <c r="T228">
        <v>6.5981555226036601</v>
      </c>
      <c r="W228">
        <v>1</v>
      </c>
    </row>
    <row r="229" spans="1:23" x14ac:dyDescent="0.25">
      <c r="A229" s="30" t="s">
        <v>50</v>
      </c>
      <c r="B229" t="s">
        <v>51</v>
      </c>
      <c r="C229" t="s">
        <v>52</v>
      </c>
      <c r="D229">
        <v>38</v>
      </c>
      <c r="E229">
        <v>32.1</v>
      </c>
      <c r="F229">
        <v>3</v>
      </c>
      <c r="G229">
        <v>-17</v>
      </c>
      <c r="H229">
        <v>27</v>
      </c>
      <c r="I229" t="s">
        <v>53</v>
      </c>
      <c r="J229">
        <v>18</v>
      </c>
      <c r="K229" t="s">
        <v>2524</v>
      </c>
      <c r="L229" t="s">
        <v>2519</v>
      </c>
      <c r="M229">
        <v>-22</v>
      </c>
      <c r="N229" t="s">
        <v>2757</v>
      </c>
      <c r="O229">
        <v>32.046840717924098</v>
      </c>
      <c r="P229">
        <v>61.327799554189902</v>
      </c>
      <c r="Q229">
        <v>144.56130698445801</v>
      </c>
      <c r="R229">
        <v>22.908128606036598</v>
      </c>
      <c r="S229">
        <v>-16.303254291085601</v>
      </c>
      <c r="T229">
        <v>15.376005439953699</v>
      </c>
      <c r="W229">
        <v>1</v>
      </c>
    </row>
    <row r="230" spans="1:23" x14ac:dyDescent="0.25">
      <c r="A230" s="30" t="s">
        <v>35</v>
      </c>
      <c r="B230" t="s">
        <v>36</v>
      </c>
      <c r="C230" t="s">
        <v>37</v>
      </c>
      <c r="D230">
        <v>19.100000000000001</v>
      </c>
      <c r="E230">
        <v>19.2</v>
      </c>
      <c r="F230">
        <v>14</v>
      </c>
      <c r="G230">
        <v>-16</v>
      </c>
      <c r="H230">
        <v>-6</v>
      </c>
      <c r="I230" t="s">
        <v>38</v>
      </c>
      <c r="J230">
        <v>33</v>
      </c>
      <c r="K230" t="s">
        <v>2524</v>
      </c>
      <c r="L230" t="s">
        <v>2519</v>
      </c>
      <c r="M230">
        <v>-4.2</v>
      </c>
      <c r="N230" t="s">
        <v>2758</v>
      </c>
      <c r="O230">
        <v>22.090722034374501</v>
      </c>
      <c r="P230">
        <v>22.542431222803</v>
      </c>
      <c r="Q230">
        <v>27.463691929853599</v>
      </c>
      <c r="R230">
        <v>-7.5144518290227902</v>
      </c>
      <c r="S230">
        <v>-3.90572572730655</v>
      </c>
      <c r="T230">
        <v>20.4028998000861</v>
      </c>
      <c r="W230">
        <v>1</v>
      </c>
    </row>
    <row r="231" spans="1:23" x14ac:dyDescent="0.25">
      <c r="A231" s="30" t="s">
        <v>219</v>
      </c>
      <c r="B231" t="s">
        <v>220</v>
      </c>
      <c r="C231" t="s">
        <v>221</v>
      </c>
      <c r="D231">
        <v>28.3</v>
      </c>
      <c r="E231">
        <v>24</v>
      </c>
      <c r="F231">
        <v>19.2</v>
      </c>
      <c r="G231">
        <v>-11.6</v>
      </c>
      <c r="H231">
        <v>-8.5</v>
      </c>
      <c r="I231" t="s">
        <v>222</v>
      </c>
      <c r="J231">
        <v>2.2999999999999998</v>
      </c>
      <c r="K231" t="s">
        <v>2518</v>
      </c>
      <c r="L231" t="s">
        <v>2519</v>
      </c>
      <c r="M231" t="s">
        <v>2759</v>
      </c>
      <c r="N231" t="s">
        <v>2760</v>
      </c>
      <c r="O231">
        <v>23.9885389300808</v>
      </c>
      <c r="P231">
        <v>39.083016794132199</v>
      </c>
      <c r="Q231">
        <v>111.463581783972</v>
      </c>
      <c r="R231">
        <v>5.5338262014006201</v>
      </c>
      <c r="S231">
        <v>-14.074664657470199</v>
      </c>
      <c r="T231">
        <v>18.6207030574157</v>
      </c>
      <c r="W231">
        <v>1</v>
      </c>
    </row>
    <row r="232" spans="1:23" x14ac:dyDescent="0.25">
      <c r="A232" s="30" t="s">
        <v>489</v>
      </c>
      <c r="B232" t="s">
        <v>67</v>
      </c>
      <c r="C232" t="s">
        <v>490</v>
      </c>
      <c r="D232">
        <v>34</v>
      </c>
      <c r="E232">
        <v>12.2</v>
      </c>
      <c r="F232">
        <v>-6.9</v>
      </c>
      <c r="G232">
        <v>5.3</v>
      </c>
      <c r="H232">
        <v>8.5</v>
      </c>
      <c r="I232" t="s">
        <v>491</v>
      </c>
      <c r="J232">
        <v>0.75</v>
      </c>
      <c r="K232" t="s">
        <v>2524</v>
      </c>
      <c r="L232" t="s">
        <v>2519</v>
      </c>
      <c r="M232">
        <v>-67.7</v>
      </c>
      <c r="N232" t="s">
        <v>2614</v>
      </c>
      <c r="O232">
        <v>12.163469899662701</v>
      </c>
      <c r="P232">
        <v>36.965086823833602</v>
      </c>
      <c r="Q232">
        <v>280.20610982081502</v>
      </c>
      <c r="R232">
        <v>-1.2960076071052</v>
      </c>
      <c r="S232">
        <v>7.19850297763257</v>
      </c>
      <c r="T232">
        <v>9.7186377215811692</v>
      </c>
      <c r="W232">
        <v>1</v>
      </c>
    </row>
    <row r="233" spans="1:23" x14ac:dyDescent="0.25">
      <c r="A233" s="30" t="s">
        <v>2020</v>
      </c>
      <c r="B233" t="s">
        <v>2021</v>
      </c>
      <c r="C233" t="s">
        <v>2022</v>
      </c>
      <c r="D233">
        <v>26.1</v>
      </c>
      <c r="E233">
        <v>15.2</v>
      </c>
      <c r="F233">
        <v>-11.6</v>
      </c>
      <c r="G233">
        <v>1.6</v>
      </c>
      <c r="H233">
        <v>9.6999999999999993</v>
      </c>
      <c r="I233" t="s">
        <v>1984</v>
      </c>
      <c r="J233">
        <v>0.11</v>
      </c>
      <c r="K233" t="s">
        <v>2524</v>
      </c>
      <c r="L233" t="s">
        <v>2525</v>
      </c>
      <c r="M233">
        <v>-26.6</v>
      </c>
      <c r="N233">
        <v>-12.6</v>
      </c>
      <c r="O233">
        <v>15.205591076969</v>
      </c>
      <c r="P233">
        <v>13.624003281378901</v>
      </c>
      <c r="Q233">
        <v>164.30341728962199</v>
      </c>
      <c r="R233">
        <v>3.4480981575435701</v>
      </c>
      <c r="S233">
        <v>-0.96899478102454695</v>
      </c>
      <c r="T233">
        <v>14.7777423245329</v>
      </c>
      <c r="W233">
        <v>1</v>
      </c>
    </row>
    <row r="234" spans="1:23" x14ac:dyDescent="0.25">
      <c r="A234" s="30" t="s">
        <v>504</v>
      </c>
      <c r="B234" t="s">
        <v>505</v>
      </c>
      <c r="C234" t="s">
        <v>506</v>
      </c>
      <c r="D234">
        <v>32.4</v>
      </c>
      <c r="E234">
        <v>19.100000000000001</v>
      </c>
      <c r="F234">
        <v>-18.899999999999999</v>
      </c>
      <c r="G234">
        <v>2.6</v>
      </c>
      <c r="H234">
        <v>0.3</v>
      </c>
      <c r="I234" t="s">
        <v>500</v>
      </c>
      <c r="J234">
        <v>0.73</v>
      </c>
      <c r="K234" t="s">
        <v>2524</v>
      </c>
      <c r="L234" t="s">
        <v>2519</v>
      </c>
      <c r="M234">
        <v>-44.7</v>
      </c>
      <c r="N234" t="s">
        <v>2598</v>
      </c>
      <c r="O234">
        <v>19.080356390801501</v>
      </c>
      <c r="P234">
        <v>52.879942136365699</v>
      </c>
      <c r="Q234">
        <v>316.15519903144002</v>
      </c>
      <c r="R234">
        <v>-10.972735038532701</v>
      </c>
      <c r="S234">
        <v>10.538956953938101</v>
      </c>
      <c r="T234">
        <v>11.5147501969081</v>
      </c>
      <c r="W234">
        <v>1</v>
      </c>
    </row>
    <row r="235" spans="1:23" x14ac:dyDescent="0.25">
      <c r="A235" s="30" t="s">
        <v>158</v>
      </c>
      <c r="B235" t="s">
        <v>159</v>
      </c>
      <c r="C235" t="s">
        <v>160</v>
      </c>
      <c r="D235">
        <v>40</v>
      </c>
      <c r="E235">
        <v>15.4</v>
      </c>
      <c r="F235">
        <v>-2.4</v>
      </c>
      <c r="G235">
        <v>-1.9</v>
      </c>
      <c r="H235">
        <v>-15.1</v>
      </c>
      <c r="I235" t="s">
        <v>161</v>
      </c>
      <c r="J235">
        <v>3.5</v>
      </c>
      <c r="K235" t="s">
        <v>2518</v>
      </c>
      <c r="L235" t="s">
        <v>2519</v>
      </c>
      <c r="M235" t="s">
        <v>2609</v>
      </c>
      <c r="N235" t="s">
        <v>2761</v>
      </c>
      <c r="O235">
        <v>15.407141201404</v>
      </c>
      <c r="P235">
        <v>24.283202201758701</v>
      </c>
      <c r="Q235">
        <v>345.40776280723702</v>
      </c>
      <c r="R235">
        <v>-6.1317597629362304</v>
      </c>
      <c r="S235">
        <v>1.59631667643477</v>
      </c>
      <c r="T235">
        <v>14.0439771887515</v>
      </c>
      <c r="W235">
        <v>1</v>
      </c>
    </row>
    <row r="236" spans="1:23" x14ac:dyDescent="0.25">
      <c r="A236" s="30" t="s">
        <v>1932</v>
      </c>
      <c r="B236" t="s">
        <v>1933</v>
      </c>
      <c r="C236" t="s">
        <v>1934</v>
      </c>
      <c r="D236">
        <v>21.1</v>
      </c>
      <c r="E236">
        <v>24.1</v>
      </c>
      <c r="F236">
        <v>-13.4</v>
      </c>
      <c r="G236">
        <v>18</v>
      </c>
      <c r="H236">
        <v>8.8000000000000007</v>
      </c>
      <c r="I236" t="s">
        <v>1905</v>
      </c>
      <c r="J236">
        <v>0.12</v>
      </c>
      <c r="K236" t="s">
        <v>2524</v>
      </c>
      <c r="L236" t="s">
        <v>2525</v>
      </c>
      <c r="M236">
        <v>-68.900000000000006</v>
      </c>
      <c r="N236">
        <v>-102</v>
      </c>
      <c r="O236">
        <v>24.103941586387901</v>
      </c>
      <c r="P236">
        <v>55.808767109905602</v>
      </c>
      <c r="Q236">
        <v>57.682683031658797</v>
      </c>
      <c r="R236">
        <v>-10.658996711028401</v>
      </c>
      <c r="S236">
        <v>-16.8495882837985</v>
      </c>
      <c r="T236">
        <v>13.545374257685401</v>
      </c>
      <c r="W236">
        <v>1</v>
      </c>
    </row>
    <row r="237" spans="1:23" x14ac:dyDescent="0.25">
      <c r="A237" s="30" t="s">
        <v>836</v>
      </c>
      <c r="B237" t="s">
        <v>837</v>
      </c>
      <c r="C237" t="s">
        <v>838</v>
      </c>
      <c r="D237">
        <v>34.799999999999997</v>
      </c>
      <c r="E237">
        <v>23.7</v>
      </c>
      <c r="F237">
        <v>21.5</v>
      </c>
      <c r="G237">
        <v>10</v>
      </c>
      <c r="H237">
        <v>0.4</v>
      </c>
      <c r="I237" t="s">
        <v>839</v>
      </c>
      <c r="J237">
        <v>0.42</v>
      </c>
      <c r="K237" t="s">
        <v>2524</v>
      </c>
      <c r="L237" t="s">
        <v>2519</v>
      </c>
      <c r="M237">
        <v>-57.9</v>
      </c>
      <c r="N237" t="s">
        <v>2762</v>
      </c>
      <c r="O237">
        <v>23.715185008765999</v>
      </c>
      <c r="P237">
        <v>73.191155072378706</v>
      </c>
      <c r="Q237">
        <v>63.358304977225799</v>
      </c>
      <c r="R237">
        <v>-10.1797739201347</v>
      </c>
      <c r="S237">
        <v>-20.291642694911101</v>
      </c>
      <c r="T237">
        <v>6.8579471911794201</v>
      </c>
      <c r="W237">
        <v>1</v>
      </c>
    </row>
    <row r="238" spans="1:23" x14ac:dyDescent="0.25">
      <c r="A238" s="30" t="s">
        <v>889</v>
      </c>
      <c r="B238" t="s">
        <v>890</v>
      </c>
      <c r="C238" t="s">
        <v>891</v>
      </c>
      <c r="D238">
        <v>28.2</v>
      </c>
      <c r="E238">
        <v>12.9</v>
      </c>
      <c r="F238">
        <v>3.9</v>
      </c>
      <c r="G238">
        <v>-4.0999999999999996</v>
      </c>
      <c r="H238">
        <v>-11.6</v>
      </c>
      <c r="I238" t="s">
        <v>880</v>
      </c>
      <c r="J238">
        <v>0.41</v>
      </c>
      <c r="K238" t="s">
        <v>2518</v>
      </c>
      <c r="L238" t="s">
        <v>2525</v>
      </c>
      <c r="M238" t="s">
        <v>2763</v>
      </c>
      <c r="N238">
        <v>-109.9</v>
      </c>
      <c r="O238">
        <v>12.906587465321699</v>
      </c>
      <c r="P238">
        <v>53.048449938781502</v>
      </c>
      <c r="Q238">
        <v>330.60389711369498</v>
      </c>
      <c r="R238">
        <v>-8.9862383850560406</v>
      </c>
      <c r="S238">
        <v>5.0626798510755604</v>
      </c>
      <c r="T238">
        <v>7.7586591890905297</v>
      </c>
      <c r="W238">
        <v>1</v>
      </c>
    </row>
    <row r="239" spans="1:23" x14ac:dyDescent="0.25">
      <c r="A239" s="30" t="s">
        <v>2256</v>
      </c>
      <c r="B239" t="s">
        <v>2257</v>
      </c>
      <c r="C239" t="s">
        <v>2258</v>
      </c>
      <c r="D239">
        <v>35.200000000000003</v>
      </c>
      <c r="E239">
        <v>22.4</v>
      </c>
      <c r="F239">
        <v>-4</v>
      </c>
      <c r="G239">
        <v>-15.2</v>
      </c>
      <c r="H239">
        <v>-16</v>
      </c>
      <c r="I239" t="s">
        <v>2238</v>
      </c>
      <c r="J239">
        <v>8.8999999999999996E-2</v>
      </c>
      <c r="K239" t="s">
        <v>2524</v>
      </c>
      <c r="L239" t="s">
        <v>2519</v>
      </c>
      <c r="M239">
        <v>-29.4</v>
      </c>
      <c r="N239" t="s">
        <v>2764</v>
      </c>
      <c r="O239">
        <v>22.428553230201899</v>
      </c>
      <c r="P239">
        <v>74.912580175643697</v>
      </c>
      <c r="Q239">
        <v>359.53290703760302</v>
      </c>
      <c r="R239">
        <v>-21.6547170277411</v>
      </c>
      <c r="S239">
        <v>0.176539881396376</v>
      </c>
      <c r="T239">
        <v>5.8379845939105799</v>
      </c>
      <c r="W239">
        <v>1</v>
      </c>
    </row>
    <row r="240" spans="1:23" x14ac:dyDescent="0.25">
      <c r="A240" s="30" t="s">
        <v>1705</v>
      </c>
      <c r="B240" t="s">
        <v>1502</v>
      </c>
      <c r="C240" t="s">
        <v>1706</v>
      </c>
      <c r="D240">
        <v>29.6</v>
      </c>
      <c r="E240">
        <v>11.3</v>
      </c>
      <c r="F240">
        <v>9.6</v>
      </c>
      <c r="G240">
        <v>5.8</v>
      </c>
      <c r="H240">
        <v>1.5</v>
      </c>
      <c r="I240" t="s">
        <v>1697</v>
      </c>
      <c r="J240">
        <v>0.15</v>
      </c>
      <c r="K240" t="s">
        <v>2518</v>
      </c>
      <c r="L240" t="s">
        <v>2525</v>
      </c>
      <c r="M240" t="s">
        <v>2720</v>
      </c>
      <c r="N240">
        <v>-165.6</v>
      </c>
      <c r="O240">
        <v>11.315917991926201</v>
      </c>
      <c r="P240">
        <v>43.444669870442198</v>
      </c>
      <c r="Q240">
        <v>155.47206856821401</v>
      </c>
      <c r="R240">
        <v>7.0792292836242003</v>
      </c>
      <c r="S240">
        <v>-3.2303594168761598</v>
      </c>
      <c r="T240">
        <v>8.2157952011766398</v>
      </c>
      <c r="W240">
        <v>1</v>
      </c>
    </row>
    <row r="241" spans="1:23" x14ac:dyDescent="0.25">
      <c r="A241" s="30" t="s">
        <v>400</v>
      </c>
      <c r="B241" t="s">
        <v>401</v>
      </c>
      <c r="C241" t="s">
        <v>402</v>
      </c>
      <c r="D241">
        <v>38.9</v>
      </c>
      <c r="E241">
        <v>13.3</v>
      </c>
      <c r="F241">
        <v>-9</v>
      </c>
      <c r="G241">
        <v>9</v>
      </c>
      <c r="H241">
        <v>3.8</v>
      </c>
      <c r="I241" t="s">
        <v>403</v>
      </c>
      <c r="J241">
        <v>1</v>
      </c>
      <c r="K241" t="s">
        <v>2518</v>
      </c>
      <c r="L241" t="s">
        <v>2519</v>
      </c>
      <c r="M241" t="s">
        <v>2765</v>
      </c>
      <c r="N241" t="s">
        <v>2766</v>
      </c>
      <c r="O241">
        <v>13.2830719338563</v>
      </c>
      <c r="P241">
        <v>83.774897613275499</v>
      </c>
      <c r="Q241">
        <v>249.53127900353201</v>
      </c>
      <c r="R241">
        <v>4.6176476329115097</v>
      </c>
      <c r="S241">
        <v>12.3710438619963</v>
      </c>
      <c r="T241">
        <v>1.44034860462026</v>
      </c>
      <c r="W241">
        <v>1</v>
      </c>
    </row>
    <row r="242" spans="1:23" x14ac:dyDescent="0.25">
      <c r="A242" s="30" t="s">
        <v>1785</v>
      </c>
      <c r="B242" t="s">
        <v>1786</v>
      </c>
      <c r="C242" t="s">
        <v>1787</v>
      </c>
      <c r="D242">
        <v>45.4</v>
      </c>
      <c r="E242">
        <v>13.8</v>
      </c>
      <c r="F242">
        <v>6.5</v>
      </c>
      <c r="G242">
        <v>-12.1</v>
      </c>
      <c r="H242">
        <v>1.7</v>
      </c>
      <c r="I242" t="s">
        <v>1746</v>
      </c>
      <c r="J242">
        <v>0.14000000000000001</v>
      </c>
      <c r="K242" t="s">
        <v>2518</v>
      </c>
      <c r="L242" t="s">
        <v>2519</v>
      </c>
      <c r="M242" t="s">
        <v>2767</v>
      </c>
      <c r="N242" t="s">
        <v>2768</v>
      </c>
      <c r="O242">
        <v>13.8401589586247</v>
      </c>
      <c r="P242">
        <v>66.0209068734423</v>
      </c>
      <c r="Q242">
        <v>253.10706897188899</v>
      </c>
      <c r="R242">
        <v>3.67463048077648</v>
      </c>
      <c r="S242">
        <v>12.099999999416299</v>
      </c>
      <c r="T242">
        <v>5.6246858440159002</v>
      </c>
      <c r="W242">
        <v>1</v>
      </c>
    </row>
    <row r="243" spans="1:23" x14ac:dyDescent="0.25">
      <c r="A243" s="30" t="s">
        <v>1018</v>
      </c>
      <c r="B243" t="s">
        <v>1019</v>
      </c>
      <c r="C243" t="s">
        <v>1020</v>
      </c>
      <c r="D243">
        <v>31.5</v>
      </c>
      <c r="E243">
        <v>14.5</v>
      </c>
      <c r="F243">
        <v>-7.7</v>
      </c>
      <c r="G243">
        <v>-8.1999999999999993</v>
      </c>
      <c r="H243">
        <v>-9.1</v>
      </c>
      <c r="I243" t="s">
        <v>1006</v>
      </c>
      <c r="J243">
        <v>0.36</v>
      </c>
      <c r="K243" t="s">
        <v>2518</v>
      </c>
      <c r="L243" t="s">
        <v>2519</v>
      </c>
      <c r="M243" t="s">
        <v>2693</v>
      </c>
      <c r="N243" t="s">
        <v>2700</v>
      </c>
      <c r="O243">
        <v>14.468586662145</v>
      </c>
      <c r="P243">
        <v>16.4910908171782</v>
      </c>
      <c r="Q243">
        <v>277.96296624215398</v>
      </c>
      <c r="R243">
        <v>-0.56897490696667197</v>
      </c>
      <c r="S243">
        <v>4.0675416137980296</v>
      </c>
      <c r="T243">
        <v>13.873405233585</v>
      </c>
      <c r="W243">
        <v>1</v>
      </c>
    </row>
    <row r="244" spans="1:23" x14ac:dyDescent="0.25">
      <c r="A244" s="30" t="s">
        <v>1440</v>
      </c>
      <c r="B244" t="s">
        <v>1441</v>
      </c>
      <c r="C244" t="s">
        <v>1442</v>
      </c>
      <c r="D244">
        <v>52.2</v>
      </c>
      <c r="E244">
        <v>21.7</v>
      </c>
      <c r="F244">
        <v>-12.9</v>
      </c>
      <c r="G244">
        <v>1.9</v>
      </c>
      <c r="H244">
        <v>-17.399999999999999</v>
      </c>
      <c r="I244" t="s">
        <v>1422</v>
      </c>
      <c r="J244">
        <v>0.21</v>
      </c>
      <c r="K244" t="s">
        <v>2518</v>
      </c>
      <c r="L244" t="s">
        <v>2519</v>
      </c>
      <c r="M244" t="s">
        <v>2769</v>
      </c>
      <c r="N244" t="s">
        <v>2770</v>
      </c>
      <c r="O244">
        <v>21.7435047772892</v>
      </c>
      <c r="P244">
        <v>52.925102433132402</v>
      </c>
      <c r="Q244">
        <v>341.967359517712</v>
      </c>
      <c r="R244">
        <v>-16.495885694168901</v>
      </c>
      <c r="S244">
        <v>5.3702296493387598</v>
      </c>
      <c r="T244">
        <v>13.108256507952399</v>
      </c>
      <c r="W244">
        <v>1</v>
      </c>
    </row>
    <row r="245" spans="1:23" x14ac:dyDescent="0.25">
      <c r="A245" s="30" t="s">
        <v>1928</v>
      </c>
      <c r="B245" t="s">
        <v>1929</v>
      </c>
      <c r="C245" t="s">
        <v>1930</v>
      </c>
      <c r="D245">
        <v>36.1</v>
      </c>
      <c r="E245">
        <v>9.8000000000000007</v>
      </c>
      <c r="F245">
        <v>2.8</v>
      </c>
      <c r="G245">
        <v>1.7</v>
      </c>
      <c r="H245">
        <v>-9.1999999999999993</v>
      </c>
      <c r="I245" t="s">
        <v>1915</v>
      </c>
      <c r="J245">
        <v>0.12</v>
      </c>
      <c r="K245" t="s">
        <v>2518</v>
      </c>
      <c r="L245" t="s">
        <v>2525</v>
      </c>
      <c r="M245" t="s">
        <v>2771</v>
      </c>
      <c r="N245">
        <v>-115.7</v>
      </c>
      <c r="O245">
        <v>9.7657564991146497</v>
      </c>
      <c r="P245">
        <v>37.576606967728999</v>
      </c>
      <c r="Q245">
        <v>342.55062291243797</v>
      </c>
      <c r="R245">
        <v>-5.6813169421894196</v>
      </c>
      <c r="S245">
        <v>1.78579521606153</v>
      </c>
      <c r="T245">
        <v>7.73973986957464</v>
      </c>
      <c r="W245">
        <v>1</v>
      </c>
    </row>
    <row r="246" spans="1:23" x14ac:dyDescent="0.25">
      <c r="A246" s="30" t="s">
        <v>740</v>
      </c>
      <c r="B246" t="s">
        <v>741</v>
      </c>
      <c r="C246" t="s">
        <v>742</v>
      </c>
      <c r="D246">
        <v>33.700000000000003</v>
      </c>
      <c r="E246">
        <v>23.1</v>
      </c>
      <c r="F246">
        <v>-17.899999999999999</v>
      </c>
      <c r="G246">
        <v>13</v>
      </c>
      <c r="H246">
        <v>6.6</v>
      </c>
      <c r="I246" t="s">
        <v>743</v>
      </c>
      <c r="J246">
        <v>0.49</v>
      </c>
      <c r="K246" t="s">
        <v>2524</v>
      </c>
      <c r="L246" t="s">
        <v>2525</v>
      </c>
      <c r="M246">
        <v>-26.9</v>
      </c>
      <c r="N246">
        <v>-17.7</v>
      </c>
      <c r="O246">
        <v>23.086143029965001</v>
      </c>
      <c r="P246">
        <v>19.821742317878599</v>
      </c>
      <c r="Q246">
        <v>297.523180385633</v>
      </c>
      <c r="R246">
        <v>-3.6175591824679798</v>
      </c>
      <c r="S246">
        <v>6.9424074659158101</v>
      </c>
      <c r="T246">
        <v>21.718338889945901</v>
      </c>
      <c r="W246">
        <v>1</v>
      </c>
    </row>
    <row r="247" spans="1:23" x14ac:dyDescent="0.25">
      <c r="A247" s="30" t="s">
        <v>812</v>
      </c>
      <c r="B247" t="s">
        <v>476</v>
      </c>
      <c r="C247" t="s">
        <v>813</v>
      </c>
      <c r="D247">
        <v>37</v>
      </c>
      <c r="E247">
        <v>14.2</v>
      </c>
      <c r="F247">
        <v>7.9</v>
      </c>
      <c r="G247">
        <v>3.1</v>
      </c>
      <c r="H247">
        <v>11.4</v>
      </c>
      <c r="I247" t="s">
        <v>805</v>
      </c>
      <c r="J247">
        <v>0.43</v>
      </c>
      <c r="K247" t="s">
        <v>2518</v>
      </c>
      <c r="L247" t="s">
        <v>2519</v>
      </c>
      <c r="M247" t="s">
        <v>2772</v>
      </c>
      <c r="N247" t="s">
        <v>2773</v>
      </c>
      <c r="O247">
        <v>14.2119667885905</v>
      </c>
      <c r="P247">
        <v>63.2554091367913</v>
      </c>
      <c r="Q247">
        <v>154.87136194234199</v>
      </c>
      <c r="R247">
        <v>11.490416364073701</v>
      </c>
      <c r="S247">
        <v>-5.38950945660683</v>
      </c>
      <c r="T247">
        <v>6.39558594636752</v>
      </c>
      <c r="W247">
        <v>1</v>
      </c>
    </row>
    <row r="248" spans="1:23" x14ac:dyDescent="0.25">
      <c r="A248" s="30" t="s">
        <v>1657</v>
      </c>
      <c r="B248" t="s">
        <v>87</v>
      </c>
      <c r="C248" t="s">
        <v>1282</v>
      </c>
      <c r="D248">
        <v>26.7</v>
      </c>
      <c r="E248">
        <v>12.9</v>
      </c>
      <c r="F248">
        <v>-4.0999999999999996</v>
      </c>
      <c r="G248">
        <v>4.8</v>
      </c>
      <c r="H248">
        <v>-11.2</v>
      </c>
      <c r="I248" t="s">
        <v>1634</v>
      </c>
      <c r="J248">
        <v>0.16</v>
      </c>
      <c r="K248" t="s">
        <v>2518</v>
      </c>
      <c r="L248" t="s">
        <v>2525</v>
      </c>
      <c r="M248" t="s">
        <v>2590</v>
      </c>
      <c r="N248">
        <v>-41.5</v>
      </c>
      <c r="O248">
        <v>12.8565158577275</v>
      </c>
      <c r="P248">
        <v>33.038719143650702</v>
      </c>
      <c r="Q248">
        <v>352.80223425744998</v>
      </c>
      <c r="R248">
        <v>-6.95420795419275</v>
      </c>
      <c r="S248">
        <v>0.87824526223210297</v>
      </c>
      <c r="T248">
        <v>10.777647098936299</v>
      </c>
      <c r="W248">
        <v>1</v>
      </c>
    </row>
    <row r="249" spans="1:23" x14ac:dyDescent="0.25">
      <c r="A249" s="30" t="s">
        <v>1064</v>
      </c>
      <c r="B249" t="s">
        <v>1065</v>
      </c>
      <c r="C249" t="s">
        <v>1066</v>
      </c>
      <c r="D249">
        <v>40.4</v>
      </c>
      <c r="E249">
        <v>13.9</v>
      </c>
      <c r="F249">
        <v>-5.8</v>
      </c>
      <c r="G249">
        <v>-10.7</v>
      </c>
      <c r="H249">
        <v>-6.7</v>
      </c>
      <c r="I249" t="s">
        <v>1067</v>
      </c>
      <c r="J249">
        <v>0.33</v>
      </c>
      <c r="K249" t="s">
        <v>2518</v>
      </c>
      <c r="L249" t="s">
        <v>2525</v>
      </c>
      <c r="M249" t="s">
        <v>2774</v>
      </c>
      <c r="N249">
        <v>-73.400000000000006</v>
      </c>
      <c r="O249">
        <v>13.8931637865534</v>
      </c>
      <c r="P249">
        <v>72.277865220015002</v>
      </c>
      <c r="Q249">
        <v>40.6164734284189</v>
      </c>
      <c r="R249">
        <v>-10.0456053935947</v>
      </c>
      <c r="S249">
        <v>-8.6151364634457792</v>
      </c>
      <c r="T249">
        <v>4.2290939919074999</v>
      </c>
      <c r="W249">
        <v>1</v>
      </c>
    </row>
    <row r="250" spans="1:23" x14ac:dyDescent="0.25">
      <c r="A250" s="30" t="s">
        <v>1782</v>
      </c>
      <c r="B250" t="s">
        <v>1783</v>
      </c>
      <c r="C250" t="s">
        <v>1784</v>
      </c>
      <c r="D250">
        <v>31.5</v>
      </c>
      <c r="E250">
        <v>11.6</v>
      </c>
      <c r="F250">
        <v>4.3</v>
      </c>
      <c r="G250">
        <v>5.7</v>
      </c>
      <c r="H250">
        <v>9.1</v>
      </c>
      <c r="I250" t="s">
        <v>1746</v>
      </c>
      <c r="J250">
        <v>0.14000000000000001</v>
      </c>
      <c r="K250" t="s">
        <v>2524</v>
      </c>
      <c r="L250" t="s">
        <v>2525</v>
      </c>
      <c r="M250">
        <v>-66.8</v>
      </c>
      <c r="N250">
        <v>-67.3</v>
      </c>
      <c r="O250">
        <v>11.566762727747101</v>
      </c>
      <c r="P250">
        <v>32.2534948944921</v>
      </c>
      <c r="Q250">
        <v>267.42953051768802</v>
      </c>
      <c r="R250">
        <v>0.276837915642278</v>
      </c>
      <c r="S250">
        <v>6.1665782260313096</v>
      </c>
      <c r="T250">
        <v>9.7819565400128106</v>
      </c>
      <c r="W250">
        <v>1</v>
      </c>
    </row>
    <row r="251" spans="1:23" x14ac:dyDescent="0.25">
      <c r="A251" s="30" t="s">
        <v>2013</v>
      </c>
      <c r="B251" t="s">
        <v>2014</v>
      </c>
      <c r="C251" t="s">
        <v>1377</v>
      </c>
      <c r="D251">
        <v>37</v>
      </c>
      <c r="E251">
        <v>18.399999999999999</v>
      </c>
      <c r="F251">
        <v>-4.5</v>
      </c>
      <c r="G251">
        <v>-14.1</v>
      </c>
      <c r="H251">
        <v>-10.9</v>
      </c>
      <c r="I251" t="s">
        <v>1992</v>
      </c>
      <c r="J251">
        <v>0.11</v>
      </c>
      <c r="K251" t="s">
        <v>2518</v>
      </c>
      <c r="L251" t="s">
        <v>2519</v>
      </c>
      <c r="M251" t="s">
        <v>2775</v>
      </c>
      <c r="N251" t="s">
        <v>2776</v>
      </c>
      <c r="O251">
        <v>18.381240436923701</v>
      </c>
      <c r="P251">
        <v>52.563786947759198</v>
      </c>
      <c r="Q251">
        <v>225.09270483943999</v>
      </c>
      <c r="R251">
        <v>10.303700268084199</v>
      </c>
      <c r="S251">
        <v>10.3370972036877</v>
      </c>
      <c r="T251">
        <v>11.1735483257107</v>
      </c>
      <c r="W251">
        <v>1</v>
      </c>
    </row>
    <row r="252" spans="1:23" x14ac:dyDescent="0.25">
      <c r="A252" s="30" t="s">
        <v>574</v>
      </c>
      <c r="B252" t="s">
        <v>575</v>
      </c>
      <c r="C252" t="s">
        <v>576</v>
      </c>
      <c r="D252">
        <v>30.2</v>
      </c>
      <c r="E252">
        <v>16.899999999999999</v>
      </c>
      <c r="F252">
        <v>-9.1999999999999993</v>
      </c>
      <c r="G252">
        <v>13.6</v>
      </c>
      <c r="H252">
        <v>3.8</v>
      </c>
      <c r="I252" t="s">
        <v>577</v>
      </c>
      <c r="J252">
        <v>0.65</v>
      </c>
      <c r="K252" t="s">
        <v>2524</v>
      </c>
      <c r="L252" t="s">
        <v>2525</v>
      </c>
      <c r="M252">
        <v>-49.2</v>
      </c>
      <c r="N252">
        <v>-85.5</v>
      </c>
      <c r="O252">
        <v>16.853486286225799</v>
      </c>
      <c r="P252">
        <v>43.587471226610397</v>
      </c>
      <c r="Q252">
        <v>44.225176341370002</v>
      </c>
      <c r="R252">
        <v>-8.3268149605403501</v>
      </c>
      <c r="S252">
        <v>-8.1045957678370204</v>
      </c>
      <c r="T252">
        <v>12.2073617154928</v>
      </c>
      <c r="W252">
        <v>1</v>
      </c>
    </row>
    <row r="253" spans="1:23" x14ac:dyDescent="0.25">
      <c r="A253" s="30" t="s">
        <v>1653</v>
      </c>
      <c r="B253" t="s">
        <v>1654</v>
      </c>
      <c r="C253" t="s">
        <v>1655</v>
      </c>
      <c r="D253">
        <v>35.200000000000003</v>
      </c>
      <c r="E253">
        <v>17</v>
      </c>
      <c r="F253">
        <v>16.7</v>
      </c>
      <c r="G253">
        <v>-2.1</v>
      </c>
      <c r="H253">
        <v>-2.2000000000000002</v>
      </c>
      <c r="I253" t="s">
        <v>1641</v>
      </c>
      <c r="J253">
        <v>0.16</v>
      </c>
      <c r="K253" t="s">
        <v>2524</v>
      </c>
      <c r="L253" t="s">
        <v>2525</v>
      </c>
      <c r="M253">
        <v>-23.4</v>
      </c>
      <c r="N253">
        <v>-170.9</v>
      </c>
      <c r="O253">
        <v>16.974687036879399</v>
      </c>
      <c r="P253">
        <v>34.7034319696441</v>
      </c>
      <c r="Q253">
        <v>330.79968554879099</v>
      </c>
      <c r="R253">
        <v>-8.4360481622394197</v>
      </c>
      <c r="S253">
        <v>4.7148087187042904</v>
      </c>
      <c r="T253">
        <v>13.9550589447127</v>
      </c>
      <c r="W253">
        <v>1</v>
      </c>
    </row>
    <row r="254" spans="1:23" x14ac:dyDescent="0.25">
      <c r="A254" s="30" t="s">
        <v>1060</v>
      </c>
      <c r="B254" t="s">
        <v>1061</v>
      </c>
      <c r="C254" t="s">
        <v>1062</v>
      </c>
      <c r="D254">
        <v>38</v>
      </c>
      <c r="E254">
        <v>24.4</v>
      </c>
      <c r="F254">
        <v>-5.3</v>
      </c>
      <c r="G254">
        <v>-2.5</v>
      </c>
      <c r="H254">
        <v>23.7</v>
      </c>
      <c r="I254" t="s">
        <v>1063</v>
      </c>
      <c r="J254">
        <v>0.33</v>
      </c>
      <c r="K254" t="s">
        <v>2524</v>
      </c>
      <c r="L254" t="s">
        <v>2525</v>
      </c>
      <c r="M254">
        <v>-83.7</v>
      </c>
      <c r="N254">
        <v>-171.2</v>
      </c>
      <c r="O254">
        <v>24.413725647676099</v>
      </c>
      <c r="P254">
        <v>20.008494890932901</v>
      </c>
      <c r="Q254">
        <v>191.460444814672</v>
      </c>
      <c r="R254">
        <v>8.1868383029883507</v>
      </c>
      <c r="S254">
        <v>1.65974602083101</v>
      </c>
      <c r="T254">
        <v>22.940159584167201</v>
      </c>
      <c r="W254">
        <v>1</v>
      </c>
    </row>
    <row r="255" spans="1:23" x14ac:dyDescent="0.25">
      <c r="A255" s="30" t="s">
        <v>1836</v>
      </c>
      <c r="B255" t="s">
        <v>1837</v>
      </c>
      <c r="C255" t="s">
        <v>1838</v>
      </c>
      <c r="D255">
        <v>32.5</v>
      </c>
      <c r="E255">
        <v>14.5</v>
      </c>
      <c r="F255">
        <v>-7.3</v>
      </c>
      <c r="G255">
        <v>-1.9</v>
      </c>
      <c r="H255">
        <v>-12.4</v>
      </c>
      <c r="I255" t="s">
        <v>1814</v>
      </c>
      <c r="J255">
        <v>0.13</v>
      </c>
      <c r="K255" t="s">
        <v>2518</v>
      </c>
      <c r="L255" t="s">
        <v>2519</v>
      </c>
      <c r="M255" t="s">
        <v>2777</v>
      </c>
      <c r="N255" t="s">
        <v>2744</v>
      </c>
      <c r="O255">
        <v>14.5141310452951</v>
      </c>
      <c r="P255">
        <v>52.214323988058403</v>
      </c>
      <c r="Q255">
        <v>6.8756488491775896</v>
      </c>
      <c r="R255">
        <v>-11.3881437471371</v>
      </c>
      <c r="S255">
        <v>-1.37320614395536</v>
      </c>
      <c r="T255">
        <v>8.8929459056459095</v>
      </c>
      <c r="W255">
        <v>1</v>
      </c>
    </row>
    <row r="256" spans="1:23" x14ac:dyDescent="0.25">
      <c r="A256" s="30" t="s">
        <v>1292</v>
      </c>
      <c r="B256" t="s">
        <v>1293</v>
      </c>
      <c r="C256" t="s">
        <v>1294</v>
      </c>
      <c r="D256">
        <v>32</v>
      </c>
      <c r="E256">
        <v>13.4</v>
      </c>
      <c r="F256">
        <v>-3.3</v>
      </c>
      <c r="G256">
        <v>-12.8</v>
      </c>
      <c r="H256">
        <v>-1.9</v>
      </c>
      <c r="I256" t="s">
        <v>1295</v>
      </c>
      <c r="J256">
        <v>0.24</v>
      </c>
      <c r="K256" t="s">
        <v>2518</v>
      </c>
      <c r="L256" t="s">
        <v>2519</v>
      </c>
      <c r="M256" t="s">
        <v>2778</v>
      </c>
      <c r="N256" t="s">
        <v>2747</v>
      </c>
      <c r="O256">
        <v>13.3544000239621</v>
      </c>
      <c r="P256">
        <v>41.797150288448897</v>
      </c>
      <c r="Q256">
        <v>146.12549500223699</v>
      </c>
      <c r="R256">
        <v>7.3898538265144804</v>
      </c>
      <c r="S256">
        <v>-4.9610040307073504</v>
      </c>
      <c r="T256">
        <v>9.9558274106201097</v>
      </c>
      <c r="W256">
        <v>1</v>
      </c>
    </row>
    <row r="257" spans="1:23" x14ac:dyDescent="0.25">
      <c r="A257" s="30" t="s">
        <v>58</v>
      </c>
      <c r="B257" t="s">
        <v>59</v>
      </c>
      <c r="C257" t="s">
        <v>60</v>
      </c>
      <c r="D257">
        <v>26.5</v>
      </c>
      <c r="E257">
        <v>15.9</v>
      </c>
      <c r="F257">
        <v>4.9000000000000004</v>
      </c>
      <c r="G257">
        <v>-15</v>
      </c>
      <c r="H257">
        <v>1.6</v>
      </c>
      <c r="I257" t="s">
        <v>61</v>
      </c>
      <c r="J257">
        <v>14</v>
      </c>
      <c r="K257" t="s">
        <v>2518</v>
      </c>
      <c r="L257" t="s">
        <v>2519</v>
      </c>
      <c r="M257" t="s">
        <v>2779</v>
      </c>
      <c r="N257" t="s">
        <v>2577</v>
      </c>
      <c r="O257">
        <v>15.8609583569216</v>
      </c>
      <c r="P257">
        <v>85.508951788427296</v>
      </c>
      <c r="Q257">
        <v>98.7093759085258</v>
      </c>
      <c r="R257">
        <v>2.39433292012155</v>
      </c>
      <c r="S257">
        <v>-15.629929313782201</v>
      </c>
      <c r="T257">
        <v>1.24196598737473</v>
      </c>
      <c r="W257">
        <v>1</v>
      </c>
    </row>
    <row r="258" spans="1:23" x14ac:dyDescent="0.25">
      <c r="A258" s="30" t="s">
        <v>526</v>
      </c>
      <c r="B258" t="s">
        <v>527</v>
      </c>
      <c r="C258" t="s">
        <v>528</v>
      </c>
      <c r="D258">
        <v>44.4</v>
      </c>
      <c r="E258">
        <v>23.9</v>
      </c>
      <c r="F258">
        <v>4.9000000000000004</v>
      </c>
      <c r="G258">
        <v>23.4</v>
      </c>
      <c r="H258">
        <v>-1</v>
      </c>
      <c r="I258" t="s">
        <v>529</v>
      </c>
      <c r="J258">
        <v>0.7</v>
      </c>
      <c r="K258" t="s">
        <v>2518</v>
      </c>
      <c r="L258" t="s">
        <v>2525</v>
      </c>
      <c r="M258" t="s">
        <v>2780</v>
      </c>
      <c r="N258">
        <v>-175</v>
      </c>
      <c r="O258">
        <v>23.928434967627901</v>
      </c>
      <c r="P258">
        <v>77.293684782602199</v>
      </c>
      <c r="Q258">
        <v>101.375426605762</v>
      </c>
      <c r="R258">
        <v>4.6039894338077501</v>
      </c>
      <c r="S258">
        <v>-22.883892795279099</v>
      </c>
      <c r="T258">
        <v>5.2631484709779901</v>
      </c>
      <c r="W258">
        <v>1</v>
      </c>
    </row>
    <row r="259" spans="1:23" x14ac:dyDescent="0.25">
      <c r="A259" s="30" t="s">
        <v>189</v>
      </c>
      <c r="B259" t="s">
        <v>190</v>
      </c>
      <c r="C259" t="s">
        <v>191</v>
      </c>
      <c r="D259">
        <v>44.1</v>
      </c>
      <c r="E259">
        <v>14.2</v>
      </c>
      <c r="F259">
        <v>10</v>
      </c>
      <c r="G259">
        <v>-9.9</v>
      </c>
      <c r="H259">
        <v>1.5</v>
      </c>
      <c r="I259" t="s">
        <v>192</v>
      </c>
      <c r="J259">
        <v>2.8</v>
      </c>
      <c r="K259" t="s">
        <v>2524</v>
      </c>
      <c r="L259" t="s">
        <v>2519</v>
      </c>
      <c r="M259">
        <v>-14</v>
      </c>
      <c r="N259" t="s">
        <v>2781</v>
      </c>
      <c r="O259">
        <v>14.151325026300499</v>
      </c>
      <c r="P259">
        <v>26.945975713737202</v>
      </c>
      <c r="Q259">
        <v>75.557760372806101</v>
      </c>
      <c r="R259">
        <v>-1.5993460919003299</v>
      </c>
      <c r="S259">
        <v>-6.21003192236941</v>
      </c>
      <c r="T259">
        <v>12.614975053541601</v>
      </c>
      <c r="W259">
        <v>1</v>
      </c>
    </row>
    <row r="260" spans="1:23" x14ac:dyDescent="0.25">
      <c r="A260" s="30" t="s">
        <v>1246</v>
      </c>
      <c r="B260" t="s">
        <v>1247</v>
      </c>
      <c r="C260" t="s">
        <v>1248</v>
      </c>
      <c r="D260">
        <v>29.6</v>
      </c>
      <c r="E260">
        <v>12.4</v>
      </c>
      <c r="F260">
        <v>0.1</v>
      </c>
      <c r="G260">
        <v>2</v>
      </c>
      <c r="H260">
        <v>12.2</v>
      </c>
      <c r="I260" t="s">
        <v>1249</v>
      </c>
      <c r="J260">
        <v>0.26</v>
      </c>
      <c r="K260" t="s">
        <v>2524</v>
      </c>
      <c r="L260" t="s">
        <v>2525</v>
      </c>
      <c r="M260">
        <v>-78.3</v>
      </c>
      <c r="N260">
        <v>-5</v>
      </c>
      <c r="O260">
        <v>12.363251999373</v>
      </c>
      <c r="P260">
        <v>14.643463009668499</v>
      </c>
      <c r="Q260">
        <v>219.810982302691</v>
      </c>
      <c r="R260">
        <v>2.4008648782903701</v>
      </c>
      <c r="S260">
        <v>2.00110497045844</v>
      </c>
      <c r="T260">
        <v>11.9616648813365</v>
      </c>
      <c r="W260">
        <v>1</v>
      </c>
    </row>
    <row r="261" spans="1:23" x14ac:dyDescent="0.25">
      <c r="A261" s="30" t="s">
        <v>759</v>
      </c>
      <c r="B261" t="s">
        <v>760</v>
      </c>
      <c r="C261" t="s">
        <v>761</v>
      </c>
      <c r="D261">
        <v>38.9</v>
      </c>
      <c r="E261">
        <v>30.2</v>
      </c>
      <c r="F261">
        <v>9.1999999999999993</v>
      </c>
      <c r="G261">
        <v>-1.2</v>
      </c>
      <c r="H261">
        <v>-28.7</v>
      </c>
      <c r="I261" t="s">
        <v>762</v>
      </c>
      <c r="J261">
        <v>0.47</v>
      </c>
      <c r="K261" t="s">
        <v>2518</v>
      </c>
      <c r="L261" t="s">
        <v>2519</v>
      </c>
      <c r="M261" t="s">
        <v>2782</v>
      </c>
      <c r="N261" t="s">
        <v>2783</v>
      </c>
      <c r="O261">
        <v>30.162393804205902</v>
      </c>
      <c r="P261">
        <v>70.543279959576296</v>
      </c>
      <c r="Q261">
        <v>15.1083822391694</v>
      </c>
      <c r="R261">
        <v>-27.456881382482599</v>
      </c>
      <c r="S261">
        <v>-7.41274466111091</v>
      </c>
      <c r="T261">
        <v>10.0469339271966</v>
      </c>
      <c r="W261">
        <v>1</v>
      </c>
    </row>
    <row r="262" spans="1:23" x14ac:dyDescent="0.25">
      <c r="A262" s="30" t="s">
        <v>1528</v>
      </c>
      <c r="B262" t="s">
        <v>1529</v>
      </c>
      <c r="C262" t="s">
        <v>1530</v>
      </c>
      <c r="D262">
        <v>40.700000000000003</v>
      </c>
      <c r="E262">
        <v>19.600000000000001</v>
      </c>
      <c r="F262">
        <v>6.1</v>
      </c>
      <c r="G262">
        <v>4.5999999999999996</v>
      </c>
      <c r="H262">
        <v>-18</v>
      </c>
      <c r="I262" t="s">
        <v>1520</v>
      </c>
      <c r="J262">
        <v>0.19</v>
      </c>
      <c r="K262" t="s">
        <v>2518</v>
      </c>
      <c r="L262" t="s">
        <v>2519</v>
      </c>
      <c r="M262" t="s">
        <v>2784</v>
      </c>
      <c r="N262" t="s">
        <v>2620</v>
      </c>
      <c r="O262">
        <v>19.554283418218098</v>
      </c>
      <c r="P262">
        <v>43.4305215702826</v>
      </c>
      <c r="Q262">
        <v>351.80815526741401</v>
      </c>
      <c r="R262">
        <v>-13.3059043811639</v>
      </c>
      <c r="S262">
        <v>1.9154769122078901</v>
      </c>
      <c r="T262">
        <v>14.2004879070447</v>
      </c>
      <c r="W262">
        <v>1</v>
      </c>
    </row>
    <row r="263" spans="1:23" x14ac:dyDescent="0.25">
      <c r="A263" s="30" t="s">
        <v>1136</v>
      </c>
      <c r="B263" t="s">
        <v>1137</v>
      </c>
      <c r="C263" t="s">
        <v>1138</v>
      </c>
      <c r="D263">
        <v>38.9</v>
      </c>
      <c r="E263">
        <v>19.8</v>
      </c>
      <c r="F263">
        <v>-8.8000000000000007</v>
      </c>
      <c r="G263">
        <v>3.4</v>
      </c>
      <c r="H263">
        <v>-17.399999999999999</v>
      </c>
      <c r="I263" t="s">
        <v>1135</v>
      </c>
      <c r="J263">
        <v>0.3</v>
      </c>
      <c r="K263" t="s">
        <v>2518</v>
      </c>
      <c r="L263" t="s">
        <v>2525</v>
      </c>
      <c r="M263" t="s">
        <v>2785</v>
      </c>
      <c r="N263">
        <v>-143.6</v>
      </c>
      <c r="O263">
        <v>19.7929280299808</v>
      </c>
      <c r="P263">
        <v>71.145026488497905</v>
      </c>
      <c r="Q263">
        <v>25.144315638848699</v>
      </c>
      <c r="R263">
        <v>-16.955906405498499</v>
      </c>
      <c r="S263">
        <v>-7.9587251134855501</v>
      </c>
      <c r="T263">
        <v>6.3965563028828996</v>
      </c>
      <c r="W263">
        <v>1</v>
      </c>
    </row>
    <row r="264" spans="1:23" x14ac:dyDescent="0.25">
      <c r="A264" s="30" t="s">
        <v>247</v>
      </c>
      <c r="B264" t="s">
        <v>248</v>
      </c>
      <c r="C264" t="s">
        <v>249</v>
      </c>
      <c r="D264">
        <v>37</v>
      </c>
      <c r="E264">
        <v>18.7</v>
      </c>
      <c r="F264">
        <v>8.4</v>
      </c>
      <c r="G264">
        <v>-16.399999999999999</v>
      </c>
      <c r="H264">
        <v>3.2</v>
      </c>
      <c r="I264" t="s">
        <v>250</v>
      </c>
      <c r="J264">
        <v>1.8</v>
      </c>
      <c r="K264" t="s">
        <v>2524</v>
      </c>
      <c r="L264" t="s">
        <v>2519</v>
      </c>
      <c r="M264">
        <v>-51.7</v>
      </c>
      <c r="N264" t="s">
        <v>2535</v>
      </c>
      <c r="O264">
        <v>18.701871564097502</v>
      </c>
      <c r="P264">
        <v>64.347125773172095</v>
      </c>
      <c r="Q264">
        <v>72.431531632308605</v>
      </c>
      <c r="R264">
        <v>-5.0886560559812501</v>
      </c>
      <c r="S264">
        <v>-16.072159829809198</v>
      </c>
      <c r="T264">
        <v>8.0963731354843294</v>
      </c>
      <c r="W264">
        <v>1</v>
      </c>
    </row>
    <row r="265" spans="1:23" x14ac:dyDescent="0.25">
      <c r="A265" s="30" t="s">
        <v>2143</v>
      </c>
      <c r="B265" t="s">
        <v>2144</v>
      </c>
      <c r="C265" t="s">
        <v>2145</v>
      </c>
      <c r="D265">
        <v>32.4</v>
      </c>
      <c r="E265">
        <v>16.899999999999999</v>
      </c>
      <c r="F265">
        <v>-9.9</v>
      </c>
      <c r="G265">
        <v>-6.3</v>
      </c>
      <c r="H265">
        <v>-12.2</v>
      </c>
      <c r="I265" t="s">
        <v>2131</v>
      </c>
      <c r="J265">
        <v>9.8000000000000004E-2</v>
      </c>
      <c r="K265" t="s">
        <v>2518</v>
      </c>
      <c r="L265" t="s">
        <v>2525</v>
      </c>
      <c r="M265" t="s">
        <v>2786</v>
      </c>
      <c r="N265">
        <v>-12.7</v>
      </c>
      <c r="O265">
        <v>16.927492430953901</v>
      </c>
      <c r="P265">
        <v>38.530955884140603</v>
      </c>
      <c r="Q265">
        <v>52.114479375297996</v>
      </c>
      <c r="R265">
        <v>-6.4753917793370004</v>
      </c>
      <c r="S265">
        <v>-8.3223450498995799</v>
      </c>
      <c r="T265">
        <v>13.2418984354399</v>
      </c>
      <c r="W265">
        <v>1</v>
      </c>
    </row>
    <row r="266" spans="1:23" x14ac:dyDescent="0.25">
      <c r="A266" s="30" t="s">
        <v>688</v>
      </c>
      <c r="B266" t="s">
        <v>689</v>
      </c>
      <c r="C266" t="s">
        <v>690</v>
      </c>
      <c r="D266">
        <v>42.2</v>
      </c>
      <c r="E266">
        <v>20.7</v>
      </c>
      <c r="F266">
        <v>18.600000000000001</v>
      </c>
      <c r="G266">
        <v>8.5</v>
      </c>
      <c r="H266">
        <v>3.2</v>
      </c>
      <c r="I266" t="s">
        <v>683</v>
      </c>
      <c r="J266">
        <v>0.53</v>
      </c>
      <c r="K266" t="s">
        <v>2524</v>
      </c>
      <c r="L266" t="s">
        <v>2525</v>
      </c>
      <c r="M266">
        <v>-3</v>
      </c>
      <c r="N266">
        <v>-154.9</v>
      </c>
      <c r="O266">
        <v>20.6990337938755</v>
      </c>
      <c r="P266">
        <v>5.9178114564748601</v>
      </c>
      <c r="Q266">
        <v>185.18260864336</v>
      </c>
      <c r="R266">
        <v>2.1253821624715901</v>
      </c>
      <c r="S266">
        <v>0.192774473049727</v>
      </c>
      <c r="T266">
        <v>20.588724794556601</v>
      </c>
      <c r="W266">
        <v>1</v>
      </c>
    </row>
    <row r="267" spans="1:23" x14ac:dyDescent="0.25">
      <c r="A267" s="30" t="s">
        <v>1218</v>
      </c>
      <c r="B267" t="s">
        <v>1219</v>
      </c>
      <c r="C267" t="s">
        <v>1220</v>
      </c>
      <c r="D267">
        <v>32.200000000000003</v>
      </c>
      <c r="E267">
        <v>17</v>
      </c>
      <c r="F267">
        <v>-12.1</v>
      </c>
      <c r="G267">
        <v>-9.6</v>
      </c>
      <c r="H267">
        <v>7.2</v>
      </c>
      <c r="I267" t="s">
        <v>1221</v>
      </c>
      <c r="J267">
        <v>0.27</v>
      </c>
      <c r="K267" t="s">
        <v>2524</v>
      </c>
      <c r="L267" t="s">
        <v>2519</v>
      </c>
      <c r="M267">
        <v>-33.799999999999997</v>
      </c>
      <c r="N267" t="s">
        <v>2787</v>
      </c>
      <c r="O267">
        <v>17.041420128616</v>
      </c>
      <c r="P267">
        <v>67.7214680868843</v>
      </c>
      <c r="Q267">
        <v>254.02705887487201</v>
      </c>
      <c r="R267">
        <v>4.3394514221955003</v>
      </c>
      <c r="S267">
        <v>15.160484093902401</v>
      </c>
      <c r="T267">
        <v>6.4605637055088296</v>
      </c>
      <c r="W267">
        <v>1</v>
      </c>
    </row>
    <row r="268" spans="1:23" x14ac:dyDescent="0.25">
      <c r="A268" s="30" t="s">
        <v>1332</v>
      </c>
      <c r="B268" t="s">
        <v>1276</v>
      </c>
      <c r="C268" t="s">
        <v>540</v>
      </c>
      <c r="D268">
        <v>30.7</v>
      </c>
      <c r="E268">
        <v>13.8</v>
      </c>
      <c r="F268">
        <v>13.5</v>
      </c>
      <c r="G268">
        <v>-2.7</v>
      </c>
      <c r="H268">
        <v>-0.7</v>
      </c>
      <c r="I268" t="s">
        <v>1331</v>
      </c>
      <c r="J268">
        <v>0.23</v>
      </c>
      <c r="K268" t="s">
        <v>2524</v>
      </c>
      <c r="L268" t="s">
        <v>2519</v>
      </c>
      <c r="M268">
        <v>-31</v>
      </c>
      <c r="N268" t="s">
        <v>2788</v>
      </c>
      <c r="O268">
        <v>13.7851369235129</v>
      </c>
      <c r="P268">
        <v>40.263897037432798</v>
      </c>
      <c r="Q268">
        <v>36.766976246939201</v>
      </c>
      <c r="R268">
        <v>-7.1371583758433301</v>
      </c>
      <c r="S268">
        <v>-5.3328635240468198</v>
      </c>
      <c r="T268">
        <v>10.5191034290961</v>
      </c>
      <c r="W268">
        <v>1</v>
      </c>
    </row>
    <row r="269" spans="1:23" x14ac:dyDescent="0.25">
      <c r="A269" s="30" t="s">
        <v>2248</v>
      </c>
      <c r="B269" t="s">
        <v>1620</v>
      </c>
      <c r="C269" t="s">
        <v>826</v>
      </c>
      <c r="D269">
        <v>37</v>
      </c>
      <c r="E269">
        <v>16.899999999999999</v>
      </c>
      <c r="F269">
        <v>-16.3</v>
      </c>
      <c r="G269">
        <v>4.3</v>
      </c>
      <c r="H269">
        <v>1.4</v>
      </c>
      <c r="I269" t="s">
        <v>2238</v>
      </c>
      <c r="J269">
        <v>8.8999999999999996E-2</v>
      </c>
      <c r="K269" t="s">
        <v>2524</v>
      </c>
      <c r="L269" t="s">
        <v>2519</v>
      </c>
      <c r="M269">
        <v>-21.5</v>
      </c>
      <c r="N269" t="s">
        <v>2660</v>
      </c>
      <c r="O269">
        <v>16.915673205639798</v>
      </c>
      <c r="P269">
        <v>70.576853510450604</v>
      </c>
      <c r="Q269">
        <v>272.55484363355498</v>
      </c>
      <c r="R269">
        <v>-0.71111436288972096</v>
      </c>
      <c r="S269">
        <v>15.9371179956688</v>
      </c>
      <c r="T269">
        <v>5.6251743399667902</v>
      </c>
      <c r="W269">
        <v>1</v>
      </c>
    </row>
    <row r="270" spans="1:23" x14ac:dyDescent="0.25">
      <c r="A270" s="30" t="s">
        <v>1275</v>
      </c>
      <c r="B270" t="s">
        <v>1276</v>
      </c>
      <c r="C270" t="s">
        <v>1277</v>
      </c>
      <c r="D270">
        <v>29.6</v>
      </c>
      <c r="E270">
        <v>26.2</v>
      </c>
      <c r="F270">
        <v>-1.5</v>
      </c>
      <c r="G270">
        <v>25.3</v>
      </c>
      <c r="H270">
        <v>6.7</v>
      </c>
      <c r="I270" t="s">
        <v>1271</v>
      </c>
      <c r="J270">
        <v>0.25</v>
      </c>
      <c r="K270" t="s">
        <v>2524</v>
      </c>
      <c r="L270" t="s">
        <v>2525</v>
      </c>
      <c r="M270">
        <v>-31</v>
      </c>
      <c r="N270">
        <v>-90.3</v>
      </c>
      <c r="O270">
        <v>26.215072000664001</v>
      </c>
      <c r="P270">
        <v>16.5420415690064</v>
      </c>
      <c r="Q270">
        <v>12.633390063375799</v>
      </c>
      <c r="R270">
        <v>-7.2832186807046604</v>
      </c>
      <c r="S270">
        <v>-1.63244932216675</v>
      </c>
      <c r="T270">
        <v>25.130058393477601</v>
      </c>
      <c r="W270">
        <v>1</v>
      </c>
    </row>
    <row r="271" spans="1:23" x14ac:dyDescent="0.25">
      <c r="A271" s="30" t="s">
        <v>2223</v>
      </c>
      <c r="B271" t="s">
        <v>2224</v>
      </c>
      <c r="C271" t="s">
        <v>2225</v>
      </c>
      <c r="D271">
        <v>15.2</v>
      </c>
      <c r="E271">
        <v>16.600000000000001</v>
      </c>
      <c r="F271">
        <v>9.6</v>
      </c>
      <c r="G271">
        <v>-9.6999999999999993</v>
      </c>
      <c r="H271">
        <v>9.4</v>
      </c>
      <c r="I271" t="s">
        <v>2217</v>
      </c>
      <c r="J271">
        <v>9.1999999999999998E-2</v>
      </c>
      <c r="K271" t="s">
        <v>2524</v>
      </c>
      <c r="L271" t="s">
        <v>2519</v>
      </c>
      <c r="M271">
        <v>-75.8</v>
      </c>
      <c r="N271" t="s">
        <v>2789</v>
      </c>
      <c r="O271">
        <v>16.571360837299999</v>
      </c>
      <c r="P271">
        <v>43.397026612926098</v>
      </c>
      <c r="Q271">
        <v>324.47400649443301</v>
      </c>
      <c r="R271">
        <v>-9.2659898806507801</v>
      </c>
      <c r="S271">
        <v>6.6157109255449802</v>
      </c>
      <c r="T271">
        <v>12.040921911602201</v>
      </c>
      <c r="W271">
        <v>1</v>
      </c>
    </row>
    <row r="272" spans="1:23" x14ac:dyDescent="0.25">
      <c r="A272" s="30" t="s">
        <v>588</v>
      </c>
      <c r="B272" t="s">
        <v>405</v>
      </c>
      <c r="C272" t="s">
        <v>589</v>
      </c>
      <c r="D272">
        <v>38.5</v>
      </c>
      <c r="E272">
        <v>16.8</v>
      </c>
      <c r="F272">
        <v>9.3000000000000007</v>
      </c>
      <c r="G272">
        <v>13.8</v>
      </c>
      <c r="H272">
        <v>2.5</v>
      </c>
      <c r="I272" t="s">
        <v>587</v>
      </c>
      <c r="J272">
        <v>0.64</v>
      </c>
      <c r="K272" t="s">
        <v>2524</v>
      </c>
      <c r="L272" t="s">
        <v>2525</v>
      </c>
      <c r="M272">
        <v>-50.2</v>
      </c>
      <c r="N272">
        <v>-146.4</v>
      </c>
      <c r="O272">
        <v>16.8279529355177</v>
      </c>
      <c r="P272">
        <v>45.6305104195431</v>
      </c>
      <c r="Q272">
        <v>31.8494418106248</v>
      </c>
      <c r="R272">
        <v>-10.218208851691401</v>
      </c>
      <c r="S272">
        <v>-6.3477717127128299</v>
      </c>
      <c r="T272">
        <v>11.767497701147001</v>
      </c>
      <c r="W272">
        <v>1</v>
      </c>
    </row>
    <row r="273" spans="1:23" x14ac:dyDescent="0.25">
      <c r="A273" s="30" t="s">
        <v>1037</v>
      </c>
      <c r="B273" t="s">
        <v>313</v>
      </c>
      <c r="C273" t="s">
        <v>1038</v>
      </c>
      <c r="D273">
        <v>35.200000000000003</v>
      </c>
      <c r="E273">
        <v>21.5</v>
      </c>
      <c r="F273">
        <v>20.2</v>
      </c>
      <c r="G273">
        <v>-3.3</v>
      </c>
      <c r="H273">
        <v>6.6</v>
      </c>
      <c r="I273" t="s">
        <v>1034</v>
      </c>
      <c r="J273">
        <v>0.35</v>
      </c>
      <c r="K273" t="s">
        <v>2524</v>
      </c>
      <c r="L273" t="s">
        <v>2519</v>
      </c>
      <c r="M273">
        <v>-21.3</v>
      </c>
      <c r="N273" t="s">
        <v>2790</v>
      </c>
      <c r="O273">
        <v>21.505580671072298</v>
      </c>
      <c r="P273">
        <v>15.470534513631501</v>
      </c>
      <c r="Q273">
        <v>79.991252771822303</v>
      </c>
      <c r="R273">
        <v>-0.99698797964938701</v>
      </c>
      <c r="S273">
        <v>-5.6491564280589204</v>
      </c>
      <c r="T273">
        <v>20.726385276254899</v>
      </c>
      <c r="W273">
        <v>1</v>
      </c>
    </row>
    <row r="274" spans="1:23" x14ac:dyDescent="0.25">
      <c r="A274" s="30" t="s">
        <v>46</v>
      </c>
      <c r="B274" t="s">
        <v>47</v>
      </c>
      <c r="C274" t="s">
        <v>48</v>
      </c>
      <c r="D274">
        <v>35</v>
      </c>
      <c r="E274">
        <v>19.2</v>
      </c>
      <c r="F274">
        <v>-15.3</v>
      </c>
      <c r="G274">
        <v>1</v>
      </c>
      <c r="H274">
        <v>11.6</v>
      </c>
      <c r="I274" t="s">
        <v>49</v>
      </c>
      <c r="J274">
        <v>18</v>
      </c>
      <c r="K274" t="s">
        <v>2524</v>
      </c>
      <c r="L274" t="s">
        <v>2519</v>
      </c>
      <c r="M274">
        <v>-27.3</v>
      </c>
      <c r="N274" t="s">
        <v>2791</v>
      </c>
      <c r="O274">
        <v>19.226284092356501</v>
      </c>
      <c r="P274">
        <v>62.788714662655799</v>
      </c>
      <c r="Q274">
        <v>240.12739809073801</v>
      </c>
      <c r="R274">
        <v>8.5162740394131404</v>
      </c>
      <c r="S274">
        <v>14.8266565809206</v>
      </c>
      <c r="T274">
        <v>8.7916625911747506</v>
      </c>
      <c r="W274">
        <v>1</v>
      </c>
    </row>
    <row r="275" spans="1:23" x14ac:dyDescent="0.25">
      <c r="A275" s="30" t="s">
        <v>146</v>
      </c>
      <c r="B275" t="s">
        <v>147</v>
      </c>
      <c r="C275" t="s">
        <v>148</v>
      </c>
      <c r="D275">
        <v>43</v>
      </c>
      <c r="E275">
        <v>19.5</v>
      </c>
      <c r="F275">
        <v>9.4</v>
      </c>
      <c r="G275">
        <v>17</v>
      </c>
      <c r="H275">
        <v>-1.5</v>
      </c>
      <c r="I275" t="s">
        <v>149</v>
      </c>
      <c r="J275">
        <v>3.9</v>
      </c>
      <c r="K275" t="s">
        <v>2518</v>
      </c>
      <c r="L275" t="s">
        <v>2525</v>
      </c>
      <c r="M275" t="s">
        <v>2792</v>
      </c>
      <c r="N275">
        <v>-174.4</v>
      </c>
      <c r="O275">
        <v>19.483582832733799</v>
      </c>
      <c r="P275">
        <v>55.465665589210303</v>
      </c>
      <c r="Q275">
        <v>85.5342267406524</v>
      </c>
      <c r="R275">
        <v>-1.2497345589573301</v>
      </c>
      <c r="S275">
        <v>-16.0015865409969</v>
      </c>
      <c r="T275">
        <v>11.045242944504899</v>
      </c>
      <c r="W275">
        <v>1</v>
      </c>
    </row>
    <row r="276" spans="1:23" x14ac:dyDescent="0.25">
      <c r="A276" s="30" t="s">
        <v>296</v>
      </c>
      <c r="B276" t="s">
        <v>297</v>
      </c>
      <c r="C276" t="s">
        <v>298</v>
      </c>
      <c r="D276">
        <v>29.6</v>
      </c>
      <c r="E276">
        <v>16.3</v>
      </c>
      <c r="F276">
        <v>8.5</v>
      </c>
      <c r="G276">
        <v>-12.1</v>
      </c>
      <c r="H276">
        <v>-6.8</v>
      </c>
      <c r="I276" t="s">
        <v>299</v>
      </c>
      <c r="J276">
        <v>1.5</v>
      </c>
      <c r="K276" t="s">
        <v>2524</v>
      </c>
      <c r="L276" t="s">
        <v>2519</v>
      </c>
      <c r="M276">
        <v>-44.3</v>
      </c>
      <c r="N276" t="s">
        <v>2793</v>
      </c>
      <c r="O276">
        <v>16.275748830699001</v>
      </c>
      <c r="P276">
        <v>78.870135990531097</v>
      </c>
      <c r="Q276">
        <v>38.099212036598303</v>
      </c>
      <c r="R276">
        <v>-12.567202574949601</v>
      </c>
      <c r="S276">
        <v>-9.8536664404372303</v>
      </c>
      <c r="T276">
        <v>3.1417633775925098</v>
      </c>
      <c r="W276">
        <v>1</v>
      </c>
    </row>
    <row r="277" spans="1:23" x14ac:dyDescent="0.25">
      <c r="A277" s="30" t="s">
        <v>378</v>
      </c>
      <c r="B277" t="s">
        <v>379</v>
      </c>
      <c r="C277" t="s">
        <v>380</v>
      </c>
      <c r="D277">
        <v>35</v>
      </c>
      <c r="E277">
        <v>25.6</v>
      </c>
      <c r="F277">
        <v>10.5</v>
      </c>
      <c r="G277">
        <v>-23.2</v>
      </c>
      <c r="H277">
        <v>-2.9</v>
      </c>
      <c r="I277" t="s">
        <v>381</v>
      </c>
      <c r="J277">
        <v>1.1000000000000001</v>
      </c>
      <c r="K277" t="s">
        <v>2524</v>
      </c>
      <c r="L277" t="s">
        <v>2519</v>
      </c>
      <c r="M277">
        <v>-12</v>
      </c>
      <c r="N277" t="s">
        <v>2794</v>
      </c>
      <c r="O277">
        <v>25.630060475933298</v>
      </c>
      <c r="P277">
        <v>51.603580095270097</v>
      </c>
      <c r="Q277">
        <v>288.423922745845</v>
      </c>
      <c r="R277">
        <v>-6.3484331344099996</v>
      </c>
      <c r="S277">
        <v>19.0575234744041</v>
      </c>
      <c r="T277">
        <v>15.9188000728843</v>
      </c>
      <c r="W277">
        <v>1</v>
      </c>
    </row>
    <row r="278" spans="1:23" x14ac:dyDescent="0.25">
      <c r="A278" s="30" t="s">
        <v>326</v>
      </c>
      <c r="B278" t="s">
        <v>327</v>
      </c>
      <c r="C278" t="s">
        <v>328</v>
      </c>
      <c r="D278">
        <v>23</v>
      </c>
      <c r="E278">
        <v>20.100000000000001</v>
      </c>
      <c r="F278">
        <v>14.8</v>
      </c>
      <c r="G278">
        <v>-8.6999999999999993</v>
      </c>
      <c r="H278">
        <v>10.4</v>
      </c>
      <c r="I278" t="s">
        <v>329</v>
      </c>
      <c r="J278">
        <v>1.3</v>
      </c>
      <c r="K278" t="s">
        <v>2524</v>
      </c>
      <c r="L278" t="s">
        <v>2519</v>
      </c>
      <c r="M278">
        <v>-64.5</v>
      </c>
      <c r="N278" t="s">
        <v>2795</v>
      </c>
      <c r="O278">
        <v>20.072119967756301</v>
      </c>
      <c r="P278">
        <v>34.3178778732062</v>
      </c>
      <c r="Q278">
        <v>20.507246995184499</v>
      </c>
      <c r="R278">
        <v>-10.599195688501901</v>
      </c>
      <c r="S278">
        <v>-3.96440498996119</v>
      </c>
      <c r="T278">
        <v>16.5780138687484</v>
      </c>
      <c r="W278">
        <v>1</v>
      </c>
    </row>
    <row r="279" spans="1:23" x14ac:dyDescent="0.25">
      <c r="A279" s="30" t="s">
        <v>134</v>
      </c>
      <c r="B279" t="s">
        <v>135</v>
      </c>
      <c r="C279" t="s">
        <v>136</v>
      </c>
      <c r="D279">
        <v>26</v>
      </c>
      <c r="E279">
        <v>18.2</v>
      </c>
      <c r="F279">
        <v>-1</v>
      </c>
      <c r="G279">
        <v>-5.4</v>
      </c>
      <c r="H279">
        <v>-17.3</v>
      </c>
      <c r="I279" t="s">
        <v>137</v>
      </c>
      <c r="J279">
        <v>4.5999999999999996</v>
      </c>
      <c r="K279" t="s">
        <v>2518</v>
      </c>
      <c r="L279" t="s">
        <v>2519</v>
      </c>
      <c r="M279" t="s">
        <v>2755</v>
      </c>
      <c r="N279" t="s">
        <v>2796</v>
      </c>
      <c r="O279">
        <v>18.150757559947699</v>
      </c>
      <c r="P279">
        <v>51.546446118708801</v>
      </c>
      <c r="Q279">
        <v>357.266060719221</v>
      </c>
      <c r="R279">
        <v>-14.1979072094635</v>
      </c>
      <c r="S279">
        <v>0.67798541037813698</v>
      </c>
      <c r="T279">
        <v>11.287593483766999</v>
      </c>
      <c r="W279">
        <v>1</v>
      </c>
    </row>
    <row r="280" spans="1:23" x14ac:dyDescent="0.25">
      <c r="A280" s="30" t="s">
        <v>1320</v>
      </c>
      <c r="B280" t="s">
        <v>1321</v>
      </c>
      <c r="C280" t="s">
        <v>1322</v>
      </c>
      <c r="D280">
        <v>30</v>
      </c>
      <c r="E280">
        <v>17.100000000000001</v>
      </c>
      <c r="F280">
        <v>6</v>
      </c>
      <c r="G280">
        <v>-10.6</v>
      </c>
      <c r="H280">
        <v>12</v>
      </c>
      <c r="I280" t="s">
        <v>1323</v>
      </c>
      <c r="J280">
        <v>0.23</v>
      </c>
      <c r="K280" t="s">
        <v>2524</v>
      </c>
      <c r="L280" t="s">
        <v>2519</v>
      </c>
      <c r="M280">
        <v>-35.1</v>
      </c>
      <c r="N280" t="s">
        <v>2797</v>
      </c>
      <c r="O280">
        <v>17.098537949193201</v>
      </c>
      <c r="P280">
        <v>63.700029120244501</v>
      </c>
      <c r="Q280">
        <v>127.553588672077</v>
      </c>
      <c r="R280">
        <v>9.3428372885567992</v>
      </c>
      <c r="S280">
        <v>-12.152271791115799</v>
      </c>
      <c r="T280">
        <v>7.5758617803127004</v>
      </c>
      <c r="W280">
        <v>1</v>
      </c>
    </row>
    <row r="281" spans="1:23" x14ac:dyDescent="0.25">
      <c r="A281" s="28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</row>
    <row r="282" spans="1:23" x14ac:dyDescent="0.25">
      <c r="A282" s="24"/>
      <c r="B282" s="25"/>
      <c r="C282" s="25"/>
      <c r="D282" s="25"/>
      <c r="E282" s="8"/>
      <c r="F282" s="8"/>
      <c r="G282" s="8"/>
      <c r="H282" s="8"/>
      <c r="I282" s="26"/>
      <c r="J282" s="8"/>
      <c r="K282" s="8"/>
      <c r="L282" s="8"/>
      <c r="M282" s="9"/>
      <c r="N282" s="9"/>
    </row>
    <row r="283" spans="1:23" x14ac:dyDescent="0.25">
      <c r="A283" s="24"/>
      <c r="B283" s="25"/>
      <c r="C283" s="25"/>
      <c r="D283" s="25"/>
      <c r="E283" s="8"/>
      <c r="F283" s="8"/>
      <c r="G283" s="8"/>
      <c r="H283" s="8"/>
      <c r="I283" s="26"/>
      <c r="J283" s="8"/>
      <c r="K283" s="8"/>
      <c r="L283" s="8"/>
      <c r="M283" s="9"/>
      <c r="N283" s="9"/>
    </row>
    <row r="284" spans="1:23" x14ac:dyDescent="0.25">
      <c r="A284" s="24"/>
      <c r="B284" s="25"/>
      <c r="C284" s="25"/>
      <c r="D284" s="25"/>
      <c r="E284" s="8"/>
      <c r="F284" s="8"/>
      <c r="G284" s="8"/>
      <c r="H284" s="8"/>
      <c r="I284" s="26"/>
      <c r="J284" s="8"/>
      <c r="K284" s="8"/>
      <c r="L284" s="8"/>
      <c r="M284" s="9"/>
      <c r="N284" s="9"/>
    </row>
    <row r="285" spans="1:23" x14ac:dyDescent="0.25">
      <c r="A285" s="31"/>
      <c r="B285" s="32"/>
      <c r="C285" s="32"/>
      <c r="D285" s="32"/>
      <c r="E285" s="33"/>
      <c r="F285" s="33"/>
      <c r="G285" s="33"/>
      <c r="H285" s="33"/>
      <c r="I285" s="34"/>
      <c r="J285" s="33"/>
      <c r="K285" s="33"/>
      <c r="L285" s="33"/>
      <c r="M285" s="35"/>
      <c r="N285" s="35"/>
      <c r="O285" s="27"/>
      <c r="P285" s="27"/>
      <c r="Q285" s="27"/>
      <c r="R285" s="27"/>
      <c r="S285" s="27"/>
      <c r="T285" s="27"/>
      <c r="U285" s="27"/>
      <c r="V285" s="27"/>
      <c r="W285" s="27"/>
    </row>
    <row r="286" spans="1:23" x14ac:dyDescent="0.25">
      <c r="A286" s="31"/>
      <c r="B286" s="32"/>
      <c r="C286" s="32"/>
      <c r="D286" s="32"/>
      <c r="E286" s="33"/>
      <c r="F286" s="33"/>
      <c r="G286" s="33"/>
      <c r="H286" s="33"/>
      <c r="I286" s="34"/>
      <c r="J286" s="33"/>
      <c r="K286" s="33"/>
      <c r="L286" s="33"/>
      <c r="M286" s="35"/>
      <c r="N286" s="35"/>
      <c r="O286" s="27"/>
      <c r="P286" s="27"/>
      <c r="Q286" s="27"/>
      <c r="R286" s="27"/>
      <c r="S286" s="27"/>
      <c r="T286" s="27"/>
      <c r="U286" s="27"/>
      <c r="V286" s="27"/>
      <c r="W286" s="27"/>
    </row>
    <row r="287" spans="1:23" x14ac:dyDescent="0.25">
      <c r="A287" s="24"/>
      <c r="B287" s="25"/>
      <c r="C287" s="25"/>
      <c r="D287" s="25"/>
      <c r="E287" s="8"/>
      <c r="F287" s="8"/>
      <c r="G287" s="8"/>
      <c r="H287" s="8"/>
      <c r="I287" s="26"/>
      <c r="J287" s="8"/>
      <c r="K287" s="8"/>
      <c r="L287" s="8"/>
      <c r="M287" s="9"/>
      <c r="N287" s="9"/>
    </row>
    <row r="288" spans="1:23" x14ac:dyDescent="0.25">
      <c r="A288" s="31"/>
      <c r="B288" s="32"/>
      <c r="C288" s="32"/>
      <c r="D288" s="32"/>
      <c r="E288" s="33"/>
      <c r="F288" s="33"/>
      <c r="G288" s="33"/>
      <c r="H288" s="33"/>
      <c r="I288" s="34"/>
      <c r="J288" s="33"/>
      <c r="K288" s="33"/>
      <c r="L288" s="33"/>
      <c r="M288" s="35"/>
      <c r="N288" s="35"/>
      <c r="O288" s="27"/>
      <c r="P288" s="27"/>
      <c r="Q288" s="27"/>
      <c r="R288" s="27"/>
      <c r="S288" s="27"/>
      <c r="T288" s="27"/>
      <c r="U288" s="27"/>
      <c r="V288" s="27"/>
      <c r="W288" s="27"/>
    </row>
    <row r="289" spans="1:14" x14ac:dyDescent="0.25">
      <c r="A289" s="24"/>
      <c r="B289" s="25"/>
      <c r="C289" s="25"/>
      <c r="D289" s="25"/>
      <c r="E289" s="8"/>
      <c r="F289" s="8"/>
      <c r="G289" s="8"/>
      <c r="H289" s="8"/>
      <c r="I289" s="26"/>
      <c r="J289" s="8"/>
      <c r="K289" s="8"/>
      <c r="L289" s="8"/>
      <c r="M289" s="9"/>
      <c r="N289" s="9"/>
    </row>
    <row r="290" spans="1:14" x14ac:dyDescent="0.25">
      <c r="A290" s="20"/>
    </row>
    <row r="291" spans="1:14" x14ac:dyDescent="0.25">
      <c r="A291" s="20"/>
    </row>
    <row r="292" spans="1:14" x14ac:dyDescent="0.25">
      <c r="A292" s="20"/>
    </row>
    <row r="293" spans="1:14" x14ac:dyDescent="0.25">
      <c r="A293" s="20"/>
    </row>
    <row r="294" spans="1:14" x14ac:dyDescent="0.25">
      <c r="A294" s="20"/>
    </row>
    <row r="295" spans="1:14" x14ac:dyDescent="0.25">
      <c r="A295" s="20"/>
    </row>
    <row r="296" spans="1:14" x14ac:dyDescent="0.25">
      <c r="A296" s="20"/>
    </row>
    <row r="297" spans="1:14" x14ac:dyDescent="0.25">
      <c r="A297" s="20"/>
    </row>
    <row r="298" spans="1:14" x14ac:dyDescent="0.25">
      <c r="A298" s="20"/>
    </row>
    <row r="299" spans="1:14" x14ac:dyDescent="0.25">
      <c r="A299" s="20"/>
    </row>
    <row r="300" spans="1:14" x14ac:dyDescent="0.25">
      <c r="A300" s="20"/>
    </row>
    <row r="301" spans="1:14" x14ac:dyDescent="0.25">
      <c r="A301" s="20"/>
    </row>
    <row r="302" spans="1:14" x14ac:dyDescent="0.25">
      <c r="A302" s="20"/>
    </row>
    <row r="303" spans="1:14" x14ac:dyDescent="0.25">
      <c r="A303" s="20"/>
    </row>
    <row r="304" spans="1:14" x14ac:dyDescent="0.25">
      <c r="A304" s="20"/>
    </row>
    <row r="305" spans="1:1" x14ac:dyDescent="0.25">
      <c r="A305" s="20"/>
    </row>
    <row r="306" spans="1:1" x14ac:dyDescent="0.25">
      <c r="A306" s="20"/>
    </row>
    <row r="307" spans="1:1" x14ac:dyDescent="0.25">
      <c r="A307" s="20"/>
    </row>
    <row r="308" spans="1:1" x14ac:dyDescent="0.25">
      <c r="A308" s="20"/>
    </row>
    <row r="309" spans="1:1" x14ac:dyDescent="0.25">
      <c r="A309" s="20"/>
    </row>
    <row r="310" spans="1:1" x14ac:dyDescent="0.25">
      <c r="A310" s="20"/>
    </row>
    <row r="311" spans="1:1" x14ac:dyDescent="0.25">
      <c r="A311" s="20"/>
    </row>
    <row r="312" spans="1:1" x14ac:dyDescent="0.25">
      <c r="A312" s="20"/>
    </row>
    <row r="313" spans="1:1" x14ac:dyDescent="0.25">
      <c r="A313" s="20"/>
    </row>
    <row r="314" spans="1:1" x14ac:dyDescent="0.25">
      <c r="A314" s="20"/>
    </row>
    <row r="315" spans="1:1" x14ac:dyDescent="0.25">
      <c r="A315" s="20"/>
    </row>
    <row r="316" spans="1:1" x14ac:dyDescent="0.25">
      <c r="A316" s="20"/>
    </row>
    <row r="317" spans="1:1" x14ac:dyDescent="0.25">
      <c r="A317" s="20"/>
    </row>
    <row r="318" spans="1:1" x14ac:dyDescent="0.25">
      <c r="A318" s="20"/>
    </row>
    <row r="319" spans="1:1" x14ac:dyDescent="0.25">
      <c r="A319" s="20"/>
    </row>
    <row r="320" spans="1:1" x14ac:dyDescent="0.25">
      <c r="A320" s="20"/>
    </row>
    <row r="321" spans="1:1" x14ac:dyDescent="0.25">
      <c r="A321" s="20"/>
    </row>
    <row r="322" spans="1:1" x14ac:dyDescent="0.25">
      <c r="A322" s="20"/>
    </row>
    <row r="323" spans="1:1" x14ac:dyDescent="0.25">
      <c r="A323" s="20"/>
    </row>
    <row r="324" spans="1:1" x14ac:dyDescent="0.25">
      <c r="A324" s="20"/>
    </row>
    <row r="325" spans="1:1" x14ac:dyDescent="0.25">
      <c r="A325" s="20"/>
    </row>
    <row r="326" spans="1:1" x14ac:dyDescent="0.25">
      <c r="A326" s="20"/>
    </row>
    <row r="327" spans="1:1" x14ac:dyDescent="0.25">
      <c r="A327" s="20"/>
    </row>
    <row r="328" spans="1:1" x14ac:dyDescent="0.25">
      <c r="A328" s="20"/>
    </row>
    <row r="329" spans="1:1" x14ac:dyDescent="0.25">
      <c r="A329" s="20"/>
    </row>
    <row r="330" spans="1:1" x14ac:dyDescent="0.25">
      <c r="A330" s="20"/>
    </row>
    <row r="331" spans="1:1" x14ac:dyDescent="0.25">
      <c r="A331" s="20"/>
    </row>
    <row r="332" spans="1:1" x14ac:dyDescent="0.25">
      <c r="A332" s="20"/>
    </row>
    <row r="333" spans="1:1" x14ac:dyDescent="0.25">
      <c r="A333" s="20"/>
    </row>
    <row r="334" spans="1:1" x14ac:dyDescent="0.25">
      <c r="A334" s="20"/>
    </row>
    <row r="335" spans="1:1" x14ac:dyDescent="0.25">
      <c r="A335" s="20"/>
    </row>
    <row r="336" spans="1:1" x14ac:dyDescent="0.25">
      <c r="A336" s="20"/>
    </row>
    <row r="337" spans="1:14" x14ac:dyDescent="0.25">
      <c r="A337" s="20"/>
    </row>
    <row r="338" spans="1:14" x14ac:dyDescent="0.25">
      <c r="A338" s="28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</row>
    <row r="339" spans="1:14" x14ac:dyDescent="0.25">
      <c r="A339" s="24"/>
      <c r="B339" s="25"/>
      <c r="C339" s="25"/>
      <c r="D339" s="25"/>
      <c r="E339" s="8"/>
      <c r="F339" s="8"/>
      <c r="G339" s="8"/>
      <c r="H339" s="8"/>
      <c r="I339" s="26"/>
      <c r="J339" s="8"/>
      <c r="K339" s="8"/>
      <c r="L339" s="8"/>
      <c r="M339" s="9"/>
      <c r="N339" s="9"/>
    </row>
    <row r="340" spans="1:14" x14ac:dyDescent="0.25">
      <c r="A340" s="24"/>
      <c r="B340" s="25"/>
      <c r="C340" s="25"/>
      <c r="D340" s="25"/>
      <c r="E340" s="8"/>
      <c r="F340" s="8"/>
      <c r="G340" s="8"/>
      <c r="H340" s="8"/>
      <c r="I340" s="26"/>
      <c r="J340" s="8"/>
      <c r="K340" s="8"/>
      <c r="L340" s="8"/>
      <c r="M340" s="9"/>
      <c r="N340" s="9"/>
    </row>
    <row r="341" spans="1:14" x14ac:dyDescent="0.25">
      <c r="A341" s="24"/>
      <c r="B341" s="25"/>
      <c r="C341" s="25"/>
      <c r="D341" s="25"/>
      <c r="E341" s="8"/>
      <c r="F341" s="8"/>
      <c r="G341" s="8"/>
      <c r="H341" s="8"/>
      <c r="I341" s="26"/>
      <c r="J341" s="8"/>
      <c r="K341" s="8"/>
      <c r="L341" s="8"/>
      <c r="M341" s="9"/>
      <c r="N341" s="9"/>
    </row>
    <row r="342" spans="1:14" x14ac:dyDescent="0.25">
      <c r="A342" s="24"/>
      <c r="B342" s="25"/>
      <c r="C342" s="25"/>
      <c r="D342" s="25"/>
      <c r="E342" s="8"/>
      <c r="F342" s="8"/>
      <c r="G342" s="8"/>
      <c r="H342" s="8"/>
      <c r="I342" s="26"/>
      <c r="J342" s="8"/>
      <c r="K342" s="8"/>
      <c r="L342" s="8"/>
      <c r="M342" s="9"/>
      <c r="N342" s="9"/>
    </row>
    <row r="343" spans="1:14" x14ac:dyDescent="0.25">
      <c r="A343" s="20"/>
    </row>
    <row r="344" spans="1:14" x14ac:dyDescent="0.25">
      <c r="A344" s="20"/>
    </row>
    <row r="345" spans="1:14" x14ac:dyDescent="0.25">
      <c r="A345" s="20"/>
    </row>
    <row r="346" spans="1:14" x14ac:dyDescent="0.25">
      <c r="A346" s="20"/>
    </row>
    <row r="347" spans="1:14" x14ac:dyDescent="0.25">
      <c r="A347" s="20"/>
    </row>
    <row r="348" spans="1:14" x14ac:dyDescent="0.25">
      <c r="A348" s="20"/>
    </row>
    <row r="349" spans="1:14" x14ac:dyDescent="0.25">
      <c r="A349" s="20"/>
    </row>
    <row r="350" spans="1:14" x14ac:dyDescent="0.25">
      <c r="A350" s="20"/>
    </row>
    <row r="351" spans="1:14" x14ac:dyDescent="0.25">
      <c r="A351" s="20"/>
    </row>
    <row r="352" spans="1:14" x14ac:dyDescent="0.25">
      <c r="A352" s="20"/>
    </row>
    <row r="353" spans="1:1" x14ac:dyDescent="0.25">
      <c r="A353" s="20"/>
    </row>
    <row r="354" spans="1:1" x14ac:dyDescent="0.25">
      <c r="A354" s="20"/>
    </row>
    <row r="355" spans="1:1" x14ac:dyDescent="0.25">
      <c r="A355" s="20"/>
    </row>
    <row r="356" spans="1:1" x14ac:dyDescent="0.25">
      <c r="A356" s="20"/>
    </row>
    <row r="357" spans="1:1" x14ac:dyDescent="0.25">
      <c r="A357" s="20"/>
    </row>
    <row r="358" spans="1:1" x14ac:dyDescent="0.25">
      <c r="A358" s="20"/>
    </row>
    <row r="359" spans="1:1" x14ac:dyDescent="0.25">
      <c r="A359" s="20"/>
    </row>
    <row r="360" spans="1:1" x14ac:dyDescent="0.25">
      <c r="A360" s="20"/>
    </row>
    <row r="361" spans="1:1" x14ac:dyDescent="0.25">
      <c r="A361" s="20"/>
    </row>
    <row r="362" spans="1:1" x14ac:dyDescent="0.25">
      <c r="A362" s="20"/>
    </row>
    <row r="363" spans="1:1" x14ac:dyDescent="0.25">
      <c r="A363" s="20"/>
    </row>
    <row r="364" spans="1:1" x14ac:dyDescent="0.25">
      <c r="A364" s="20"/>
    </row>
    <row r="365" spans="1:1" x14ac:dyDescent="0.25">
      <c r="A365" s="20"/>
    </row>
    <row r="366" spans="1:1" x14ac:dyDescent="0.25">
      <c r="A366" s="20"/>
    </row>
    <row r="367" spans="1:1" x14ac:dyDescent="0.25">
      <c r="A367" s="20"/>
    </row>
    <row r="368" spans="1:1" x14ac:dyDescent="0.25">
      <c r="A368" s="20"/>
    </row>
    <row r="369" spans="1:1" x14ac:dyDescent="0.25">
      <c r="A369" s="20"/>
    </row>
    <row r="370" spans="1:1" x14ac:dyDescent="0.25">
      <c r="A370" s="20"/>
    </row>
    <row r="371" spans="1:1" x14ac:dyDescent="0.25">
      <c r="A371" s="20"/>
    </row>
    <row r="372" spans="1:1" x14ac:dyDescent="0.25">
      <c r="A372" s="20"/>
    </row>
    <row r="373" spans="1:1" x14ac:dyDescent="0.25">
      <c r="A373" s="20"/>
    </row>
    <row r="374" spans="1:1" x14ac:dyDescent="0.25">
      <c r="A374" s="20"/>
    </row>
    <row r="375" spans="1:1" x14ac:dyDescent="0.25">
      <c r="A375" s="20"/>
    </row>
    <row r="376" spans="1:1" x14ac:dyDescent="0.25">
      <c r="A376" s="20"/>
    </row>
    <row r="377" spans="1:1" x14ac:dyDescent="0.25">
      <c r="A377" s="20"/>
    </row>
    <row r="378" spans="1:1" x14ac:dyDescent="0.25">
      <c r="A378" s="20"/>
    </row>
    <row r="379" spans="1:1" x14ac:dyDescent="0.25">
      <c r="A379" s="20"/>
    </row>
    <row r="380" spans="1:1" x14ac:dyDescent="0.25">
      <c r="A380" s="20"/>
    </row>
    <row r="381" spans="1:1" x14ac:dyDescent="0.25">
      <c r="A381" s="20"/>
    </row>
    <row r="382" spans="1:1" x14ac:dyDescent="0.25">
      <c r="A382" s="20"/>
    </row>
    <row r="383" spans="1:1" x14ac:dyDescent="0.25">
      <c r="A383" s="20"/>
    </row>
    <row r="384" spans="1:1" x14ac:dyDescent="0.25">
      <c r="A384" s="20"/>
    </row>
    <row r="385" spans="1:14" x14ac:dyDescent="0.25">
      <c r="A385" s="20"/>
    </row>
    <row r="386" spans="1:14" x14ac:dyDescent="0.25">
      <c r="A386" s="20"/>
    </row>
    <row r="387" spans="1:14" x14ac:dyDescent="0.25">
      <c r="A387" s="28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</row>
    <row r="388" spans="1:14" x14ac:dyDescent="0.25">
      <c r="A388" s="24"/>
      <c r="B388" s="25"/>
      <c r="C388" s="25"/>
      <c r="D388" s="25"/>
      <c r="E388" s="8"/>
      <c r="F388" s="8"/>
      <c r="G388" s="8"/>
      <c r="H388" s="8"/>
      <c r="I388" s="26"/>
      <c r="J388" s="8"/>
      <c r="K388" s="8"/>
      <c r="L388" s="8"/>
      <c r="M388" s="9"/>
      <c r="N388" s="9"/>
    </row>
    <row r="389" spans="1:14" x14ac:dyDescent="0.25">
      <c r="A389" s="24"/>
      <c r="B389" s="25"/>
      <c r="C389" s="25"/>
      <c r="D389" s="25"/>
      <c r="E389" s="8"/>
      <c r="F389" s="8"/>
      <c r="G389" s="8"/>
      <c r="H389" s="8"/>
      <c r="I389" s="26"/>
      <c r="J389" s="8"/>
      <c r="K389" s="8"/>
      <c r="L389" s="8"/>
      <c r="M389" s="9"/>
      <c r="N389" s="9"/>
    </row>
    <row r="390" spans="1:14" x14ac:dyDescent="0.25">
      <c r="A390" s="24"/>
      <c r="B390" s="25"/>
      <c r="C390" s="25"/>
      <c r="D390" s="25"/>
      <c r="E390" s="8"/>
      <c r="F390" s="8"/>
      <c r="G390" s="8"/>
      <c r="H390" s="8"/>
      <c r="I390" s="26"/>
      <c r="J390" s="8"/>
      <c r="K390" s="8"/>
      <c r="L390" s="8"/>
      <c r="M390" s="9"/>
      <c r="N390" s="9"/>
    </row>
    <row r="391" spans="1:14" x14ac:dyDescent="0.25">
      <c r="A391" s="24"/>
      <c r="B391" s="25"/>
      <c r="C391" s="25"/>
      <c r="D391" s="25"/>
      <c r="E391" s="8"/>
      <c r="F391" s="8"/>
      <c r="G391" s="8"/>
      <c r="H391" s="8"/>
      <c r="I391" s="26"/>
      <c r="J391" s="8"/>
      <c r="K391" s="8"/>
      <c r="L391" s="8"/>
      <c r="M391" s="9"/>
      <c r="N391" s="9"/>
    </row>
    <row r="392" spans="1:14" x14ac:dyDescent="0.25">
      <c r="A392" s="24"/>
      <c r="B392" s="25"/>
      <c r="C392" s="25"/>
      <c r="D392" s="25"/>
      <c r="E392" s="8"/>
      <c r="F392" s="8"/>
      <c r="G392" s="8"/>
      <c r="H392" s="8"/>
      <c r="I392" s="26"/>
      <c r="J392" s="8"/>
      <c r="K392" s="8"/>
      <c r="L392" s="8"/>
      <c r="M392" s="9"/>
      <c r="N392" s="9"/>
    </row>
    <row r="393" spans="1:14" x14ac:dyDescent="0.25">
      <c r="A393" s="20"/>
    </row>
    <row r="394" spans="1:14" x14ac:dyDescent="0.25">
      <c r="A394" s="20"/>
    </row>
    <row r="395" spans="1:14" x14ac:dyDescent="0.25">
      <c r="A395" s="20"/>
    </row>
    <row r="396" spans="1:14" x14ac:dyDescent="0.25">
      <c r="A396" s="20"/>
    </row>
    <row r="397" spans="1:14" x14ac:dyDescent="0.25">
      <c r="A397" s="20"/>
    </row>
    <row r="398" spans="1:14" x14ac:dyDescent="0.25">
      <c r="A398" s="20"/>
    </row>
    <row r="399" spans="1:14" x14ac:dyDescent="0.25">
      <c r="A399" s="20"/>
    </row>
    <row r="400" spans="1:14" x14ac:dyDescent="0.25">
      <c r="A400" s="20"/>
    </row>
    <row r="401" spans="1:1" x14ac:dyDescent="0.25">
      <c r="A401" s="20"/>
    </row>
    <row r="402" spans="1:1" x14ac:dyDescent="0.25">
      <c r="A402" s="20"/>
    </row>
    <row r="403" spans="1:1" x14ac:dyDescent="0.25">
      <c r="A403" s="20"/>
    </row>
    <row r="404" spans="1:1" x14ac:dyDescent="0.25">
      <c r="A404" s="20"/>
    </row>
    <row r="405" spans="1:1" x14ac:dyDescent="0.25">
      <c r="A405" s="20"/>
    </row>
    <row r="406" spans="1:1" x14ac:dyDescent="0.25">
      <c r="A406" s="20"/>
    </row>
    <row r="407" spans="1:1" x14ac:dyDescent="0.25">
      <c r="A407" s="20"/>
    </row>
    <row r="408" spans="1:1" x14ac:dyDescent="0.25">
      <c r="A408" s="20"/>
    </row>
    <row r="409" spans="1:1" x14ac:dyDescent="0.25">
      <c r="A409" s="20"/>
    </row>
    <row r="410" spans="1:1" x14ac:dyDescent="0.25">
      <c r="A410" s="20"/>
    </row>
    <row r="411" spans="1:1" x14ac:dyDescent="0.25">
      <c r="A411" s="20"/>
    </row>
    <row r="412" spans="1:1" x14ac:dyDescent="0.25">
      <c r="A412" s="20"/>
    </row>
    <row r="413" spans="1:1" x14ac:dyDescent="0.25">
      <c r="A413" s="20"/>
    </row>
    <row r="414" spans="1:1" x14ac:dyDescent="0.25">
      <c r="A414" s="20"/>
    </row>
    <row r="415" spans="1:1" x14ac:dyDescent="0.25">
      <c r="A415" s="20"/>
    </row>
    <row r="416" spans="1:1" x14ac:dyDescent="0.25">
      <c r="A416" s="20"/>
    </row>
    <row r="417" spans="1:1" x14ac:dyDescent="0.25">
      <c r="A417" s="20"/>
    </row>
    <row r="418" spans="1:1" x14ac:dyDescent="0.25">
      <c r="A418" s="20"/>
    </row>
    <row r="419" spans="1:1" x14ac:dyDescent="0.25">
      <c r="A419" s="20"/>
    </row>
    <row r="420" spans="1:1" x14ac:dyDescent="0.25">
      <c r="A420" s="20"/>
    </row>
    <row r="421" spans="1:1" x14ac:dyDescent="0.25">
      <c r="A421" s="20"/>
    </row>
    <row r="422" spans="1:1" x14ac:dyDescent="0.25">
      <c r="A422" s="20"/>
    </row>
    <row r="423" spans="1:1" x14ac:dyDescent="0.25">
      <c r="A423" s="20"/>
    </row>
    <row r="424" spans="1:1" x14ac:dyDescent="0.25">
      <c r="A424" s="20"/>
    </row>
    <row r="425" spans="1:1" x14ac:dyDescent="0.25">
      <c r="A425" s="20"/>
    </row>
    <row r="426" spans="1:1" x14ac:dyDescent="0.25">
      <c r="A426" s="20"/>
    </row>
    <row r="427" spans="1:1" x14ac:dyDescent="0.25">
      <c r="A427" s="20"/>
    </row>
    <row r="428" spans="1:1" x14ac:dyDescent="0.25">
      <c r="A428" s="20"/>
    </row>
    <row r="429" spans="1:1" x14ac:dyDescent="0.25">
      <c r="A429" s="20"/>
    </row>
    <row r="430" spans="1:1" x14ac:dyDescent="0.25">
      <c r="A430" s="20"/>
    </row>
    <row r="431" spans="1:1" x14ac:dyDescent="0.25">
      <c r="A431" s="20"/>
    </row>
    <row r="432" spans="1:1" x14ac:dyDescent="0.25">
      <c r="A432" s="20"/>
    </row>
    <row r="433" spans="1:23" x14ac:dyDescent="0.25">
      <c r="A433" s="20"/>
    </row>
    <row r="434" spans="1:23" x14ac:dyDescent="0.25">
      <c r="A434" s="20"/>
    </row>
    <row r="435" spans="1:23" x14ac:dyDescent="0.25">
      <c r="A435" s="20"/>
    </row>
    <row r="436" spans="1:23" x14ac:dyDescent="0.25">
      <c r="A436" s="20"/>
    </row>
    <row r="437" spans="1:23" x14ac:dyDescent="0.25">
      <c r="A437" s="28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</row>
    <row r="438" spans="1:23" x14ac:dyDescent="0.25">
      <c r="A438" s="24"/>
      <c r="B438" s="25"/>
      <c r="C438" s="25"/>
      <c r="D438" s="25"/>
      <c r="E438" s="8"/>
      <c r="F438" s="8"/>
      <c r="G438" s="8"/>
      <c r="H438" s="8"/>
      <c r="I438" s="26"/>
      <c r="J438" s="8"/>
      <c r="K438" s="8"/>
      <c r="L438" s="8"/>
      <c r="M438" s="9"/>
      <c r="N438" s="9"/>
    </row>
    <row r="439" spans="1:23" x14ac:dyDescent="0.25">
      <c r="A439" s="31"/>
      <c r="B439" s="32"/>
      <c r="C439" s="32"/>
      <c r="D439" s="32"/>
      <c r="E439" s="33"/>
      <c r="F439" s="33"/>
      <c r="G439" s="33"/>
      <c r="H439" s="33"/>
      <c r="I439" s="34"/>
      <c r="J439" s="33"/>
      <c r="K439" s="33"/>
      <c r="L439" s="33"/>
      <c r="M439" s="35"/>
      <c r="N439" s="35"/>
      <c r="O439" s="27"/>
      <c r="P439" s="27"/>
      <c r="Q439" s="27"/>
      <c r="R439" s="27"/>
      <c r="S439" s="27"/>
      <c r="T439" s="27"/>
      <c r="U439" s="27"/>
      <c r="V439" s="27"/>
      <c r="W439" s="27"/>
    </row>
    <row r="440" spans="1:23" x14ac:dyDescent="0.25">
      <c r="A440" s="24"/>
      <c r="B440" s="25"/>
      <c r="C440" s="25"/>
      <c r="D440" s="25"/>
      <c r="E440" s="8"/>
      <c r="F440" s="8"/>
      <c r="G440" s="8"/>
      <c r="H440" s="8"/>
      <c r="I440" s="26"/>
      <c r="J440" s="8"/>
      <c r="K440" s="8"/>
      <c r="L440" s="8"/>
      <c r="M440" s="9"/>
      <c r="N440" s="9"/>
    </row>
    <row r="441" spans="1:23" x14ac:dyDescent="0.25">
      <c r="A441" s="24"/>
      <c r="B441" s="25"/>
      <c r="C441" s="25"/>
      <c r="D441" s="25"/>
      <c r="E441" s="8"/>
      <c r="F441" s="8"/>
      <c r="G441" s="8"/>
      <c r="H441" s="8"/>
      <c r="I441" s="26"/>
      <c r="J441" s="8"/>
      <c r="K441" s="8"/>
      <c r="L441" s="8"/>
      <c r="M441" s="9"/>
      <c r="N441" s="9"/>
    </row>
    <row r="442" spans="1:23" x14ac:dyDescent="0.25">
      <c r="A442" s="24"/>
      <c r="B442" s="25"/>
      <c r="C442" s="25"/>
      <c r="D442" s="25"/>
      <c r="E442" s="8"/>
      <c r="F442" s="8"/>
      <c r="G442" s="8"/>
      <c r="H442" s="8"/>
      <c r="I442" s="26"/>
      <c r="J442" s="8"/>
      <c r="K442" s="8"/>
      <c r="L442" s="8"/>
      <c r="M442" s="9"/>
      <c r="N442" s="9"/>
    </row>
    <row r="443" spans="1:23" x14ac:dyDescent="0.25">
      <c r="A443" s="24"/>
      <c r="B443" s="25"/>
      <c r="C443" s="25"/>
      <c r="D443" s="25"/>
      <c r="E443" s="8"/>
      <c r="F443" s="8"/>
      <c r="G443" s="8"/>
      <c r="H443" s="8"/>
      <c r="I443" s="26"/>
      <c r="J443" s="8"/>
      <c r="K443" s="8"/>
      <c r="L443" s="8"/>
      <c r="M443" s="9"/>
      <c r="N443" s="9"/>
    </row>
    <row r="444" spans="1:23" x14ac:dyDescent="0.25">
      <c r="A444" s="24"/>
      <c r="B444" s="25"/>
      <c r="C444" s="25"/>
      <c r="D444" s="25"/>
      <c r="E444" s="8"/>
      <c r="F444" s="8"/>
      <c r="G444" s="8"/>
      <c r="H444" s="8"/>
      <c r="I444" s="26"/>
      <c r="J444" s="8"/>
      <c r="K444" s="8"/>
      <c r="L444" s="8"/>
      <c r="M444" s="9"/>
      <c r="N444" s="9"/>
    </row>
    <row r="445" spans="1:23" x14ac:dyDescent="0.25">
      <c r="A445" s="24"/>
      <c r="B445" s="25"/>
      <c r="C445" s="25"/>
      <c r="D445" s="25"/>
      <c r="E445" s="8"/>
      <c r="F445" s="8"/>
      <c r="G445" s="8"/>
      <c r="H445" s="8"/>
      <c r="I445" s="26"/>
      <c r="J445" s="8"/>
      <c r="K445" s="8"/>
      <c r="L445" s="8"/>
      <c r="M445" s="9"/>
      <c r="N445" s="9"/>
    </row>
    <row r="446" spans="1:23" x14ac:dyDescent="0.25">
      <c r="A446" s="20"/>
    </row>
    <row r="447" spans="1:23" x14ac:dyDescent="0.25">
      <c r="A447" s="20"/>
    </row>
    <row r="448" spans="1:23" x14ac:dyDescent="0.25">
      <c r="A448" s="20"/>
    </row>
    <row r="449" spans="1:1" x14ac:dyDescent="0.25">
      <c r="A449" s="20"/>
    </row>
    <row r="450" spans="1:1" x14ac:dyDescent="0.25">
      <c r="A450" s="20"/>
    </row>
    <row r="451" spans="1:1" x14ac:dyDescent="0.25">
      <c r="A451" s="20"/>
    </row>
    <row r="452" spans="1:1" x14ac:dyDescent="0.25">
      <c r="A452" s="20"/>
    </row>
    <row r="453" spans="1:1" x14ac:dyDescent="0.25">
      <c r="A453" s="20"/>
    </row>
    <row r="454" spans="1:1" x14ac:dyDescent="0.25">
      <c r="A454" s="20"/>
    </row>
    <row r="455" spans="1:1" x14ac:dyDescent="0.25">
      <c r="A455" s="20"/>
    </row>
    <row r="456" spans="1:1" x14ac:dyDescent="0.25">
      <c r="A456" s="20"/>
    </row>
    <row r="457" spans="1:1" x14ac:dyDescent="0.25">
      <c r="A457" s="20"/>
    </row>
    <row r="458" spans="1:1" x14ac:dyDescent="0.25">
      <c r="A458" s="20"/>
    </row>
    <row r="459" spans="1:1" x14ac:dyDescent="0.25">
      <c r="A459" s="20"/>
    </row>
    <row r="460" spans="1:1" x14ac:dyDescent="0.25">
      <c r="A460" s="20"/>
    </row>
    <row r="461" spans="1:1" x14ac:dyDescent="0.25">
      <c r="A461" s="30"/>
    </row>
    <row r="462" spans="1:1" x14ac:dyDescent="0.25">
      <c r="A462" s="30"/>
    </row>
    <row r="463" spans="1:1" x14ac:dyDescent="0.25">
      <c r="A463" s="30"/>
    </row>
    <row r="464" spans="1:1" x14ac:dyDescent="0.25">
      <c r="A464" s="30"/>
    </row>
    <row r="465" spans="1:1" x14ac:dyDescent="0.25">
      <c r="A465" s="30"/>
    </row>
    <row r="466" spans="1:1" x14ac:dyDescent="0.25">
      <c r="A466" s="30"/>
    </row>
    <row r="467" spans="1:1" x14ac:dyDescent="0.25">
      <c r="A467" s="30"/>
    </row>
    <row r="468" spans="1:1" x14ac:dyDescent="0.25">
      <c r="A468" s="30"/>
    </row>
    <row r="469" spans="1:1" x14ac:dyDescent="0.25">
      <c r="A469" s="30"/>
    </row>
    <row r="470" spans="1:1" x14ac:dyDescent="0.25">
      <c r="A470" s="30"/>
    </row>
    <row r="471" spans="1:1" x14ac:dyDescent="0.25">
      <c r="A471" s="30"/>
    </row>
    <row r="472" spans="1:1" x14ac:dyDescent="0.25">
      <c r="A472" s="30"/>
    </row>
    <row r="473" spans="1:1" x14ac:dyDescent="0.25">
      <c r="A473" s="30"/>
    </row>
    <row r="474" spans="1:1" x14ac:dyDescent="0.25">
      <c r="A474" s="30"/>
    </row>
    <row r="475" spans="1:1" x14ac:dyDescent="0.25">
      <c r="A475" s="30"/>
    </row>
    <row r="476" spans="1:1" x14ac:dyDescent="0.25">
      <c r="A476" s="30"/>
    </row>
    <row r="477" spans="1:1" x14ac:dyDescent="0.25">
      <c r="A477" s="30"/>
    </row>
    <row r="478" spans="1:1" x14ac:dyDescent="0.25">
      <c r="A478" s="30"/>
    </row>
    <row r="479" spans="1:1" x14ac:dyDescent="0.25">
      <c r="A479" s="30"/>
    </row>
    <row r="480" spans="1:1" x14ac:dyDescent="0.25">
      <c r="A480" s="30"/>
    </row>
    <row r="481" spans="1:1" x14ac:dyDescent="0.25">
      <c r="A481" s="30"/>
    </row>
    <row r="482" spans="1:1" x14ac:dyDescent="0.25">
      <c r="A482" s="30"/>
    </row>
    <row r="483" spans="1:1" x14ac:dyDescent="0.25">
      <c r="A483" s="30"/>
    </row>
    <row r="484" spans="1:1" x14ac:dyDescent="0.25">
      <c r="A484" s="30"/>
    </row>
    <row r="485" spans="1:1" x14ac:dyDescent="0.25">
      <c r="A485" s="30"/>
    </row>
    <row r="486" spans="1:1" x14ac:dyDescent="0.25">
      <c r="A486" s="30"/>
    </row>
    <row r="487" spans="1:1" x14ac:dyDescent="0.25">
      <c r="A487" s="30"/>
    </row>
    <row r="488" spans="1:1" x14ac:dyDescent="0.25">
      <c r="A488" s="30"/>
    </row>
    <row r="489" spans="1:1" x14ac:dyDescent="0.25">
      <c r="A489" s="30"/>
    </row>
    <row r="490" spans="1:1" x14ac:dyDescent="0.25">
      <c r="A490" s="30"/>
    </row>
    <row r="491" spans="1:1" x14ac:dyDescent="0.25">
      <c r="A491" s="30"/>
    </row>
    <row r="492" spans="1:1" x14ac:dyDescent="0.25">
      <c r="A492" s="30"/>
    </row>
    <row r="493" spans="1:1" x14ac:dyDescent="0.25">
      <c r="A493" s="30"/>
    </row>
    <row r="494" spans="1:1" x14ac:dyDescent="0.25">
      <c r="A494" s="30"/>
    </row>
    <row r="495" spans="1:1" x14ac:dyDescent="0.25">
      <c r="A495" s="30"/>
    </row>
    <row r="496" spans="1:1" x14ac:dyDescent="0.25">
      <c r="A496" s="30"/>
    </row>
    <row r="497" spans="1:1" x14ac:dyDescent="0.25">
      <c r="A497" s="30"/>
    </row>
    <row r="498" spans="1:1" x14ac:dyDescent="0.25">
      <c r="A498" s="30"/>
    </row>
    <row r="499" spans="1:1" x14ac:dyDescent="0.25">
      <c r="A499" s="30"/>
    </row>
    <row r="500" spans="1:1" x14ac:dyDescent="0.25">
      <c r="A500" s="30"/>
    </row>
    <row r="501" spans="1:1" x14ac:dyDescent="0.25">
      <c r="A501" s="30"/>
    </row>
    <row r="502" spans="1:1" x14ac:dyDescent="0.25">
      <c r="A502" s="30"/>
    </row>
    <row r="503" spans="1:1" x14ac:dyDescent="0.25">
      <c r="A503" s="30"/>
    </row>
    <row r="504" spans="1:1" x14ac:dyDescent="0.25">
      <c r="A504" s="30"/>
    </row>
    <row r="505" spans="1:1" x14ac:dyDescent="0.25">
      <c r="A505" s="30"/>
    </row>
    <row r="506" spans="1:1" x14ac:dyDescent="0.25">
      <c r="A506" s="30"/>
    </row>
    <row r="507" spans="1:1" x14ac:dyDescent="0.25">
      <c r="A507" s="30"/>
    </row>
    <row r="508" spans="1:1" x14ac:dyDescent="0.25">
      <c r="A508" s="30"/>
    </row>
    <row r="509" spans="1:1" x14ac:dyDescent="0.25">
      <c r="A509" s="30"/>
    </row>
    <row r="510" spans="1:1" x14ac:dyDescent="0.25">
      <c r="A510" s="30"/>
    </row>
    <row r="511" spans="1:1" x14ac:dyDescent="0.25">
      <c r="A511" s="30"/>
    </row>
    <row r="512" spans="1:1" x14ac:dyDescent="0.25">
      <c r="A512" s="30"/>
    </row>
    <row r="513" spans="1:1" x14ac:dyDescent="0.25">
      <c r="A513" s="30"/>
    </row>
    <row r="514" spans="1:1" x14ac:dyDescent="0.25">
      <c r="A514" s="30"/>
    </row>
    <row r="515" spans="1:1" x14ac:dyDescent="0.25">
      <c r="A515" s="30"/>
    </row>
    <row r="516" spans="1:1" x14ac:dyDescent="0.25">
      <c r="A516" s="30"/>
    </row>
    <row r="517" spans="1:1" x14ac:dyDescent="0.25">
      <c r="A517" s="30"/>
    </row>
    <row r="518" spans="1:1" x14ac:dyDescent="0.25">
      <c r="A518" s="30"/>
    </row>
    <row r="519" spans="1:1" x14ac:dyDescent="0.25">
      <c r="A519" s="30"/>
    </row>
    <row r="520" spans="1:1" x14ac:dyDescent="0.25">
      <c r="A520" s="30"/>
    </row>
    <row r="521" spans="1:1" x14ac:dyDescent="0.25">
      <c r="A521" s="30"/>
    </row>
    <row r="522" spans="1:1" x14ac:dyDescent="0.25">
      <c r="A522" s="30"/>
    </row>
    <row r="523" spans="1:1" x14ac:dyDescent="0.25">
      <c r="A523" s="30"/>
    </row>
    <row r="524" spans="1:1" x14ac:dyDescent="0.25">
      <c r="A524" s="30"/>
    </row>
    <row r="525" spans="1:1" x14ac:dyDescent="0.25">
      <c r="A525" s="30"/>
    </row>
    <row r="526" spans="1:1" x14ac:dyDescent="0.25">
      <c r="A526" s="30"/>
    </row>
    <row r="527" spans="1:1" x14ac:dyDescent="0.25">
      <c r="A527" s="30"/>
    </row>
    <row r="528" spans="1:1" x14ac:dyDescent="0.25">
      <c r="A528" s="30"/>
    </row>
    <row r="529" spans="1:1" x14ac:dyDescent="0.25">
      <c r="A529" s="30"/>
    </row>
    <row r="530" spans="1:1" x14ac:dyDescent="0.25">
      <c r="A530" s="30"/>
    </row>
    <row r="531" spans="1:1" x14ac:dyDescent="0.25">
      <c r="A531" s="30"/>
    </row>
    <row r="532" spans="1:1" x14ac:dyDescent="0.25">
      <c r="A532" s="30"/>
    </row>
    <row r="533" spans="1:1" x14ac:dyDescent="0.25">
      <c r="A533" s="30"/>
    </row>
    <row r="534" spans="1:1" x14ac:dyDescent="0.25">
      <c r="A534" s="30"/>
    </row>
    <row r="535" spans="1:1" x14ac:dyDescent="0.25">
      <c r="A535" s="30"/>
    </row>
    <row r="536" spans="1:1" x14ac:dyDescent="0.25">
      <c r="A536" s="30"/>
    </row>
    <row r="537" spans="1:1" x14ac:dyDescent="0.25">
      <c r="A537" s="30"/>
    </row>
    <row r="538" spans="1:1" x14ac:dyDescent="0.25">
      <c r="A538" s="30"/>
    </row>
    <row r="539" spans="1:1" x14ac:dyDescent="0.25">
      <c r="A539" s="30"/>
    </row>
    <row r="540" spans="1:1" x14ac:dyDescent="0.25">
      <c r="A540" s="30"/>
    </row>
    <row r="541" spans="1:1" x14ac:dyDescent="0.25">
      <c r="A541" s="30"/>
    </row>
    <row r="542" spans="1:1" x14ac:dyDescent="0.25">
      <c r="A542" s="30"/>
    </row>
    <row r="543" spans="1:1" x14ac:dyDescent="0.25">
      <c r="A543" s="30"/>
    </row>
    <row r="544" spans="1:1" x14ac:dyDescent="0.25">
      <c r="A544" s="30"/>
    </row>
    <row r="545" spans="1:1" x14ac:dyDescent="0.25">
      <c r="A545" s="30"/>
    </row>
    <row r="546" spans="1:1" x14ac:dyDescent="0.25">
      <c r="A546" s="30"/>
    </row>
    <row r="547" spans="1:1" x14ac:dyDescent="0.25">
      <c r="A547" s="30"/>
    </row>
    <row r="548" spans="1:1" x14ac:dyDescent="0.25">
      <c r="A548" s="30"/>
    </row>
    <row r="549" spans="1:1" x14ac:dyDescent="0.25">
      <c r="A549" s="30"/>
    </row>
    <row r="550" spans="1:1" x14ac:dyDescent="0.25">
      <c r="A550" s="30"/>
    </row>
    <row r="551" spans="1:1" x14ac:dyDescent="0.25">
      <c r="A551" s="30"/>
    </row>
    <row r="552" spans="1:1" x14ac:dyDescent="0.25">
      <c r="A552" s="30"/>
    </row>
    <row r="553" spans="1:1" x14ac:dyDescent="0.25">
      <c r="A553" s="30"/>
    </row>
    <row r="554" spans="1:1" x14ac:dyDescent="0.25">
      <c r="A554" s="30"/>
    </row>
    <row r="555" spans="1:1" x14ac:dyDescent="0.25">
      <c r="A555" s="30"/>
    </row>
    <row r="556" spans="1:1" x14ac:dyDescent="0.25">
      <c r="A556" s="30"/>
    </row>
    <row r="557" spans="1:1" x14ac:dyDescent="0.25">
      <c r="A557" s="30"/>
    </row>
    <row r="558" spans="1:1" x14ac:dyDescent="0.25">
      <c r="A558" s="30"/>
    </row>
    <row r="559" spans="1:1" x14ac:dyDescent="0.25">
      <c r="A559" s="30"/>
    </row>
    <row r="560" spans="1:1" x14ac:dyDescent="0.25">
      <c r="A560" s="30"/>
    </row>
    <row r="561" spans="1:1" x14ac:dyDescent="0.25">
      <c r="A561" s="30"/>
    </row>
    <row r="562" spans="1:1" x14ac:dyDescent="0.25">
      <c r="A562" s="30"/>
    </row>
    <row r="563" spans="1:1" x14ac:dyDescent="0.25">
      <c r="A563" s="30"/>
    </row>
    <row r="564" spans="1:1" x14ac:dyDescent="0.25">
      <c r="A564" s="30"/>
    </row>
    <row r="565" spans="1:1" x14ac:dyDescent="0.25">
      <c r="A565" s="30"/>
    </row>
    <row r="566" spans="1:1" x14ac:dyDescent="0.25">
      <c r="A566" s="30"/>
    </row>
    <row r="567" spans="1:1" x14ac:dyDescent="0.25">
      <c r="A567" s="30"/>
    </row>
    <row r="568" spans="1:1" x14ac:dyDescent="0.25">
      <c r="A568" s="30"/>
    </row>
    <row r="569" spans="1:1" x14ac:dyDescent="0.25">
      <c r="A569" s="30"/>
    </row>
    <row r="570" spans="1:1" x14ac:dyDescent="0.25">
      <c r="A570" s="30"/>
    </row>
    <row r="571" spans="1:1" x14ac:dyDescent="0.25">
      <c r="A571" s="30"/>
    </row>
    <row r="572" spans="1:1" x14ac:dyDescent="0.25">
      <c r="A572" s="30"/>
    </row>
    <row r="573" spans="1:1" x14ac:dyDescent="0.25">
      <c r="A573" s="30"/>
    </row>
    <row r="574" spans="1:1" x14ac:dyDescent="0.25">
      <c r="A574" s="30"/>
    </row>
    <row r="575" spans="1:1" x14ac:dyDescent="0.25">
      <c r="A575" s="30"/>
    </row>
    <row r="576" spans="1:1" x14ac:dyDescent="0.25">
      <c r="A576" s="30"/>
    </row>
    <row r="577" spans="1:1" x14ac:dyDescent="0.25">
      <c r="A577" s="30"/>
    </row>
    <row r="578" spans="1:1" x14ac:dyDescent="0.25">
      <c r="A578" s="30"/>
    </row>
    <row r="579" spans="1:1" x14ac:dyDescent="0.25">
      <c r="A579" s="30"/>
    </row>
    <row r="580" spans="1:1" x14ac:dyDescent="0.25">
      <c r="A580" s="30"/>
    </row>
    <row r="581" spans="1:1" x14ac:dyDescent="0.25">
      <c r="A581" s="30"/>
    </row>
    <row r="582" spans="1:1" x14ac:dyDescent="0.25">
      <c r="A582" s="30"/>
    </row>
    <row r="583" spans="1:1" x14ac:dyDescent="0.25">
      <c r="A583" s="30"/>
    </row>
    <row r="584" spans="1:1" x14ac:dyDescent="0.25">
      <c r="A584" s="30"/>
    </row>
    <row r="585" spans="1:1" x14ac:dyDescent="0.25">
      <c r="A585" s="30"/>
    </row>
    <row r="586" spans="1:1" x14ac:dyDescent="0.25">
      <c r="A586" s="30"/>
    </row>
    <row r="587" spans="1:1" x14ac:dyDescent="0.25">
      <c r="A587" s="30"/>
    </row>
    <row r="588" spans="1:1" x14ac:dyDescent="0.25">
      <c r="A588" s="30"/>
    </row>
    <row r="589" spans="1:1" x14ac:dyDescent="0.25">
      <c r="A589" s="30"/>
    </row>
    <row r="590" spans="1:1" x14ac:dyDescent="0.25">
      <c r="A590" s="30"/>
    </row>
    <row r="591" spans="1:1" x14ac:dyDescent="0.25">
      <c r="A591" s="30"/>
    </row>
    <row r="592" spans="1:1" x14ac:dyDescent="0.25">
      <c r="A592" s="30"/>
    </row>
    <row r="593" spans="1:1" x14ac:dyDescent="0.25">
      <c r="A593" s="30"/>
    </row>
    <row r="594" spans="1:1" x14ac:dyDescent="0.25">
      <c r="A594" s="30"/>
    </row>
    <row r="595" spans="1:1" x14ac:dyDescent="0.25">
      <c r="A595" s="30"/>
    </row>
    <row r="596" spans="1:1" x14ac:dyDescent="0.25">
      <c r="A596" s="30"/>
    </row>
    <row r="597" spans="1:1" x14ac:dyDescent="0.25">
      <c r="A597" s="30"/>
    </row>
    <row r="598" spans="1:1" x14ac:dyDescent="0.25">
      <c r="A598" s="30"/>
    </row>
    <row r="599" spans="1:1" x14ac:dyDescent="0.25">
      <c r="A599" s="30"/>
    </row>
    <row r="600" spans="1:1" x14ac:dyDescent="0.25">
      <c r="A600" s="30"/>
    </row>
    <row r="601" spans="1:1" x14ac:dyDescent="0.25">
      <c r="A601" s="30"/>
    </row>
    <row r="602" spans="1:1" x14ac:dyDescent="0.25">
      <c r="A602" s="30"/>
    </row>
    <row r="603" spans="1:1" x14ac:dyDescent="0.25">
      <c r="A603" s="30"/>
    </row>
    <row r="604" spans="1:1" x14ac:dyDescent="0.25">
      <c r="A604" s="30"/>
    </row>
    <row r="605" spans="1:1" x14ac:dyDescent="0.25">
      <c r="A605" s="30"/>
    </row>
    <row r="606" spans="1:1" x14ac:dyDescent="0.25">
      <c r="A606" s="30"/>
    </row>
    <row r="607" spans="1:1" x14ac:dyDescent="0.25">
      <c r="A607" s="30"/>
    </row>
    <row r="608" spans="1:1" x14ac:dyDescent="0.25">
      <c r="A608" s="30"/>
    </row>
    <row r="609" spans="1:1" x14ac:dyDescent="0.25">
      <c r="A609" s="30"/>
    </row>
    <row r="610" spans="1:1" x14ac:dyDescent="0.25">
      <c r="A610" s="30"/>
    </row>
    <row r="611" spans="1:1" x14ac:dyDescent="0.25">
      <c r="A611" s="30"/>
    </row>
    <row r="612" spans="1:1" x14ac:dyDescent="0.25">
      <c r="A612" s="30"/>
    </row>
    <row r="613" spans="1:1" x14ac:dyDescent="0.25">
      <c r="A613" s="30"/>
    </row>
    <row r="614" spans="1:1" x14ac:dyDescent="0.25">
      <c r="A614" s="30"/>
    </row>
    <row r="615" spans="1:1" x14ac:dyDescent="0.25">
      <c r="A615" s="30"/>
    </row>
    <row r="616" spans="1:1" x14ac:dyDescent="0.25">
      <c r="A616" s="30"/>
    </row>
    <row r="617" spans="1:1" x14ac:dyDescent="0.25">
      <c r="A617" s="30"/>
    </row>
    <row r="618" spans="1:1" x14ac:dyDescent="0.25">
      <c r="A618" s="30"/>
    </row>
    <row r="619" spans="1:1" x14ac:dyDescent="0.25">
      <c r="A619" s="30"/>
    </row>
    <row r="620" spans="1:1" x14ac:dyDescent="0.25">
      <c r="A620" s="30"/>
    </row>
    <row r="621" spans="1:1" x14ac:dyDescent="0.25">
      <c r="A621" s="30"/>
    </row>
    <row r="622" spans="1:1" x14ac:dyDescent="0.25">
      <c r="A622" s="30"/>
    </row>
    <row r="623" spans="1:1" x14ac:dyDescent="0.25">
      <c r="A623" s="30"/>
    </row>
    <row r="624" spans="1:1" x14ac:dyDescent="0.25">
      <c r="A624" s="30"/>
    </row>
    <row r="625" spans="1:1" x14ac:dyDescent="0.25">
      <c r="A625" s="30"/>
    </row>
    <row r="626" spans="1:1" x14ac:dyDescent="0.25">
      <c r="A626" s="30"/>
    </row>
    <row r="627" spans="1:1" x14ac:dyDescent="0.25">
      <c r="A627" s="30"/>
    </row>
    <row r="628" spans="1:1" x14ac:dyDescent="0.25">
      <c r="A628" s="30"/>
    </row>
    <row r="629" spans="1:1" x14ac:dyDescent="0.25">
      <c r="A629" s="30"/>
    </row>
    <row r="630" spans="1:1" x14ac:dyDescent="0.25">
      <c r="A630" s="30"/>
    </row>
    <row r="631" spans="1:1" x14ac:dyDescent="0.25">
      <c r="A631" s="30"/>
    </row>
    <row r="632" spans="1:1" x14ac:dyDescent="0.25">
      <c r="A632" s="30"/>
    </row>
    <row r="633" spans="1:1" x14ac:dyDescent="0.25">
      <c r="A633" s="30"/>
    </row>
    <row r="634" spans="1:1" x14ac:dyDescent="0.25">
      <c r="A634" s="30"/>
    </row>
    <row r="635" spans="1:1" x14ac:dyDescent="0.25">
      <c r="A635" s="30"/>
    </row>
    <row r="636" spans="1:1" x14ac:dyDescent="0.25">
      <c r="A636" s="30"/>
    </row>
    <row r="637" spans="1:1" x14ac:dyDescent="0.25">
      <c r="A637" s="30"/>
    </row>
    <row r="638" spans="1:1" x14ac:dyDescent="0.25">
      <c r="A638" s="30"/>
    </row>
    <row r="639" spans="1:1" x14ac:dyDescent="0.25">
      <c r="A639" s="30"/>
    </row>
    <row r="640" spans="1:1" x14ac:dyDescent="0.25">
      <c r="A640" s="30"/>
    </row>
    <row r="641" spans="1:1" x14ac:dyDescent="0.25">
      <c r="A641" s="30"/>
    </row>
    <row r="642" spans="1:1" x14ac:dyDescent="0.25">
      <c r="A642" s="30"/>
    </row>
    <row r="643" spans="1:1" x14ac:dyDescent="0.25">
      <c r="A643" s="30"/>
    </row>
    <row r="644" spans="1:1" x14ac:dyDescent="0.25">
      <c r="A644" s="30"/>
    </row>
    <row r="645" spans="1:1" x14ac:dyDescent="0.25">
      <c r="A645" s="30"/>
    </row>
    <row r="646" spans="1:1" x14ac:dyDescent="0.25">
      <c r="A646" s="30"/>
    </row>
    <row r="647" spans="1:1" x14ac:dyDescent="0.25">
      <c r="A647" s="30"/>
    </row>
    <row r="648" spans="1:1" x14ac:dyDescent="0.25">
      <c r="A648" s="30"/>
    </row>
    <row r="649" spans="1:1" x14ac:dyDescent="0.25">
      <c r="A649" s="30"/>
    </row>
    <row r="650" spans="1:1" x14ac:dyDescent="0.25">
      <c r="A650" s="30"/>
    </row>
    <row r="651" spans="1:1" x14ac:dyDescent="0.25">
      <c r="A651" s="30"/>
    </row>
    <row r="652" spans="1:1" x14ac:dyDescent="0.25">
      <c r="A652" s="30"/>
    </row>
    <row r="653" spans="1:1" x14ac:dyDescent="0.25">
      <c r="A653" s="30"/>
    </row>
    <row r="654" spans="1:1" x14ac:dyDescent="0.25">
      <c r="A654" s="30"/>
    </row>
    <row r="655" spans="1:1" x14ac:dyDescent="0.25">
      <c r="A655" s="30"/>
    </row>
    <row r="656" spans="1:1" x14ac:dyDescent="0.25">
      <c r="A656" s="30"/>
    </row>
    <row r="657" spans="1:1" x14ac:dyDescent="0.25">
      <c r="A657" s="30"/>
    </row>
    <row r="658" spans="1:1" x14ac:dyDescent="0.25">
      <c r="A658" s="30"/>
    </row>
    <row r="659" spans="1:1" x14ac:dyDescent="0.25">
      <c r="A659" s="30"/>
    </row>
    <row r="660" spans="1:1" x14ac:dyDescent="0.25">
      <c r="A660" s="30"/>
    </row>
    <row r="661" spans="1:1" x14ac:dyDescent="0.25">
      <c r="A661" s="30"/>
    </row>
    <row r="662" spans="1:1" x14ac:dyDescent="0.25">
      <c r="A662" s="30"/>
    </row>
    <row r="663" spans="1:1" x14ac:dyDescent="0.25">
      <c r="A663" s="30"/>
    </row>
    <row r="664" spans="1:1" x14ac:dyDescent="0.25">
      <c r="A664" s="30"/>
    </row>
    <row r="665" spans="1:1" x14ac:dyDescent="0.25">
      <c r="A665" s="30"/>
    </row>
    <row r="666" spans="1:1" x14ac:dyDescent="0.25">
      <c r="A666" s="30"/>
    </row>
    <row r="667" spans="1:1" x14ac:dyDescent="0.25">
      <c r="A667" s="30"/>
    </row>
    <row r="668" spans="1:1" x14ac:dyDescent="0.25">
      <c r="A668" s="30"/>
    </row>
    <row r="669" spans="1:1" x14ac:dyDescent="0.25">
      <c r="A669" s="30"/>
    </row>
    <row r="670" spans="1:1" x14ac:dyDescent="0.25">
      <c r="A670" s="30"/>
    </row>
    <row r="671" spans="1:1" x14ac:dyDescent="0.25">
      <c r="A671" s="30"/>
    </row>
    <row r="672" spans="1:1" x14ac:dyDescent="0.25">
      <c r="A672" s="30"/>
    </row>
    <row r="673" spans="1:1" x14ac:dyDescent="0.25">
      <c r="A673" s="30"/>
    </row>
    <row r="674" spans="1:1" x14ac:dyDescent="0.25">
      <c r="A674" s="30"/>
    </row>
    <row r="675" spans="1:1" x14ac:dyDescent="0.25">
      <c r="A675" s="30"/>
    </row>
    <row r="676" spans="1:1" x14ac:dyDescent="0.25">
      <c r="A676" s="30"/>
    </row>
    <row r="677" spans="1:1" x14ac:dyDescent="0.25">
      <c r="A677" s="30"/>
    </row>
    <row r="678" spans="1:1" x14ac:dyDescent="0.25">
      <c r="A678" s="30"/>
    </row>
    <row r="679" spans="1:1" x14ac:dyDescent="0.25">
      <c r="A679" s="30"/>
    </row>
    <row r="680" spans="1:1" x14ac:dyDescent="0.25">
      <c r="A680" s="30"/>
    </row>
    <row r="681" spans="1:1" x14ac:dyDescent="0.25">
      <c r="A681" s="30"/>
    </row>
    <row r="682" spans="1:1" x14ac:dyDescent="0.25">
      <c r="A682" s="30"/>
    </row>
    <row r="683" spans="1:1" x14ac:dyDescent="0.25">
      <c r="A683" s="30"/>
    </row>
    <row r="684" spans="1:1" x14ac:dyDescent="0.25">
      <c r="A684" s="30"/>
    </row>
    <row r="685" spans="1:1" x14ac:dyDescent="0.25">
      <c r="A685" s="30"/>
    </row>
    <row r="686" spans="1:1" x14ac:dyDescent="0.25">
      <c r="A686" s="30"/>
    </row>
    <row r="687" spans="1:1" x14ac:dyDescent="0.25">
      <c r="A687" s="30"/>
    </row>
    <row r="688" spans="1:1" x14ac:dyDescent="0.25">
      <c r="A688" s="30"/>
    </row>
    <row r="689" spans="1:1" x14ac:dyDescent="0.25">
      <c r="A689" s="30"/>
    </row>
    <row r="690" spans="1:1" x14ac:dyDescent="0.25">
      <c r="A690" s="30"/>
    </row>
    <row r="691" spans="1:1" x14ac:dyDescent="0.25">
      <c r="A691" s="30"/>
    </row>
    <row r="692" spans="1:1" x14ac:dyDescent="0.25">
      <c r="A692" s="30"/>
    </row>
    <row r="693" spans="1:1" x14ac:dyDescent="0.25">
      <c r="A693" s="30"/>
    </row>
    <row r="694" spans="1:1" x14ac:dyDescent="0.25">
      <c r="A694" s="30"/>
    </row>
    <row r="695" spans="1:1" x14ac:dyDescent="0.25">
      <c r="A695" s="30"/>
    </row>
    <row r="696" spans="1:1" x14ac:dyDescent="0.25">
      <c r="A696" s="30"/>
    </row>
    <row r="697" spans="1:1" x14ac:dyDescent="0.25">
      <c r="A697" s="30"/>
    </row>
    <row r="698" spans="1:1" x14ac:dyDescent="0.25">
      <c r="A698" s="30"/>
    </row>
    <row r="699" spans="1:1" x14ac:dyDescent="0.25">
      <c r="A699" s="30"/>
    </row>
    <row r="700" spans="1:1" x14ac:dyDescent="0.25">
      <c r="A700" s="30"/>
    </row>
    <row r="701" spans="1:1" x14ac:dyDescent="0.25">
      <c r="A701" s="30"/>
    </row>
    <row r="702" spans="1:1" x14ac:dyDescent="0.25">
      <c r="A702" s="30"/>
    </row>
    <row r="703" spans="1:1" x14ac:dyDescent="0.25">
      <c r="A703" s="30"/>
    </row>
    <row r="704" spans="1:1" x14ac:dyDescent="0.25">
      <c r="A704" s="30"/>
    </row>
    <row r="705" spans="1:1" x14ac:dyDescent="0.25">
      <c r="A705" s="30"/>
    </row>
    <row r="706" spans="1:1" x14ac:dyDescent="0.25">
      <c r="A706" s="30"/>
    </row>
    <row r="707" spans="1:1" x14ac:dyDescent="0.25">
      <c r="A707" s="30"/>
    </row>
    <row r="708" spans="1:1" x14ac:dyDescent="0.25">
      <c r="A708" s="30"/>
    </row>
    <row r="709" spans="1:1" x14ac:dyDescent="0.25">
      <c r="A709" s="30"/>
    </row>
    <row r="710" spans="1:1" x14ac:dyDescent="0.25">
      <c r="A710" s="30"/>
    </row>
    <row r="711" spans="1:1" x14ac:dyDescent="0.25">
      <c r="A711" s="30"/>
    </row>
    <row r="712" spans="1:1" x14ac:dyDescent="0.25">
      <c r="A712" s="30"/>
    </row>
    <row r="713" spans="1:1" x14ac:dyDescent="0.25">
      <c r="A713" s="30"/>
    </row>
    <row r="714" spans="1:1" x14ac:dyDescent="0.25">
      <c r="A714" s="30"/>
    </row>
    <row r="715" spans="1:1" x14ac:dyDescent="0.25">
      <c r="A715" s="30"/>
    </row>
    <row r="716" spans="1:1" x14ac:dyDescent="0.25">
      <c r="A716" s="30"/>
    </row>
    <row r="717" spans="1:1" x14ac:dyDescent="0.25">
      <c r="A717" s="30"/>
    </row>
    <row r="718" spans="1:1" x14ac:dyDescent="0.25">
      <c r="A718" s="30"/>
    </row>
    <row r="719" spans="1:1" x14ac:dyDescent="0.25">
      <c r="A719" s="30"/>
    </row>
    <row r="720" spans="1:1" x14ac:dyDescent="0.25">
      <c r="A720" s="30"/>
    </row>
    <row r="721" spans="1:1" x14ac:dyDescent="0.25">
      <c r="A721" s="30"/>
    </row>
    <row r="722" spans="1:1" x14ac:dyDescent="0.25">
      <c r="A722" s="30"/>
    </row>
    <row r="723" spans="1:1" x14ac:dyDescent="0.25">
      <c r="A723" s="30"/>
    </row>
    <row r="724" spans="1:1" x14ac:dyDescent="0.25">
      <c r="A724" s="30"/>
    </row>
    <row r="725" spans="1:1" x14ac:dyDescent="0.25">
      <c r="A725" s="30"/>
    </row>
    <row r="726" spans="1:1" x14ac:dyDescent="0.25">
      <c r="A726" s="30"/>
    </row>
    <row r="727" spans="1:1" x14ac:dyDescent="0.25">
      <c r="A727" s="30"/>
    </row>
    <row r="728" spans="1:1" x14ac:dyDescent="0.25">
      <c r="A728" s="30"/>
    </row>
    <row r="729" spans="1:1" x14ac:dyDescent="0.25">
      <c r="A729" s="30"/>
    </row>
    <row r="730" spans="1:1" x14ac:dyDescent="0.25">
      <c r="A730" s="30"/>
    </row>
    <row r="731" spans="1:1" x14ac:dyDescent="0.25">
      <c r="A731" s="30"/>
    </row>
    <row r="732" spans="1:1" x14ac:dyDescent="0.25">
      <c r="A732" s="30"/>
    </row>
    <row r="733" spans="1:1" x14ac:dyDescent="0.25">
      <c r="A733" s="30"/>
    </row>
    <row r="734" spans="1:1" x14ac:dyDescent="0.25">
      <c r="A734" s="30"/>
    </row>
    <row r="735" spans="1:1" x14ac:dyDescent="0.25">
      <c r="A735" s="30"/>
    </row>
    <row r="736" spans="1:1" x14ac:dyDescent="0.25">
      <c r="A736" s="30"/>
    </row>
    <row r="737" spans="1:1" x14ac:dyDescent="0.25">
      <c r="A737" s="30"/>
    </row>
    <row r="738" spans="1:1" x14ac:dyDescent="0.25">
      <c r="A738" s="30"/>
    </row>
    <row r="739" spans="1:1" x14ac:dyDescent="0.25">
      <c r="A739" s="30"/>
    </row>
    <row r="740" spans="1:1" x14ac:dyDescent="0.25">
      <c r="A740" s="30"/>
    </row>
    <row r="741" spans="1:1" x14ac:dyDescent="0.25">
      <c r="A741" s="30"/>
    </row>
    <row r="742" spans="1:1" x14ac:dyDescent="0.25">
      <c r="A742" s="30"/>
    </row>
    <row r="743" spans="1:1" x14ac:dyDescent="0.25">
      <c r="A743" s="30"/>
    </row>
    <row r="744" spans="1:1" x14ac:dyDescent="0.25">
      <c r="A744" s="30"/>
    </row>
    <row r="745" spans="1:1" x14ac:dyDescent="0.25">
      <c r="A745" s="30"/>
    </row>
    <row r="746" spans="1:1" x14ac:dyDescent="0.25">
      <c r="A746" s="30"/>
    </row>
    <row r="747" spans="1:1" x14ac:dyDescent="0.25">
      <c r="A747" s="30"/>
    </row>
    <row r="748" spans="1:1" x14ac:dyDescent="0.25">
      <c r="A748" s="30"/>
    </row>
    <row r="749" spans="1:1" x14ac:dyDescent="0.25">
      <c r="A749" s="30"/>
    </row>
    <row r="750" spans="1:1" x14ac:dyDescent="0.25">
      <c r="A750" s="30"/>
    </row>
    <row r="751" spans="1:1" x14ac:dyDescent="0.25">
      <c r="A751" s="30"/>
    </row>
    <row r="752" spans="1:1" x14ac:dyDescent="0.25">
      <c r="A752" s="30"/>
    </row>
    <row r="753" spans="1:1" x14ac:dyDescent="0.25">
      <c r="A753" s="30"/>
    </row>
    <row r="754" spans="1:1" x14ac:dyDescent="0.25">
      <c r="A754" s="30"/>
    </row>
    <row r="755" spans="1:1" x14ac:dyDescent="0.25">
      <c r="A755" s="30"/>
    </row>
    <row r="756" spans="1:1" x14ac:dyDescent="0.25">
      <c r="A756" s="30"/>
    </row>
    <row r="757" spans="1:1" x14ac:dyDescent="0.25">
      <c r="A757" s="30"/>
    </row>
    <row r="758" spans="1:1" x14ac:dyDescent="0.25">
      <c r="A758" s="30"/>
    </row>
    <row r="759" spans="1:1" x14ac:dyDescent="0.25">
      <c r="A759" s="30"/>
    </row>
    <row r="760" spans="1:1" x14ac:dyDescent="0.25">
      <c r="A760" s="30"/>
    </row>
    <row r="761" spans="1:1" x14ac:dyDescent="0.25">
      <c r="A761" s="30"/>
    </row>
    <row r="762" spans="1:1" x14ac:dyDescent="0.25">
      <c r="A762" s="30"/>
    </row>
    <row r="763" spans="1:1" x14ac:dyDescent="0.25">
      <c r="A763" s="30"/>
    </row>
    <row r="764" spans="1:1" x14ac:dyDescent="0.25">
      <c r="A764" s="30"/>
    </row>
    <row r="765" spans="1:1" x14ac:dyDescent="0.25">
      <c r="A765" s="30"/>
    </row>
    <row r="766" spans="1:1" x14ac:dyDescent="0.25">
      <c r="A766" s="30"/>
    </row>
    <row r="767" spans="1:1" x14ac:dyDescent="0.25">
      <c r="A767" s="30"/>
    </row>
    <row r="768" spans="1:1" x14ac:dyDescent="0.25">
      <c r="A768" s="30"/>
    </row>
    <row r="769" spans="1:1" x14ac:dyDescent="0.25">
      <c r="A769" s="30"/>
    </row>
    <row r="770" spans="1:1" x14ac:dyDescent="0.25">
      <c r="A770" s="30"/>
    </row>
    <row r="771" spans="1:1" x14ac:dyDescent="0.25">
      <c r="A771" s="30"/>
    </row>
    <row r="772" spans="1:1" x14ac:dyDescent="0.25">
      <c r="A772" s="30"/>
    </row>
    <row r="773" spans="1:1" x14ac:dyDescent="0.25">
      <c r="A773" s="30"/>
    </row>
    <row r="774" spans="1:1" x14ac:dyDescent="0.25">
      <c r="A774" s="30"/>
    </row>
    <row r="775" spans="1:1" x14ac:dyDescent="0.25">
      <c r="A775" s="30"/>
    </row>
    <row r="776" spans="1:1" x14ac:dyDescent="0.25">
      <c r="A776" s="30"/>
    </row>
    <row r="777" spans="1:1" x14ac:dyDescent="0.25">
      <c r="A777" s="30"/>
    </row>
    <row r="778" spans="1:1" x14ac:dyDescent="0.25">
      <c r="A778" s="30"/>
    </row>
    <row r="779" spans="1:1" x14ac:dyDescent="0.25">
      <c r="A779" s="30"/>
    </row>
    <row r="780" spans="1:1" x14ac:dyDescent="0.25">
      <c r="A780" s="30"/>
    </row>
    <row r="781" spans="1:1" x14ac:dyDescent="0.25">
      <c r="A781" s="30"/>
    </row>
    <row r="782" spans="1:1" x14ac:dyDescent="0.25">
      <c r="A782" s="30"/>
    </row>
    <row r="783" spans="1:1" x14ac:dyDescent="0.25">
      <c r="A783" s="30"/>
    </row>
    <row r="784" spans="1:1" x14ac:dyDescent="0.25">
      <c r="A784" s="30"/>
    </row>
    <row r="785" spans="1:1" x14ac:dyDescent="0.25">
      <c r="A785" s="30"/>
    </row>
    <row r="786" spans="1:1" x14ac:dyDescent="0.25">
      <c r="A786" s="30"/>
    </row>
    <row r="787" spans="1:1" x14ac:dyDescent="0.25">
      <c r="A787" s="30"/>
    </row>
    <row r="788" spans="1:1" x14ac:dyDescent="0.25">
      <c r="A788" s="30"/>
    </row>
    <row r="789" spans="1:1" x14ac:dyDescent="0.25">
      <c r="A789" s="30"/>
    </row>
    <row r="790" spans="1:1" x14ac:dyDescent="0.25">
      <c r="A790" s="30"/>
    </row>
    <row r="791" spans="1:1" x14ac:dyDescent="0.25">
      <c r="A791" s="30"/>
    </row>
    <row r="792" spans="1:1" x14ac:dyDescent="0.25">
      <c r="A792" s="30"/>
    </row>
    <row r="793" spans="1:1" x14ac:dyDescent="0.25">
      <c r="A793" s="30"/>
    </row>
    <row r="794" spans="1:1" x14ac:dyDescent="0.25">
      <c r="A794" s="30"/>
    </row>
    <row r="795" spans="1:1" x14ac:dyDescent="0.25">
      <c r="A795" s="30"/>
    </row>
    <row r="796" spans="1:1" x14ac:dyDescent="0.25">
      <c r="A796" s="30"/>
    </row>
    <row r="797" spans="1:1" x14ac:dyDescent="0.25">
      <c r="A797" s="30"/>
    </row>
    <row r="798" spans="1:1" x14ac:dyDescent="0.25">
      <c r="A798" s="30"/>
    </row>
    <row r="799" spans="1:1" x14ac:dyDescent="0.25">
      <c r="A799" s="30"/>
    </row>
    <row r="800" spans="1:1" x14ac:dyDescent="0.25">
      <c r="A800" s="30"/>
    </row>
    <row r="801" spans="1:1" x14ac:dyDescent="0.25">
      <c r="A801" s="30"/>
    </row>
    <row r="802" spans="1:1" x14ac:dyDescent="0.25">
      <c r="A802" s="30"/>
    </row>
    <row r="803" spans="1:1" x14ac:dyDescent="0.25">
      <c r="A803" s="30"/>
    </row>
    <row r="804" spans="1:1" x14ac:dyDescent="0.25">
      <c r="A804" s="30"/>
    </row>
    <row r="805" spans="1:1" x14ac:dyDescent="0.25">
      <c r="A805" s="30"/>
    </row>
    <row r="806" spans="1:1" x14ac:dyDescent="0.25">
      <c r="A806" s="30"/>
    </row>
    <row r="807" spans="1:1" x14ac:dyDescent="0.25">
      <c r="A807" s="30"/>
    </row>
    <row r="808" spans="1:1" x14ac:dyDescent="0.25">
      <c r="A808" s="30"/>
    </row>
    <row r="809" spans="1:1" x14ac:dyDescent="0.25">
      <c r="A809" s="30"/>
    </row>
    <row r="810" spans="1:1" x14ac:dyDescent="0.25">
      <c r="A810" s="30"/>
    </row>
    <row r="811" spans="1:1" x14ac:dyDescent="0.25">
      <c r="A811" s="30"/>
    </row>
    <row r="812" spans="1:1" x14ac:dyDescent="0.25">
      <c r="A812" s="30"/>
    </row>
    <row r="813" spans="1:1" x14ac:dyDescent="0.25">
      <c r="A813" s="30"/>
    </row>
    <row r="814" spans="1:1" x14ac:dyDescent="0.25">
      <c r="A814" s="30"/>
    </row>
    <row r="815" spans="1:1" x14ac:dyDescent="0.25">
      <c r="A815" s="30"/>
    </row>
    <row r="816" spans="1:1" x14ac:dyDescent="0.25">
      <c r="A816" s="30"/>
    </row>
    <row r="817" spans="1:1" x14ac:dyDescent="0.25">
      <c r="A817" s="30"/>
    </row>
    <row r="818" spans="1:1" x14ac:dyDescent="0.25">
      <c r="A818" s="30"/>
    </row>
    <row r="819" spans="1:1" x14ac:dyDescent="0.25">
      <c r="A819" s="30"/>
    </row>
    <row r="820" spans="1:1" x14ac:dyDescent="0.25">
      <c r="A820" s="30"/>
    </row>
    <row r="821" spans="1:1" x14ac:dyDescent="0.25">
      <c r="A821" s="30"/>
    </row>
    <row r="822" spans="1:1" x14ac:dyDescent="0.25">
      <c r="A822" s="30"/>
    </row>
    <row r="823" spans="1:1" x14ac:dyDescent="0.25">
      <c r="A823" s="30"/>
    </row>
    <row r="824" spans="1:1" x14ac:dyDescent="0.25">
      <c r="A824" s="30"/>
    </row>
    <row r="825" spans="1:1" x14ac:dyDescent="0.25">
      <c r="A825" s="30"/>
    </row>
    <row r="826" spans="1:1" x14ac:dyDescent="0.25">
      <c r="A826" s="30"/>
    </row>
    <row r="827" spans="1:1" x14ac:dyDescent="0.25">
      <c r="A827" s="30"/>
    </row>
    <row r="828" spans="1:1" x14ac:dyDescent="0.25">
      <c r="A828" s="30"/>
    </row>
    <row r="829" spans="1:1" x14ac:dyDescent="0.25">
      <c r="A829" s="30"/>
    </row>
    <row r="830" spans="1:1" x14ac:dyDescent="0.25">
      <c r="A830" s="30"/>
    </row>
    <row r="831" spans="1:1" x14ac:dyDescent="0.25">
      <c r="A831" s="30"/>
    </row>
    <row r="832" spans="1:1" x14ac:dyDescent="0.25">
      <c r="A832" s="30"/>
    </row>
    <row r="833" spans="1:1" x14ac:dyDescent="0.25">
      <c r="A833" s="30"/>
    </row>
    <row r="834" spans="1:1" x14ac:dyDescent="0.25">
      <c r="A834" s="30"/>
    </row>
    <row r="835" spans="1:1" x14ac:dyDescent="0.25">
      <c r="A835" s="30"/>
    </row>
    <row r="836" spans="1:1" x14ac:dyDescent="0.25">
      <c r="A836" s="30"/>
    </row>
    <row r="837" spans="1:1" x14ac:dyDescent="0.25">
      <c r="A837" s="30"/>
    </row>
    <row r="838" spans="1:1" x14ac:dyDescent="0.25">
      <c r="A838" s="30"/>
    </row>
    <row r="839" spans="1:1" x14ac:dyDescent="0.25">
      <c r="A839" s="30"/>
    </row>
    <row r="840" spans="1:1" x14ac:dyDescent="0.25">
      <c r="A840" s="30"/>
    </row>
    <row r="841" spans="1:1" x14ac:dyDescent="0.25">
      <c r="A841" s="30"/>
    </row>
    <row r="842" spans="1:1" x14ac:dyDescent="0.25">
      <c r="A842" s="30"/>
    </row>
    <row r="843" spans="1:1" x14ac:dyDescent="0.25">
      <c r="A843" s="30"/>
    </row>
    <row r="844" spans="1:1" x14ac:dyDescent="0.25">
      <c r="A844" s="30"/>
    </row>
    <row r="845" spans="1:1" x14ac:dyDescent="0.25">
      <c r="A845" s="30"/>
    </row>
    <row r="846" spans="1:1" x14ac:dyDescent="0.25">
      <c r="A846" s="30"/>
    </row>
    <row r="847" spans="1:1" x14ac:dyDescent="0.25">
      <c r="A847" s="30"/>
    </row>
    <row r="848" spans="1:1" x14ac:dyDescent="0.25">
      <c r="A848" s="30"/>
    </row>
    <row r="849" spans="1:1" x14ac:dyDescent="0.25">
      <c r="A849" s="30"/>
    </row>
    <row r="850" spans="1:1" x14ac:dyDescent="0.25">
      <c r="A850" s="30"/>
    </row>
    <row r="851" spans="1:1" x14ac:dyDescent="0.25">
      <c r="A851" s="30"/>
    </row>
    <row r="852" spans="1:1" x14ac:dyDescent="0.25">
      <c r="A852" s="30"/>
    </row>
    <row r="853" spans="1:1" x14ac:dyDescent="0.25">
      <c r="A853" s="30"/>
    </row>
    <row r="854" spans="1:1" x14ac:dyDescent="0.25">
      <c r="A854" s="30"/>
    </row>
    <row r="855" spans="1:1" x14ac:dyDescent="0.25">
      <c r="A855" s="30"/>
    </row>
    <row r="856" spans="1:1" x14ac:dyDescent="0.25">
      <c r="A856" s="30"/>
    </row>
    <row r="857" spans="1:1" x14ac:dyDescent="0.25">
      <c r="A857" s="30"/>
    </row>
    <row r="858" spans="1:1" x14ac:dyDescent="0.25">
      <c r="A858" s="30"/>
    </row>
    <row r="859" spans="1:1" x14ac:dyDescent="0.25">
      <c r="A859" s="30"/>
    </row>
    <row r="860" spans="1:1" x14ac:dyDescent="0.25">
      <c r="A860" s="30"/>
    </row>
    <row r="861" spans="1:1" x14ac:dyDescent="0.25">
      <c r="A861" s="30"/>
    </row>
    <row r="862" spans="1:1" x14ac:dyDescent="0.25">
      <c r="A862" s="30"/>
    </row>
    <row r="863" spans="1:1" x14ac:dyDescent="0.25">
      <c r="A863" s="30"/>
    </row>
    <row r="864" spans="1:1" x14ac:dyDescent="0.25">
      <c r="A864" s="30"/>
    </row>
    <row r="865" spans="1:1" x14ac:dyDescent="0.25">
      <c r="A865" s="30"/>
    </row>
    <row r="866" spans="1:1" x14ac:dyDescent="0.25">
      <c r="A866" s="30"/>
    </row>
    <row r="867" spans="1:1" x14ac:dyDescent="0.25">
      <c r="A867" s="30"/>
    </row>
    <row r="868" spans="1:1" x14ac:dyDescent="0.25">
      <c r="A868" s="30"/>
    </row>
    <row r="869" spans="1:1" x14ac:dyDescent="0.25">
      <c r="A869" s="30"/>
    </row>
    <row r="870" spans="1:1" x14ac:dyDescent="0.25">
      <c r="A870" s="30"/>
    </row>
    <row r="871" spans="1:1" x14ac:dyDescent="0.25">
      <c r="A871" s="30"/>
    </row>
    <row r="872" spans="1:1" x14ac:dyDescent="0.25">
      <c r="A872" s="30"/>
    </row>
    <row r="873" spans="1:1" x14ac:dyDescent="0.25">
      <c r="A873" s="30"/>
    </row>
    <row r="874" spans="1:1" x14ac:dyDescent="0.25">
      <c r="A874" s="30"/>
    </row>
    <row r="875" spans="1:1" x14ac:dyDescent="0.25">
      <c r="A875" s="30"/>
    </row>
    <row r="876" spans="1:1" x14ac:dyDescent="0.25">
      <c r="A876" s="30"/>
    </row>
    <row r="877" spans="1:1" x14ac:dyDescent="0.25">
      <c r="A877" s="30"/>
    </row>
    <row r="878" spans="1:1" x14ac:dyDescent="0.25">
      <c r="A878" s="30"/>
    </row>
    <row r="879" spans="1:1" x14ac:dyDescent="0.25">
      <c r="A879" s="30"/>
    </row>
    <row r="880" spans="1:1" x14ac:dyDescent="0.25">
      <c r="A880" s="30"/>
    </row>
    <row r="881" spans="1:1" x14ac:dyDescent="0.25">
      <c r="A881" s="30"/>
    </row>
    <row r="882" spans="1:1" x14ac:dyDescent="0.25">
      <c r="A882" s="30"/>
    </row>
    <row r="883" spans="1:1" x14ac:dyDescent="0.25">
      <c r="A883" s="30"/>
    </row>
    <row r="884" spans="1:1" x14ac:dyDescent="0.25">
      <c r="A884" s="30"/>
    </row>
    <row r="885" spans="1:1" x14ac:dyDescent="0.25">
      <c r="A885" s="30"/>
    </row>
    <row r="886" spans="1:1" x14ac:dyDescent="0.25">
      <c r="A886" s="30"/>
    </row>
    <row r="887" spans="1:1" x14ac:dyDescent="0.25">
      <c r="A887" s="30"/>
    </row>
    <row r="888" spans="1:1" x14ac:dyDescent="0.25">
      <c r="A888" s="30"/>
    </row>
    <row r="889" spans="1:1" x14ac:dyDescent="0.25">
      <c r="A889" s="30"/>
    </row>
    <row r="890" spans="1:1" x14ac:dyDescent="0.25">
      <c r="A890" s="30"/>
    </row>
    <row r="891" spans="1:1" x14ac:dyDescent="0.25">
      <c r="A891" s="30"/>
    </row>
    <row r="892" spans="1:1" x14ac:dyDescent="0.25">
      <c r="A892" s="30"/>
    </row>
    <row r="893" spans="1:1" x14ac:dyDescent="0.25">
      <c r="A893" s="30"/>
    </row>
    <row r="894" spans="1:1" x14ac:dyDescent="0.25">
      <c r="A894" s="30"/>
    </row>
    <row r="895" spans="1:1" x14ac:dyDescent="0.25">
      <c r="A895" s="30"/>
    </row>
    <row r="896" spans="1:1" x14ac:dyDescent="0.25">
      <c r="A896" s="30"/>
    </row>
    <row r="897" spans="1:1" x14ac:dyDescent="0.25">
      <c r="A897" s="30"/>
    </row>
    <row r="898" spans="1:1" x14ac:dyDescent="0.25">
      <c r="A898" s="30"/>
    </row>
    <row r="899" spans="1:1" x14ac:dyDescent="0.25">
      <c r="A899" s="30"/>
    </row>
    <row r="900" spans="1:1" x14ac:dyDescent="0.25">
      <c r="A900" s="30"/>
    </row>
    <row r="901" spans="1:1" x14ac:dyDescent="0.25">
      <c r="A901" s="30"/>
    </row>
    <row r="902" spans="1:1" x14ac:dyDescent="0.25">
      <c r="A902" s="30"/>
    </row>
    <row r="903" spans="1:1" x14ac:dyDescent="0.25">
      <c r="A903" s="30"/>
    </row>
    <row r="904" spans="1:1" x14ac:dyDescent="0.25">
      <c r="A904" s="30"/>
    </row>
    <row r="905" spans="1:1" x14ac:dyDescent="0.25">
      <c r="A905" s="30"/>
    </row>
    <row r="906" spans="1:1" x14ac:dyDescent="0.25">
      <c r="A906" s="30"/>
    </row>
    <row r="907" spans="1:1" x14ac:dyDescent="0.25">
      <c r="A907" s="30"/>
    </row>
    <row r="908" spans="1:1" x14ac:dyDescent="0.25">
      <c r="A908" s="30"/>
    </row>
    <row r="909" spans="1:1" x14ac:dyDescent="0.25">
      <c r="A909" s="30"/>
    </row>
    <row r="910" spans="1:1" x14ac:dyDescent="0.25">
      <c r="A910" s="30"/>
    </row>
    <row r="911" spans="1:1" x14ac:dyDescent="0.25">
      <c r="A911" s="30"/>
    </row>
    <row r="912" spans="1:1" x14ac:dyDescent="0.25">
      <c r="A912" s="30"/>
    </row>
    <row r="913" spans="1:1" x14ac:dyDescent="0.25">
      <c r="A913" s="30"/>
    </row>
    <row r="914" spans="1:1" x14ac:dyDescent="0.25">
      <c r="A914" s="30"/>
    </row>
    <row r="915" spans="1:1" x14ac:dyDescent="0.25">
      <c r="A915" s="30"/>
    </row>
    <row r="916" spans="1:1" x14ac:dyDescent="0.25">
      <c r="A916" s="30"/>
    </row>
    <row r="917" spans="1:1" x14ac:dyDescent="0.25">
      <c r="A917" s="30"/>
    </row>
    <row r="918" spans="1:1" x14ac:dyDescent="0.25">
      <c r="A918" s="30"/>
    </row>
    <row r="919" spans="1:1" x14ac:dyDescent="0.25">
      <c r="A919" s="30"/>
    </row>
    <row r="920" spans="1:1" x14ac:dyDescent="0.25">
      <c r="A920" s="30"/>
    </row>
    <row r="921" spans="1:1" x14ac:dyDescent="0.25">
      <c r="A921" s="30"/>
    </row>
    <row r="922" spans="1:1" x14ac:dyDescent="0.25">
      <c r="A922" s="30"/>
    </row>
    <row r="923" spans="1:1" x14ac:dyDescent="0.25">
      <c r="A923" s="30"/>
    </row>
    <row r="924" spans="1:1" x14ac:dyDescent="0.25">
      <c r="A924" s="30"/>
    </row>
    <row r="925" spans="1:1" x14ac:dyDescent="0.25">
      <c r="A925" s="30"/>
    </row>
    <row r="926" spans="1:1" x14ac:dyDescent="0.25">
      <c r="A926" s="30"/>
    </row>
    <row r="927" spans="1:1" x14ac:dyDescent="0.25">
      <c r="A927" s="30"/>
    </row>
    <row r="928" spans="1:1" x14ac:dyDescent="0.25">
      <c r="A928" s="30"/>
    </row>
    <row r="929" spans="1:1" x14ac:dyDescent="0.25">
      <c r="A929" s="30"/>
    </row>
    <row r="930" spans="1:1" x14ac:dyDescent="0.25">
      <c r="A930" s="30"/>
    </row>
    <row r="931" spans="1:1" x14ac:dyDescent="0.25">
      <c r="A931" s="30"/>
    </row>
    <row r="932" spans="1:1" x14ac:dyDescent="0.25">
      <c r="A932" s="30"/>
    </row>
    <row r="933" spans="1:1" x14ac:dyDescent="0.25">
      <c r="A933" s="30"/>
    </row>
    <row r="934" spans="1:1" x14ac:dyDescent="0.25">
      <c r="A934" s="30"/>
    </row>
    <row r="935" spans="1:1" x14ac:dyDescent="0.25">
      <c r="A935" s="30"/>
    </row>
    <row r="936" spans="1:1" x14ac:dyDescent="0.25">
      <c r="A936" s="30"/>
    </row>
    <row r="937" spans="1:1" x14ac:dyDescent="0.25">
      <c r="A937" s="30"/>
    </row>
    <row r="938" spans="1:1" x14ac:dyDescent="0.25">
      <c r="A938" s="30"/>
    </row>
    <row r="939" spans="1:1" x14ac:dyDescent="0.25">
      <c r="A939" s="30"/>
    </row>
    <row r="940" spans="1:1" x14ac:dyDescent="0.25">
      <c r="A940" s="30"/>
    </row>
    <row r="941" spans="1:1" x14ac:dyDescent="0.25">
      <c r="A941" s="30"/>
    </row>
    <row r="942" spans="1:1" x14ac:dyDescent="0.25">
      <c r="A942" s="30"/>
    </row>
    <row r="943" spans="1:1" x14ac:dyDescent="0.25">
      <c r="A943" s="30"/>
    </row>
    <row r="944" spans="1:1" x14ac:dyDescent="0.25">
      <c r="A944" s="30"/>
    </row>
    <row r="945" spans="1:1" x14ac:dyDescent="0.25">
      <c r="A945" s="30"/>
    </row>
    <row r="946" spans="1:1" x14ac:dyDescent="0.25">
      <c r="A946" s="30"/>
    </row>
    <row r="947" spans="1:1" x14ac:dyDescent="0.25">
      <c r="A947" s="30"/>
    </row>
    <row r="948" spans="1:1" x14ac:dyDescent="0.25">
      <c r="A948" s="30"/>
    </row>
    <row r="949" spans="1:1" x14ac:dyDescent="0.25">
      <c r="A949" s="30"/>
    </row>
    <row r="950" spans="1:1" x14ac:dyDescent="0.25">
      <c r="A950" s="30"/>
    </row>
    <row r="951" spans="1:1" x14ac:dyDescent="0.25">
      <c r="A951" s="30"/>
    </row>
    <row r="952" spans="1:1" x14ac:dyDescent="0.25">
      <c r="A952" s="30"/>
    </row>
    <row r="953" spans="1:1" x14ac:dyDescent="0.25">
      <c r="A953" s="30"/>
    </row>
    <row r="954" spans="1:1" x14ac:dyDescent="0.25">
      <c r="A954" s="30"/>
    </row>
    <row r="955" spans="1:1" x14ac:dyDescent="0.25">
      <c r="A955" s="30"/>
    </row>
    <row r="956" spans="1:1" x14ac:dyDescent="0.25">
      <c r="A956" s="30"/>
    </row>
    <row r="957" spans="1:1" x14ac:dyDescent="0.25">
      <c r="A957" s="30"/>
    </row>
    <row r="958" spans="1:1" x14ac:dyDescent="0.25">
      <c r="A958" s="30"/>
    </row>
    <row r="959" spans="1:1" x14ac:dyDescent="0.25">
      <c r="A959" s="30"/>
    </row>
    <row r="960" spans="1:1" x14ac:dyDescent="0.25">
      <c r="A960" s="30"/>
    </row>
    <row r="961" spans="1:1" x14ac:dyDescent="0.25">
      <c r="A961" s="30"/>
    </row>
    <row r="962" spans="1:1" x14ac:dyDescent="0.25">
      <c r="A962" s="30"/>
    </row>
    <row r="963" spans="1:1" x14ac:dyDescent="0.25">
      <c r="A963" s="30"/>
    </row>
    <row r="964" spans="1:1" x14ac:dyDescent="0.25">
      <c r="A964" s="30"/>
    </row>
    <row r="965" spans="1:1" x14ac:dyDescent="0.25">
      <c r="A965" s="30"/>
    </row>
    <row r="966" spans="1:1" x14ac:dyDescent="0.25">
      <c r="A966" s="30"/>
    </row>
    <row r="967" spans="1:1" x14ac:dyDescent="0.25">
      <c r="A967" s="30"/>
    </row>
    <row r="968" spans="1:1" x14ac:dyDescent="0.25">
      <c r="A968" s="30"/>
    </row>
    <row r="969" spans="1:1" x14ac:dyDescent="0.25">
      <c r="A969" s="30"/>
    </row>
    <row r="970" spans="1:1" x14ac:dyDescent="0.25">
      <c r="A970" s="30"/>
    </row>
    <row r="971" spans="1:1" x14ac:dyDescent="0.25">
      <c r="A971" s="30"/>
    </row>
    <row r="972" spans="1:1" x14ac:dyDescent="0.25">
      <c r="A972" s="30"/>
    </row>
    <row r="973" spans="1:1" x14ac:dyDescent="0.25">
      <c r="A973" s="30"/>
    </row>
    <row r="974" spans="1:1" x14ac:dyDescent="0.25">
      <c r="A974" s="30"/>
    </row>
    <row r="975" spans="1:1" x14ac:dyDescent="0.25">
      <c r="A975" s="30"/>
    </row>
    <row r="976" spans="1:1" x14ac:dyDescent="0.25">
      <c r="A976" s="30"/>
    </row>
    <row r="977" spans="1:1" x14ac:dyDescent="0.25">
      <c r="A977" s="30"/>
    </row>
    <row r="978" spans="1:1" x14ac:dyDescent="0.25">
      <c r="A978" s="30"/>
    </row>
    <row r="979" spans="1:1" x14ac:dyDescent="0.25">
      <c r="A979" s="30"/>
    </row>
    <row r="980" spans="1:1" x14ac:dyDescent="0.25">
      <c r="A980" s="30"/>
    </row>
    <row r="981" spans="1:1" x14ac:dyDescent="0.25">
      <c r="A981" s="30"/>
    </row>
    <row r="982" spans="1:1" x14ac:dyDescent="0.25">
      <c r="A982" s="30"/>
    </row>
    <row r="983" spans="1:1" x14ac:dyDescent="0.25">
      <c r="A983" s="30"/>
    </row>
    <row r="984" spans="1:1" x14ac:dyDescent="0.25">
      <c r="A984" s="30"/>
    </row>
    <row r="985" spans="1:1" x14ac:dyDescent="0.25">
      <c r="A985" s="30"/>
    </row>
    <row r="986" spans="1:1" x14ac:dyDescent="0.25">
      <c r="A986" s="30"/>
    </row>
    <row r="987" spans="1:1" x14ac:dyDescent="0.25">
      <c r="A987" s="30"/>
    </row>
    <row r="988" spans="1:1" x14ac:dyDescent="0.25">
      <c r="A988" s="30"/>
    </row>
    <row r="989" spans="1:1" x14ac:dyDescent="0.25">
      <c r="A989" s="30"/>
    </row>
    <row r="990" spans="1:1" x14ac:dyDescent="0.25">
      <c r="A990" s="30"/>
    </row>
    <row r="991" spans="1:1" x14ac:dyDescent="0.25">
      <c r="A991" s="30"/>
    </row>
    <row r="992" spans="1:1" x14ac:dyDescent="0.25">
      <c r="A992" s="30"/>
    </row>
    <row r="993" spans="1:1" x14ac:dyDescent="0.25">
      <c r="A993" s="30"/>
    </row>
    <row r="994" spans="1:1" x14ac:dyDescent="0.25">
      <c r="A994" s="30"/>
    </row>
    <row r="995" spans="1:1" x14ac:dyDescent="0.25">
      <c r="A995" s="30"/>
    </row>
    <row r="996" spans="1:1" x14ac:dyDescent="0.25">
      <c r="A996" s="30"/>
    </row>
    <row r="997" spans="1:1" x14ac:dyDescent="0.25">
      <c r="A997" s="30"/>
    </row>
    <row r="998" spans="1:1" x14ac:dyDescent="0.25">
      <c r="A998" s="30"/>
    </row>
    <row r="999" spans="1:1" x14ac:dyDescent="0.25">
      <c r="A999" s="30"/>
    </row>
    <row r="1000" spans="1:1" x14ac:dyDescent="0.25">
      <c r="A1000" s="30"/>
    </row>
    <row r="1001" spans="1:1" x14ac:dyDescent="0.25">
      <c r="A1001" s="30"/>
    </row>
    <row r="1002" spans="1:1" x14ac:dyDescent="0.25">
      <c r="A1002" s="30"/>
    </row>
    <row r="1003" spans="1:1" x14ac:dyDescent="0.25">
      <c r="A1003" s="30"/>
    </row>
    <row r="1004" spans="1:1" x14ac:dyDescent="0.25">
      <c r="A1004" s="30"/>
    </row>
    <row r="1005" spans="1:1" x14ac:dyDescent="0.25">
      <c r="A1005" s="30"/>
    </row>
    <row r="1006" spans="1:1" x14ac:dyDescent="0.25">
      <c r="A1006" s="30"/>
    </row>
    <row r="1007" spans="1:1" x14ac:dyDescent="0.25">
      <c r="A1007" s="30"/>
    </row>
    <row r="1008" spans="1:1" x14ac:dyDescent="0.25">
      <c r="A1008" s="30"/>
    </row>
    <row r="1009" spans="1:1" x14ac:dyDescent="0.25">
      <c r="A1009" s="30"/>
    </row>
    <row r="1010" spans="1:1" x14ac:dyDescent="0.25">
      <c r="A1010" s="30"/>
    </row>
    <row r="1011" spans="1:1" x14ac:dyDescent="0.25">
      <c r="A1011" s="30"/>
    </row>
    <row r="1012" spans="1:1" x14ac:dyDescent="0.25">
      <c r="A1012" s="30"/>
    </row>
    <row r="1013" spans="1:1" x14ac:dyDescent="0.25">
      <c r="A1013" s="30"/>
    </row>
    <row r="1014" spans="1:1" x14ac:dyDescent="0.25">
      <c r="A1014" s="30"/>
    </row>
    <row r="1015" spans="1:1" x14ac:dyDescent="0.25">
      <c r="A1015" s="30"/>
    </row>
    <row r="1016" spans="1:1" x14ac:dyDescent="0.25">
      <c r="A1016" s="30"/>
    </row>
    <row r="1017" spans="1:1" x14ac:dyDescent="0.25">
      <c r="A1017" s="30"/>
    </row>
    <row r="1018" spans="1:1" x14ac:dyDescent="0.25">
      <c r="A1018" s="30"/>
    </row>
    <row r="1019" spans="1:1" x14ac:dyDescent="0.25">
      <c r="A1019" s="30"/>
    </row>
    <row r="1020" spans="1:1" x14ac:dyDescent="0.25">
      <c r="A1020" s="30"/>
    </row>
    <row r="1021" spans="1:1" x14ac:dyDescent="0.25">
      <c r="A1021" s="30"/>
    </row>
    <row r="1022" spans="1:1" x14ac:dyDescent="0.25">
      <c r="A1022" s="30"/>
    </row>
    <row r="1023" spans="1:1" x14ac:dyDescent="0.25">
      <c r="A1023" s="30"/>
    </row>
    <row r="1024" spans="1:1" x14ac:dyDescent="0.25">
      <c r="A1024" s="30"/>
    </row>
    <row r="1025" spans="1:1" x14ac:dyDescent="0.25">
      <c r="A1025" s="30"/>
    </row>
    <row r="1026" spans="1:1" x14ac:dyDescent="0.25">
      <c r="A1026" s="30"/>
    </row>
    <row r="1027" spans="1:1" x14ac:dyDescent="0.25">
      <c r="A1027" s="30"/>
    </row>
    <row r="1028" spans="1:1" x14ac:dyDescent="0.25">
      <c r="A1028" s="30"/>
    </row>
    <row r="1029" spans="1:1" x14ac:dyDescent="0.25">
      <c r="A1029" s="30"/>
    </row>
    <row r="1030" spans="1:1" x14ac:dyDescent="0.25">
      <c r="A1030" s="30"/>
    </row>
    <row r="1031" spans="1:1" x14ac:dyDescent="0.25">
      <c r="A1031" s="30"/>
    </row>
    <row r="1032" spans="1:1" x14ac:dyDescent="0.25">
      <c r="A1032" s="30"/>
    </row>
    <row r="1033" spans="1:1" x14ac:dyDescent="0.25">
      <c r="A1033" s="30"/>
    </row>
    <row r="1034" spans="1:1" x14ac:dyDescent="0.25">
      <c r="A1034" s="30"/>
    </row>
    <row r="1035" spans="1:1" x14ac:dyDescent="0.25">
      <c r="A1035" s="30"/>
    </row>
    <row r="1036" spans="1:1" x14ac:dyDescent="0.25">
      <c r="A1036" s="30"/>
    </row>
    <row r="1037" spans="1:1" x14ac:dyDescent="0.25">
      <c r="A1037" s="30"/>
    </row>
    <row r="1038" spans="1:1" x14ac:dyDescent="0.25">
      <c r="A1038" s="30"/>
    </row>
    <row r="1039" spans="1:1" x14ac:dyDescent="0.25">
      <c r="A1039" s="30"/>
    </row>
    <row r="1040" spans="1:1" x14ac:dyDescent="0.25">
      <c r="A1040" s="30"/>
    </row>
    <row r="1041" spans="1:1" x14ac:dyDescent="0.25">
      <c r="A1041" s="30"/>
    </row>
    <row r="1042" spans="1:1" x14ac:dyDescent="0.25">
      <c r="A1042" s="30"/>
    </row>
    <row r="1043" spans="1:1" x14ac:dyDescent="0.25">
      <c r="A1043" s="30"/>
    </row>
    <row r="1044" spans="1:1" x14ac:dyDescent="0.25">
      <c r="A1044" s="30"/>
    </row>
    <row r="1045" spans="1:1" x14ac:dyDescent="0.25">
      <c r="A1045" s="30"/>
    </row>
    <row r="1046" spans="1:1" x14ac:dyDescent="0.25">
      <c r="A1046" s="30"/>
    </row>
    <row r="1047" spans="1:1" x14ac:dyDescent="0.25">
      <c r="A1047" s="30"/>
    </row>
    <row r="1048" spans="1:1" x14ac:dyDescent="0.25">
      <c r="A1048" s="30"/>
    </row>
    <row r="1049" spans="1:1" x14ac:dyDescent="0.25">
      <c r="A1049" s="30"/>
    </row>
    <row r="1050" spans="1:1" x14ac:dyDescent="0.25">
      <c r="A1050" s="30"/>
    </row>
    <row r="1051" spans="1:1" x14ac:dyDescent="0.25">
      <c r="A1051" s="30"/>
    </row>
    <row r="1052" spans="1:1" x14ac:dyDescent="0.25">
      <c r="A1052" s="30"/>
    </row>
    <row r="1053" spans="1:1" x14ac:dyDescent="0.25">
      <c r="A1053" s="30"/>
    </row>
    <row r="1054" spans="1:1" x14ac:dyDescent="0.25">
      <c r="A1054" s="30"/>
    </row>
    <row r="1055" spans="1:1" x14ac:dyDescent="0.25">
      <c r="A1055" s="30"/>
    </row>
    <row r="1056" spans="1:1" x14ac:dyDescent="0.25">
      <c r="A1056" s="30"/>
    </row>
    <row r="1057" spans="1:1" x14ac:dyDescent="0.25">
      <c r="A1057" s="30"/>
    </row>
    <row r="1058" spans="1:1" x14ac:dyDescent="0.25">
      <c r="A1058" s="30"/>
    </row>
    <row r="1059" spans="1:1" x14ac:dyDescent="0.25">
      <c r="A1059" s="30"/>
    </row>
    <row r="1060" spans="1:1" x14ac:dyDescent="0.25">
      <c r="A1060" s="30"/>
    </row>
    <row r="1061" spans="1:1" x14ac:dyDescent="0.25">
      <c r="A1061" s="30"/>
    </row>
    <row r="1062" spans="1:1" x14ac:dyDescent="0.25">
      <c r="A1062" s="30"/>
    </row>
    <row r="1063" spans="1:1" x14ac:dyDescent="0.25">
      <c r="A1063" s="30"/>
    </row>
    <row r="1064" spans="1:1" x14ac:dyDescent="0.25">
      <c r="A1064" s="30"/>
    </row>
    <row r="1065" spans="1:1" x14ac:dyDescent="0.25">
      <c r="A1065" s="30"/>
    </row>
    <row r="1066" spans="1:1" x14ac:dyDescent="0.25">
      <c r="A1066" s="30"/>
    </row>
    <row r="1067" spans="1:1" x14ac:dyDescent="0.25">
      <c r="A1067" s="30"/>
    </row>
    <row r="1068" spans="1:1" x14ac:dyDescent="0.25">
      <c r="A1068" s="30"/>
    </row>
    <row r="1069" spans="1:1" x14ac:dyDescent="0.25">
      <c r="A1069" s="30"/>
    </row>
    <row r="1070" spans="1:1" x14ac:dyDescent="0.25">
      <c r="A1070" s="30"/>
    </row>
    <row r="1071" spans="1:1" x14ac:dyDescent="0.25">
      <c r="A1071" s="30"/>
    </row>
    <row r="1072" spans="1:1" x14ac:dyDescent="0.25">
      <c r="A1072" s="30"/>
    </row>
    <row r="1073" spans="1:1" x14ac:dyDescent="0.25">
      <c r="A1073" s="30"/>
    </row>
    <row r="1074" spans="1:1" x14ac:dyDescent="0.25">
      <c r="A1074" s="30"/>
    </row>
    <row r="1075" spans="1:1" x14ac:dyDescent="0.25">
      <c r="A1075" s="30"/>
    </row>
    <row r="1076" spans="1:1" x14ac:dyDescent="0.25">
      <c r="A1076" s="30"/>
    </row>
    <row r="1077" spans="1:1" x14ac:dyDescent="0.25">
      <c r="A1077" s="30"/>
    </row>
    <row r="1078" spans="1:1" x14ac:dyDescent="0.25">
      <c r="A1078" s="30"/>
    </row>
    <row r="1079" spans="1:1" x14ac:dyDescent="0.25">
      <c r="A1079" s="30"/>
    </row>
    <row r="1080" spans="1:1" x14ac:dyDescent="0.25">
      <c r="A1080" s="30"/>
    </row>
    <row r="1081" spans="1:1" x14ac:dyDescent="0.25">
      <c r="A1081" s="30"/>
    </row>
    <row r="1082" spans="1:1" x14ac:dyDescent="0.25">
      <c r="A1082" s="30"/>
    </row>
    <row r="1083" spans="1:1" x14ac:dyDescent="0.25">
      <c r="A1083" s="30"/>
    </row>
    <row r="1084" spans="1:1" x14ac:dyDescent="0.25">
      <c r="A1084" s="30"/>
    </row>
    <row r="1085" spans="1:1" x14ac:dyDescent="0.25">
      <c r="A1085" s="30"/>
    </row>
    <row r="1086" spans="1:1" x14ac:dyDescent="0.25">
      <c r="A1086" s="30"/>
    </row>
    <row r="1087" spans="1:1" x14ac:dyDescent="0.25">
      <c r="A1087" s="30"/>
    </row>
    <row r="1088" spans="1:1" x14ac:dyDescent="0.25">
      <c r="A1088" s="30"/>
    </row>
    <row r="1089" spans="1:1" x14ac:dyDescent="0.25">
      <c r="A1089" s="30"/>
    </row>
    <row r="1090" spans="1:1" x14ac:dyDescent="0.25">
      <c r="A1090" s="30"/>
    </row>
    <row r="1091" spans="1:1" x14ac:dyDescent="0.25">
      <c r="A1091" s="30"/>
    </row>
    <row r="1092" spans="1:1" x14ac:dyDescent="0.25">
      <c r="A1092" s="30"/>
    </row>
    <row r="1093" spans="1:1" x14ac:dyDescent="0.25">
      <c r="A1093" s="30"/>
    </row>
    <row r="1094" spans="1:1" x14ac:dyDescent="0.25">
      <c r="A1094" s="30"/>
    </row>
    <row r="1095" spans="1:1" x14ac:dyDescent="0.25">
      <c r="A1095" s="30"/>
    </row>
    <row r="1096" spans="1:1" x14ac:dyDescent="0.25">
      <c r="A1096" s="30"/>
    </row>
    <row r="1097" spans="1:1" x14ac:dyDescent="0.25">
      <c r="A1097" s="30"/>
    </row>
    <row r="1098" spans="1:1" x14ac:dyDescent="0.25">
      <c r="A1098" s="30"/>
    </row>
    <row r="1099" spans="1:1" x14ac:dyDescent="0.25">
      <c r="A1099" s="30"/>
    </row>
  </sheetData>
  <mergeCells count="8">
    <mergeCell ref="F1:H1"/>
    <mergeCell ref="I1:I2"/>
    <mergeCell ref="J1:J2"/>
    <mergeCell ref="A1:A2"/>
    <mergeCell ref="B1:B2"/>
    <mergeCell ref="C1:C2"/>
    <mergeCell ref="D1:D2"/>
    <mergeCell ref="E1:E2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283"/>
  <sheetViews>
    <sheetView tabSelected="1" zoomScaleNormal="100" workbookViewId="0">
      <selection activeCell="Q19" sqref="Q19"/>
    </sheetView>
  </sheetViews>
  <sheetFormatPr defaultColWidth="8.5703125" defaultRowHeight="15" x14ac:dyDescent="0.25"/>
  <cols>
    <col min="1" max="1" width="18.28515625" customWidth="1"/>
    <col min="2" max="2" width="13.140625" customWidth="1"/>
    <col min="3" max="3" width="14.7109375" customWidth="1"/>
    <col min="4" max="4" width="12.42578125" customWidth="1"/>
    <col min="5" max="5" width="11.140625" customWidth="1"/>
    <col min="6" max="8" width="11.140625" hidden="1" customWidth="1"/>
    <col min="9" max="9" width="14.85546875" hidden="1" customWidth="1"/>
    <col min="10" max="10" width="17.85546875" customWidth="1"/>
    <col min="11" max="11" width="15.5703125" hidden="1" customWidth="1"/>
    <col min="12" max="12" width="10.5703125" customWidth="1"/>
    <col min="13" max="13" width="25.28515625" customWidth="1"/>
    <col min="14" max="15" width="12.140625" customWidth="1"/>
    <col min="16" max="16" width="18.140625" customWidth="1"/>
    <col min="17" max="17" width="19.7109375" customWidth="1"/>
    <col min="18" max="18" width="12.140625" customWidth="1"/>
    <col min="19" max="19" width="14.85546875" customWidth="1"/>
    <col min="20" max="20" width="15.42578125" customWidth="1"/>
    <col min="21" max="23" width="12.28515625" customWidth="1"/>
    <col min="24" max="28" width="12.140625" customWidth="1"/>
    <col min="29" max="29" width="12.140625" style="36" customWidth="1"/>
    <col min="30" max="31" width="12.28515625" customWidth="1"/>
    <col min="32" max="34" width="12.140625" customWidth="1"/>
    <col min="35" max="35" width="13.7109375" customWidth="1"/>
    <col min="36" max="36" width="12.140625" customWidth="1"/>
    <col min="37" max="37" width="12.5703125" customWidth="1"/>
    <col min="38" max="38" width="12.140625" customWidth="1"/>
    <col min="39" max="39" width="12.5703125" customWidth="1"/>
    <col min="40" max="44" width="12.140625" customWidth="1"/>
    <col min="45" max="45" width="12.5703125" customWidth="1"/>
    <col min="46" max="46" width="14.7109375" customWidth="1"/>
    <col min="47" max="47" width="12.28515625" customWidth="1"/>
    <col min="48" max="48" width="12.140625" customWidth="1"/>
  </cols>
  <sheetData>
    <row r="1" spans="1:53" x14ac:dyDescent="0.25">
      <c r="A1" t="s">
        <v>2798</v>
      </c>
      <c r="B1" t="s">
        <v>2799</v>
      </c>
      <c r="C1" t="s">
        <v>2800</v>
      </c>
      <c r="D1" t="s">
        <v>2801</v>
      </c>
      <c r="E1" t="s">
        <v>2802</v>
      </c>
      <c r="F1" t="s">
        <v>2803</v>
      </c>
      <c r="G1" t="s">
        <v>2804</v>
      </c>
      <c r="H1" t="s">
        <v>2805</v>
      </c>
      <c r="I1" t="s">
        <v>2806</v>
      </c>
      <c r="J1" t="s">
        <v>2807</v>
      </c>
      <c r="K1" t="s">
        <v>2808</v>
      </c>
      <c r="L1" t="s">
        <v>2809</v>
      </c>
      <c r="M1" t="s">
        <v>2810</v>
      </c>
      <c r="N1" t="s">
        <v>8</v>
      </c>
      <c r="O1" t="s">
        <v>9</v>
      </c>
      <c r="P1" t="s">
        <v>2811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2812</v>
      </c>
      <c r="Z1" t="s">
        <v>2813</v>
      </c>
      <c r="AA1" t="s">
        <v>2814</v>
      </c>
      <c r="AB1" t="s">
        <v>2815</v>
      </c>
      <c r="AC1" s="36" t="s">
        <v>2816</v>
      </c>
      <c r="AD1" s="36" t="s">
        <v>2817</v>
      </c>
      <c r="AE1" t="s">
        <v>2818</v>
      </c>
      <c r="AF1" t="s">
        <v>2819</v>
      </c>
      <c r="AG1" t="s">
        <v>2820</v>
      </c>
      <c r="AH1" t="s">
        <v>2821</v>
      </c>
      <c r="AI1" t="s">
        <v>2822</v>
      </c>
      <c r="AJ1" t="s">
        <v>2823</v>
      </c>
      <c r="AK1" t="s">
        <v>2824</v>
      </c>
      <c r="AL1" t="s">
        <v>2825</v>
      </c>
      <c r="AM1" t="s">
        <v>2826</v>
      </c>
      <c r="AN1" t="s">
        <v>2827</v>
      </c>
      <c r="AO1" t="s">
        <v>2828</v>
      </c>
      <c r="AP1" t="s">
        <v>2829</v>
      </c>
      <c r="AQ1" t="s">
        <v>2830</v>
      </c>
      <c r="AR1" t="s">
        <v>2831</v>
      </c>
      <c r="AS1" t="s">
        <v>2832</v>
      </c>
      <c r="AT1" t="s">
        <v>2833</v>
      </c>
      <c r="AU1" t="s">
        <v>2834</v>
      </c>
      <c r="AV1" t="s">
        <v>2835</v>
      </c>
      <c r="AW1" t="s">
        <v>2836</v>
      </c>
      <c r="AX1" t="s">
        <v>2837</v>
      </c>
      <c r="AY1" t="s">
        <v>2838</v>
      </c>
      <c r="AZ1" t="s">
        <v>2839</v>
      </c>
      <c r="BA1" t="s">
        <v>2840</v>
      </c>
    </row>
    <row r="2" spans="1:53" s="27" customFormat="1" x14ac:dyDescent="0.25">
      <c r="A2" s="37">
        <v>41320.139270833301</v>
      </c>
      <c r="B2" s="27" t="s">
        <v>27</v>
      </c>
      <c r="C2" s="27" t="s">
        <v>28</v>
      </c>
      <c r="D2" s="27">
        <v>23.3</v>
      </c>
      <c r="E2" s="27">
        <v>18.600000000000001</v>
      </c>
      <c r="F2" s="27">
        <v>12.8</v>
      </c>
      <c r="G2" s="27">
        <v>-13.3</v>
      </c>
      <c r="H2" s="27">
        <v>-2.4</v>
      </c>
      <c r="I2" s="38">
        <v>375000000000000</v>
      </c>
      <c r="J2" s="27">
        <v>440</v>
      </c>
      <c r="L2" s="27">
        <f>nov_2021_out_good[[#This Row],[Calculated Total Impact Energy(kt)]]*4180000000000*2/(nov_2021_out_good[[#This Row],[Vel(km/s)]]*1000)^2</f>
        <v>10632443.057000808</v>
      </c>
      <c r="M2" s="27">
        <f>2*(nov_2021_out_good[[#This Row],[Mass (kg)]]/4/1500)^0.3333</f>
        <v>24.196301344427898</v>
      </c>
      <c r="N2" s="27" t="s">
        <v>2518</v>
      </c>
      <c r="O2" s="27" t="s">
        <v>2519</v>
      </c>
      <c r="P2" s="27">
        <v>54.8</v>
      </c>
      <c r="Q2" s="27">
        <v>61.1</v>
      </c>
      <c r="R2" s="27">
        <v>18.61424186</v>
      </c>
      <c r="S2" s="27">
        <v>74.075744029999996</v>
      </c>
      <c r="T2" s="27">
        <v>99.895927099999994</v>
      </c>
      <c r="U2" s="27">
        <v>3.076264493</v>
      </c>
      <c r="V2" s="27">
        <v>-17.633601639999998</v>
      </c>
      <c r="W2" s="27">
        <v>5.1071214850000004</v>
      </c>
      <c r="Z2" s="27">
        <v>1</v>
      </c>
      <c r="AA2" s="27">
        <v>0.75256959999999995</v>
      </c>
      <c r="AB2" s="27">
        <v>1.6256300000000001E-2</v>
      </c>
      <c r="AC2" s="27">
        <v>2.6727479999999999</v>
      </c>
      <c r="AD2" s="27">
        <v>1.7126588</v>
      </c>
      <c r="AE2" s="27">
        <v>0.14808270000000001</v>
      </c>
      <c r="AF2" s="27">
        <v>0.56058399999999997</v>
      </c>
      <c r="AG2" s="27">
        <v>4.4714999999999998E-2</v>
      </c>
      <c r="AH2" s="27">
        <v>4.1016383000000003</v>
      </c>
      <c r="AI2" s="27">
        <v>1.0004694999999999</v>
      </c>
      <c r="AJ2" s="27">
        <v>109.70977070000001</v>
      </c>
      <c r="AK2" s="27">
        <v>1.8102180000000001</v>
      </c>
      <c r="AL2" s="27">
        <v>326.4126028</v>
      </c>
      <c r="AM2" s="27">
        <v>2.8606999999999999E-3</v>
      </c>
      <c r="AN2" s="27">
        <v>14.568478000000001</v>
      </c>
      <c r="AO2" s="27">
        <v>1.1728801</v>
      </c>
      <c r="AP2" s="27">
        <v>35.751705899999997</v>
      </c>
      <c r="AQ2" s="27">
        <v>0.62635660000000004</v>
      </c>
      <c r="AR2" s="27">
        <v>334.5602323</v>
      </c>
      <c r="AS2" s="27">
        <v>1.3126442</v>
      </c>
      <c r="AT2" s="27">
        <v>-0.64680649999999995</v>
      </c>
      <c r="AU2" s="27">
        <v>1.5457312999999999</v>
      </c>
      <c r="AV2" s="27">
        <f>(5.2/nov_2021_out_good[[#This Row],[a]]+2*COS(nov_2021_out_good[[#This Row],[incl]]*3.1415/180)*((nov_2021_out_good[[#This Row],[a]]/5.2*(1-nov_2021_out_good[[#This Row],[e]]^2)^0.5)))</f>
        <v>3.5802979916078526</v>
      </c>
    </row>
    <row r="3" spans="1:53" s="27" customFormat="1" x14ac:dyDescent="0.25">
      <c r="A3" s="37">
        <v>43452.991898148102</v>
      </c>
      <c r="B3" s="27" t="s">
        <v>32</v>
      </c>
      <c r="C3" s="27" t="s">
        <v>33</v>
      </c>
      <c r="D3" s="27">
        <v>26</v>
      </c>
      <c r="E3" s="27">
        <v>13.6</v>
      </c>
      <c r="F3" s="27">
        <v>6.3</v>
      </c>
      <c r="G3" s="27">
        <v>-3</v>
      </c>
      <c r="H3" s="27">
        <v>-31.2</v>
      </c>
      <c r="I3" s="38">
        <v>31300000000000</v>
      </c>
      <c r="J3" s="27">
        <v>49</v>
      </c>
      <c r="L3" s="27">
        <f>nov_2021_out_good[[#This Row],[Calculated Total Impact Energy(kt)]]*4180000000000*2/(nov_2021_out_good[[#This Row],[Vel(km/s)]]*1000)^2</f>
        <v>2214749.1349480967</v>
      </c>
      <c r="M3" s="27">
        <f>2*(nov_2021_out_good[[#This Row],[Mass (kg)]]/4/1500)^0.3333</f>
        <v>14.343952993611376</v>
      </c>
      <c r="N3" s="27" t="s">
        <v>2518</v>
      </c>
      <c r="O3" s="27" t="s">
        <v>2519</v>
      </c>
      <c r="P3" s="27">
        <v>56.9</v>
      </c>
      <c r="Q3" s="27">
        <v>172.4</v>
      </c>
      <c r="R3" s="27">
        <v>31.970767899999998</v>
      </c>
      <c r="S3" s="27">
        <v>21.4139892</v>
      </c>
      <c r="T3" s="27">
        <v>349.43380550000001</v>
      </c>
      <c r="U3" s="27">
        <v>-11.47473342</v>
      </c>
      <c r="V3" s="27">
        <v>2.1404313620000002</v>
      </c>
      <c r="W3" s="27">
        <v>29.76372031</v>
      </c>
      <c r="Z3" s="27">
        <v>1</v>
      </c>
      <c r="AA3" s="27">
        <v>0.95003749999999998</v>
      </c>
      <c r="AB3" s="27">
        <v>5.4469000000000002E-3</v>
      </c>
      <c r="AC3" s="27">
        <v>6.9311243999999999</v>
      </c>
      <c r="AD3" s="27">
        <v>3.9405809000000001</v>
      </c>
      <c r="AE3" s="27">
        <v>1.6540324</v>
      </c>
      <c r="AF3" s="27">
        <v>0.75890930000000001</v>
      </c>
      <c r="AG3" s="27">
        <v>0.10085769999999999</v>
      </c>
      <c r="AH3" s="27">
        <v>47.718535299999999</v>
      </c>
      <c r="AI3" s="27">
        <v>1.9471634</v>
      </c>
      <c r="AJ3" s="27">
        <v>203.0398217</v>
      </c>
      <c r="AK3" s="27">
        <v>2.2575878999999999</v>
      </c>
      <c r="AL3" s="27">
        <v>266.74885269999999</v>
      </c>
      <c r="AM3" s="27">
        <v>1.4990000000000001E-4</v>
      </c>
      <c r="AN3" s="27">
        <v>29.9752048</v>
      </c>
      <c r="AO3" s="27">
        <v>1.7059318999999999</v>
      </c>
      <c r="AP3" s="27">
        <v>39.726317999999999</v>
      </c>
      <c r="AQ3" s="27">
        <v>1.1893191999999999</v>
      </c>
      <c r="AR3" s="27">
        <v>235.60064270000001</v>
      </c>
      <c r="AS3" s="27">
        <v>4.9304448000000001</v>
      </c>
      <c r="AT3" s="27">
        <v>77.915497299999998</v>
      </c>
      <c r="AU3" s="27">
        <v>1.0345549999999999</v>
      </c>
      <c r="AV3" s="27">
        <f>(5.2/nov_2021_out_good[[#This Row],[a]]+2*COS(nov_2021_out_good[[#This Row],[incl]]*3.1415/180)*((nov_2021_out_good[[#This Row],[a]]/5.2*(1-nov_2021_out_good[[#This Row],[e]]^2)^0.5)))</f>
        <v>1.9836195052652359</v>
      </c>
    </row>
    <row r="4" spans="1:53" s="27" customFormat="1" x14ac:dyDescent="0.25">
      <c r="A4" s="37">
        <v>40537.974999999999</v>
      </c>
      <c r="B4" s="27" t="s">
        <v>40</v>
      </c>
      <c r="C4" s="27" t="s">
        <v>41</v>
      </c>
      <c r="D4" s="27">
        <v>26</v>
      </c>
      <c r="E4" s="27">
        <v>18.100000000000001</v>
      </c>
      <c r="F4" s="27">
        <v>18</v>
      </c>
      <c r="G4" s="27">
        <v>-2</v>
      </c>
      <c r="H4" s="27">
        <v>-4</v>
      </c>
      <c r="I4" s="38">
        <v>20000000000000</v>
      </c>
      <c r="J4" s="27">
        <v>33</v>
      </c>
      <c r="L4" s="27">
        <f>nov_2021_out_good[[#This Row],[Calculated Total Impact Energy(kt)]]*4180000000000*2/(nov_2021_out_good[[#This Row],[Vel(km/s)]]*1000)^2</f>
        <v>842098.83703183662</v>
      </c>
      <c r="M4" s="27">
        <f>2*(nov_2021_out_good[[#This Row],[Mass (kg)]]/4/1500)^0.3333</f>
        <v>10.39191759715799</v>
      </c>
      <c r="N4" s="27" t="s">
        <v>2518</v>
      </c>
      <c r="O4" s="27" t="s">
        <v>2519</v>
      </c>
      <c r="P4" s="27">
        <v>38</v>
      </c>
      <c r="Q4" s="27">
        <v>158</v>
      </c>
      <c r="R4" s="27">
        <v>18.547236989999998</v>
      </c>
      <c r="S4" s="27">
        <v>29.110614160000001</v>
      </c>
      <c r="T4" s="27">
        <v>147.1953125</v>
      </c>
      <c r="U4" s="27">
        <v>7.5841835169999996</v>
      </c>
      <c r="V4" s="27">
        <v>-4.8885509740000002</v>
      </c>
      <c r="W4" s="27">
        <v>16.204389209999999</v>
      </c>
      <c r="Z4" s="27">
        <v>1</v>
      </c>
      <c r="AA4" s="27">
        <v>0.6084117</v>
      </c>
      <c r="AB4" s="27">
        <v>2.1154699999999999E-2</v>
      </c>
      <c r="AC4" s="27">
        <v>1.38754</v>
      </c>
      <c r="AD4" s="27">
        <v>0.99797590000000003</v>
      </c>
      <c r="AE4" s="27">
        <v>2.5073999999999999E-2</v>
      </c>
      <c r="AF4" s="27">
        <v>0.39035429999999999</v>
      </c>
      <c r="AG4" s="27">
        <v>2.6908100000000001E-2</v>
      </c>
      <c r="AH4" s="27">
        <v>16.463119500000001</v>
      </c>
      <c r="AI4" s="27">
        <v>1.6472226999999999</v>
      </c>
      <c r="AJ4" s="27">
        <v>69.001423700000004</v>
      </c>
      <c r="AK4" s="27">
        <v>2.6843819</v>
      </c>
      <c r="AL4" s="27">
        <v>273.9050795</v>
      </c>
      <c r="AM4" s="27">
        <v>4.8460000000000002E-4</v>
      </c>
      <c r="AN4" s="27">
        <v>14.6936222</v>
      </c>
      <c r="AO4" s="27">
        <v>1.164701</v>
      </c>
      <c r="AP4" s="27">
        <v>30.250145100000001</v>
      </c>
      <c r="AQ4" s="27">
        <v>0.36915710000000002</v>
      </c>
      <c r="AR4" s="27">
        <v>259.08046849999999</v>
      </c>
      <c r="AS4" s="27">
        <v>1.1448399</v>
      </c>
      <c r="AT4" s="27">
        <v>9.5401143000000008</v>
      </c>
      <c r="AU4" s="27">
        <v>1.1860615000000001</v>
      </c>
      <c r="AV4" s="27">
        <f>(5.2/nov_2021_out_good[[#This Row],[a]]+2*COS(nov_2021_out_good[[#This Row],[incl]]*3.1415/180)*((nov_2021_out_good[[#This Row],[a]]/5.2*(1-nov_2021_out_good[[#This Row],[e]]^2)^0.5)))</f>
        <v>5.5494446361570731</v>
      </c>
    </row>
    <row r="5" spans="1:53" s="27" customFormat="1" x14ac:dyDescent="0.25">
      <c r="A5" s="37">
        <v>40094.122916666704</v>
      </c>
      <c r="B5" s="27" t="s">
        <v>36</v>
      </c>
      <c r="C5" s="27" t="s">
        <v>37</v>
      </c>
      <c r="D5" s="27">
        <v>19.100000000000001</v>
      </c>
      <c r="E5" s="27">
        <v>19.2</v>
      </c>
      <c r="F5" s="27">
        <v>14</v>
      </c>
      <c r="G5" s="27">
        <v>-16</v>
      </c>
      <c r="H5" s="27">
        <v>-6</v>
      </c>
      <c r="I5" s="38">
        <v>20000000000000</v>
      </c>
      <c r="J5" s="27">
        <v>33</v>
      </c>
      <c r="L5" s="27">
        <f>nov_2021_out_good[[#This Row],[Calculated Total Impact Energy(kt)]]*4180000000000*2/(nov_2021_out_good[[#This Row],[Vel(km/s)]]*1000)^2</f>
        <v>748372.39583333337</v>
      </c>
      <c r="M5" s="27">
        <f>2*(nov_2021_out_good[[#This Row],[Mass (kg)]]/4/1500)^0.3333</f>
        <v>9.9911535447090802</v>
      </c>
      <c r="N5" s="27" t="s">
        <v>2524</v>
      </c>
      <c r="O5" s="27" t="s">
        <v>2519</v>
      </c>
      <c r="P5" s="27">
        <v>-4.2</v>
      </c>
      <c r="Q5" s="27">
        <v>120.6</v>
      </c>
      <c r="R5" s="27">
        <v>22.090722029999998</v>
      </c>
      <c r="S5" s="27">
        <v>22.542431220000001</v>
      </c>
      <c r="T5" s="27">
        <v>27.46369193</v>
      </c>
      <c r="U5" s="27">
        <v>-7.5144518290000004</v>
      </c>
      <c r="V5" s="27">
        <v>-3.9057257270000001</v>
      </c>
      <c r="W5" s="27">
        <v>20.4028998</v>
      </c>
      <c r="Z5" s="27">
        <v>1</v>
      </c>
      <c r="AA5" s="27">
        <v>0.53670810000000002</v>
      </c>
      <c r="AB5" s="27">
        <v>2.25191E-2</v>
      </c>
      <c r="AC5" s="27">
        <v>1.8230335</v>
      </c>
      <c r="AD5" s="27">
        <v>1.1798708</v>
      </c>
      <c r="AE5" s="27">
        <v>6.12259E-2</v>
      </c>
      <c r="AF5" s="27">
        <v>0.54511279999999995</v>
      </c>
      <c r="AG5" s="27">
        <v>3.5185399999999999E-2</v>
      </c>
      <c r="AH5" s="27">
        <v>14.1778537</v>
      </c>
      <c r="AI5" s="27">
        <v>1.1547548999999999</v>
      </c>
      <c r="AJ5" s="27">
        <v>71.826430599999995</v>
      </c>
      <c r="AK5" s="27">
        <v>2.4392098999999998</v>
      </c>
      <c r="AL5" s="27">
        <v>194.83335600000001</v>
      </c>
      <c r="AM5" s="27">
        <v>1.4239999999999999E-4</v>
      </c>
      <c r="AN5" s="27">
        <v>18.972949</v>
      </c>
      <c r="AO5" s="27">
        <v>1.2815832</v>
      </c>
      <c r="AP5" s="27">
        <v>31.9976299</v>
      </c>
      <c r="AQ5" s="27">
        <v>0.60968339999999999</v>
      </c>
      <c r="AR5" s="27">
        <v>191.64185599999999</v>
      </c>
      <c r="AS5" s="27">
        <v>1.1335531999999999</v>
      </c>
      <c r="AT5" s="27">
        <v>17.363416900000001</v>
      </c>
      <c r="AU5" s="27">
        <v>1.0936013</v>
      </c>
      <c r="AV5" s="27">
        <f>(5.2/nov_2021_out_good[[#This Row],[a]]+2*COS(nov_2021_out_good[[#This Row],[incl]]*3.1415/180)*((nov_2021_out_good[[#This Row],[a]]/5.2*(1-nov_2021_out_good[[#This Row],[e]]^2)^0.5)))</f>
        <v>4.7761205807393612</v>
      </c>
    </row>
    <row r="6" spans="1:53" s="27" customFormat="1" x14ac:dyDescent="0.25">
      <c r="A6" s="27" t="s">
        <v>42</v>
      </c>
      <c r="B6" s="27" t="s">
        <v>43</v>
      </c>
      <c r="C6" s="27" t="s">
        <v>44</v>
      </c>
      <c r="D6" s="27">
        <v>21</v>
      </c>
      <c r="E6" s="27">
        <v>24</v>
      </c>
      <c r="I6" s="38">
        <v>18000000000000</v>
      </c>
      <c r="J6" s="39">
        <v>30</v>
      </c>
      <c r="L6" s="27">
        <f>nov_2021_out_good[[#This Row],[Calculated Total Impact Energy(kt)]]*4180000000000*2/(nov_2021_out_good[[#This Row],[Vel(km/s)]]*1000)^2</f>
        <v>435416.66666666669</v>
      </c>
      <c r="M6" s="27">
        <f>2*(nov_2021_out_good[[#This Row],[Mass (kg)]]/4/1500)^0.3333</f>
        <v>8.3410214233927427</v>
      </c>
      <c r="N6" s="27" t="s">
        <v>2518</v>
      </c>
      <c r="O6" s="27" t="s">
        <v>2519</v>
      </c>
      <c r="P6" s="27">
        <v>2.7</v>
      </c>
      <c r="Q6" s="27">
        <v>164.1</v>
      </c>
      <c r="R6" s="27">
        <f>24</f>
        <v>24</v>
      </c>
      <c r="S6" s="27">
        <f>90-45.5</f>
        <v>44.5</v>
      </c>
      <c r="T6" s="27">
        <f>119.6</f>
        <v>119.6</v>
      </c>
      <c r="AC6" s="40"/>
    </row>
    <row r="7" spans="1:53" s="27" customFormat="1" x14ac:dyDescent="0.25">
      <c r="A7" s="37">
        <v>41394.361550925903</v>
      </c>
      <c r="B7" s="27" t="s">
        <v>75</v>
      </c>
      <c r="C7" s="27" t="s">
        <v>76</v>
      </c>
      <c r="D7" s="27">
        <v>21.2</v>
      </c>
      <c r="E7" s="27">
        <v>12.1</v>
      </c>
      <c r="F7" s="27">
        <v>1</v>
      </c>
      <c r="G7" s="27">
        <v>9</v>
      </c>
      <c r="H7" s="27">
        <v>-8</v>
      </c>
      <c r="I7" s="38">
        <v>5110000000000</v>
      </c>
      <c r="J7" s="27">
        <v>10</v>
      </c>
      <c r="L7" s="27">
        <f>nov_2021_out_good[[#This Row],[Calculated Total Impact Energy(kt)]]*4180000000000*2/(nov_2021_out_good[[#This Row],[Vel(km/s)]]*1000)^2</f>
        <v>570999.24868519907</v>
      </c>
      <c r="M7" s="27">
        <f>2*(nov_2021_out_good[[#This Row],[Mass (kg)]]/4/1500)^0.3333</f>
        <v>9.1297483796207199</v>
      </c>
      <c r="N7" s="27" t="s">
        <v>2518</v>
      </c>
      <c r="O7" s="27" t="s">
        <v>2525</v>
      </c>
      <c r="P7" s="27">
        <v>35.5</v>
      </c>
      <c r="Q7" s="27">
        <v>-30.7</v>
      </c>
      <c r="R7" s="27">
        <v>12.083045970000001</v>
      </c>
      <c r="S7" s="27">
        <v>50.49624884</v>
      </c>
      <c r="T7" s="27">
        <v>297.7709815</v>
      </c>
      <c r="U7" s="27">
        <v>-4.3439788699999999</v>
      </c>
      <c r="V7" s="27">
        <v>8.2492133620000008</v>
      </c>
      <c r="W7" s="27">
        <v>7.686372778</v>
      </c>
      <c r="Z7" s="27">
        <v>1</v>
      </c>
      <c r="AA7" s="27">
        <v>0.94119949999999997</v>
      </c>
      <c r="AB7" s="27">
        <v>2.0398300000000001E-2</v>
      </c>
      <c r="AC7" s="27">
        <v>1.1921949000000001</v>
      </c>
      <c r="AD7" s="27">
        <v>1.0666971999999999</v>
      </c>
      <c r="AE7" s="27">
        <v>1.1251000000000001E-2</v>
      </c>
      <c r="AF7" s="27">
        <v>0.1176507</v>
      </c>
      <c r="AG7" s="27">
        <v>2.4477700000000002E-2</v>
      </c>
      <c r="AH7" s="27">
        <v>7.1724990000000002</v>
      </c>
      <c r="AI7" s="27">
        <v>2.4364726999999999</v>
      </c>
      <c r="AJ7" s="27">
        <v>247.89821409999999</v>
      </c>
      <c r="AK7" s="27">
        <v>5.7287479000000001</v>
      </c>
      <c r="AL7" s="27">
        <v>39.991095000000001</v>
      </c>
      <c r="AM7" s="27">
        <v>3.4064999999999998E-3</v>
      </c>
      <c r="AN7" s="27">
        <v>5.2641976000000001</v>
      </c>
      <c r="AO7" s="27">
        <v>1.4169875999999999</v>
      </c>
      <c r="AP7" s="27">
        <v>30.489921899999999</v>
      </c>
      <c r="AQ7" s="27">
        <v>0.14385010000000001</v>
      </c>
      <c r="AR7" s="27">
        <v>226.36107179999999</v>
      </c>
      <c r="AS7" s="27">
        <v>5.1526731000000003</v>
      </c>
      <c r="AT7" s="27">
        <v>31.0089352</v>
      </c>
      <c r="AU7" s="27">
        <v>2.8883440999999999</v>
      </c>
      <c r="AV7" s="27">
        <f>(5.2/nov_2021_out_good[[#This Row],[a]]+2*COS(nov_2021_out_good[[#This Row],[incl]]*3.1415/180)*((nov_2021_out_good[[#This Row],[a]]/5.2*(1-nov_2021_out_good[[#This Row],[e]]^2)^0.5)))</f>
        <v>5.2790913464024989</v>
      </c>
    </row>
    <row r="8" spans="1:53" s="27" customFormat="1" x14ac:dyDescent="0.25">
      <c r="A8" s="37">
        <v>40365.996331018498</v>
      </c>
      <c r="B8" s="27" t="s">
        <v>63</v>
      </c>
      <c r="C8" s="27" t="s">
        <v>64</v>
      </c>
      <c r="D8" s="27">
        <v>26</v>
      </c>
      <c r="E8" s="27">
        <v>15.7</v>
      </c>
      <c r="F8" s="27">
        <v>12.1</v>
      </c>
      <c r="G8" s="27">
        <v>10</v>
      </c>
      <c r="H8" s="27">
        <v>0.2</v>
      </c>
      <c r="I8" s="38">
        <v>7560000000000</v>
      </c>
      <c r="J8" s="27">
        <v>14</v>
      </c>
      <c r="L8" s="27">
        <f>nov_2021_out_good[[#This Row],[Calculated Total Impact Energy(kt)]]*4180000000000*2/(nov_2021_out_good[[#This Row],[Vel(km/s)]]*1000)^2</f>
        <v>474826.5649722098</v>
      </c>
      <c r="M8" s="27">
        <f>2*(nov_2021_out_good[[#This Row],[Mass (kg)]]/4/1500)^0.3333</f>
        <v>8.5854151845733071</v>
      </c>
      <c r="N8" s="27" t="s">
        <v>2524</v>
      </c>
      <c r="O8" s="27" t="s">
        <v>2525</v>
      </c>
      <c r="P8" s="27">
        <v>-34.1</v>
      </c>
      <c r="Q8" s="27">
        <v>-174.5</v>
      </c>
      <c r="R8" s="27">
        <v>15.69872606</v>
      </c>
      <c r="S8" s="27">
        <v>46.132078030000002</v>
      </c>
      <c r="T8" s="27">
        <v>50.98893786</v>
      </c>
      <c r="U8" s="27">
        <v>-7.1242374750000002</v>
      </c>
      <c r="V8" s="27">
        <v>-8.7942283769999996</v>
      </c>
      <c r="W8" s="27">
        <v>10.879190579999999</v>
      </c>
      <c r="Z8" s="27">
        <v>1</v>
      </c>
      <c r="AA8" s="27">
        <v>0.95834260000000004</v>
      </c>
      <c r="AB8" s="27">
        <v>6.6934999999999998E-3</v>
      </c>
      <c r="AC8" s="27">
        <v>4.1342771999999997</v>
      </c>
      <c r="AD8" s="27">
        <v>2.5463098999999998</v>
      </c>
      <c r="AE8" s="27">
        <v>0.47586129999999999</v>
      </c>
      <c r="AF8" s="27">
        <v>0.62363469999999999</v>
      </c>
      <c r="AG8" s="27">
        <v>7.2470900000000005E-2</v>
      </c>
      <c r="AH8" s="27">
        <v>2.0019214000000001</v>
      </c>
      <c r="AI8" s="27">
        <v>0.63011879999999998</v>
      </c>
      <c r="AJ8" s="27">
        <v>328.30731209999999</v>
      </c>
      <c r="AK8" s="27">
        <v>1.1372036999999999</v>
      </c>
      <c r="AL8" s="27">
        <v>284.61286280000002</v>
      </c>
      <c r="AM8" s="27">
        <v>1.1618399999999999E-2</v>
      </c>
      <c r="AN8" s="27">
        <v>10.7331047</v>
      </c>
      <c r="AO8" s="27">
        <v>1.1325513</v>
      </c>
      <c r="AP8" s="27">
        <v>37.372436</v>
      </c>
      <c r="AQ8" s="27">
        <v>0.8710852</v>
      </c>
      <c r="AR8" s="27">
        <v>147.16455260000001</v>
      </c>
      <c r="AS8" s="27">
        <v>1.4436817</v>
      </c>
      <c r="AT8" s="27">
        <v>5.9771647000000003</v>
      </c>
      <c r="AU8" s="27">
        <v>1.5425791</v>
      </c>
      <c r="AV8" s="27">
        <f>(5.2/nov_2021_out_good[[#This Row],[a]]+2*COS(nov_2021_out_good[[#This Row],[incl]]*3.1415/180)*((nov_2021_out_good[[#This Row],[a]]/5.2*(1-nov_2021_out_good[[#This Row],[e]]^2)^0.5)))</f>
        <v>2.807277116794626</v>
      </c>
    </row>
    <row r="9" spans="1:53" s="27" customFormat="1" x14ac:dyDescent="0.25">
      <c r="A9" s="37">
        <v>39060.271666666697</v>
      </c>
      <c r="B9" s="27" t="s">
        <v>59</v>
      </c>
      <c r="C9" s="27" t="s">
        <v>60</v>
      </c>
      <c r="D9" s="27">
        <v>26.5</v>
      </c>
      <c r="E9" s="27">
        <v>15.9</v>
      </c>
      <c r="F9" s="27">
        <v>4.9000000000000004</v>
      </c>
      <c r="G9" s="27">
        <v>-15</v>
      </c>
      <c r="H9" s="27">
        <v>1.6</v>
      </c>
      <c r="I9" s="38">
        <v>7410000000000</v>
      </c>
      <c r="J9" s="27">
        <v>14</v>
      </c>
      <c r="L9" s="27">
        <f>nov_2021_out_good[[#This Row],[Calculated Total Impact Energy(kt)]]*4180000000000*2/(nov_2021_out_good[[#This Row],[Vel(km/s)]]*1000)^2</f>
        <v>462956.37039674062</v>
      </c>
      <c r="M9" s="27">
        <f>2*(nov_2021_out_good[[#This Row],[Mass (kg)]]/4/1500)^0.3333</f>
        <v>8.5132754898277252</v>
      </c>
      <c r="N9" s="27" t="s">
        <v>2518</v>
      </c>
      <c r="O9" s="27" t="s">
        <v>2519</v>
      </c>
      <c r="P9" s="27">
        <v>26.2</v>
      </c>
      <c r="Q9" s="27">
        <v>26</v>
      </c>
      <c r="R9" s="27">
        <v>15.86095836</v>
      </c>
      <c r="S9" s="27">
        <v>85.508951789999998</v>
      </c>
      <c r="T9" s="27">
        <v>98.709375910000006</v>
      </c>
      <c r="U9" s="27">
        <v>2.3943329200000001</v>
      </c>
      <c r="V9" s="27">
        <v>-15.62992931</v>
      </c>
      <c r="W9" s="27">
        <v>1.2419659869999999</v>
      </c>
      <c r="Z9" s="27">
        <v>1</v>
      </c>
      <c r="AA9" s="27">
        <v>0.93597520000000001</v>
      </c>
      <c r="AB9" s="27">
        <v>1.0235599999999999E-2</v>
      </c>
      <c r="AC9" s="27">
        <v>4.3207234999999997</v>
      </c>
      <c r="AD9" s="27">
        <v>2.6283493999999998</v>
      </c>
      <c r="AE9" s="27">
        <v>0.40790270000000001</v>
      </c>
      <c r="AF9" s="27">
        <v>0.64389240000000003</v>
      </c>
      <c r="AG9" s="27">
        <v>5.8733899999999999E-2</v>
      </c>
      <c r="AH9" s="27">
        <v>1.7218838000000001</v>
      </c>
      <c r="AI9" s="27">
        <v>0.7030092</v>
      </c>
      <c r="AJ9" s="27">
        <v>150.85722569999999</v>
      </c>
      <c r="AK9" s="27">
        <v>2.4141463000000001</v>
      </c>
      <c r="AL9" s="27">
        <v>256.91325119999999</v>
      </c>
      <c r="AM9" s="27">
        <v>1.1424200000000001E-2</v>
      </c>
      <c r="AN9" s="27">
        <v>10.6805913</v>
      </c>
      <c r="AO9" s="27">
        <v>1.1470321000000001</v>
      </c>
      <c r="AP9" s="27">
        <v>38.261341899999998</v>
      </c>
      <c r="AQ9" s="27">
        <v>0.68451870000000004</v>
      </c>
      <c r="AR9" s="27">
        <v>300.97571099999999</v>
      </c>
      <c r="AS9" s="27">
        <v>2.9601671000000001</v>
      </c>
      <c r="AT9" s="27">
        <v>-14.2014455</v>
      </c>
      <c r="AU9" s="27">
        <v>1.5483990000000001</v>
      </c>
      <c r="AV9" s="27">
        <f>(5.2/nov_2021_out_good[[#This Row],[a]]+2*COS(nov_2021_out_good[[#This Row],[incl]]*3.1415/180)*((nov_2021_out_good[[#This Row],[a]]/5.2*(1-nov_2021_out_good[[#This Row],[e]]^2)^0.5)))</f>
        <v>2.7515373384327106</v>
      </c>
    </row>
    <row r="10" spans="1:53" s="27" customFormat="1" x14ac:dyDescent="0.25">
      <c r="A10" s="27" t="s">
        <v>54</v>
      </c>
      <c r="B10" s="27" t="s">
        <v>55</v>
      </c>
      <c r="C10" s="27" t="s">
        <v>56</v>
      </c>
      <c r="J10" s="39">
        <v>14</v>
      </c>
      <c r="M10" s="27">
        <f>2*(nov_2021_out_good[[#This Row],[Mass (kg)]]/4/1500)^0.3333</f>
        <v>0</v>
      </c>
      <c r="N10" s="27" t="s">
        <v>2524</v>
      </c>
      <c r="O10" s="27" t="s">
        <v>2519</v>
      </c>
      <c r="P10" s="27">
        <v>-4.0999999999999996</v>
      </c>
      <c r="Q10" s="27">
        <v>124.3</v>
      </c>
      <c r="AC10" s="40"/>
    </row>
    <row r="11" spans="1:53" s="27" customFormat="1" x14ac:dyDescent="0.25">
      <c r="A11" s="27" t="s">
        <v>66</v>
      </c>
      <c r="B11" s="27" t="s">
        <v>67</v>
      </c>
      <c r="C11" s="27" t="s">
        <v>68</v>
      </c>
      <c r="D11" s="27">
        <v>31.5</v>
      </c>
      <c r="E11" s="27">
        <f>13</f>
        <v>13</v>
      </c>
      <c r="J11" s="39">
        <v>13</v>
      </c>
      <c r="M11" s="27">
        <f>2*(nov_2021_out_good[[#This Row],[Mass (kg)]]/4/1500)^0.3333</f>
        <v>0</v>
      </c>
      <c r="N11" s="27" t="s">
        <v>2519</v>
      </c>
      <c r="O11" s="27" t="s">
        <v>2524</v>
      </c>
      <c r="P11" s="27">
        <v>-67.7</v>
      </c>
      <c r="Q11" s="27">
        <v>18.2</v>
      </c>
      <c r="R11" s="27">
        <f>13</f>
        <v>13</v>
      </c>
      <c r="S11" s="27">
        <f>90-41.86</f>
        <v>48.14</v>
      </c>
      <c r="T11" s="27">
        <f>180+82.05</f>
        <v>262.05</v>
      </c>
      <c r="AC11" s="40"/>
    </row>
    <row r="12" spans="1:53" s="27" customFormat="1" x14ac:dyDescent="0.25">
      <c r="A12" s="37">
        <v>42406.579965277801</v>
      </c>
      <c r="B12" s="27" t="s">
        <v>71</v>
      </c>
      <c r="C12" s="27" t="s">
        <v>72</v>
      </c>
      <c r="D12" s="27">
        <v>31</v>
      </c>
      <c r="E12" s="27">
        <v>15.6</v>
      </c>
      <c r="F12" s="27">
        <v>2.7</v>
      </c>
      <c r="G12" s="27">
        <v>14.5</v>
      </c>
      <c r="H12" s="27">
        <v>5</v>
      </c>
      <c r="I12" s="38">
        <v>6853000000000</v>
      </c>
      <c r="J12" s="27">
        <v>13</v>
      </c>
      <c r="L12" s="27">
        <f>nov_2021_out_good[[#This Row],[Calculated Total Impact Energy(kt)]]*4180000000000*2/(nov_2021_out_good[[#This Row],[Vel(km/s)]]*1000)^2</f>
        <v>446581.19658119656</v>
      </c>
      <c r="M12" s="27">
        <f>2*(nov_2021_out_good[[#This Row],[Mass (kg)]]/4/1500)^0.3333</f>
        <v>8.4117043171806944</v>
      </c>
      <c r="N12" s="27" t="s">
        <v>2524</v>
      </c>
      <c r="O12" s="27" t="s">
        <v>2525</v>
      </c>
      <c r="P12" s="27">
        <v>-30.4</v>
      </c>
      <c r="Q12" s="27">
        <v>-25.5</v>
      </c>
      <c r="R12" s="27">
        <v>15.57369577</v>
      </c>
      <c r="S12" s="27">
        <v>68.08569894</v>
      </c>
      <c r="T12" s="27">
        <v>260.49107429999998</v>
      </c>
      <c r="U12" s="27">
        <v>2.386891957</v>
      </c>
      <c r="V12" s="27">
        <v>14.249866580000001</v>
      </c>
      <c r="W12" s="27">
        <v>5.8124047609999998</v>
      </c>
      <c r="Z12" s="27">
        <v>1</v>
      </c>
      <c r="AA12" s="27">
        <v>0.2471786</v>
      </c>
      <c r="AB12" s="27">
        <v>3.4280199999999997E-2</v>
      </c>
      <c r="AC12" s="27">
        <v>0.98783500000000002</v>
      </c>
      <c r="AD12" s="27">
        <v>0.61750680000000002</v>
      </c>
      <c r="AE12" s="27">
        <v>1.6653999999999999E-2</v>
      </c>
      <c r="AF12" s="27">
        <v>0.5997152</v>
      </c>
      <c r="AG12" s="27">
        <v>4.4720700000000002E-2</v>
      </c>
      <c r="AH12" s="27">
        <v>3.8781032999999998</v>
      </c>
      <c r="AI12" s="27">
        <v>0.6950672</v>
      </c>
      <c r="AJ12" s="27">
        <v>2.8061693000000001</v>
      </c>
      <c r="AK12" s="27">
        <v>0.7179027</v>
      </c>
      <c r="AL12" s="27">
        <v>316.96461260000001</v>
      </c>
      <c r="AM12" s="27">
        <v>3.5025E-3</v>
      </c>
      <c r="AN12" s="27">
        <v>11.389037</v>
      </c>
      <c r="AO12" s="27">
        <v>1.0900928000000001</v>
      </c>
      <c r="AP12" s="27">
        <v>19.043605500000002</v>
      </c>
      <c r="AQ12" s="27">
        <v>1.0172812</v>
      </c>
      <c r="AR12" s="27">
        <v>231.8348234</v>
      </c>
      <c r="AS12" s="27">
        <v>1.9723546999999999</v>
      </c>
      <c r="AT12" s="27">
        <v>-12.1358231</v>
      </c>
      <c r="AU12" s="27">
        <v>1.3808847</v>
      </c>
      <c r="AV12" s="27">
        <f>(5.2/nov_2021_out_good[[#This Row],[a]]+2*COS(nov_2021_out_good[[#This Row],[incl]]*3.1415/180)*((nov_2021_out_good[[#This Row],[a]]/5.2*(1-nov_2021_out_good[[#This Row],[e]]^2)^0.5)))</f>
        <v>8.6105775454243982</v>
      </c>
    </row>
    <row r="13" spans="1:53" s="27" customFormat="1" x14ac:dyDescent="0.25">
      <c r="A13" s="37">
        <v>44187.974687499998</v>
      </c>
      <c r="B13" s="27" t="s">
        <v>83</v>
      </c>
      <c r="C13" s="27" t="s">
        <v>84</v>
      </c>
      <c r="D13" s="27">
        <v>35.5</v>
      </c>
      <c r="E13" s="27">
        <v>13.6</v>
      </c>
      <c r="F13" s="27">
        <v>-2.6</v>
      </c>
      <c r="G13" s="27">
        <v>5.9</v>
      </c>
      <c r="H13" s="27">
        <v>-12.1</v>
      </c>
      <c r="I13" s="38">
        <v>4898000000000</v>
      </c>
      <c r="J13" s="27">
        <v>9.5</v>
      </c>
      <c r="L13" s="27">
        <f>nov_2021_out_good[[#This Row],[Calculated Total Impact Energy(kt)]]*4180000000000*2/(nov_2021_out_good[[#This Row],[Vel(km/s)]]*1000)^2</f>
        <v>429390.13840830448</v>
      </c>
      <c r="M13" s="27">
        <f>2*(nov_2021_out_good[[#This Row],[Mass (kg)]]/4/1500)^0.3333</f>
        <v>8.3023641395598684</v>
      </c>
      <c r="N13" s="27" t="s">
        <v>2518</v>
      </c>
      <c r="O13" s="27" t="s">
        <v>2519</v>
      </c>
      <c r="P13" s="27">
        <v>31.9</v>
      </c>
      <c r="Q13" s="27">
        <v>96.2</v>
      </c>
      <c r="R13" s="27">
        <v>13.710579859999999</v>
      </c>
      <c r="S13" s="27">
        <v>85.079183700000002</v>
      </c>
      <c r="T13" s="27">
        <v>351.80305709999999</v>
      </c>
      <c r="U13" s="27">
        <v>-13.520492150000001</v>
      </c>
      <c r="V13" s="27">
        <v>1.9475963080000001</v>
      </c>
      <c r="W13" s="27">
        <v>1.1760784950000001</v>
      </c>
      <c r="Z13" s="27">
        <v>1</v>
      </c>
      <c r="AA13" s="27">
        <v>0.9751341</v>
      </c>
      <c r="AB13" s="27">
        <v>3.0046999999999999E-3</v>
      </c>
      <c r="AC13" s="27">
        <v>3.2171525000000001</v>
      </c>
      <c r="AD13" s="27">
        <v>2.0961433</v>
      </c>
      <c r="AE13" s="27">
        <v>0.27375719999999998</v>
      </c>
      <c r="AF13" s="27">
        <v>0.5347961</v>
      </c>
      <c r="AG13" s="27">
        <v>6.2075400000000003E-2</v>
      </c>
      <c r="AH13" s="27">
        <v>5.8807159000000002</v>
      </c>
      <c r="AI13" s="27">
        <v>1.4519238999999999</v>
      </c>
      <c r="AJ13" s="27">
        <v>192.79280030000001</v>
      </c>
      <c r="AK13" s="27">
        <v>1.8295671</v>
      </c>
      <c r="AL13" s="27">
        <v>271.27636849999999</v>
      </c>
      <c r="AM13" s="27">
        <v>6.4183E-3</v>
      </c>
      <c r="AN13" s="27">
        <v>8.0799648000000008</v>
      </c>
      <c r="AO13" s="27">
        <v>1.1685851</v>
      </c>
      <c r="AP13" s="27">
        <v>37.156507400000002</v>
      </c>
      <c r="AQ13" s="27">
        <v>0.74378100000000003</v>
      </c>
      <c r="AR13" s="27">
        <v>10.132694300000001</v>
      </c>
      <c r="AS13" s="27">
        <v>1.5141655000000001</v>
      </c>
      <c r="AT13" s="27">
        <v>35.060045899999999</v>
      </c>
      <c r="AU13" s="27">
        <v>4.5689637999999997</v>
      </c>
      <c r="AV13" s="27">
        <f>(5.2/nov_2021_out_good[[#This Row],[a]]+2*COS(nov_2021_out_good[[#This Row],[incl]]*3.1415/180)*((nov_2021_out_good[[#This Row],[a]]/5.2*(1-nov_2021_out_good[[#This Row],[e]]^2)^0.5)))</f>
        <v>3.1583929299002138</v>
      </c>
    </row>
    <row r="14" spans="1:53" s="27" customFormat="1" x14ac:dyDescent="0.25">
      <c r="A14" s="37">
        <v>38267.551886574103</v>
      </c>
      <c r="B14" s="27" t="s">
        <v>47</v>
      </c>
      <c r="C14" s="27" t="s">
        <v>48</v>
      </c>
      <c r="D14" s="27">
        <v>35</v>
      </c>
      <c r="E14" s="27">
        <v>19.2</v>
      </c>
      <c r="F14" s="27">
        <v>-15.3</v>
      </c>
      <c r="G14" s="27">
        <v>1</v>
      </c>
      <c r="H14" s="27">
        <v>11.6</v>
      </c>
      <c r="I14" s="38">
        <v>10400000000000</v>
      </c>
      <c r="J14" s="27">
        <v>18</v>
      </c>
      <c r="L14" s="27">
        <f>nov_2021_out_good[[#This Row],[Calculated Total Impact Energy(kt)]]*4180000000000*2/(nov_2021_out_good[[#This Row],[Vel(km/s)]]*1000)^2</f>
        <v>408203.125</v>
      </c>
      <c r="M14" s="27">
        <f>2*(nov_2021_out_good[[#This Row],[Mass (kg)]]/4/1500)^0.3333</f>
        <v>8.1635162782074993</v>
      </c>
      <c r="N14" s="27" t="s">
        <v>2524</v>
      </c>
      <c r="O14" s="27" t="s">
        <v>2519</v>
      </c>
      <c r="P14" s="27">
        <v>-27.3</v>
      </c>
      <c r="Q14" s="27">
        <v>71.5</v>
      </c>
      <c r="R14" s="27">
        <v>19.22628409</v>
      </c>
      <c r="S14" s="27">
        <v>62.788714659999997</v>
      </c>
      <c r="T14" s="27">
        <v>240.12739809999999</v>
      </c>
      <c r="U14" s="27">
        <v>8.5162740390000007</v>
      </c>
      <c r="V14" s="27">
        <v>14.82665658</v>
      </c>
      <c r="W14" s="27">
        <v>8.7916625909999997</v>
      </c>
      <c r="Z14" s="27">
        <v>1</v>
      </c>
      <c r="AA14" s="27">
        <v>0.84081530000000004</v>
      </c>
      <c r="AB14" s="27">
        <v>7.8752000000000006E-3</v>
      </c>
      <c r="AC14" s="27">
        <v>4.2993022999999999</v>
      </c>
      <c r="AD14" s="27">
        <v>2.5700588</v>
      </c>
      <c r="AE14" s="27">
        <v>0.54814479999999999</v>
      </c>
      <c r="AF14" s="27">
        <v>0.67284200000000005</v>
      </c>
      <c r="AG14" s="27">
        <v>7.0658100000000001E-2</v>
      </c>
      <c r="AH14" s="27">
        <v>10.1480403</v>
      </c>
      <c r="AI14" s="27">
        <v>0.69776970000000005</v>
      </c>
      <c r="AJ14" s="27">
        <v>307.28922770000003</v>
      </c>
      <c r="AK14" s="27">
        <v>1.9025037</v>
      </c>
      <c r="AL14" s="27">
        <v>14.5484312</v>
      </c>
      <c r="AM14" s="27">
        <v>7.7600000000000002E-5</v>
      </c>
      <c r="AN14" s="27">
        <v>16.055149700000001</v>
      </c>
      <c r="AO14" s="27">
        <v>1.1705169</v>
      </c>
      <c r="AP14" s="27">
        <v>37.821376700000002</v>
      </c>
      <c r="AQ14" s="27">
        <v>0.97325349999999999</v>
      </c>
      <c r="AR14" s="27">
        <v>202.8994836</v>
      </c>
      <c r="AS14" s="27">
        <v>1.6347849999999999</v>
      </c>
      <c r="AT14" s="27">
        <v>-34.219259000000001</v>
      </c>
      <c r="AU14" s="27">
        <v>1.0821622</v>
      </c>
      <c r="AV14" s="27">
        <f>(5.2/nov_2021_out_good[[#This Row],[a]]+2*COS(nov_2021_out_good[[#This Row],[incl]]*3.1415/180)*((nov_2021_out_good[[#This Row],[a]]/5.2*(1-nov_2021_out_good[[#This Row],[e]]^2)^0.5)))</f>
        <v>2.7431275452909083</v>
      </c>
    </row>
    <row r="15" spans="1:53" s="27" customFormat="1" x14ac:dyDescent="0.25">
      <c r="A15" s="27" t="s">
        <v>78</v>
      </c>
      <c r="B15" s="27" t="s">
        <v>79</v>
      </c>
      <c r="C15" s="27" t="s">
        <v>2841</v>
      </c>
      <c r="D15" s="27">
        <f>32</f>
        <v>32</v>
      </c>
      <c r="E15" s="27">
        <v>15.2</v>
      </c>
      <c r="J15" s="27">
        <v>9.8000000000000007</v>
      </c>
      <c r="L15" s="27">
        <f>430000</f>
        <v>430000</v>
      </c>
      <c r="M15" s="27">
        <f>2*(nov_2021_out_good[[#This Row],[Mass (kg)]]/4/1500)^0.3333</f>
        <v>8.306292495235855</v>
      </c>
      <c r="N15" s="27" t="s">
        <v>2524</v>
      </c>
      <c r="O15" s="27" t="s">
        <v>2525</v>
      </c>
      <c r="P15" s="27">
        <v>-44.8</v>
      </c>
      <c r="Q15" s="27">
        <v>-129.6</v>
      </c>
      <c r="R15" s="27">
        <f>15.2</f>
        <v>15.2</v>
      </c>
      <c r="S15" s="27">
        <f>90 - 54.6</f>
        <v>35.4</v>
      </c>
      <c r="T15" s="27">
        <f>180 + 57.6</f>
        <v>237.6</v>
      </c>
      <c r="AC15" s="40"/>
    </row>
    <row r="16" spans="1:53" s="27" customFormat="1" x14ac:dyDescent="0.25">
      <c r="A16" s="37">
        <v>44599.837800925903</v>
      </c>
      <c r="B16" s="27" t="s">
        <v>103</v>
      </c>
      <c r="C16" s="27" t="s">
        <v>104</v>
      </c>
      <c r="D16" s="27">
        <v>26.5</v>
      </c>
      <c r="E16" s="27">
        <v>13.1</v>
      </c>
      <c r="F16" s="27">
        <v>-8.9</v>
      </c>
      <c r="G16" s="27">
        <v>-7.3</v>
      </c>
      <c r="H16" s="27">
        <v>-6.3</v>
      </c>
      <c r="I16" s="38">
        <v>3480000000000</v>
      </c>
      <c r="J16" s="27">
        <v>7</v>
      </c>
      <c r="L16" s="27">
        <f>nov_2021_out_good[[#This Row],[Calculated Total Impact Energy(kt)]]*4180000000000*2/(nov_2021_out_good[[#This Row],[Vel(km/s)]]*1000)^2</f>
        <v>341005.76889458654</v>
      </c>
      <c r="M16" s="27">
        <f>2*(nov_2021_out_good[[#This Row],[Mass (kg)]]/4/1500)^0.3333</f>
        <v>7.6885008592110653</v>
      </c>
      <c r="N16" s="27" t="s">
        <v>2524</v>
      </c>
      <c r="O16" s="27" t="s">
        <v>2519</v>
      </c>
      <c r="P16" s="27">
        <v>-28.7</v>
      </c>
      <c r="Q16" s="27">
        <v>11.4</v>
      </c>
      <c r="R16" s="27">
        <v>13.12211873</v>
      </c>
      <c r="S16" s="27">
        <v>63.315670840000003</v>
      </c>
      <c r="T16" s="27">
        <v>27.406603</v>
      </c>
      <c r="U16" s="27">
        <v>-10.40860298</v>
      </c>
      <c r="V16" s="27">
        <v>-5.3968292450000002</v>
      </c>
      <c r="W16" s="27">
        <v>5.8928107159999996</v>
      </c>
      <c r="Z16" s="27">
        <v>1</v>
      </c>
      <c r="AA16" s="27">
        <v>0.91767730000000003</v>
      </c>
      <c r="AB16" s="27">
        <v>1.3734100000000001E-2</v>
      </c>
      <c r="AC16" s="27">
        <v>1.4969056000000001</v>
      </c>
      <c r="AD16" s="27">
        <v>1.2072915</v>
      </c>
      <c r="AE16" s="27">
        <v>8.5736300000000001E-2</v>
      </c>
      <c r="AF16" s="27">
        <v>0.2398875</v>
      </c>
      <c r="AG16" s="27">
        <v>6.4629500000000006E-2</v>
      </c>
      <c r="AH16" s="27">
        <v>5.774178</v>
      </c>
      <c r="AI16" s="27">
        <v>0.38429069999999999</v>
      </c>
      <c r="AJ16" s="27">
        <v>230.2059199</v>
      </c>
      <c r="AK16" s="27">
        <v>1.8787513</v>
      </c>
      <c r="AL16" s="27">
        <v>318.70671140000002</v>
      </c>
      <c r="AM16" s="27">
        <v>1.1456999999999999E-3</v>
      </c>
      <c r="AN16" s="27">
        <v>6.5841677000000001</v>
      </c>
      <c r="AO16" s="27">
        <v>1.2914029</v>
      </c>
      <c r="AP16" s="27">
        <v>32.619694799999998</v>
      </c>
      <c r="AQ16" s="27">
        <v>0.79986500000000005</v>
      </c>
      <c r="AR16" s="27">
        <v>131.11210109999999</v>
      </c>
      <c r="AS16" s="27">
        <v>4.2628408999999996</v>
      </c>
      <c r="AT16" s="27">
        <v>48.761479899999998</v>
      </c>
      <c r="AU16" s="27">
        <v>3.8316469999999998</v>
      </c>
      <c r="AV16" s="27">
        <f>(5.2/nov_2021_out_good[[#This Row],[a]]+2*COS(nov_2021_out_good[[#This Row],[incl]]*3.1415/180)*((nov_2021_out_good[[#This Row],[a]]/5.2*(1-nov_2021_out_good[[#This Row],[e]]^2)^0.5)))</f>
        <v>4.755659258376399</v>
      </c>
    </row>
    <row r="17" spans="1:48" s="27" customFormat="1" x14ac:dyDescent="0.25">
      <c r="A17" s="27" t="s">
        <v>86</v>
      </c>
      <c r="B17" s="27" t="s">
        <v>87</v>
      </c>
      <c r="C17" s="27" t="s">
        <v>88</v>
      </c>
      <c r="D17" s="39">
        <v>29</v>
      </c>
      <c r="J17" s="39">
        <v>9</v>
      </c>
      <c r="M17" s="27">
        <f>2*(nov_2021_out_good[[#This Row],[Mass (kg)]]/4/1500)^0.3333</f>
        <v>0</v>
      </c>
      <c r="AC17" s="40"/>
    </row>
    <row r="18" spans="1:48" s="27" customFormat="1" x14ac:dyDescent="0.25">
      <c r="A18" s="27" t="s">
        <v>90</v>
      </c>
      <c r="B18" s="27" t="s">
        <v>91</v>
      </c>
      <c r="C18" s="27" t="s">
        <v>92</v>
      </c>
      <c r="J18" s="27">
        <v>8.8000000000000007</v>
      </c>
      <c r="M18" s="27">
        <f>2*(nov_2021_out_good[[#This Row],[Mass (kg)]]/4/1500)^0.3333</f>
        <v>0</v>
      </c>
      <c r="AC18" s="40"/>
    </row>
    <row r="19" spans="1:48" s="27" customFormat="1" x14ac:dyDescent="0.25">
      <c r="A19" s="27" t="s">
        <v>98</v>
      </c>
      <c r="B19" s="27" t="s">
        <v>99</v>
      </c>
      <c r="C19" s="27" t="s">
        <v>100</v>
      </c>
      <c r="J19" s="27">
        <v>7.3</v>
      </c>
      <c r="M19" s="27">
        <f>2*(nov_2021_out_good[[#This Row],[Mass (kg)]]/4/1500)^0.3333</f>
        <v>0</v>
      </c>
      <c r="AC19" s="40"/>
    </row>
    <row r="20" spans="1:48" x14ac:dyDescent="0.25">
      <c r="M20">
        <f>2*(nov_2021_out_good[[#This Row],[Mass (kg)]]/4/1500)^0.3333</f>
        <v>0</v>
      </c>
    </row>
    <row r="21" spans="1:48" x14ac:dyDescent="0.25">
      <c r="M21">
        <f>2*(nov_2021_out_good[[#This Row],[Mass (kg)]]/4/1500)^0.3333</f>
        <v>0</v>
      </c>
    </row>
    <row r="22" spans="1:48" x14ac:dyDescent="0.25">
      <c r="A22" s="30">
        <v>40688.236134259299</v>
      </c>
      <c r="B22" t="s">
        <v>131</v>
      </c>
      <c r="C22" t="s">
        <v>132</v>
      </c>
      <c r="D22">
        <v>59</v>
      </c>
      <c r="E22">
        <v>11.6</v>
      </c>
      <c r="F22">
        <v>-3.4</v>
      </c>
      <c r="G22">
        <v>-10.8</v>
      </c>
      <c r="H22">
        <v>2.4</v>
      </c>
      <c r="I22" s="41">
        <v>2280000000000</v>
      </c>
      <c r="J22">
        <v>4.8</v>
      </c>
      <c r="L22">
        <f>nov_2021_out_good[[#This Row],[Calculated Total Impact Energy(kt)]]*4180000000000*2/(nov_2021_out_good[[#This Row],[Vel(km/s)]]*1000)^2</f>
        <v>298216.40903686086</v>
      </c>
      <c r="M22">
        <f>2*(nov_2021_out_good[[#This Row],[Mass (kg)]]/4/1500)^0.3333</f>
        <v>7.3524748051967181</v>
      </c>
      <c r="N22" t="s">
        <v>2518</v>
      </c>
      <c r="O22" t="s">
        <v>2519</v>
      </c>
      <c r="P22">
        <v>4.0999999999999996</v>
      </c>
      <c r="Q22">
        <v>14</v>
      </c>
      <c r="R22">
        <v>11.57410904</v>
      </c>
      <c r="S22">
        <v>60.353864350000002</v>
      </c>
      <c r="T22">
        <v>106.260249</v>
      </c>
      <c r="U22">
        <v>2.816533749</v>
      </c>
      <c r="V22">
        <v>-9.6566593990000005</v>
      </c>
      <c r="W22">
        <v>5.7250385929999998</v>
      </c>
      <c r="Z22">
        <v>1</v>
      </c>
      <c r="AA22">
        <v>0.98704080000000005</v>
      </c>
      <c r="AB22">
        <v>7.72119E-2</v>
      </c>
      <c r="AC22" s="36">
        <v>1.0687880999999999</v>
      </c>
      <c r="AD22">
        <v>1.0279145000000001</v>
      </c>
      <c r="AE22">
        <v>9.5772200000000002E-2</v>
      </c>
      <c r="AF22">
        <v>3.9763699999999999E-2</v>
      </c>
      <c r="AG22">
        <v>0.16455980000000001</v>
      </c>
      <c r="AH22">
        <v>1.4353787</v>
      </c>
      <c r="AI22">
        <v>7.1698322000000001</v>
      </c>
      <c r="AJ22">
        <v>289.65944910000002</v>
      </c>
      <c r="AK22">
        <v>40.402722099999998</v>
      </c>
      <c r="AL22">
        <v>243.48314389999999</v>
      </c>
      <c r="AM22">
        <v>0.28340110000000002</v>
      </c>
      <c r="AN22">
        <v>1.1386936000000001</v>
      </c>
      <c r="AO22">
        <v>5.7067467000000001</v>
      </c>
      <c r="AP22">
        <v>29.813326</v>
      </c>
      <c r="AQ22">
        <v>1.3490142000000001</v>
      </c>
      <c r="AR22">
        <v>89.694569299999998</v>
      </c>
      <c r="AS22">
        <v>46.745398299999998</v>
      </c>
      <c r="AT22">
        <v>-17.4935972</v>
      </c>
      <c r="AU22">
        <v>1.7512650999999999</v>
      </c>
      <c r="AV22">
        <f>(5.2/nov_2021_out_good[[#This Row],[a]]+2*COS(nov_2021_out_good[[#This Row],[incl]]*3.1415/180)*((nov_2021_out_good[[#This Row],[a]]/5.2*(1-nov_2021_out_good[[#This Row],[e]]^2)^0.5)))</f>
        <v>5.453701604866092</v>
      </c>
    </row>
    <row r="23" spans="1:48" x14ac:dyDescent="0.25">
      <c r="A23" s="30">
        <v>41874.270613425899</v>
      </c>
      <c r="B23" t="s">
        <v>95</v>
      </c>
      <c r="C23" t="s">
        <v>96</v>
      </c>
      <c r="D23">
        <v>22.2</v>
      </c>
      <c r="E23">
        <v>16.2</v>
      </c>
      <c r="F23">
        <v>-2.2999999999999998</v>
      </c>
      <c r="G23">
        <v>5.7</v>
      </c>
      <c r="H23">
        <v>16.5</v>
      </c>
      <c r="I23" s="41">
        <v>3819000000000</v>
      </c>
      <c r="J23">
        <v>7.6</v>
      </c>
      <c r="L23">
        <f>nov_2021_out_good[[#This Row],[Calculated Total Impact Energy(kt)]]*4180000000000*2/(nov_2021_out_good[[#This Row],[Vel(km/s)]]*1000)^2</f>
        <v>242097.24127419601</v>
      </c>
      <c r="M23">
        <f>2*(nov_2021_out_good[[#This Row],[Mass (kg)]]/4/1500)^0.3333</f>
        <v>6.8589241119742423</v>
      </c>
      <c r="N23" t="s">
        <v>2524</v>
      </c>
      <c r="O23" t="s">
        <v>2519</v>
      </c>
      <c r="P23">
        <v>-61.7</v>
      </c>
      <c r="Q23">
        <v>132.6</v>
      </c>
      <c r="R23">
        <v>17.607668780000001</v>
      </c>
      <c r="S23">
        <v>47.91753233</v>
      </c>
      <c r="T23">
        <v>170.46303470000001</v>
      </c>
      <c r="U23">
        <v>12.88746141</v>
      </c>
      <c r="V23">
        <v>-2.1651697259999998</v>
      </c>
      <c r="W23">
        <v>11.800651609999999</v>
      </c>
      <c r="Z23">
        <v>1</v>
      </c>
      <c r="AA23">
        <v>0.89414879999999997</v>
      </c>
      <c r="AB23">
        <v>9.1173000000000001E-3</v>
      </c>
      <c r="AC23" s="36">
        <v>1.8025521</v>
      </c>
      <c r="AD23">
        <v>1.3483503999999999</v>
      </c>
      <c r="AE23">
        <v>9.5419500000000004E-2</v>
      </c>
      <c r="AF23">
        <v>0.33685720000000002</v>
      </c>
      <c r="AG23">
        <v>4.3676E-2</v>
      </c>
      <c r="AH23">
        <v>20.698259799999999</v>
      </c>
      <c r="AI23">
        <v>1.5902510000000001</v>
      </c>
      <c r="AJ23">
        <v>57.295856899999997</v>
      </c>
      <c r="AK23">
        <v>4.6246602000000001</v>
      </c>
      <c r="AL23">
        <v>329.86567339999999</v>
      </c>
      <c r="AM23">
        <v>1.775E-4</v>
      </c>
      <c r="AN23">
        <v>13.573324299999999</v>
      </c>
      <c r="AO23">
        <v>1.1403817999999999</v>
      </c>
      <c r="AP23">
        <v>33.113875</v>
      </c>
      <c r="AQ23">
        <v>0.70303570000000004</v>
      </c>
      <c r="AR23">
        <v>5.7627362</v>
      </c>
      <c r="AS23">
        <v>2.4780224999999998</v>
      </c>
      <c r="AT23">
        <v>-63.447302899999997</v>
      </c>
      <c r="AU23">
        <v>1.4269529999999999</v>
      </c>
      <c r="AV23">
        <f>(5.2/nov_2021_out_good[[#This Row],[a]]+2*COS(nov_2021_out_good[[#This Row],[incl]]*3.1415/180)*((nov_2021_out_good[[#This Row],[a]]/5.2*(1-nov_2021_out_good[[#This Row],[e]]^2)^0.5)))</f>
        <v>4.3133368407653778</v>
      </c>
    </row>
    <row r="24" spans="1:48" x14ac:dyDescent="0.25">
      <c r="A24" s="30">
        <v>43638.8929166667</v>
      </c>
      <c r="B24" t="s">
        <v>115</v>
      </c>
      <c r="C24" t="s">
        <v>116</v>
      </c>
      <c r="D24">
        <v>25</v>
      </c>
      <c r="E24">
        <v>14.9</v>
      </c>
      <c r="F24">
        <v>-13.4</v>
      </c>
      <c r="G24">
        <v>6</v>
      </c>
      <c r="H24">
        <v>2.5</v>
      </c>
      <c r="I24" s="41">
        <v>2947000000000</v>
      </c>
      <c r="J24">
        <v>6</v>
      </c>
      <c r="L24">
        <f>nov_2021_out_good[[#This Row],[Calculated Total Impact Energy(kt)]]*4180000000000*2/(nov_2021_out_good[[#This Row],[Vel(km/s)]]*1000)^2</f>
        <v>225935.76865906941</v>
      </c>
      <c r="M24">
        <f>2*(nov_2021_out_good[[#This Row],[Mass (kg)]]/4/1500)^0.3333</f>
        <v>6.7027864248204905</v>
      </c>
      <c r="N24" t="s">
        <v>2518</v>
      </c>
      <c r="O24" t="s">
        <v>2525</v>
      </c>
      <c r="P24">
        <v>14.9</v>
      </c>
      <c r="Q24">
        <v>-66.2</v>
      </c>
      <c r="R24">
        <v>14.89328708</v>
      </c>
      <c r="S24">
        <v>48.400100119999998</v>
      </c>
      <c r="T24">
        <v>117.9382031</v>
      </c>
      <c r="U24">
        <v>5.2179843799999999</v>
      </c>
      <c r="V24">
        <v>-9.8391877710000006</v>
      </c>
      <c r="W24">
        <v>9.8880242220000003</v>
      </c>
      <c r="Z24">
        <v>1</v>
      </c>
      <c r="AA24">
        <v>0.98485239999999996</v>
      </c>
      <c r="AB24">
        <v>2.3108999999999998E-3</v>
      </c>
      <c r="AC24" s="36">
        <v>3.8901528999999999</v>
      </c>
      <c r="AD24">
        <v>2.4375026000000002</v>
      </c>
      <c r="AE24">
        <v>0.57199650000000002</v>
      </c>
      <c r="AF24">
        <v>0.5959584</v>
      </c>
      <c r="AG24">
        <v>9.48682E-2</v>
      </c>
      <c r="AH24">
        <v>0.2164973</v>
      </c>
      <c r="AI24">
        <v>0.30845640000000002</v>
      </c>
      <c r="AJ24">
        <v>24.164328699999999</v>
      </c>
      <c r="AK24">
        <v>1.5970648999999999</v>
      </c>
      <c r="AL24">
        <v>270.24197279999998</v>
      </c>
      <c r="AM24">
        <v>0.95681570000000005</v>
      </c>
      <c r="AN24">
        <v>9.4138172000000004</v>
      </c>
      <c r="AO24">
        <v>1.1549107000000001</v>
      </c>
      <c r="AP24">
        <v>37.172859799999998</v>
      </c>
      <c r="AQ24">
        <v>1.1487617999999999</v>
      </c>
      <c r="AR24">
        <v>215.97092069999999</v>
      </c>
      <c r="AS24">
        <v>2.0260536999999998</v>
      </c>
      <c r="AT24">
        <v>-15.178932700000001</v>
      </c>
      <c r="AU24">
        <v>1.4571369000000001</v>
      </c>
      <c r="AV24">
        <f>(5.2/nov_2021_out_good[[#This Row],[a]]+2*COS(nov_2021_out_good[[#This Row],[incl]]*3.1415/180)*((nov_2021_out_good[[#This Row],[a]]/5.2*(1-nov_2021_out_good[[#This Row],[e]]^2)^0.5)))</f>
        <v>2.8861533383699562</v>
      </c>
    </row>
    <row r="25" spans="1:48" x14ac:dyDescent="0.25">
      <c r="A25" s="30">
        <v>40424.503449074102</v>
      </c>
      <c r="B25" t="s">
        <v>155</v>
      </c>
      <c r="C25" t="s">
        <v>156</v>
      </c>
      <c r="D25">
        <v>33.299999999999997</v>
      </c>
      <c r="E25">
        <v>12.3</v>
      </c>
      <c r="F25">
        <v>9.8000000000000007</v>
      </c>
      <c r="G25">
        <v>-3.5</v>
      </c>
      <c r="H25">
        <v>6.5</v>
      </c>
      <c r="I25" s="41">
        <v>1750000000000</v>
      </c>
      <c r="J25">
        <v>3.8</v>
      </c>
      <c r="L25">
        <f>nov_2021_out_good[[#This Row],[Calculated Total Impact Energy(kt)]]*4180000000000*2/(nov_2021_out_good[[#This Row],[Vel(km/s)]]*1000)^2</f>
        <v>209980.83151563222</v>
      </c>
      <c r="M25">
        <f>2*(nov_2021_out_good[[#This Row],[Mass (kg)]]/4/1500)^0.3333</f>
        <v>6.5411583331246712</v>
      </c>
      <c r="N25" t="s">
        <v>2524</v>
      </c>
      <c r="O25" t="s">
        <v>2519</v>
      </c>
      <c r="P25">
        <v>-61</v>
      </c>
      <c r="Q25">
        <v>146.69999999999999</v>
      </c>
      <c r="R25">
        <v>12.26947432</v>
      </c>
      <c r="S25">
        <v>30.353160129999999</v>
      </c>
      <c r="T25">
        <v>23.326870499999998</v>
      </c>
      <c r="U25">
        <v>-5.6933222629999998</v>
      </c>
      <c r="V25">
        <v>-2.4550978520000002</v>
      </c>
      <c r="W25">
        <v>10.587661499999999</v>
      </c>
      <c r="Z25">
        <v>1</v>
      </c>
      <c r="AA25">
        <v>0.92284239999999995</v>
      </c>
      <c r="AB25">
        <v>1.44361E-2</v>
      </c>
      <c r="AC25" s="36">
        <v>1.4114458999999999</v>
      </c>
      <c r="AD25">
        <v>1.1671442000000001</v>
      </c>
      <c r="AE25">
        <v>8.1898700000000005E-2</v>
      </c>
      <c r="AF25">
        <v>0.2093158</v>
      </c>
      <c r="AG25">
        <v>6.6984399999999999E-2</v>
      </c>
      <c r="AH25">
        <v>0.87512829999999997</v>
      </c>
      <c r="AI25">
        <v>0.71404049999999997</v>
      </c>
      <c r="AJ25">
        <v>59.477475200000001</v>
      </c>
      <c r="AK25">
        <v>3.9459822999999998</v>
      </c>
      <c r="AL25">
        <v>340.72064119999999</v>
      </c>
      <c r="AM25">
        <v>1.7800199999999999E-2</v>
      </c>
      <c r="AN25">
        <v>4.9817213000000002</v>
      </c>
      <c r="AO25">
        <v>1.5056373999999999</v>
      </c>
      <c r="AP25">
        <v>31.604707000000001</v>
      </c>
      <c r="AQ25">
        <v>0.84378770000000003</v>
      </c>
      <c r="AR25">
        <v>325.42778079999999</v>
      </c>
      <c r="AS25">
        <v>1.5887608</v>
      </c>
      <c r="AT25">
        <v>-19.638625600000001</v>
      </c>
      <c r="AU25">
        <v>3.3942374000000002</v>
      </c>
      <c r="AV25">
        <f>(5.2/nov_2021_out_good[[#This Row],[a]]+2*COS(nov_2021_out_good[[#This Row],[incl]]*3.1415/180)*((nov_2021_out_good[[#This Row],[a]]/5.2*(1-nov_2021_out_good[[#This Row],[e]]^2)^0.5)))</f>
        <v>4.8942256221086451</v>
      </c>
    </row>
    <row r="26" spans="1:48" x14ac:dyDescent="0.25">
      <c r="A26" s="30">
        <v>41559.671354166698</v>
      </c>
      <c r="B26" t="s">
        <v>163</v>
      </c>
      <c r="C26" t="s">
        <v>164</v>
      </c>
      <c r="D26">
        <v>22.2</v>
      </c>
      <c r="E26">
        <v>12.8</v>
      </c>
      <c r="F26">
        <v>-8</v>
      </c>
      <c r="G26">
        <v>8.4</v>
      </c>
      <c r="H26">
        <v>-5.5</v>
      </c>
      <c r="I26" s="41">
        <v>1610000000000</v>
      </c>
      <c r="J26">
        <v>3.5</v>
      </c>
      <c r="L26">
        <f>nov_2021_out_good[[#This Row],[Calculated Total Impact Energy(kt)]]*4180000000000*2/(nov_2021_out_good[[#This Row],[Vel(km/s)]]*1000)^2</f>
        <v>178588.8671875</v>
      </c>
      <c r="M26">
        <f>2*(nov_2021_out_good[[#This Row],[Mass (kg)]]/4/1500)^0.3333</f>
        <v>6.1974816506897499</v>
      </c>
      <c r="N26" t="s">
        <v>2524</v>
      </c>
      <c r="O26" t="s">
        <v>2525</v>
      </c>
      <c r="P26">
        <v>-19.100000000000001</v>
      </c>
      <c r="Q26">
        <v>-25</v>
      </c>
      <c r="R26">
        <v>12.837834709999999</v>
      </c>
      <c r="S26">
        <v>49.095712669999998</v>
      </c>
      <c r="T26">
        <v>334.14070290000001</v>
      </c>
      <c r="U26">
        <v>-8.7313214370000001</v>
      </c>
      <c r="V26">
        <v>4.2320393169999999</v>
      </c>
      <c r="W26">
        <v>8.4061804149999997</v>
      </c>
      <c r="Z26">
        <v>1</v>
      </c>
      <c r="AA26">
        <v>0.8168687</v>
      </c>
      <c r="AB26">
        <v>1.4497599999999999E-2</v>
      </c>
      <c r="AC26" s="36">
        <v>1.0926556000000001</v>
      </c>
      <c r="AD26">
        <v>0.95476220000000001</v>
      </c>
      <c r="AE26">
        <v>2.0607799999999999E-2</v>
      </c>
      <c r="AF26">
        <v>0.144427</v>
      </c>
      <c r="AG26">
        <v>2.7025299999999999E-2</v>
      </c>
      <c r="AH26">
        <v>9.3508414000000002</v>
      </c>
      <c r="AI26">
        <v>1.5256917000000001</v>
      </c>
      <c r="AJ26">
        <v>64.067071600000006</v>
      </c>
      <c r="AK26">
        <v>10.5874737</v>
      </c>
      <c r="AL26">
        <v>199.3008059</v>
      </c>
      <c r="AM26">
        <v>7.3640000000000001E-4</v>
      </c>
      <c r="AN26">
        <v>6.6452800999999999</v>
      </c>
      <c r="AO26">
        <v>1.2549191</v>
      </c>
      <c r="AP26">
        <v>29.135156599999998</v>
      </c>
      <c r="AQ26">
        <v>0.3441746</v>
      </c>
      <c r="AR26">
        <v>203.5281502</v>
      </c>
      <c r="AS26">
        <v>2.9201655</v>
      </c>
      <c r="AT26">
        <v>39.441549500000001</v>
      </c>
      <c r="AU26">
        <v>2.9423382999999999</v>
      </c>
      <c r="AV26">
        <f>(5.2/nov_2021_out_good[[#This Row],[a]]+2*COS(nov_2021_out_good[[#This Row],[incl]]*3.1415/180)*((nov_2021_out_good[[#This Row],[a]]/5.2*(1-nov_2021_out_good[[#This Row],[e]]^2)^0.5)))</f>
        <v>5.8049203415818331</v>
      </c>
    </row>
    <row r="27" spans="1:48" x14ac:dyDescent="0.25">
      <c r="A27" s="30">
        <v>40138.870138888902</v>
      </c>
      <c r="B27" t="s">
        <v>51</v>
      </c>
      <c r="C27" t="s">
        <v>52</v>
      </c>
      <c r="D27">
        <v>38</v>
      </c>
      <c r="E27">
        <v>32.1</v>
      </c>
      <c r="F27">
        <v>3</v>
      </c>
      <c r="G27">
        <v>-17</v>
      </c>
      <c r="H27">
        <v>27</v>
      </c>
      <c r="I27" s="41">
        <v>10000000000000</v>
      </c>
      <c r="J27">
        <v>18</v>
      </c>
      <c r="L27">
        <f>nov_2021_out_good[[#This Row],[Calculated Total Impact Energy(kt)]]*4180000000000*2/(nov_2021_out_good[[#This Row],[Vel(km/s)]]*1000)^2</f>
        <v>146038.95536728099</v>
      </c>
      <c r="M27">
        <f>2*(nov_2021_out_good[[#This Row],[Mass (kg)]]/4/1500)^0.3333</f>
        <v>5.7954826168513671</v>
      </c>
      <c r="N27" t="s">
        <v>2524</v>
      </c>
      <c r="O27" t="s">
        <v>2519</v>
      </c>
      <c r="P27">
        <v>-22</v>
      </c>
      <c r="Q27">
        <v>29.2</v>
      </c>
      <c r="R27">
        <v>32.046840719999999</v>
      </c>
      <c r="S27">
        <v>61.327799550000002</v>
      </c>
      <c r="T27">
        <v>144.561307</v>
      </c>
      <c r="U27">
        <v>22.908128609999999</v>
      </c>
      <c r="V27">
        <v>-16.303254290000002</v>
      </c>
      <c r="W27">
        <v>15.37600544</v>
      </c>
      <c r="Z27">
        <v>1</v>
      </c>
      <c r="AA27">
        <v>0.98652629999999997</v>
      </c>
      <c r="AB27">
        <v>1.3374999999999999E-3</v>
      </c>
      <c r="AC27" s="36">
        <v>2.8376773000000002</v>
      </c>
      <c r="AD27">
        <v>1.9121018000000001</v>
      </c>
      <c r="AE27">
        <v>0.35204419999999997</v>
      </c>
      <c r="AF27">
        <v>0.48406179999999999</v>
      </c>
      <c r="AG27">
        <v>9.4833500000000001E-2</v>
      </c>
      <c r="AH27">
        <v>52.032192000000002</v>
      </c>
      <c r="AI27">
        <v>2.1421597000000001</v>
      </c>
      <c r="AJ27">
        <v>354.91352560000001</v>
      </c>
      <c r="AK27">
        <v>2.7772502999999999</v>
      </c>
      <c r="AL27">
        <v>59.548271800000002</v>
      </c>
      <c r="AM27">
        <v>6.7399999999999998E-5</v>
      </c>
      <c r="AN27">
        <v>29.8116536</v>
      </c>
      <c r="AO27">
        <v>1.7107475999999999</v>
      </c>
      <c r="AP27">
        <v>36.499656999999999</v>
      </c>
      <c r="AQ27">
        <v>1.17015</v>
      </c>
      <c r="AR27">
        <v>117.8778435</v>
      </c>
      <c r="AS27">
        <v>2.0428869000000001</v>
      </c>
      <c r="AT27">
        <v>-58.130724899999997</v>
      </c>
      <c r="AU27">
        <v>1.0282903999999999</v>
      </c>
      <c r="AV27">
        <f>(5.2/nov_2021_out_good[[#This Row],[a]]+2*COS(nov_2021_out_good[[#This Row],[incl]]*3.1415/180)*((nov_2021_out_good[[#This Row],[a]]/5.2*(1-nov_2021_out_good[[#This Row],[e]]^2)^0.5)))</f>
        <v>3.1154399663956531</v>
      </c>
    </row>
    <row r="28" spans="1:48" x14ac:dyDescent="0.25">
      <c r="A28" s="30">
        <v>39851.8274537037</v>
      </c>
      <c r="B28" t="s">
        <v>159</v>
      </c>
      <c r="C28" t="s">
        <v>160</v>
      </c>
      <c r="D28">
        <v>40</v>
      </c>
      <c r="E28">
        <v>15.4</v>
      </c>
      <c r="F28">
        <v>-2.4</v>
      </c>
      <c r="G28">
        <v>-1.9</v>
      </c>
      <c r="H28">
        <v>-15.1</v>
      </c>
      <c r="I28" s="41">
        <v>1600000000000</v>
      </c>
      <c r="J28">
        <v>3.5</v>
      </c>
      <c r="L28">
        <f>nov_2021_out_good[[#This Row],[Calculated Total Impact Energy(kt)]]*4180000000000*2/(nov_2021_out_good[[#This Row],[Vel(km/s)]]*1000)^2</f>
        <v>123376.62337662338</v>
      </c>
      <c r="M28">
        <f>2*(nov_2021_out_good[[#This Row],[Mass (kg)]]/4/1500)^0.3333</f>
        <v>5.4787325807355014</v>
      </c>
      <c r="N28" t="s">
        <v>2518</v>
      </c>
      <c r="O28" t="s">
        <v>2519</v>
      </c>
      <c r="P28">
        <v>56.6</v>
      </c>
      <c r="Q28">
        <v>69.8</v>
      </c>
      <c r="R28">
        <v>15.4071412</v>
      </c>
      <c r="S28">
        <v>24.283202200000002</v>
      </c>
      <c r="T28">
        <v>345.4077628</v>
      </c>
      <c r="U28">
        <v>-6.1317597629999998</v>
      </c>
      <c r="V28">
        <v>1.596316676</v>
      </c>
      <c r="W28">
        <v>14.04397719</v>
      </c>
      <c r="Z28">
        <v>1</v>
      </c>
      <c r="AA28">
        <v>0.97108890000000003</v>
      </c>
      <c r="AB28">
        <v>3.1809999999999998E-3</v>
      </c>
      <c r="AC28" s="36">
        <v>2.5222454999999999</v>
      </c>
      <c r="AD28">
        <v>1.7466672000000001</v>
      </c>
      <c r="AE28">
        <v>0.17226739999999999</v>
      </c>
      <c r="AF28">
        <v>0.44403320000000002</v>
      </c>
      <c r="AG28">
        <v>5.6144199999999998E-2</v>
      </c>
      <c r="AH28">
        <v>14.452814200000001</v>
      </c>
      <c r="AI28">
        <v>1.2695432</v>
      </c>
      <c r="AJ28">
        <v>198.25590209999999</v>
      </c>
      <c r="AK28">
        <v>1.4419478999999999</v>
      </c>
      <c r="AL28">
        <v>319.05265989999998</v>
      </c>
      <c r="AM28">
        <v>2.5799999999999998E-4</v>
      </c>
      <c r="AN28">
        <v>10.6667498</v>
      </c>
      <c r="AO28">
        <v>1.1148376</v>
      </c>
      <c r="AP28">
        <v>35.929263300000002</v>
      </c>
      <c r="AQ28">
        <v>0.69709189999999999</v>
      </c>
      <c r="AR28">
        <v>88.2953172</v>
      </c>
      <c r="AS28">
        <v>7.9095054999999999</v>
      </c>
      <c r="AT28">
        <v>80.232668000000004</v>
      </c>
      <c r="AU28">
        <v>1.189975</v>
      </c>
      <c r="AV28">
        <f>(5.2/nov_2021_out_good[[#This Row],[a]]+2*COS(nov_2021_out_good[[#This Row],[incl]]*3.1415/180)*((nov_2021_out_good[[#This Row],[a]]/5.2*(1-nov_2021_out_good[[#This Row],[e]]^2)^0.5)))</f>
        <v>3.5599856367002789</v>
      </c>
    </row>
    <row r="29" spans="1:48" x14ac:dyDescent="0.25">
      <c r="A29" s="30">
        <v>37891.5409953704</v>
      </c>
      <c r="B29" t="s">
        <v>135</v>
      </c>
      <c r="C29" t="s">
        <v>136</v>
      </c>
      <c r="D29">
        <v>26</v>
      </c>
      <c r="E29">
        <v>18.2</v>
      </c>
      <c r="F29">
        <v>-1</v>
      </c>
      <c r="G29">
        <v>-5.4</v>
      </c>
      <c r="H29">
        <v>-17.3</v>
      </c>
      <c r="I29" s="41">
        <v>2150000000000</v>
      </c>
      <c r="J29">
        <v>4.5999999999999996</v>
      </c>
      <c r="L29">
        <f>nov_2021_out_good[[#This Row],[Calculated Total Impact Energy(kt)]]*4180000000000*2/(nov_2021_out_good[[#This Row],[Vel(km/s)]]*1000)^2</f>
        <v>116097.08972346334</v>
      </c>
      <c r="M29">
        <f>2*(nov_2021_out_good[[#This Row],[Mass (kg)]]/4/1500)^0.3333</f>
        <v>5.3687988681482395</v>
      </c>
      <c r="N29" t="s">
        <v>2518</v>
      </c>
      <c r="O29" t="s">
        <v>2519</v>
      </c>
      <c r="P29">
        <v>21</v>
      </c>
      <c r="Q29">
        <v>86.6</v>
      </c>
      <c r="R29">
        <v>18.150757559999999</v>
      </c>
      <c r="S29">
        <v>51.546446119999999</v>
      </c>
      <c r="T29">
        <v>357.26606070000003</v>
      </c>
      <c r="U29">
        <v>-14.19790721</v>
      </c>
      <c r="V29">
        <v>0.67798541000000001</v>
      </c>
      <c r="W29">
        <v>11.28759348</v>
      </c>
      <c r="Z29">
        <v>1</v>
      </c>
      <c r="AA29">
        <v>0.99709110000000001</v>
      </c>
      <c r="AB29">
        <v>6.4140999999999998E-3</v>
      </c>
      <c r="AC29" s="36">
        <v>1.0766150000000001</v>
      </c>
      <c r="AD29">
        <v>1.036853</v>
      </c>
      <c r="AE29">
        <v>4.2227500000000001E-2</v>
      </c>
      <c r="AF29">
        <v>3.8348699999999999E-2</v>
      </c>
      <c r="AG29">
        <v>3.5195999999999998E-2</v>
      </c>
      <c r="AH29">
        <v>27.662798500000001</v>
      </c>
      <c r="AI29">
        <v>1.9983694999999999</v>
      </c>
      <c r="AJ29">
        <v>210.96024850000001</v>
      </c>
      <c r="AK29">
        <v>29.807866099999998</v>
      </c>
      <c r="AL29">
        <v>183.96696900000001</v>
      </c>
      <c r="AM29">
        <v>1.17E-5</v>
      </c>
      <c r="AN29">
        <v>14.342478399999999</v>
      </c>
      <c r="AO29">
        <v>1.149934</v>
      </c>
      <c r="AP29">
        <v>30.2402418</v>
      </c>
      <c r="AQ29">
        <v>0.57614480000000001</v>
      </c>
      <c r="AR29">
        <v>267.59291459999997</v>
      </c>
      <c r="AS29">
        <v>5.6281489000000002</v>
      </c>
      <c r="AT29">
        <v>78.392261500000004</v>
      </c>
      <c r="AU29">
        <v>1.3721998</v>
      </c>
      <c r="AV29">
        <f>(5.2/nov_2021_out_good[[#This Row],[a]]+2*COS(nov_2021_out_good[[#This Row],[incl]]*3.1415/180)*((nov_2021_out_good[[#This Row],[a]]/5.2*(1-nov_2021_out_good[[#This Row],[e]]^2)^0.5)))</f>
        <v>5.3681246215982972</v>
      </c>
    </row>
    <row r="30" spans="1:48" x14ac:dyDescent="0.25">
      <c r="A30" s="30">
        <v>38962.184895833299</v>
      </c>
      <c r="B30" t="s">
        <v>190</v>
      </c>
      <c r="C30" t="s">
        <v>191</v>
      </c>
      <c r="D30">
        <v>44.1</v>
      </c>
      <c r="E30">
        <v>14.2</v>
      </c>
      <c r="F30">
        <v>10</v>
      </c>
      <c r="G30">
        <v>-9.9</v>
      </c>
      <c r="H30">
        <v>1.5</v>
      </c>
      <c r="I30" s="41">
        <v>1230000000000</v>
      </c>
      <c r="J30">
        <v>2.8</v>
      </c>
      <c r="L30">
        <f>nov_2021_out_good[[#This Row],[Calculated Total Impact Energy(kt)]]*4180000000000*2/(nov_2021_out_good[[#This Row],[Vel(km/s)]]*1000)^2</f>
        <v>116088.07776234874</v>
      </c>
      <c r="M30">
        <f>2*(nov_2021_out_good[[#This Row],[Mass (kg)]]/4/1500)^0.3333</f>
        <v>5.3686599619381941</v>
      </c>
      <c r="N30" t="s">
        <v>2524</v>
      </c>
      <c r="O30" t="s">
        <v>2519</v>
      </c>
      <c r="P30">
        <v>-14</v>
      </c>
      <c r="Q30">
        <v>109.1</v>
      </c>
      <c r="R30">
        <v>14.151325030000001</v>
      </c>
      <c r="S30">
        <v>26.945975709999999</v>
      </c>
      <c r="T30">
        <v>75.557760369999997</v>
      </c>
      <c r="U30">
        <v>-1.599346092</v>
      </c>
      <c r="V30">
        <v>-6.2100319219999998</v>
      </c>
      <c r="W30">
        <v>12.61497505</v>
      </c>
      <c r="Z30">
        <v>1</v>
      </c>
      <c r="AA30">
        <v>0.93196760000000001</v>
      </c>
      <c r="AB30">
        <v>1.3019299999999999E-2</v>
      </c>
      <c r="AC30" s="36">
        <v>2.0998416</v>
      </c>
      <c r="AD30">
        <v>1.5159046</v>
      </c>
      <c r="AE30">
        <v>0.1218631</v>
      </c>
      <c r="AF30">
        <v>0.38520690000000002</v>
      </c>
      <c r="AG30">
        <v>5.7043400000000001E-2</v>
      </c>
      <c r="AH30">
        <v>0.20068759999999999</v>
      </c>
      <c r="AI30">
        <v>0.38069700000000001</v>
      </c>
      <c r="AJ30">
        <v>316.56343120000003</v>
      </c>
      <c r="AK30">
        <v>2.0069002</v>
      </c>
      <c r="AL30">
        <v>339.42854560000001</v>
      </c>
      <c r="AM30">
        <v>0.1213109</v>
      </c>
      <c r="AN30">
        <v>8.4062531000000007</v>
      </c>
      <c r="AO30">
        <v>1.1749235</v>
      </c>
      <c r="AP30">
        <v>34.2515213</v>
      </c>
      <c r="AQ30">
        <v>0.68675929999999996</v>
      </c>
      <c r="AR30">
        <v>187.14785860000001</v>
      </c>
      <c r="AS30">
        <v>1.6384698</v>
      </c>
      <c r="AT30">
        <v>-3.9627626</v>
      </c>
      <c r="AU30">
        <v>1.3048663</v>
      </c>
      <c r="AV30">
        <f>(5.2/nov_2021_out_good[[#This Row],[a]]+2*COS(nov_2021_out_good[[#This Row],[incl]]*3.1415/180)*((nov_2021_out_good[[#This Row],[a]]/5.2*(1-nov_2021_out_good[[#This Row],[e]]^2)^0.5)))</f>
        <v>3.9683388732024962</v>
      </c>
    </row>
    <row r="31" spans="1:48" x14ac:dyDescent="0.25">
      <c r="A31" s="30">
        <v>44631.890810185199</v>
      </c>
      <c r="B31" t="s">
        <v>143</v>
      </c>
      <c r="C31" t="s">
        <v>144</v>
      </c>
      <c r="D31">
        <v>33.299999999999997</v>
      </c>
      <c r="E31">
        <v>17.2</v>
      </c>
      <c r="F31">
        <v>-11.5</v>
      </c>
      <c r="G31">
        <v>-5.3</v>
      </c>
      <c r="H31">
        <v>-11.7</v>
      </c>
      <c r="I31" s="41">
        <v>1851000000000</v>
      </c>
      <c r="J31">
        <v>4</v>
      </c>
      <c r="L31">
        <f>nov_2021_out_good[[#This Row],[Calculated Total Impact Energy(kt)]]*4180000000000*2/(nov_2021_out_good[[#This Row],[Vel(km/s)]]*1000)^2</f>
        <v>113034.07247160627</v>
      </c>
      <c r="M31">
        <f>2*(nov_2021_out_good[[#This Row],[Mass (kg)]]/4/1500)^0.3333</f>
        <v>5.3211667488930692</v>
      </c>
      <c r="N31" t="s">
        <v>2518</v>
      </c>
      <c r="O31" t="s">
        <v>2525</v>
      </c>
      <c r="P31">
        <v>70</v>
      </c>
      <c r="Q31">
        <v>-9.1</v>
      </c>
      <c r="R31">
        <v>17.24035963</v>
      </c>
      <c r="S31">
        <v>32.182769039999997</v>
      </c>
      <c r="T31">
        <v>129.82652899999999</v>
      </c>
      <c r="U31">
        <v>5.8811313690000002</v>
      </c>
      <c r="V31">
        <v>-7.0521109490000002</v>
      </c>
      <c r="W31">
        <v>14.591436699999999</v>
      </c>
      <c r="Z31">
        <v>1</v>
      </c>
      <c r="AA31">
        <v>0.9004664</v>
      </c>
      <c r="AB31">
        <v>6.6509999999999998E-3</v>
      </c>
      <c r="AC31" s="36">
        <v>3.5755439999999998</v>
      </c>
      <c r="AD31">
        <v>2.2380051999999999</v>
      </c>
      <c r="AE31">
        <v>0.35491200000000001</v>
      </c>
      <c r="AF31">
        <v>0.59764779999999995</v>
      </c>
      <c r="AG31">
        <v>6.5461599999999995E-2</v>
      </c>
      <c r="AH31">
        <v>9.4009613999999999</v>
      </c>
      <c r="AI31">
        <v>0.88471750000000005</v>
      </c>
      <c r="AJ31">
        <v>221.42587499999999</v>
      </c>
      <c r="AK31">
        <v>1.4042281000000001</v>
      </c>
      <c r="AL31">
        <v>350.9767587</v>
      </c>
      <c r="AM31">
        <v>1.139E-4</v>
      </c>
      <c r="AN31">
        <v>13.0493384</v>
      </c>
      <c r="AO31">
        <v>1.1345946</v>
      </c>
      <c r="AP31">
        <v>37.277131300000001</v>
      </c>
      <c r="AQ31">
        <v>0.84316170000000001</v>
      </c>
      <c r="AR31">
        <v>156.01675209999999</v>
      </c>
      <c r="AS31">
        <v>1.4745326000000001</v>
      </c>
      <c r="AT31">
        <v>38.895038900000003</v>
      </c>
      <c r="AU31">
        <v>1.2754589000000001</v>
      </c>
      <c r="AV31">
        <f>(5.2/nov_2021_out_good[[#This Row],[a]]+2*COS(nov_2021_out_good[[#This Row],[incl]]*3.1415/180)*((nov_2021_out_good[[#This Row],[a]]/5.2*(1-nov_2021_out_good[[#This Row],[e]]^2)^0.5)))</f>
        <v>3.0043602908666309</v>
      </c>
    </row>
    <row r="32" spans="1:48" x14ac:dyDescent="0.25">
      <c r="A32" s="30">
        <v>43272.053009259304</v>
      </c>
      <c r="B32" t="s">
        <v>194</v>
      </c>
      <c r="C32" t="s">
        <v>195</v>
      </c>
      <c r="D32">
        <v>27.2</v>
      </c>
      <c r="E32">
        <v>14.4</v>
      </c>
      <c r="F32">
        <v>-8.9</v>
      </c>
      <c r="G32">
        <v>-4.3</v>
      </c>
      <c r="H32">
        <v>-10.5</v>
      </c>
      <c r="I32" s="41">
        <v>1224000000000</v>
      </c>
      <c r="J32">
        <v>2.8</v>
      </c>
      <c r="L32">
        <f>nov_2021_out_good[[#This Row],[Calculated Total Impact Energy(kt)]]*4180000000000*2/(nov_2021_out_good[[#This Row],[Vel(km/s)]]*1000)^2</f>
        <v>112885.8024691358</v>
      </c>
      <c r="M32">
        <f>2*(nov_2021_out_good[[#This Row],[Mass (kg)]]/4/1500)^0.3333</f>
        <v>5.318839321718964</v>
      </c>
      <c r="N32" t="s">
        <v>2518</v>
      </c>
      <c r="O32" t="s">
        <v>2519</v>
      </c>
      <c r="P32">
        <v>52.8</v>
      </c>
      <c r="Q32">
        <v>38.1</v>
      </c>
      <c r="R32">
        <v>14.420471559999999</v>
      </c>
      <c r="S32">
        <v>9.9823419789999992</v>
      </c>
      <c r="T32">
        <v>237.4813704</v>
      </c>
      <c r="U32">
        <v>1.3437795619999999</v>
      </c>
      <c r="V32">
        <v>2.107798694</v>
      </c>
      <c r="W32">
        <v>14.202163260000001</v>
      </c>
      <c r="Z32">
        <v>1</v>
      </c>
      <c r="AA32">
        <v>0.66804759999999996</v>
      </c>
      <c r="AB32">
        <v>2.3964699999999999E-2</v>
      </c>
      <c r="AC32" s="36">
        <v>1.0261791</v>
      </c>
      <c r="AD32">
        <v>0.84711340000000002</v>
      </c>
      <c r="AE32">
        <v>1.1702600000000001E-2</v>
      </c>
      <c r="AF32">
        <v>0.2113834</v>
      </c>
      <c r="AG32">
        <v>1.7490700000000001E-2</v>
      </c>
      <c r="AH32">
        <v>17.550761000000001</v>
      </c>
      <c r="AI32">
        <v>2.3957989</v>
      </c>
      <c r="AJ32">
        <v>344.43866389999999</v>
      </c>
      <c r="AK32">
        <v>1.8727229999999999</v>
      </c>
      <c r="AL32">
        <v>89.406188900000004</v>
      </c>
      <c r="AM32">
        <v>1.1069999999999999E-3</v>
      </c>
      <c r="AN32">
        <v>9.1920856000000004</v>
      </c>
      <c r="AO32">
        <v>1.1346076</v>
      </c>
      <c r="AP32">
        <v>26.433440399999999</v>
      </c>
      <c r="AQ32">
        <v>0.27365329999999999</v>
      </c>
      <c r="AR32">
        <v>309.53149209999998</v>
      </c>
      <c r="AS32">
        <v>1.7683091</v>
      </c>
      <c r="AT32">
        <v>44.904174500000003</v>
      </c>
      <c r="AU32">
        <v>1.2430862</v>
      </c>
      <c r="AV32">
        <f>(5.2/nov_2021_out_good[[#This Row],[a]]+2*COS(nov_2021_out_good[[#This Row],[incl]]*3.1415/180)*((nov_2021_out_good[[#This Row],[a]]/5.2*(1-nov_2021_out_good[[#This Row],[e]]^2)^0.5)))</f>
        <v>6.4421209567318636</v>
      </c>
    </row>
    <row r="33" spans="1:48" x14ac:dyDescent="0.25">
      <c r="A33" s="30">
        <v>43606.556655092601</v>
      </c>
      <c r="B33" t="s">
        <v>294</v>
      </c>
      <c r="C33" t="s">
        <v>295</v>
      </c>
      <c r="D33">
        <v>31.5</v>
      </c>
      <c r="E33">
        <v>11.5</v>
      </c>
      <c r="F33">
        <v>4.4000000000000004</v>
      </c>
      <c r="G33">
        <v>-8.5</v>
      </c>
      <c r="H33">
        <v>6.4</v>
      </c>
      <c r="I33" s="41">
        <v>656000000000</v>
      </c>
      <c r="J33">
        <v>1.6</v>
      </c>
      <c r="L33">
        <f>nov_2021_out_good[[#This Row],[Calculated Total Impact Energy(kt)]]*4180000000000*2/(nov_2021_out_good[[#This Row],[Vel(km/s)]]*1000)^2</f>
        <v>101141.77693761815</v>
      </c>
      <c r="M33">
        <f>2*(nov_2021_out_good[[#This Row],[Mass (kg)]]/4/1500)^0.3333</f>
        <v>5.1276166139479367</v>
      </c>
      <c r="N33" t="s">
        <v>2524</v>
      </c>
      <c r="O33" t="s">
        <v>2519</v>
      </c>
      <c r="P33">
        <v>-38.799999999999997</v>
      </c>
      <c r="Q33">
        <v>137.5</v>
      </c>
      <c r="R33">
        <v>11.51390464</v>
      </c>
      <c r="S33">
        <v>16.948657829999998</v>
      </c>
      <c r="T33">
        <v>281.0485276</v>
      </c>
      <c r="U33">
        <v>-0.64323538899999999</v>
      </c>
      <c r="V33">
        <v>3.2942604489999998</v>
      </c>
      <c r="W33">
        <v>11.01381389</v>
      </c>
      <c r="Z33">
        <v>1</v>
      </c>
      <c r="AA33">
        <v>0.99986739999999996</v>
      </c>
      <c r="AB33">
        <v>1.2298399999999999E-2</v>
      </c>
      <c r="AC33" s="36">
        <v>1.3481654000000001</v>
      </c>
      <c r="AD33">
        <v>1.1740164</v>
      </c>
      <c r="AE33">
        <v>0.12612519999999999</v>
      </c>
      <c r="AF33">
        <v>0.1483361</v>
      </c>
      <c r="AG33">
        <v>0.1018749</v>
      </c>
      <c r="AH33">
        <v>2.4984183999999998</v>
      </c>
      <c r="AI33">
        <v>1.5039480999999999</v>
      </c>
      <c r="AJ33">
        <v>24.987023099999998</v>
      </c>
      <c r="AK33">
        <v>5.3319163999999999</v>
      </c>
      <c r="AL33">
        <v>239.90159249999999</v>
      </c>
      <c r="AM33">
        <v>3.1935400000000003E-2</v>
      </c>
      <c r="AN33">
        <v>3.2559575999999999</v>
      </c>
      <c r="AO33">
        <v>2.0556066</v>
      </c>
      <c r="AP33">
        <v>31.583087299999999</v>
      </c>
      <c r="AQ33">
        <v>1.2851785</v>
      </c>
      <c r="AR33">
        <v>182.96030450000001</v>
      </c>
      <c r="AS33">
        <v>4.1388553999999997</v>
      </c>
      <c r="AT33">
        <v>-28.6600337</v>
      </c>
      <c r="AU33">
        <v>2.3390833</v>
      </c>
      <c r="AV33">
        <f>(5.2/nov_2021_out_good[[#This Row],[a]]+2*COS(nov_2021_out_good[[#This Row],[incl]]*3.1415/180)*((nov_2021_out_good[[#This Row],[a]]/5.2*(1-nov_2021_out_good[[#This Row],[e]]^2)^0.5)))</f>
        <v>4.8753645382769752</v>
      </c>
    </row>
    <row r="34" spans="1:48" x14ac:dyDescent="0.25">
      <c r="A34" s="30">
        <v>41385.266111111101</v>
      </c>
      <c r="B34" t="s">
        <v>202</v>
      </c>
      <c r="C34" t="s">
        <v>108</v>
      </c>
      <c r="D34">
        <v>40.700000000000003</v>
      </c>
      <c r="E34">
        <v>14.9</v>
      </c>
      <c r="F34">
        <v>5</v>
      </c>
      <c r="G34">
        <v>14</v>
      </c>
      <c r="H34">
        <v>1</v>
      </c>
      <c r="I34" s="41">
        <v>1066000000000</v>
      </c>
      <c r="J34">
        <v>2.5</v>
      </c>
      <c r="L34">
        <f>nov_2021_out_good[[#This Row],[Calculated Total Impact Energy(kt)]]*4180000000000*2/(nov_2021_out_good[[#This Row],[Vel(km/s)]]*1000)^2</f>
        <v>94139.903607945584</v>
      </c>
      <c r="M34">
        <f>2*(nov_2021_out_good[[#This Row],[Mass (kg)]]/4/1500)^0.3333</f>
        <v>5.0064625811423165</v>
      </c>
      <c r="N34" t="s">
        <v>2524</v>
      </c>
      <c r="O34" t="s">
        <v>2525</v>
      </c>
      <c r="P34">
        <v>-28.1</v>
      </c>
      <c r="Q34">
        <v>-64.599999999999994</v>
      </c>
      <c r="R34">
        <v>14.89966443</v>
      </c>
      <c r="S34">
        <v>49.203165910000003</v>
      </c>
      <c r="T34">
        <v>291.12102290000001</v>
      </c>
      <c r="U34">
        <v>-4.0644485919999997</v>
      </c>
      <c r="V34">
        <v>10.52176833</v>
      </c>
      <c r="W34">
        <v>9.7351244880000003</v>
      </c>
      <c r="Z34">
        <v>1</v>
      </c>
      <c r="AA34">
        <v>0.90680470000000002</v>
      </c>
      <c r="AB34">
        <v>1.5536100000000001E-2</v>
      </c>
      <c r="AC34" s="36">
        <v>2.5289923999999999</v>
      </c>
      <c r="AD34">
        <v>1.7178986000000001</v>
      </c>
      <c r="AE34">
        <v>0.12914990000000001</v>
      </c>
      <c r="AF34">
        <v>0.47214299999999998</v>
      </c>
      <c r="AG34">
        <v>4.7395600000000003E-2</v>
      </c>
      <c r="AH34">
        <v>1.2496700000000001</v>
      </c>
      <c r="AI34">
        <v>0.3370262</v>
      </c>
      <c r="AJ34">
        <v>225.8870446</v>
      </c>
      <c r="AK34">
        <v>2.5170037999999999</v>
      </c>
      <c r="AL34">
        <v>31.178159900000001</v>
      </c>
      <c r="AM34">
        <v>1.2872099999999999E-2</v>
      </c>
      <c r="AN34">
        <v>10.323887300000001</v>
      </c>
      <c r="AO34">
        <v>1.0964545000000001</v>
      </c>
      <c r="AP34">
        <v>35.342676900000001</v>
      </c>
      <c r="AQ34">
        <v>0.54923140000000004</v>
      </c>
      <c r="AR34">
        <v>185.8123985</v>
      </c>
      <c r="AS34">
        <v>1.6871940000000001</v>
      </c>
      <c r="AT34">
        <v>2.0092558999999999</v>
      </c>
      <c r="AU34">
        <v>1.4026711999999999</v>
      </c>
      <c r="AV34">
        <f>(5.2/nov_2021_out_good[[#This Row],[a]]+2*COS(nov_2021_out_good[[#This Row],[incl]]*3.1415/180)*((nov_2021_out_good[[#This Row],[a]]/5.2*(1-nov_2021_out_good[[#This Row],[e]]^2)^0.5)))</f>
        <v>3.6092636679665393</v>
      </c>
    </row>
    <row r="35" spans="1:48" x14ac:dyDescent="0.25">
      <c r="A35" s="30">
        <v>43209.5691898148</v>
      </c>
      <c r="B35" t="s">
        <v>339</v>
      </c>
      <c r="C35" t="s">
        <v>340</v>
      </c>
      <c r="D35">
        <v>31.5</v>
      </c>
      <c r="E35">
        <v>10.9</v>
      </c>
      <c r="F35">
        <v>-5.9</v>
      </c>
      <c r="G35">
        <v>-9.1</v>
      </c>
      <c r="H35">
        <v>1.4</v>
      </c>
      <c r="I35" s="41">
        <v>512000000000</v>
      </c>
      <c r="J35">
        <v>1.3</v>
      </c>
      <c r="L35">
        <f>nov_2021_out_good[[#This Row],[Calculated Total Impact Energy(kt)]]*4180000000000*2/(nov_2021_out_good[[#This Row],[Vel(km/s)]]*1000)^2</f>
        <v>91473.781668209747</v>
      </c>
      <c r="M35">
        <f>2*(nov_2021_out_good[[#This Row],[Mass (kg)]]/4/1500)^0.3333</f>
        <v>4.95875158133956</v>
      </c>
      <c r="N35" t="s">
        <v>2524</v>
      </c>
      <c r="O35" t="s">
        <v>2519</v>
      </c>
      <c r="P35">
        <v>-22.2</v>
      </c>
      <c r="Q35">
        <v>72.599999999999994</v>
      </c>
      <c r="R35">
        <v>10.93526406</v>
      </c>
      <c r="S35">
        <v>21.095447759999999</v>
      </c>
      <c r="T35">
        <v>312.35037410000001</v>
      </c>
      <c r="U35">
        <v>-2.6514343899999999</v>
      </c>
      <c r="V35">
        <v>2.9087467280000001</v>
      </c>
      <c r="W35">
        <v>10.202406</v>
      </c>
      <c r="Z35">
        <v>1</v>
      </c>
      <c r="AA35" t="s">
        <v>2842</v>
      </c>
      <c r="AB35" t="s">
        <v>2842</v>
      </c>
      <c r="AC35" s="36" t="s">
        <v>2842</v>
      </c>
      <c r="AD35" t="s">
        <v>2842</v>
      </c>
      <c r="AE35" t="s">
        <v>2842</v>
      </c>
      <c r="AF35" t="s">
        <v>2842</v>
      </c>
      <c r="AG35" t="s">
        <v>2842</v>
      </c>
      <c r="AH35">
        <v>1833.462951</v>
      </c>
      <c r="AI35">
        <v>0</v>
      </c>
      <c r="AJ35" t="s">
        <v>2842</v>
      </c>
      <c r="AK35" t="s">
        <v>2842</v>
      </c>
      <c r="AL35">
        <v>29.2040784</v>
      </c>
      <c r="AM35">
        <v>0</v>
      </c>
      <c r="AN35" t="s">
        <v>2842</v>
      </c>
      <c r="AO35" t="s">
        <v>2842</v>
      </c>
      <c r="AP35" t="s">
        <v>2842</v>
      </c>
      <c r="AQ35" t="s">
        <v>2842</v>
      </c>
      <c r="AR35" t="s">
        <v>2842</v>
      </c>
      <c r="AS35" t="s">
        <v>2842</v>
      </c>
      <c r="AT35" t="s">
        <v>2842</v>
      </c>
      <c r="AU35" t="s">
        <v>2842</v>
      </c>
      <c r="AV35" t="e">
        <f>(5.2/nov_2021_out_good[[#This Row],[a]]+2*COS(nov_2021_out_good[[#This Row],[incl]]*3.1415/180)*((nov_2021_out_good[[#This Row],[a]]/5.2*(1-nov_2021_out_good[[#This Row],[e]]^2)^0.5)))</f>
        <v>#VALUE!</v>
      </c>
    </row>
    <row r="36" spans="1:48" x14ac:dyDescent="0.25">
      <c r="A36" s="30">
        <v>38143.857060185197</v>
      </c>
      <c r="B36" t="s">
        <v>147</v>
      </c>
      <c r="C36" t="s">
        <v>148</v>
      </c>
      <c r="D36">
        <v>43</v>
      </c>
      <c r="E36">
        <v>19.5</v>
      </c>
      <c r="F36">
        <v>9.4</v>
      </c>
      <c r="G36">
        <v>17</v>
      </c>
      <c r="H36">
        <v>-1.5</v>
      </c>
      <c r="I36" s="41">
        <v>1810000000000</v>
      </c>
      <c r="J36">
        <v>3.9</v>
      </c>
      <c r="L36">
        <f>nov_2021_out_good[[#This Row],[Calculated Total Impact Energy(kt)]]*4180000000000*2/(nov_2021_out_good[[#This Row],[Vel(km/s)]]*1000)^2</f>
        <v>85743.58974358975</v>
      </c>
      <c r="M36">
        <f>2*(nov_2021_out_good[[#This Row],[Mass (kg)]]/4/1500)^0.3333</f>
        <v>4.8529777232792943</v>
      </c>
      <c r="N36" t="s">
        <v>2518</v>
      </c>
      <c r="O36" t="s">
        <v>2525</v>
      </c>
      <c r="P36">
        <v>1.3</v>
      </c>
      <c r="Q36">
        <v>-174.4</v>
      </c>
      <c r="R36">
        <v>19.48358283</v>
      </c>
      <c r="S36">
        <v>55.46566559</v>
      </c>
      <c r="T36">
        <v>85.534226739999994</v>
      </c>
      <c r="U36">
        <v>-1.249734559</v>
      </c>
      <c r="V36">
        <v>-16.001586540000002</v>
      </c>
      <c r="W36">
        <v>11.04524294</v>
      </c>
      <c r="Z36">
        <v>1</v>
      </c>
      <c r="AA36">
        <v>0.79683199999999998</v>
      </c>
      <c r="AB36">
        <v>1.85992E-2</v>
      </c>
      <c r="AC36" s="36">
        <v>3.3115497</v>
      </c>
      <c r="AD36">
        <v>2.0541908000000002</v>
      </c>
      <c r="AE36">
        <v>0.21673680000000001</v>
      </c>
      <c r="AF36">
        <v>0.61209449999999999</v>
      </c>
      <c r="AG36">
        <v>4.7201E-2</v>
      </c>
      <c r="AH36">
        <v>8.6366425000000007</v>
      </c>
      <c r="AI36">
        <v>0.80913080000000004</v>
      </c>
      <c r="AJ36">
        <v>295.74908160000001</v>
      </c>
      <c r="AK36">
        <v>2.1309817999999998</v>
      </c>
      <c r="AL36">
        <v>255.43412280000001</v>
      </c>
      <c r="AM36">
        <v>3.6299999999999999E-4</v>
      </c>
      <c r="AN36">
        <v>15.514216599999999</v>
      </c>
      <c r="AO36">
        <v>1.1994108999999999</v>
      </c>
      <c r="AP36">
        <v>36.284632899999998</v>
      </c>
      <c r="AQ36">
        <v>0.62789019999999995</v>
      </c>
      <c r="AR36">
        <v>89.4640378</v>
      </c>
      <c r="AS36">
        <v>1.3956633000000001</v>
      </c>
      <c r="AT36">
        <v>4.6541229</v>
      </c>
      <c r="AU36">
        <v>1.092719</v>
      </c>
      <c r="AV36">
        <f>(5.2/nov_2021_out_good[[#This Row],[a]]+2*COS(nov_2021_out_good[[#This Row],[incl]]*3.1415/180)*((nov_2021_out_good[[#This Row],[a]]/5.2*(1-nov_2021_out_good[[#This Row],[e]]^2)^0.5)))</f>
        <v>3.1491040843033229</v>
      </c>
    </row>
    <row r="37" spans="1:48" x14ac:dyDescent="0.25">
      <c r="A37" s="30">
        <v>43514.4171643519</v>
      </c>
      <c r="B37" t="s">
        <v>139</v>
      </c>
      <c r="C37" t="s">
        <v>140</v>
      </c>
      <c r="D37">
        <v>26</v>
      </c>
      <c r="E37">
        <v>20.8</v>
      </c>
      <c r="F37">
        <v>-16.600000000000001</v>
      </c>
      <c r="G37">
        <v>-12.6</v>
      </c>
      <c r="H37">
        <v>0.6</v>
      </c>
      <c r="I37" s="41">
        <v>1958000000000</v>
      </c>
      <c r="J37">
        <v>4.2</v>
      </c>
      <c r="L37">
        <f>nov_2021_out_good[[#This Row],[Calculated Total Impact Energy(kt)]]*4180000000000*2/(nov_2021_out_good[[#This Row],[Vel(km/s)]]*1000)^2</f>
        <v>81157.544378698221</v>
      </c>
      <c r="M37">
        <f>2*(nov_2021_out_good[[#This Row],[Mass (kg)]]/4/1500)^0.3333</f>
        <v>4.7648749296163757</v>
      </c>
      <c r="N37" t="s">
        <v>2524</v>
      </c>
      <c r="O37" t="s">
        <v>2519</v>
      </c>
      <c r="P37">
        <v>-15.5</v>
      </c>
      <c r="Q37">
        <v>25.3</v>
      </c>
      <c r="R37">
        <v>20.848980789999999</v>
      </c>
      <c r="S37">
        <v>18.154119380000001</v>
      </c>
      <c r="T37">
        <v>41.416651600000002</v>
      </c>
      <c r="U37">
        <v>-4.8714748080000003</v>
      </c>
      <c r="V37">
        <v>-4.2972995940000001</v>
      </c>
      <c r="W37">
        <v>19.811157189999999</v>
      </c>
      <c r="Z37">
        <v>1</v>
      </c>
      <c r="AA37">
        <v>0.69957820000000004</v>
      </c>
      <c r="AB37">
        <v>1.7589299999999999E-2</v>
      </c>
      <c r="AC37" s="36">
        <v>3.3571342999999998</v>
      </c>
      <c r="AD37">
        <v>2.0283562000000002</v>
      </c>
      <c r="AE37">
        <v>0.25235540000000001</v>
      </c>
      <c r="AF37">
        <v>0.65510089999999999</v>
      </c>
      <c r="AG37">
        <v>4.8438099999999998E-2</v>
      </c>
      <c r="AH37">
        <v>4.9576684999999996</v>
      </c>
      <c r="AI37">
        <v>0.64696030000000004</v>
      </c>
      <c r="AJ37">
        <v>105.20041999999999</v>
      </c>
      <c r="AK37">
        <v>1.9342214</v>
      </c>
      <c r="AL37">
        <v>329.18059590000001</v>
      </c>
      <c r="AM37">
        <v>1.6636999999999999E-3</v>
      </c>
      <c r="AN37">
        <v>17.508106600000001</v>
      </c>
      <c r="AO37">
        <v>1.2362021999999999</v>
      </c>
      <c r="AP37">
        <v>36.850583800000003</v>
      </c>
      <c r="AQ37">
        <v>0.73830370000000001</v>
      </c>
      <c r="AR37">
        <v>334.82713209999997</v>
      </c>
      <c r="AS37">
        <v>1.0970241999999999</v>
      </c>
      <c r="AT37">
        <v>-0.56351289999999998</v>
      </c>
      <c r="AU37">
        <v>1.0993453</v>
      </c>
      <c r="AV37">
        <f>(5.2/nov_2021_out_good[[#This Row],[a]]+2*COS(nov_2021_out_good[[#This Row],[incl]]*3.1415/180)*((nov_2021_out_good[[#This Row],[a]]/5.2*(1-nov_2021_out_good[[#This Row],[e]]^2)^0.5)))</f>
        <v>3.1508730660159219</v>
      </c>
    </row>
    <row r="38" spans="1:48" x14ac:dyDescent="0.25">
      <c r="A38" s="30">
        <v>41971.491180555597</v>
      </c>
      <c r="B38" t="s">
        <v>271</v>
      </c>
      <c r="C38" t="s">
        <v>272</v>
      </c>
      <c r="D38">
        <v>26.1</v>
      </c>
      <c r="E38">
        <v>13.4</v>
      </c>
      <c r="F38">
        <v>0.4</v>
      </c>
      <c r="G38">
        <v>-1.4</v>
      </c>
      <c r="H38">
        <v>13.3</v>
      </c>
      <c r="I38" s="41">
        <v>700000000000</v>
      </c>
      <c r="J38">
        <v>1.7</v>
      </c>
      <c r="L38">
        <f>nov_2021_out_good[[#This Row],[Calculated Total Impact Energy(kt)]]*4180000000000*2/(nov_2021_out_good[[#This Row],[Vel(km/s)]]*1000)^2</f>
        <v>79149.030964580088</v>
      </c>
      <c r="M38">
        <f>2*(nov_2021_out_good[[#This Row],[Mass (kg)]]/4/1500)^0.3333</f>
        <v>4.7252425176903357</v>
      </c>
      <c r="N38" t="s">
        <v>2524</v>
      </c>
      <c r="O38" t="s">
        <v>2525</v>
      </c>
      <c r="P38">
        <v>-45.8</v>
      </c>
      <c r="Q38">
        <v>-172.7</v>
      </c>
      <c r="R38">
        <v>13.37946187</v>
      </c>
      <c r="S38">
        <v>43.609512930000001</v>
      </c>
      <c r="T38">
        <v>188.9738921</v>
      </c>
      <c r="U38">
        <v>9.1153875610000004</v>
      </c>
      <c r="V38">
        <v>1.4394780629999999</v>
      </c>
      <c r="W38">
        <v>9.6874977429999998</v>
      </c>
      <c r="Z38">
        <v>1</v>
      </c>
      <c r="AA38">
        <v>0.95770109999999997</v>
      </c>
      <c r="AB38">
        <v>2.9001000000000001E-3</v>
      </c>
      <c r="AC38" s="36">
        <v>1.6238237</v>
      </c>
      <c r="AD38">
        <v>1.2907624</v>
      </c>
      <c r="AE38">
        <v>7.5731300000000001E-2</v>
      </c>
      <c r="AF38">
        <v>0.2580346</v>
      </c>
      <c r="AG38">
        <v>4.4204E-2</v>
      </c>
      <c r="AH38">
        <v>10.1510775</v>
      </c>
      <c r="AI38">
        <v>1.8190671</v>
      </c>
      <c r="AJ38">
        <v>328.99153050000001</v>
      </c>
      <c r="AK38">
        <v>2.2375421000000002</v>
      </c>
      <c r="AL38">
        <v>65.966026400000004</v>
      </c>
      <c r="AM38">
        <v>1.8304E-3</v>
      </c>
      <c r="AN38">
        <v>7.4409849000000001</v>
      </c>
      <c r="AO38">
        <v>1.2064391999999999</v>
      </c>
      <c r="AP38">
        <v>33.332575499999997</v>
      </c>
      <c r="AQ38">
        <v>0.60488140000000001</v>
      </c>
      <c r="AR38">
        <v>288.4395313</v>
      </c>
      <c r="AS38">
        <v>6.4964683000000001</v>
      </c>
      <c r="AT38">
        <v>-74.653274499999995</v>
      </c>
      <c r="AU38">
        <v>2.4064844999999999</v>
      </c>
      <c r="AV38">
        <f>(5.2/nov_2021_out_good[[#This Row],[a]]+2*COS(nov_2021_out_good[[#This Row],[incl]]*3.1415/180)*((nov_2021_out_good[[#This Row],[a]]/5.2*(1-nov_2021_out_good[[#This Row],[e]]^2)^0.5)))</f>
        <v>4.5007544844953999</v>
      </c>
    </row>
    <row r="39" spans="1:48" x14ac:dyDescent="0.25">
      <c r="A39" s="30">
        <v>42254.0703587963</v>
      </c>
      <c r="B39" t="s">
        <v>151</v>
      </c>
      <c r="C39" t="s">
        <v>152</v>
      </c>
      <c r="D39">
        <v>29.3</v>
      </c>
      <c r="E39">
        <v>21</v>
      </c>
      <c r="F39">
        <v>16.8</v>
      </c>
      <c r="G39">
        <v>-12</v>
      </c>
      <c r="H39">
        <v>-3.8</v>
      </c>
      <c r="I39" s="41">
        <v>1798000000000</v>
      </c>
      <c r="J39">
        <v>3.9</v>
      </c>
      <c r="L39">
        <f>nov_2021_out_good[[#This Row],[Calculated Total Impact Energy(kt)]]*4180000000000*2/(nov_2021_out_good[[#This Row],[Vel(km/s)]]*1000)^2</f>
        <v>73931.972789115651</v>
      </c>
      <c r="M39">
        <f>2*(nov_2021_out_good[[#This Row],[Mass (kg)]]/4/1500)^0.3333</f>
        <v>4.6190640864250856</v>
      </c>
      <c r="N39" t="s">
        <v>2518</v>
      </c>
      <c r="O39" t="s">
        <v>2519</v>
      </c>
      <c r="P39">
        <v>14.5</v>
      </c>
      <c r="Q39">
        <v>98.9</v>
      </c>
      <c r="R39">
        <v>20.992379570000001</v>
      </c>
      <c r="S39">
        <v>44.605593030000001</v>
      </c>
      <c r="T39">
        <v>89.767552550000005</v>
      </c>
      <c r="U39">
        <v>-5.9804986999999997E-2</v>
      </c>
      <c r="V39">
        <v>-14.74120111</v>
      </c>
      <c r="W39">
        <v>14.94568209</v>
      </c>
      <c r="Z39">
        <v>1</v>
      </c>
      <c r="AA39">
        <v>0.55092459999999999</v>
      </c>
      <c r="AB39">
        <v>2.84078E-2</v>
      </c>
      <c r="AC39" s="36">
        <v>1.8656277999999999</v>
      </c>
      <c r="AD39">
        <v>1.2082762</v>
      </c>
      <c r="AE39">
        <v>5.1565899999999998E-2</v>
      </c>
      <c r="AF39">
        <v>0.54404079999999999</v>
      </c>
      <c r="AG39">
        <v>3.5966100000000001E-2</v>
      </c>
      <c r="AH39">
        <v>0.55010420000000004</v>
      </c>
      <c r="AI39">
        <v>0.69486530000000002</v>
      </c>
      <c r="AJ39">
        <v>73.295716600000006</v>
      </c>
      <c r="AK39">
        <v>2.5281243999999998</v>
      </c>
      <c r="AL39">
        <v>163.96382840000001</v>
      </c>
      <c r="AM39">
        <v>5.0983599999999997E-2</v>
      </c>
      <c r="AN39">
        <v>17.4092953</v>
      </c>
      <c r="AO39">
        <v>1.2466436000000001</v>
      </c>
      <c r="AP39">
        <v>32.033634200000002</v>
      </c>
      <c r="AQ39">
        <v>0.48907990000000001</v>
      </c>
      <c r="AR39">
        <v>158.42467819999999</v>
      </c>
      <c r="AS39">
        <v>1.2320863</v>
      </c>
      <c r="AT39">
        <v>9.9812799000000005</v>
      </c>
      <c r="AU39">
        <v>1.0912796</v>
      </c>
      <c r="AV39">
        <f>(5.2/nov_2021_out_good[[#This Row],[a]]+2*COS(nov_2021_out_good[[#This Row],[incl]]*3.1415/180)*((nov_2021_out_good[[#This Row],[a]]/5.2*(1-nov_2021_out_good[[#This Row],[e]]^2)^0.5)))</f>
        <v>4.6935625372334142</v>
      </c>
    </row>
    <row r="40" spans="1:48" x14ac:dyDescent="0.25">
      <c r="A40" s="30">
        <v>42506.423391203702</v>
      </c>
      <c r="B40" t="s">
        <v>335</v>
      </c>
      <c r="C40" t="s">
        <v>336</v>
      </c>
      <c r="D40">
        <v>41.7</v>
      </c>
      <c r="E40">
        <v>12.2</v>
      </c>
      <c r="F40">
        <v>-6.7</v>
      </c>
      <c r="G40">
        <v>-3.3</v>
      </c>
      <c r="H40">
        <v>-9.6</v>
      </c>
      <c r="I40" s="41">
        <v>519000000000</v>
      </c>
      <c r="J40">
        <v>1.3</v>
      </c>
      <c r="L40">
        <f>nov_2021_out_good[[#This Row],[Calculated Total Impact Energy(kt)]]*4180000000000*2/(nov_2021_out_good[[#This Row],[Vel(km/s)]]*1000)^2</f>
        <v>73018.005912389141</v>
      </c>
      <c r="M40">
        <f>2*(nov_2021_out_good[[#This Row],[Mass (kg)]]/4/1500)^0.3333</f>
        <v>4.5999529796148053</v>
      </c>
      <c r="N40" t="s">
        <v>2518</v>
      </c>
      <c r="O40" t="s">
        <v>2519</v>
      </c>
      <c r="P40">
        <v>3.2</v>
      </c>
      <c r="Q40">
        <v>6.6</v>
      </c>
      <c r="R40">
        <v>12.163058830000001</v>
      </c>
      <c r="S40">
        <v>51.571439779999999</v>
      </c>
      <c r="T40">
        <v>15.26121738</v>
      </c>
      <c r="U40">
        <v>-9.1923331820000005</v>
      </c>
      <c r="V40">
        <v>-2.5080512179999999</v>
      </c>
      <c r="W40">
        <v>7.5598075209999998</v>
      </c>
      <c r="Z40">
        <v>1</v>
      </c>
      <c r="AA40">
        <v>0.97213130000000003</v>
      </c>
      <c r="AB40">
        <v>2.0924600000000002E-2</v>
      </c>
      <c r="AC40" s="36">
        <v>1.3075486999999999</v>
      </c>
      <c r="AD40">
        <v>1.13984</v>
      </c>
      <c r="AE40">
        <v>4.5305499999999999E-2</v>
      </c>
      <c r="AF40">
        <v>0.1471335</v>
      </c>
      <c r="AG40">
        <v>5.1570600000000001E-2</v>
      </c>
      <c r="AH40">
        <v>6.5854388999999998</v>
      </c>
      <c r="AI40">
        <v>1.8248492999999999</v>
      </c>
      <c r="AJ40">
        <v>134.30839789999999</v>
      </c>
      <c r="AK40">
        <v>5.9474947</v>
      </c>
      <c r="AL40">
        <v>55.764979400000001</v>
      </c>
      <c r="AM40">
        <v>4.5569E-3</v>
      </c>
      <c r="AN40">
        <v>4.6549445</v>
      </c>
      <c r="AO40">
        <v>1.5779053999999999</v>
      </c>
      <c r="AP40">
        <v>31.2458217</v>
      </c>
      <c r="AQ40">
        <v>0.49502699999999999</v>
      </c>
      <c r="AR40">
        <v>78.465903499999996</v>
      </c>
      <c r="AS40">
        <v>16.259672500000001</v>
      </c>
      <c r="AT40">
        <v>73.267229</v>
      </c>
      <c r="AU40">
        <v>4.3767006000000004</v>
      </c>
      <c r="AV40">
        <f>(5.2/nov_2021_out_good[[#This Row],[a]]+2*COS(nov_2021_out_good[[#This Row],[incl]]*3.1415/180)*((nov_2021_out_good[[#This Row],[a]]/5.2*(1-nov_2021_out_good[[#This Row],[e]]^2)^0.5)))</f>
        <v>4.9928115935431858</v>
      </c>
    </row>
    <row r="41" spans="1:48" x14ac:dyDescent="0.25">
      <c r="A41" s="30">
        <v>42906.570509259298</v>
      </c>
      <c r="B41" t="s">
        <v>290</v>
      </c>
      <c r="C41" t="s">
        <v>291</v>
      </c>
      <c r="D41">
        <v>33.299999999999997</v>
      </c>
      <c r="E41">
        <v>13.6</v>
      </c>
      <c r="F41">
        <v>8.6999999999999993</v>
      </c>
      <c r="G41">
        <v>-5.7</v>
      </c>
      <c r="H41">
        <v>8.8000000000000007</v>
      </c>
      <c r="I41" s="41">
        <v>636000000000</v>
      </c>
      <c r="J41">
        <v>1.6</v>
      </c>
      <c r="L41">
        <f>nov_2021_out_good[[#This Row],[Calculated Total Impact Energy(kt)]]*4180000000000*2/(nov_2021_out_good[[#This Row],[Vel(km/s)]]*1000)^2</f>
        <v>72318.339100346027</v>
      </c>
      <c r="M41">
        <f>2*(nov_2021_out_good[[#This Row],[Mass (kg)]]/4/1500)^0.3333</f>
        <v>4.5852148479532371</v>
      </c>
      <c r="N41" t="s">
        <v>2524</v>
      </c>
      <c r="O41" t="s">
        <v>2519</v>
      </c>
      <c r="P41">
        <v>-54.2</v>
      </c>
      <c r="Q41">
        <v>133</v>
      </c>
      <c r="R41">
        <v>13.624243099999999</v>
      </c>
      <c r="S41">
        <v>16.743014689999999</v>
      </c>
      <c r="T41">
        <v>39.101295550000003</v>
      </c>
      <c r="U41">
        <v>-3.0458217510000001</v>
      </c>
      <c r="V41">
        <v>-2.4753865519999998</v>
      </c>
      <c r="W41">
        <v>13.04666361</v>
      </c>
      <c r="Z41">
        <v>1</v>
      </c>
      <c r="AA41">
        <v>0.84208150000000004</v>
      </c>
      <c r="AB41">
        <v>1.9694199999999999E-2</v>
      </c>
      <c r="AC41" s="36">
        <v>1.4262760000000001</v>
      </c>
      <c r="AD41">
        <v>1.1341787999999999</v>
      </c>
      <c r="AE41">
        <v>4.2597799999999998E-2</v>
      </c>
      <c r="AF41">
        <v>0.25754070000000001</v>
      </c>
      <c r="AG41">
        <v>4.2258700000000003E-2</v>
      </c>
      <c r="AH41">
        <v>3.3626635</v>
      </c>
      <c r="AI41">
        <v>0.75158590000000003</v>
      </c>
      <c r="AJ41">
        <v>80.643634899999995</v>
      </c>
      <c r="AK41">
        <v>2.8689708999999999</v>
      </c>
      <c r="AL41">
        <v>269.13997130000001</v>
      </c>
      <c r="AM41">
        <v>8.6844000000000001E-3</v>
      </c>
      <c r="AN41">
        <v>7.7289155999999997</v>
      </c>
      <c r="AO41">
        <v>1.1967436</v>
      </c>
      <c r="AP41">
        <v>31.044272500000002</v>
      </c>
      <c r="AQ41">
        <v>0.47315000000000002</v>
      </c>
      <c r="AR41">
        <v>261.66440249999999</v>
      </c>
      <c r="AS41">
        <v>1.6409237999999999</v>
      </c>
      <c r="AT41">
        <v>-36.47081</v>
      </c>
      <c r="AU41">
        <v>1.4591026</v>
      </c>
      <c r="AV41">
        <f>(5.2/nov_2021_out_good[[#This Row],[a]]+2*COS(nov_2021_out_good[[#This Row],[incl]]*3.1415/180)*((nov_2021_out_good[[#This Row],[a]]/5.2*(1-nov_2021_out_good[[#This Row],[e]]^2)^0.5)))</f>
        <v>5.0055970541944284</v>
      </c>
    </row>
    <row r="42" spans="1:48" x14ac:dyDescent="0.25">
      <c r="A42" s="30">
        <v>44382.157222222202</v>
      </c>
      <c r="B42" t="s">
        <v>260</v>
      </c>
      <c r="C42" t="s">
        <v>261</v>
      </c>
      <c r="D42">
        <v>43.4</v>
      </c>
      <c r="E42">
        <v>15.7</v>
      </c>
      <c r="F42">
        <v>0.7</v>
      </c>
      <c r="G42">
        <v>15.7</v>
      </c>
      <c r="H42">
        <v>-0.5</v>
      </c>
      <c r="I42" s="41">
        <v>740000000000</v>
      </c>
      <c r="J42">
        <v>1.8</v>
      </c>
      <c r="L42">
        <f>nov_2021_out_good[[#This Row],[Calculated Total Impact Energy(kt)]]*4180000000000*2/(nov_2021_out_good[[#This Row],[Vel(km/s)]]*1000)^2</f>
        <v>61049.129782141266</v>
      </c>
      <c r="M42">
        <f>2*(nov_2021_out_good[[#This Row],[Mass (kg)]]/4/1500)^0.3333</f>
        <v>4.3335035216918971</v>
      </c>
      <c r="N42" t="s">
        <v>2518</v>
      </c>
      <c r="O42" t="s">
        <v>2525</v>
      </c>
      <c r="P42">
        <v>44.3</v>
      </c>
      <c r="Q42">
        <v>-164.2</v>
      </c>
      <c r="R42">
        <v>15.723549220000001</v>
      </c>
      <c r="S42">
        <v>75.673651079999999</v>
      </c>
      <c r="T42">
        <v>101.7337218</v>
      </c>
      <c r="U42">
        <v>3.0981586390000002</v>
      </c>
      <c r="V42">
        <v>-14.916226330000001</v>
      </c>
      <c r="W42">
        <v>3.8907075529999999</v>
      </c>
      <c r="Z42">
        <v>1</v>
      </c>
      <c r="AA42">
        <v>0.90116030000000003</v>
      </c>
      <c r="AB42">
        <v>5.5678000000000004E-3</v>
      </c>
      <c r="AC42" s="36">
        <v>2.5318482000000002</v>
      </c>
      <c r="AD42">
        <v>1.7165041999999999</v>
      </c>
      <c r="AE42">
        <v>0.22915659999999999</v>
      </c>
      <c r="AF42">
        <v>0.4750026</v>
      </c>
      <c r="AG42">
        <v>6.9936999999999999E-2</v>
      </c>
      <c r="AH42">
        <v>4.1804192999999996</v>
      </c>
      <c r="AI42">
        <v>0.88917639999999998</v>
      </c>
      <c r="AJ42">
        <v>229.64450919999999</v>
      </c>
      <c r="AK42">
        <v>2.9603111000000002</v>
      </c>
      <c r="AL42">
        <v>103.103122</v>
      </c>
      <c r="AM42">
        <v>7.7878000000000001E-3</v>
      </c>
      <c r="AN42">
        <v>10.6287445</v>
      </c>
      <c r="AO42">
        <v>1.1394945000000001</v>
      </c>
      <c r="AP42">
        <v>35.046318599999999</v>
      </c>
      <c r="AQ42">
        <v>0.9843634</v>
      </c>
      <c r="AR42">
        <v>258.13028400000002</v>
      </c>
      <c r="AS42">
        <v>2.0888084</v>
      </c>
      <c r="AT42">
        <v>-9.5511230999999999</v>
      </c>
      <c r="AU42">
        <v>2.0407601999999998</v>
      </c>
      <c r="AV42">
        <f>(5.2/nov_2021_out_good[[#This Row],[a]]+2*COS(nov_2021_out_good[[#This Row],[incl]]*3.1415/180)*((nov_2021_out_good[[#This Row],[a]]/5.2*(1-nov_2021_out_good[[#This Row],[e]]^2)^0.5)))</f>
        <v>3.6088276834175232</v>
      </c>
    </row>
    <row r="43" spans="1:48" x14ac:dyDescent="0.25">
      <c r="A43" s="30">
        <v>42470.623530092598</v>
      </c>
      <c r="B43" t="s">
        <v>286</v>
      </c>
      <c r="C43" t="s">
        <v>287</v>
      </c>
      <c r="D43">
        <v>35.200000000000003</v>
      </c>
      <c r="E43">
        <v>15.1</v>
      </c>
      <c r="F43">
        <v>4.7</v>
      </c>
      <c r="G43">
        <v>-12.9</v>
      </c>
      <c r="H43">
        <v>-6.4</v>
      </c>
      <c r="I43" s="41">
        <v>655000000000</v>
      </c>
      <c r="J43">
        <v>1.6</v>
      </c>
      <c r="L43">
        <f>nov_2021_out_good[[#This Row],[Calculated Total Impact Energy(kt)]]*4180000000000*2/(nov_2021_out_good[[#This Row],[Vel(km/s)]]*1000)^2</f>
        <v>58664.093680101752</v>
      </c>
      <c r="M43">
        <f>2*(nov_2021_out_good[[#This Row],[Mass (kg)]]/4/1500)^0.3333</f>
        <v>4.2763248939969447</v>
      </c>
      <c r="N43" t="s">
        <v>2518</v>
      </c>
      <c r="O43" t="s">
        <v>2519</v>
      </c>
      <c r="P43">
        <v>22</v>
      </c>
      <c r="Q43">
        <v>149</v>
      </c>
      <c r="R43">
        <v>15.147937150000001</v>
      </c>
      <c r="S43">
        <v>35.754241729999997</v>
      </c>
      <c r="T43">
        <v>282.63393980000001</v>
      </c>
      <c r="U43">
        <v>-1.9359213159999999</v>
      </c>
      <c r="V43">
        <v>8.6367792259999998</v>
      </c>
      <c r="W43">
        <v>12.293016440000001</v>
      </c>
      <c r="Z43">
        <v>1</v>
      </c>
      <c r="AA43">
        <v>0.95939470000000004</v>
      </c>
      <c r="AB43">
        <v>6.5335999999999997E-3</v>
      </c>
      <c r="AC43" s="36">
        <v>4.0574377000000004</v>
      </c>
      <c r="AD43">
        <v>2.5084162000000001</v>
      </c>
      <c r="AE43">
        <v>0.4233846</v>
      </c>
      <c r="AF43">
        <v>0.61752969999999996</v>
      </c>
      <c r="AG43">
        <v>6.6766500000000006E-2</v>
      </c>
      <c r="AH43">
        <v>4.4954732000000002</v>
      </c>
      <c r="AI43">
        <v>0.61989669999999997</v>
      </c>
      <c r="AJ43">
        <v>207.3099521</v>
      </c>
      <c r="AK43">
        <v>1.4224638000000001</v>
      </c>
      <c r="AL43">
        <v>20.958870399999999</v>
      </c>
      <c r="AM43">
        <v>1.668E-3</v>
      </c>
      <c r="AN43">
        <v>10.620253099999999</v>
      </c>
      <c r="AO43">
        <v>1.0982999</v>
      </c>
      <c r="AP43">
        <v>37.642051500000001</v>
      </c>
      <c r="AQ43">
        <v>0.79289739999999997</v>
      </c>
      <c r="AR43">
        <v>164.3556495</v>
      </c>
      <c r="AS43">
        <v>1.686938</v>
      </c>
      <c r="AT43">
        <v>23.8827143</v>
      </c>
      <c r="AU43">
        <v>1.1429292</v>
      </c>
      <c r="AV43">
        <f>(5.2/nov_2021_out_good[[#This Row],[a]]+2*COS(nov_2021_out_good[[#This Row],[incl]]*3.1415/180)*((nov_2021_out_good[[#This Row],[a]]/5.2*(1-nov_2021_out_good[[#This Row],[e]]^2)^0.5)))</f>
        <v>2.8295285873598344</v>
      </c>
    </row>
    <row r="44" spans="1:48" x14ac:dyDescent="0.25">
      <c r="A44" s="30">
        <v>43368.590659722198</v>
      </c>
      <c r="B44" t="s">
        <v>244</v>
      </c>
      <c r="C44" t="s">
        <v>245</v>
      </c>
      <c r="D44">
        <v>33</v>
      </c>
      <c r="E44">
        <v>16.5</v>
      </c>
      <c r="F44">
        <v>-16.2</v>
      </c>
      <c r="G44">
        <v>2.8</v>
      </c>
      <c r="H44">
        <v>0.6</v>
      </c>
      <c r="I44" s="41">
        <v>806000000000</v>
      </c>
      <c r="J44">
        <v>1.9</v>
      </c>
      <c r="L44">
        <f>nov_2021_out_good[[#This Row],[Calculated Total Impact Energy(kt)]]*4180000000000*2/(nov_2021_out_good[[#This Row],[Vel(km/s)]]*1000)^2</f>
        <v>58343.434343434346</v>
      </c>
      <c r="M44">
        <f>2*(nov_2021_out_good[[#This Row],[Mass (kg)]]/4/1500)^0.3333</f>
        <v>4.2685199364301782</v>
      </c>
      <c r="N44" t="s">
        <v>2524</v>
      </c>
      <c r="O44" t="s">
        <v>2519</v>
      </c>
      <c r="P44">
        <v>-23.5</v>
      </c>
      <c r="Q44">
        <v>56.8</v>
      </c>
      <c r="R44">
        <v>16.451139779999998</v>
      </c>
      <c r="S44">
        <v>67.764167220000004</v>
      </c>
      <c r="T44">
        <v>277.7468015</v>
      </c>
      <c r="U44">
        <v>-2.0526320550000001</v>
      </c>
      <c r="V44">
        <v>15.0887589</v>
      </c>
      <c r="W44">
        <v>6.2254362409999997</v>
      </c>
      <c r="Z44">
        <v>1</v>
      </c>
      <c r="AA44">
        <v>0.80686089999999999</v>
      </c>
      <c r="AB44">
        <v>8.8342999999999998E-3</v>
      </c>
      <c r="AC44" s="36">
        <v>2.1984591</v>
      </c>
      <c r="AD44">
        <v>1.5026600000000001</v>
      </c>
      <c r="AE44">
        <v>0.15306910000000001</v>
      </c>
      <c r="AF44">
        <v>0.46304489999999998</v>
      </c>
      <c r="AG44">
        <v>5.5956100000000002E-2</v>
      </c>
      <c r="AH44">
        <v>3.4424747</v>
      </c>
      <c r="AI44">
        <v>0.45921109999999998</v>
      </c>
      <c r="AJ44">
        <v>112.4976432</v>
      </c>
      <c r="AK44">
        <v>3.1771962999999999</v>
      </c>
      <c r="AL44">
        <v>182.2008046</v>
      </c>
      <c r="AM44">
        <v>6.8999999999999997E-4</v>
      </c>
      <c r="AN44">
        <v>12.624170599999999</v>
      </c>
      <c r="AO44">
        <v>1.0976389</v>
      </c>
      <c r="AP44">
        <v>34.334801800000001</v>
      </c>
      <c r="AQ44">
        <v>0.87576430000000005</v>
      </c>
      <c r="AR44">
        <v>196.20324650000001</v>
      </c>
      <c r="AS44">
        <v>1.7468412</v>
      </c>
      <c r="AT44">
        <v>2.6561316000000001</v>
      </c>
      <c r="AU44">
        <v>1.2126551999999999</v>
      </c>
      <c r="AV44">
        <f>(5.2/nov_2021_out_good[[#This Row],[a]]+2*COS(nov_2021_out_good[[#This Row],[incl]]*3.1415/180)*((nov_2021_out_good[[#This Row],[a]]/5.2*(1-nov_2021_out_good[[#This Row],[e]]^2)^0.5)))</f>
        <v>3.9718595339585794</v>
      </c>
    </row>
    <row r="45" spans="1:48" x14ac:dyDescent="0.25">
      <c r="A45" s="30">
        <v>41767.821261574099</v>
      </c>
      <c r="B45" t="s">
        <v>212</v>
      </c>
      <c r="C45" t="s">
        <v>213</v>
      </c>
      <c r="D45">
        <v>35.4</v>
      </c>
      <c r="E45">
        <v>19</v>
      </c>
      <c r="F45">
        <v>-2</v>
      </c>
      <c r="G45">
        <v>-16.100000000000001</v>
      </c>
      <c r="H45">
        <v>9.9</v>
      </c>
      <c r="I45" s="41">
        <v>1050000000000</v>
      </c>
      <c r="J45">
        <v>2.4</v>
      </c>
      <c r="L45">
        <f>nov_2021_out_good[[#This Row],[Calculated Total Impact Energy(kt)]]*4180000000000*2/(nov_2021_out_good[[#This Row],[Vel(km/s)]]*1000)^2</f>
        <v>55578.947368421053</v>
      </c>
      <c r="M45">
        <f>2*(nov_2021_out_good[[#This Row],[Mass (kg)]]/4/1500)^0.3333</f>
        <v>4.2000145280799162</v>
      </c>
      <c r="N45" t="s">
        <v>2524</v>
      </c>
      <c r="O45" t="s">
        <v>2519</v>
      </c>
      <c r="P45">
        <v>-36.9</v>
      </c>
      <c r="Q45">
        <v>87.3</v>
      </c>
      <c r="R45">
        <v>19.005788590000002</v>
      </c>
      <c r="S45">
        <v>6.5921715220000001</v>
      </c>
      <c r="T45">
        <v>325.38748020000003</v>
      </c>
      <c r="U45">
        <v>-1.795723521</v>
      </c>
      <c r="V45">
        <v>1.239365893</v>
      </c>
      <c r="W45">
        <v>18.880131070000001</v>
      </c>
      <c r="Z45">
        <v>1</v>
      </c>
      <c r="AA45">
        <v>0.4699238</v>
      </c>
      <c r="AB45">
        <v>2.6777200000000001E-2</v>
      </c>
      <c r="AC45" s="36">
        <v>1.4003551999999999</v>
      </c>
      <c r="AD45">
        <v>0.93513950000000001</v>
      </c>
      <c r="AE45">
        <v>2.0468099999999999E-2</v>
      </c>
      <c r="AF45">
        <v>0.4974827</v>
      </c>
      <c r="AG45">
        <v>3.24674E-2</v>
      </c>
      <c r="AH45">
        <v>5.8747204999999996</v>
      </c>
      <c r="AI45">
        <v>0.88397250000000005</v>
      </c>
      <c r="AJ45">
        <v>127.51145529999999</v>
      </c>
      <c r="AK45">
        <v>1.9577734</v>
      </c>
      <c r="AL45">
        <v>227.92282270000001</v>
      </c>
      <c r="AM45">
        <v>2.2301000000000001E-3</v>
      </c>
      <c r="AN45">
        <v>15.422727999999999</v>
      </c>
      <c r="AO45">
        <v>1.1728688</v>
      </c>
      <c r="AP45">
        <v>28.445354500000001</v>
      </c>
      <c r="AQ45">
        <v>0.36497980000000002</v>
      </c>
      <c r="AR45">
        <v>242.9293625</v>
      </c>
      <c r="AS45">
        <v>1.2866953999999999</v>
      </c>
      <c r="AT45">
        <v>-30.721354399999999</v>
      </c>
      <c r="AU45">
        <v>1.1054284999999999</v>
      </c>
      <c r="AV45">
        <f>(5.2/nov_2021_out_good[[#This Row],[a]]+2*COS(nov_2021_out_good[[#This Row],[incl]]*3.1415/180)*((nov_2021_out_good[[#This Row],[a]]/5.2*(1-nov_2021_out_good[[#This Row],[e]]^2)^0.5)))</f>
        <v>5.8710326662443251</v>
      </c>
    </row>
    <row r="46" spans="1:48" x14ac:dyDescent="0.25">
      <c r="A46" s="30">
        <v>43084.551817129599</v>
      </c>
      <c r="B46" t="s">
        <v>111</v>
      </c>
      <c r="C46" t="s">
        <v>112</v>
      </c>
      <c r="D46">
        <v>20</v>
      </c>
      <c r="E46">
        <v>31.4</v>
      </c>
      <c r="F46">
        <v>27.8</v>
      </c>
      <c r="G46">
        <v>-4.7</v>
      </c>
      <c r="H46">
        <v>-13.9</v>
      </c>
      <c r="I46" s="41">
        <v>3114000000000</v>
      </c>
      <c r="J46">
        <v>6.4</v>
      </c>
      <c r="L46">
        <f>nov_2021_out_good[[#This Row],[Calculated Total Impact Energy(kt)]]*4180000000000*2/(nov_2021_out_good[[#This Row],[Vel(km/s)]]*1000)^2</f>
        <v>54265.893139681124</v>
      </c>
      <c r="M46">
        <f>2*(nov_2021_out_good[[#This Row],[Mass (kg)]]/4/1500)^0.3333</f>
        <v>4.1666787534941463</v>
      </c>
      <c r="N46" t="s">
        <v>2518</v>
      </c>
      <c r="O46" t="s">
        <v>2519</v>
      </c>
      <c r="P46">
        <v>60.2</v>
      </c>
      <c r="Q46">
        <v>170</v>
      </c>
      <c r="R46">
        <v>31.43469421</v>
      </c>
      <c r="S46">
        <v>33.957659739999997</v>
      </c>
      <c r="T46">
        <v>179.35121079999999</v>
      </c>
      <c r="U46">
        <v>17.55766929</v>
      </c>
      <c r="V46">
        <v>-0.198822902</v>
      </c>
      <c r="W46">
        <v>26.073525239999999</v>
      </c>
      <c r="Z46">
        <v>1</v>
      </c>
      <c r="AA46">
        <v>0.3858258</v>
      </c>
      <c r="AB46">
        <v>2.12479E-2</v>
      </c>
      <c r="AC46" s="36">
        <v>5.7434338</v>
      </c>
      <c r="AD46">
        <v>3.0646298000000001</v>
      </c>
      <c r="AE46">
        <v>0.94774709999999995</v>
      </c>
      <c r="AF46">
        <v>0.87410359999999998</v>
      </c>
      <c r="AG46">
        <v>4.2725199999999998E-2</v>
      </c>
      <c r="AH46">
        <v>1.8963022</v>
      </c>
      <c r="AI46">
        <v>1.2138055000000001</v>
      </c>
      <c r="AJ46">
        <v>287.7414139</v>
      </c>
      <c r="AK46">
        <v>2.2483704000000002</v>
      </c>
      <c r="AL46">
        <v>263.44261710000001</v>
      </c>
      <c r="AM46">
        <v>4.42431E-2</v>
      </c>
      <c r="AN46">
        <v>29.380465999999998</v>
      </c>
      <c r="AO46">
        <v>1.6816148</v>
      </c>
      <c r="AP46">
        <v>38.899436399999999</v>
      </c>
      <c r="AQ46">
        <v>1.1506573</v>
      </c>
      <c r="AR46">
        <v>92.674594499999998</v>
      </c>
      <c r="AS46">
        <v>1.1379493000000001</v>
      </c>
      <c r="AT46">
        <v>25.0752503</v>
      </c>
      <c r="AU46">
        <v>1.0445088</v>
      </c>
      <c r="AV46">
        <f>(5.2/nov_2021_out_good[[#This Row],[a]]+2*COS(nov_2021_out_good[[#This Row],[incl]]*3.1415/180)*((nov_2021_out_good[[#This Row],[a]]/5.2*(1-nov_2021_out_good[[#This Row],[e]]^2)^0.5)))</f>
        <v>2.2690086561615379</v>
      </c>
    </row>
    <row r="47" spans="1:48" x14ac:dyDescent="0.25">
      <c r="A47" s="30">
        <v>40193.804097222201</v>
      </c>
      <c r="B47" t="s">
        <v>359</v>
      </c>
      <c r="C47" t="s">
        <v>360</v>
      </c>
      <c r="D47">
        <v>25</v>
      </c>
      <c r="E47">
        <v>14</v>
      </c>
      <c r="F47">
        <v>-9.1</v>
      </c>
      <c r="G47">
        <v>6</v>
      </c>
      <c r="H47">
        <v>8.8000000000000007</v>
      </c>
      <c r="I47" s="41">
        <v>492000000000</v>
      </c>
      <c r="J47">
        <v>1.2</v>
      </c>
      <c r="L47">
        <f>nov_2021_out_good[[#This Row],[Calculated Total Impact Energy(kt)]]*4180000000000*2/(nov_2021_out_good[[#This Row],[Vel(km/s)]]*1000)^2</f>
        <v>51183.673469387752</v>
      </c>
      <c r="M47">
        <f>2*(nov_2021_out_good[[#This Row],[Mass (kg)]]/4/1500)^0.3333</f>
        <v>4.0862571820152125</v>
      </c>
      <c r="N47" t="s">
        <v>2524</v>
      </c>
      <c r="O47" t="s">
        <v>2519</v>
      </c>
      <c r="P47">
        <v>-8.3000000000000007</v>
      </c>
      <c r="Q47">
        <v>27</v>
      </c>
      <c r="R47">
        <v>14.00892573</v>
      </c>
      <c r="S47">
        <v>61.900996550000002</v>
      </c>
      <c r="T47">
        <v>230.07764460000001</v>
      </c>
      <c r="U47">
        <v>7.9305819230000001</v>
      </c>
      <c r="V47">
        <v>9.4773526930000003</v>
      </c>
      <c r="W47">
        <v>6.598155523</v>
      </c>
      <c r="Z47">
        <v>1</v>
      </c>
      <c r="AA47">
        <v>0.9369961</v>
      </c>
      <c r="AB47">
        <v>3.0612E-3</v>
      </c>
      <c r="AC47" s="36">
        <v>2.4819710000000001</v>
      </c>
      <c r="AD47">
        <v>1.7094836</v>
      </c>
      <c r="AE47">
        <v>0.22644439999999999</v>
      </c>
      <c r="AF47">
        <v>0.45188349999999999</v>
      </c>
      <c r="AG47">
        <v>7.2006700000000007E-2</v>
      </c>
      <c r="AH47">
        <v>7.6762796</v>
      </c>
      <c r="AI47">
        <v>1.0523245000000001</v>
      </c>
      <c r="AJ47">
        <v>327.92096279999998</v>
      </c>
      <c r="AK47">
        <v>2.3866244000000001</v>
      </c>
      <c r="AL47">
        <v>115.4061808</v>
      </c>
      <c r="AM47">
        <v>1.2153999999999999E-3</v>
      </c>
      <c r="AN47">
        <v>8.9845991999999999</v>
      </c>
      <c r="AO47">
        <v>1.1169083</v>
      </c>
      <c r="AP47">
        <v>35.842382299999997</v>
      </c>
      <c r="AQ47">
        <v>0.95893720000000005</v>
      </c>
      <c r="AR47">
        <v>349.55480540000002</v>
      </c>
      <c r="AS47">
        <v>3.5577038000000001</v>
      </c>
      <c r="AT47">
        <v>-39.274824700000003</v>
      </c>
      <c r="AU47">
        <v>1.0805125</v>
      </c>
      <c r="AV47">
        <f>(5.2/nov_2021_out_good[[#This Row],[a]]+2*COS(nov_2021_out_good[[#This Row],[incl]]*3.1415/180)*((nov_2021_out_good[[#This Row],[a]]/5.2*(1-nov_2021_out_good[[#This Row],[e]]^2)^0.5)))</f>
        <v>3.6231333773527346</v>
      </c>
    </row>
    <row r="48" spans="1:48" x14ac:dyDescent="0.25">
      <c r="A48" s="30">
        <v>40284.193657407399</v>
      </c>
      <c r="B48" t="s">
        <v>236</v>
      </c>
      <c r="C48" t="s">
        <v>237</v>
      </c>
      <c r="D48">
        <v>22.2</v>
      </c>
      <c r="E48">
        <v>18.8</v>
      </c>
      <c r="F48">
        <v>12.4</v>
      </c>
      <c r="G48">
        <v>-13.2</v>
      </c>
      <c r="H48">
        <v>-5.2</v>
      </c>
      <c r="I48" s="41">
        <v>844000000000</v>
      </c>
      <c r="J48">
        <v>2</v>
      </c>
      <c r="L48">
        <f>nov_2021_out_good[[#This Row],[Calculated Total Impact Energy(kt)]]*4180000000000*2/(nov_2021_out_good[[#This Row],[Vel(km/s)]]*1000)^2</f>
        <v>47306.473517428698</v>
      </c>
      <c r="M48">
        <f>2*(nov_2021_out_good[[#This Row],[Mass (kg)]]/4/1500)^0.3333</f>
        <v>3.9803678655303125</v>
      </c>
      <c r="N48" t="s">
        <v>2518</v>
      </c>
      <c r="O48" t="s">
        <v>2525</v>
      </c>
      <c r="P48">
        <v>1.8</v>
      </c>
      <c r="Q48">
        <v>-176.9</v>
      </c>
      <c r="R48">
        <v>18.84250514</v>
      </c>
      <c r="S48">
        <v>51.126580879999999</v>
      </c>
      <c r="T48">
        <v>289.22734439999999</v>
      </c>
      <c r="U48">
        <v>-4.8309329249999999</v>
      </c>
      <c r="V48">
        <v>13.85126133</v>
      </c>
      <c r="W48">
        <v>11.825592869999999</v>
      </c>
      <c r="Z48">
        <v>1</v>
      </c>
      <c r="AA48">
        <v>0.79184080000000001</v>
      </c>
      <c r="AB48">
        <v>9.8192999999999996E-3</v>
      </c>
      <c r="AC48" s="36">
        <v>4.1538674999999996</v>
      </c>
      <c r="AD48">
        <v>2.4728541000000002</v>
      </c>
      <c r="AE48">
        <v>0.47446240000000001</v>
      </c>
      <c r="AF48">
        <v>0.67978669999999997</v>
      </c>
      <c r="AG48">
        <v>6.3249E-2</v>
      </c>
      <c r="AH48">
        <v>0.43335410000000002</v>
      </c>
      <c r="AI48">
        <v>0.49816529999999998</v>
      </c>
      <c r="AJ48">
        <v>118.5147182</v>
      </c>
      <c r="AK48">
        <v>1.7715936999999999</v>
      </c>
      <c r="AL48">
        <v>26.045001599999999</v>
      </c>
      <c r="AM48">
        <v>0.1073895</v>
      </c>
      <c r="AN48">
        <v>15.608735100000001</v>
      </c>
      <c r="AO48">
        <v>1.158212</v>
      </c>
      <c r="AP48">
        <v>37.541068699999997</v>
      </c>
      <c r="AQ48">
        <v>0.9167535</v>
      </c>
      <c r="AR48">
        <v>40.118564800000001</v>
      </c>
      <c r="AS48">
        <v>1.3540494999999999</v>
      </c>
      <c r="AT48">
        <v>16.608061899999999</v>
      </c>
      <c r="AU48">
        <v>1.0593142</v>
      </c>
      <c r="AV48">
        <f>(5.2/nov_2021_out_good[[#This Row],[a]]+2*COS(nov_2021_out_good[[#This Row],[incl]]*3.1415/180)*((nov_2021_out_good[[#This Row],[a]]/5.2*(1-nov_2021_out_good[[#This Row],[e]]^2)^0.5)))</f>
        <v>2.8003578370575286</v>
      </c>
    </row>
    <row r="49" spans="1:48" x14ac:dyDescent="0.25">
      <c r="A49" s="30">
        <v>39728.115104166704</v>
      </c>
      <c r="B49" t="s">
        <v>401</v>
      </c>
      <c r="C49" t="s">
        <v>402</v>
      </c>
      <c r="D49">
        <v>38.9</v>
      </c>
      <c r="E49">
        <v>13.3</v>
      </c>
      <c r="F49">
        <v>-9</v>
      </c>
      <c r="G49">
        <v>9</v>
      </c>
      <c r="H49">
        <v>3.8</v>
      </c>
      <c r="I49" s="41">
        <v>395000000000</v>
      </c>
      <c r="J49">
        <v>1</v>
      </c>
      <c r="L49">
        <f>nov_2021_out_good[[#This Row],[Calculated Total Impact Energy(kt)]]*4180000000000*2/(nov_2021_out_good[[#This Row],[Vel(km/s)]]*1000)^2</f>
        <v>47261.009667024708</v>
      </c>
      <c r="M49">
        <f>2*(nov_2021_out_good[[#This Row],[Mass (kg)]]/4/1500)^0.3333</f>
        <v>3.9790924745254954</v>
      </c>
      <c r="N49" t="s">
        <v>2518</v>
      </c>
      <c r="O49" t="s">
        <v>2519</v>
      </c>
      <c r="P49">
        <v>20.9</v>
      </c>
      <c r="Q49">
        <v>31.4</v>
      </c>
      <c r="R49">
        <v>13.28307193</v>
      </c>
      <c r="S49">
        <v>83.774897609999996</v>
      </c>
      <c r="T49">
        <v>249.53127900000001</v>
      </c>
      <c r="U49">
        <v>4.6176476329999998</v>
      </c>
      <c r="V49">
        <v>12.37104386</v>
      </c>
      <c r="W49">
        <v>1.4403486050000001</v>
      </c>
      <c r="Z49">
        <v>1</v>
      </c>
      <c r="AA49">
        <v>0.94128979999999995</v>
      </c>
      <c r="AB49">
        <v>1.64143E-2</v>
      </c>
      <c r="AC49" s="36">
        <v>2.3473663</v>
      </c>
      <c r="AD49">
        <v>1.6443281000000001</v>
      </c>
      <c r="AE49">
        <v>9.7366499999999995E-2</v>
      </c>
      <c r="AF49">
        <v>0.42755349999999998</v>
      </c>
      <c r="AG49">
        <v>4.2936200000000001E-2</v>
      </c>
      <c r="AH49">
        <v>3.8603393000000001</v>
      </c>
      <c r="AI49">
        <v>0.72366050000000004</v>
      </c>
      <c r="AJ49">
        <v>36.304926799999997</v>
      </c>
      <c r="AK49">
        <v>4.1126221000000003</v>
      </c>
      <c r="AL49">
        <v>14.096197500000001</v>
      </c>
      <c r="AM49">
        <v>1.0181999999999999E-3</v>
      </c>
      <c r="AN49">
        <v>7.9482492000000002</v>
      </c>
      <c r="AO49">
        <v>1.1440623000000001</v>
      </c>
      <c r="AP49">
        <v>35.153820899999999</v>
      </c>
      <c r="AQ49">
        <v>0.45437739999999999</v>
      </c>
      <c r="AR49">
        <v>344.79144639999998</v>
      </c>
      <c r="AS49">
        <v>4.8759556000000002</v>
      </c>
      <c r="AT49">
        <v>-24.968950599999999</v>
      </c>
      <c r="AU49">
        <v>1.4107548000000001</v>
      </c>
      <c r="AV49">
        <f>(5.2/nov_2021_out_good[[#This Row],[a]]+2*COS(nov_2021_out_good[[#This Row],[incl]]*3.1415/180)*((nov_2021_out_good[[#This Row],[a]]/5.2*(1-nov_2021_out_good[[#This Row],[e]]^2)^0.5)))</f>
        <v>3.7328027644321731</v>
      </c>
    </row>
    <row r="50" spans="1:48" x14ac:dyDescent="0.25">
      <c r="A50" s="30">
        <v>38099.181817129604</v>
      </c>
      <c r="B50" t="s">
        <v>297</v>
      </c>
      <c r="C50" t="s">
        <v>298</v>
      </c>
      <c r="D50">
        <v>29.6</v>
      </c>
      <c r="E50">
        <v>16.3</v>
      </c>
      <c r="F50">
        <v>8.5</v>
      </c>
      <c r="G50">
        <v>-12.1</v>
      </c>
      <c r="H50">
        <v>-6.8</v>
      </c>
      <c r="I50" s="41">
        <v>624000000000</v>
      </c>
      <c r="J50">
        <v>1.5</v>
      </c>
      <c r="L50">
        <f>nov_2021_out_good[[#This Row],[Calculated Total Impact Energy(kt)]]*4180000000000*2/(nov_2021_out_good[[#This Row],[Vel(km/s)]]*1000)^2</f>
        <v>47197.86217019835</v>
      </c>
      <c r="M50">
        <f>2*(nov_2021_out_good[[#This Row],[Mass (kg)]]/4/1500)^0.3333</f>
        <v>3.9773196488737392</v>
      </c>
      <c r="N50" t="s">
        <v>2524</v>
      </c>
      <c r="O50" t="s">
        <v>2519</v>
      </c>
      <c r="P50">
        <v>-44.3</v>
      </c>
      <c r="Q50">
        <v>83.3</v>
      </c>
      <c r="R50">
        <v>16.275748830000001</v>
      </c>
      <c r="S50">
        <v>78.870135989999994</v>
      </c>
      <c r="T50">
        <v>38.099212039999998</v>
      </c>
      <c r="U50">
        <v>-12.567202569999999</v>
      </c>
      <c r="V50">
        <v>-9.8536664399999996</v>
      </c>
      <c r="W50">
        <v>3.1417633779999998</v>
      </c>
      <c r="Z50">
        <v>1</v>
      </c>
      <c r="AA50">
        <v>0.88138130000000003</v>
      </c>
      <c r="AB50">
        <v>1.7956300000000001E-2</v>
      </c>
      <c r="AC50" s="36">
        <v>2.8660378999999998</v>
      </c>
      <c r="AD50">
        <v>1.8737096</v>
      </c>
      <c r="AE50">
        <v>0.15997600000000001</v>
      </c>
      <c r="AF50">
        <v>0.52960620000000003</v>
      </c>
      <c r="AG50">
        <v>4.8234399999999997E-2</v>
      </c>
      <c r="AH50">
        <v>6.3545322999999998</v>
      </c>
      <c r="AI50">
        <v>0.39046380000000003</v>
      </c>
      <c r="AJ50">
        <v>130.0802644</v>
      </c>
      <c r="AK50">
        <v>2.5993767999999999</v>
      </c>
      <c r="AL50">
        <v>32.3318455</v>
      </c>
      <c r="AM50">
        <v>1.9880000000000001E-4</v>
      </c>
      <c r="AN50">
        <v>11.567823000000001</v>
      </c>
      <c r="AO50">
        <v>1.1309203000000001</v>
      </c>
      <c r="AP50">
        <v>35.935827000000003</v>
      </c>
      <c r="AQ50">
        <v>0.56244289999999997</v>
      </c>
      <c r="AR50">
        <v>49.158330300000003</v>
      </c>
      <c r="AS50">
        <v>2.0506201000000002</v>
      </c>
      <c r="AT50">
        <v>38.0899158</v>
      </c>
      <c r="AU50">
        <v>2.1395734000000002</v>
      </c>
      <c r="AV50">
        <f>(5.2/nov_2021_out_good[[#This Row],[a]]+2*COS(nov_2021_out_good[[#This Row],[incl]]*3.1415/180)*((nov_2021_out_good[[#This Row],[a]]/5.2*(1-nov_2021_out_good[[#This Row],[e]]^2)^0.5)))</f>
        <v>3.3827809413920393</v>
      </c>
    </row>
    <row r="51" spans="1:48" x14ac:dyDescent="0.25">
      <c r="A51" s="30">
        <v>44572.148067129601</v>
      </c>
      <c r="B51" t="s">
        <v>182</v>
      </c>
      <c r="C51" t="s">
        <v>183</v>
      </c>
      <c r="D51">
        <v>40.799999999999997</v>
      </c>
      <c r="E51">
        <v>22.8</v>
      </c>
      <c r="F51">
        <v>-2.5</v>
      </c>
      <c r="G51">
        <v>5.3</v>
      </c>
      <c r="H51">
        <v>22</v>
      </c>
      <c r="I51" s="41">
        <v>1264000000000</v>
      </c>
      <c r="J51">
        <v>2.9</v>
      </c>
      <c r="L51">
        <f>nov_2021_out_good[[#This Row],[Calculated Total Impact Energy(kt)]]*4180000000000*2/(nov_2021_out_good[[#This Row],[Vel(km/s)]]*1000)^2</f>
        <v>46637.426900584796</v>
      </c>
      <c r="M51">
        <f>2*(nov_2021_out_good[[#This Row],[Mass (kg)]]/4/1500)^0.3333</f>
        <v>3.961516050634081</v>
      </c>
      <c r="N51" t="s">
        <v>2524</v>
      </c>
      <c r="O51" t="s">
        <v>2525</v>
      </c>
      <c r="P51">
        <v>-58.4</v>
      </c>
      <c r="Q51">
        <v>-160.19999999999999</v>
      </c>
      <c r="R51">
        <v>22.7670815</v>
      </c>
      <c r="S51">
        <v>35.883234899999998</v>
      </c>
      <c r="T51">
        <v>154.0781762</v>
      </c>
      <c r="U51">
        <v>12.00200895</v>
      </c>
      <c r="V51">
        <v>-5.8335128760000003</v>
      </c>
      <c r="W51">
        <v>18.446189539999999</v>
      </c>
      <c r="Z51">
        <v>1</v>
      </c>
      <c r="AA51">
        <v>0.97393580000000002</v>
      </c>
      <c r="AB51">
        <v>3.1998999999999999E-3</v>
      </c>
      <c r="AC51" s="36">
        <v>1.7468262999999999</v>
      </c>
      <c r="AD51">
        <v>1.3603810000000001</v>
      </c>
      <c r="AE51">
        <v>0.1068977</v>
      </c>
      <c r="AF51">
        <v>0.28407139999999997</v>
      </c>
      <c r="AG51">
        <v>5.6111899999999999E-2</v>
      </c>
      <c r="AH51">
        <v>35.1259558</v>
      </c>
      <c r="AI51">
        <v>1.8992690000000001</v>
      </c>
      <c r="AJ51">
        <v>342.99841070000002</v>
      </c>
      <c r="AK51">
        <v>3.2179837999999998</v>
      </c>
      <c r="AL51">
        <v>110.5790832</v>
      </c>
      <c r="AM51">
        <v>2.6489999999999999E-4</v>
      </c>
      <c r="AN51">
        <v>19.774815100000001</v>
      </c>
      <c r="AO51">
        <v>1.3070592000000001</v>
      </c>
      <c r="AP51">
        <v>33.941375700000002</v>
      </c>
      <c r="AQ51">
        <v>0.75487289999999996</v>
      </c>
      <c r="AR51">
        <v>108.0895874</v>
      </c>
      <c r="AS51">
        <v>4.0841412000000004</v>
      </c>
      <c r="AT51">
        <v>-74.367524000000003</v>
      </c>
      <c r="AU51">
        <v>1.0833098999999999</v>
      </c>
      <c r="AV51">
        <f>(5.2/nov_2021_out_good[[#This Row],[a]]+2*COS(nov_2021_out_good[[#This Row],[incl]]*3.1415/180)*((nov_2021_out_good[[#This Row],[a]]/5.2*(1-nov_2021_out_good[[#This Row],[e]]^2)^0.5)))</f>
        <v>4.2327728320272326</v>
      </c>
    </row>
    <row r="52" spans="1:48" x14ac:dyDescent="0.25">
      <c r="A52" s="30">
        <v>43497.761921296304</v>
      </c>
      <c r="B52" t="s">
        <v>317</v>
      </c>
      <c r="C52" t="s">
        <v>318</v>
      </c>
      <c r="D52">
        <v>23.7</v>
      </c>
      <c r="E52">
        <v>16.3</v>
      </c>
      <c r="F52">
        <v>-2.4</v>
      </c>
      <c r="G52">
        <v>13.6</v>
      </c>
      <c r="H52">
        <v>8.6999999999999993</v>
      </c>
      <c r="I52" s="41">
        <v>579000000000</v>
      </c>
      <c r="J52">
        <v>1.4</v>
      </c>
      <c r="L52">
        <f>nov_2021_out_good[[#This Row],[Calculated Total Impact Energy(kt)]]*4180000000000*2/(nov_2021_out_good[[#This Row],[Vel(km/s)]]*1000)^2</f>
        <v>44051.33802551846</v>
      </c>
      <c r="M52">
        <f>2*(nov_2021_out_good[[#This Row],[Mass (kg)]]/4/1500)^0.3333</f>
        <v>3.8869034536777942</v>
      </c>
      <c r="N52" t="s">
        <v>2518</v>
      </c>
      <c r="O52" t="s">
        <v>2525</v>
      </c>
      <c r="P52">
        <v>22.5</v>
      </c>
      <c r="Q52">
        <v>-83.8</v>
      </c>
      <c r="R52">
        <v>16.322070950000001</v>
      </c>
      <c r="S52">
        <v>54.830825310000002</v>
      </c>
      <c r="T52">
        <v>176.0583638</v>
      </c>
      <c r="U52">
        <v>13.31099629</v>
      </c>
      <c r="V52">
        <v>-0.91717107499999995</v>
      </c>
      <c r="W52">
        <v>9.4013921830000005</v>
      </c>
      <c r="Z52">
        <v>1</v>
      </c>
      <c r="AA52">
        <v>0.74884680000000003</v>
      </c>
      <c r="AB52">
        <v>1.8238999999999998E-2</v>
      </c>
      <c r="AC52" s="36">
        <v>1.6512249999999999</v>
      </c>
      <c r="AD52">
        <v>1.2000359</v>
      </c>
      <c r="AE52">
        <v>5.69693E-2</v>
      </c>
      <c r="AF52">
        <v>0.37597960000000002</v>
      </c>
      <c r="AG52">
        <v>4.0721E-2</v>
      </c>
      <c r="AH52">
        <v>9.7074113000000004</v>
      </c>
      <c r="AI52">
        <v>0.61996859999999998</v>
      </c>
      <c r="AJ52">
        <v>276.96814569999998</v>
      </c>
      <c r="AK52">
        <v>2.3898522999999998</v>
      </c>
      <c r="AL52">
        <v>132.34355099999999</v>
      </c>
      <c r="AM52">
        <v>6.5470000000000003E-4</v>
      </c>
      <c r="AN52">
        <v>11.883846200000001</v>
      </c>
      <c r="AO52">
        <v>1.1196660000000001</v>
      </c>
      <c r="AP52">
        <v>32.577872300000003</v>
      </c>
      <c r="AQ52">
        <v>0.53862399999999999</v>
      </c>
      <c r="AR52">
        <v>324.24731919999999</v>
      </c>
      <c r="AS52">
        <v>1.4815971999999999</v>
      </c>
      <c r="AT52">
        <v>-41.592793800000003</v>
      </c>
      <c r="AU52">
        <v>1.7430509999999999</v>
      </c>
      <c r="AV52">
        <f>(5.2/nov_2021_out_good[[#This Row],[a]]+2*COS(nov_2021_out_good[[#This Row],[incl]]*3.1415/180)*((nov_2021_out_good[[#This Row],[a]]/5.2*(1-nov_2021_out_good[[#This Row],[e]]^2)^0.5)))</f>
        <v>4.7547675190155143</v>
      </c>
    </row>
    <row r="53" spans="1:48" x14ac:dyDescent="0.25">
      <c r="A53" s="30">
        <v>38745.148472222201</v>
      </c>
      <c r="B53" t="s">
        <v>248</v>
      </c>
      <c r="C53" t="s">
        <v>249</v>
      </c>
      <c r="D53">
        <v>37</v>
      </c>
      <c r="E53">
        <v>18.7</v>
      </c>
      <c r="F53">
        <v>8.4</v>
      </c>
      <c r="G53">
        <v>-16.399999999999999</v>
      </c>
      <c r="H53">
        <v>3.2</v>
      </c>
      <c r="I53" s="41">
        <v>740000000000</v>
      </c>
      <c r="J53">
        <v>1.8</v>
      </c>
      <c r="L53">
        <f>nov_2021_out_good[[#This Row],[Calculated Total Impact Energy(kt)]]*4180000000000*2/(nov_2021_out_good[[#This Row],[Vel(km/s)]]*1000)^2</f>
        <v>43032.400125825734</v>
      </c>
      <c r="M53">
        <f>2*(nov_2021_out_good[[#This Row],[Mass (kg)]]/4/1500)^0.3333</f>
        <v>3.8567034577885875</v>
      </c>
      <c r="N53" t="s">
        <v>2524</v>
      </c>
      <c r="O53" t="s">
        <v>2519</v>
      </c>
      <c r="P53">
        <v>-51.7</v>
      </c>
      <c r="Q53">
        <v>56.4</v>
      </c>
      <c r="R53">
        <v>18.701871560000001</v>
      </c>
      <c r="S53">
        <v>64.347125770000005</v>
      </c>
      <c r="T53">
        <v>72.431531629999995</v>
      </c>
      <c r="U53">
        <v>-5.0886560559999996</v>
      </c>
      <c r="V53">
        <v>-16.07215983</v>
      </c>
      <c r="W53">
        <v>8.0963731350000003</v>
      </c>
      <c r="Z53">
        <v>1</v>
      </c>
      <c r="AA53">
        <v>0.64607150000000002</v>
      </c>
      <c r="AB53">
        <v>2.9279099999999999E-2</v>
      </c>
      <c r="AC53" s="36">
        <v>1.7851442</v>
      </c>
      <c r="AD53">
        <v>1.2156079</v>
      </c>
      <c r="AE53">
        <v>4.1298399999999999E-2</v>
      </c>
      <c r="AF53">
        <v>0.46851979999999999</v>
      </c>
      <c r="AG53">
        <v>3.5137799999999997E-2</v>
      </c>
      <c r="AH53">
        <v>8.0214400999999995</v>
      </c>
      <c r="AI53">
        <v>0.65775740000000005</v>
      </c>
      <c r="AJ53">
        <v>85.516638299999997</v>
      </c>
      <c r="AK53">
        <v>2.9802882999999998</v>
      </c>
      <c r="AL53">
        <v>307.98158819999998</v>
      </c>
      <c r="AM53">
        <v>3.6509999999999998E-4</v>
      </c>
      <c r="AN53">
        <v>14.696524800000001</v>
      </c>
      <c r="AO53">
        <v>1.1741033999999999</v>
      </c>
      <c r="AP53">
        <v>32.737182799999999</v>
      </c>
      <c r="AQ53">
        <v>0.37867000000000001</v>
      </c>
      <c r="AR53">
        <v>302.14757300000002</v>
      </c>
      <c r="AS53">
        <v>1.2700682000000001</v>
      </c>
      <c r="AT53">
        <v>-3.5258693999999999</v>
      </c>
      <c r="AU53">
        <v>1.4068677999999999</v>
      </c>
      <c r="AV53">
        <f>(5.2/nov_2021_out_good[[#This Row],[a]]+2*COS(nov_2021_out_good[[#This Row],[incl]]*3.1415/180)*((nov_2021_out_good[[#This Row],[a]]/5.2*(1-nov_2021_out_good[[#This Row],[e]]^2)^0.5)))</f>
        <v>4.6867049891212922</v>
      </c>
    </row>
    <row r="54" spans="1:48" x14ac:dyDescent="0.25">
      <c r="A54" s="30">
        <v>41184.693495370397</v>
      </c>
      <c r="B54" t="s">
        <v>363</v>
      </c>
      <c r="C54" t="s">
        <v>364</v>
      </c>
      <c r="D54">
        <v>35</v>
      </c>
      <c r="E54">
        <v>15.4</v>
      </c>
      <c r="F54">
        <v>1.4</v>
      </c>
      <c r="G54">
        <v>15.3</v>
      </c>
      <c r="H54">
        <v>1</v>
      </c>
      <c r="I54" s="41">
        <v>470000000000</v>
      </c>
      <c r="J54">
        <v>1.2</v>
      </c>
      <c r="L54">
        <f>nov_2021_out_good[[#This Row],[Calculated Total Impact Energy(kt)]]*4180000000000*2/(nov_2021_out_good[[#This Row],[Vel(km/s)]]*1000)^2</f>
        <v>42300.556586270875</v>
      </c>
      <c r="M54">
        <f>2*(nov_2021_out_good[[#This Row],[Mass (kg)]]/4/1500)^0.3333</f>
        <v>3.8347171254294201</v>
      </c>
      <c r="N54" t="s">
        <v>2524</v>
      </c>
      <c r="O54" t="s">
        <v>2525</v>
      </c>
      <c r="P54">
        <v>-8.1</v>
      </c>
      <c r="Q54">
        <v>-111.9</v>
      </c>
      <c r="R54">
        <v>15.396428159999999</v>
      </c>
      <c r="S54">
        <v>17.146162390000001</v>
      </c>
      <c r="T54">
        <v>76.186193770000003</v>
      </c>
      <c r="U54">
        <v>-1.0837716049999999</v>
      </c>
      <c r="V54">
        <v>-4.4077423170000003</v>
      </c>
      <c r="W54">
        <v>14.71214623</v>
      </c>
      <c r="Z54">
        <v>1</v>
      </c>
      <c r="AA54">
        <v>0.57063419999999998</v>
      </c>
      <c r="AB54">
        <v>3.5846000000000003E-2</v>
      </c>
      <c r="AC54" s="36">
        <v>1.1966546</v>
      </c>
      <c r="AD54">
        <v>0.8836444</v>
      </c>
      <c r="AE54">
        <v>1.1262899999999999E-2</v>
      </c>
      <c r="AF54">
        <v>0.3542264</v>
      </c>
      <c r="AG54">
        <v>3.6341999999999999E-2</v>
      </c>
      <c r="AH54">
        <v>3.0719688000000001</v>
      </c>
      <c r="AI54">
        <v>0.68373499999999998</v>
      </c>
      <c r="AJ54">
        <v>229.98537999999999</v>
      </c>
      <c r="AK54">
        <v>2.0248962000000001</v>
      </c>
      <c r="AL54">
        <v>9.7165639000000006</v>
      </c>
      <c r="AM54">
        <v>1.7374999999999999E-3</v>
      </c>
      <c r="AN54">
        <v>10.4356907</v>
      </c>
      <c r="AO54">
        <v>1.1266080000000001</v>
      </c>
      <c r="AP54">
        <v>27.734142800000001</v>
      </c>
      <c r="AQ54">
        <v>0.23069339999999999</v>
      </c>
      <c r="AR54">
        <v>167.05630629999999</v>
      </c>
      <c r="AS54">
        <v>1.2788545</v>
      </c>
      <c r="AT54">
        <v>-2.8396330000000001</v>
      </c>
      <c r="AU54">
        <v>1.2010524</v>
      </c>
      <c r="AV54">
        <f>(5.2/nov_2021_out_good[[#This Row],[a]]+2*COS(nov_2021_out_good[[#This Row],[incl]]*3.1415/180)*((nov_2021_out_good[[#This Row],[a]]/5.2*(1-nov_2021_out_good[[#This Row],[e]]^2)^0.5)))</f>
        <v>6.2020898517396539</v>
      </c>
    </row>
    <row r="55" spans="1:48" x14ac:dyDescent="0.25">
      <c r="A55" s="30">
        <v>40048.887025463002</v>
      </c>
      <c r="B55" t="s">
        <v>67</v>
      </c>
      <c r="C55" t="s">
        <v>490</v>
      </c>
      <c r="D55">
        <v>34</v>
      </c>
      <c r="E55">
        <v>12.2</v>
      </c>
      <c r="F55">
        <v>-6.9</v>
      </c>
      <c r="G55">
        <v>5.3</v>
      </c>
      <c r="H55">
        <v>8.5</v>
      </c>
      <c r="I55" s="41">
        <v>280000000000</v>
      </c>
      <c r="J55">
        <v>0.75</v>
      </c>
      <c r="L55">
        <f>nov_2021_out_good[[#This Row],[Calculated Total Impact Energy(kt)]]*4180000000000*2/(nov_2021_out_good[[#This Row],[Vel(km/s)]]*1000)^2</f>
        <v>42125.772641762967</v>
      </c>
      <c r="M55">
        <f>2*(nov_2021_out_good[[#This Row],[Mass (kg)]]/4/1500)^0.3333</f>
        <v>3.8294287380996779</v>
      </c>
      <c r="N55" t="s">
        <v>2524</v>
      </c>
      <c r="O55" t="s">
        <v>2519</v>
      </c>
      <c r="P55">
        <v>-67.7</v>
      </c>
      <c r="Q55">
        <v>18.3</v>
      </c>
      <c r="R55">
        <v>12.163469900000001</v>
      </c>
      <c r="S55">
        <v>36.965086820000003</v>
      </c>
      <c r="T55">
        <v>280.20610979999998</v>
      </c>
      <c r="U55">
        <v>-1.296007607</v>
      </c>
      <c r="V55">
        <v>7.1985029779999996</v>
      </c>
      <c r="W55">
        <v>9.7186377220000004</v>
      </c>
      <c r="Z55">
        <v>1</v>
      </c>
      <c r="AA55">
        <v>1.0096622</v>
      </c>
      <c r="AB55">
        <v>7.2349999999999997E-4</v>
      </c>
      <c r="AC55" s="36">
        <v>2.1276038000000002</v>
      </c>
      <c r="AD55">
        <v>1.5686329999999999</v>
      </c>
      <c r="AE55">
        <v>0.26812970000000003</v>
      </c>
      <c r="AF55">
        <v>0.35634260000000001</v>
      </c>
      <c r="AG55">
        <v>0.11041910000000001</v>
      </c>
      <c r="AH55">
        <v>1.2141767999999999</v>
      </c>
      <c r="AI55">
        <v>0.77695289999999995</v>
      </c>
      <c r="AJ55">
        <v>5.9254141999999996</v>
      </c>
      <c r="AK55">
        <v>0.98729630000000002</v>
      </c>
      <c r="AL55">
        <v>330.71123410000001</v>
      </c>
      <c r="AM55">
        <v>1.52788E-2</v>
      </c>
      <c r="AN55">
        <v>5.0853301000000002</v>
      </c>
      <c r="AO55">
        <v>1.4673836</v>
      </c>
      <c r="AP55">
        <v>34.486051000000003</v>
      </c>
      <c r="AQ55">
        <v>1.4015757</v>
      </c>
      <c r="AR55">
        <v>243.68641529999999</v>
      </c>
      <c r="AS55">
        <v>2.4253436000000002</v>
      </c>
      <c r="AT55">
        <v>-29.635502500000001</v>
      </c>
      <c r="AU55">
        <v>3.6956066999999999</v>
      </c>
      <c r="AV55">
        <f>(5.2/nov_2021_out_good[[#This Row],[a]]+2*COS(nov_2021_out_good[[#This Row],[incl]]*3.1415/180)*((nov_2021_out_good[[#This Row],[a]]/5.2*(1-nov_2021_out_good[[#This Row],[e]]^2)^0.5)))</f>
        <v>3.8785773494646127</v>
      </c>
    </row>
    <row r="56" spans="1:48" x14ac:dyDescent="0.25">
      <c r="A56" s="30">
        <v>41818.111192129603</v>
      </c>
      <c r="B56" t="s">
        <v>563</v>
      </c>
      <c r="C56" t="s">
        <v>564</v>
      </c>
      <c r="D56">
        <v>26.3</v>
      </c>
      <c r="E56">
        <v>12.4</v>
      </c>
      <c r="F56">
        <v>12</v>
      </c>
      <c r="G56">
        <v>3.5</v>
      </c>
      <c r="H56">
        <v>-10.5</v>
      </c>
      <c r="I56" s="41">
        <v>245000000000</v>
      </c>
      <c r="J56">
        <v>0.67</v>
      </c>
      <c r="L56">
        <f>nov_2021_out_good[[#This Row],[Calculated Total Impact Energy(kt)]]*4180000000000*2/(nov_2021_out_good[[#This Row],[Vel(km/s)]]*1000)^2</f>
        <v>36428.199791883453</v>
      </c>
      <c r="M56">
        <f>2*(nov_2021_out_good[[#This Row],[Mass (kg)]]/4/1500)^0.3333</f>
        <v>3.6483741722983947</v>
      </c>
      <c r="N56" t="s">
        <v>2518</v>
      </c>
      <c r="O56" t="s">
        <v>2519</v>
      </c>
      <c r="P56">
        <v>18.899999999999999</v>
      </c>
      <c r="Q56">
        <v>141.19999999999999</v>
      </c>
      <c r="R56">
        <v>16.324827719999998</v>
      </c>
      <c r="S56">
        <v>51.447693739999998</v>
      </c>
      <c r="T56">
        <v>53.382167420000002</v>
      </c>
      <c r="U56">
        <v>-7.6149901809999996</v>
      </c>
      <c r="V56">
        <v>-10.246928609999999</v>
      </c>
      <c r="W56">
        <v>10.174103329999999</v>
      </c>
      <c r="Z56">
        <v>1</v>
      </c>
      <c r="AA56">
        <v>0.98104910000000001</v>
      </c>
      <c r="AB56">
        <v>5.9709000000000003E-3</v>
      </c>
      <c r="AC56" s="36">
        <v>4.7800935999999998</v>
      </c>
      <c r="AD56">
        <v>2.8805713000000002</v>
      </c>
      <c r="AE56">
        <v>0.6106203</v>
      </c>
      <c r="AF56">
        <v>0.6594255</v>
      </c>
      <c r="AG56">
        <v>7.39181E-2</v>
      </c>
      <c r="AH56">
        <v>9.2951879999999996</v>
      </c>
      <c r="AI56">
        <v>0.66997300000000004</v>
      </c>
      <c r="AJ56">
        <v>155.77912409999999</v>
      </c>
      <c r="AK56">
        <v>1.4443931000000001</v>
      </c>
      <c r="AL56">
        <v>96.1659212</v>
      </c>
      <c r="AM56">
        <v>8.3199999999999995E-4</v>
      </c>
      <c r="AN56">
        <v>11.537637699999999</v>
      </c>
      <c r="AO56">
        <v>1.1355914</v>
      </c>
      <c r="AP56">
        <v>37.912453499999998</v>
      </c>
      <c r="AQ56">
        <v>0.86096539999999999</v>
      </c>
      <c r="AR56">
        <v>162.69772750000001</v>
      </c>
      <c r="AS56">
        <v>2.3494722000000001</v>
      </c>
      <c r="AT56">
        <v>41.797995800000002</v>
      </c>
      <c r="AU56">
        <v>1.1360413</v>
      </c>
      <c r="AV56">
        <f>(5.2/nov_2021_out_good[[#This Row],[a]]+2*COS(nov_2021_out_good[[#This Row],[incl]]*3.1415/180)*((nov_2021_out_good[[#This Row],[a]]/5.2*(1-nov_2021_out_good[[#This Row],[e]]^2)^0.5)))</f>
        <v>2.6271565423703374</v>
      </c>
    </row>
    <row r="57" spans="1:48" x14ac:dyDescent="0.25">
      <c r="A57" s="30">
        <v>41147.622071759302</v>
      </c>
      <c r="B57" t="s">
        <v>553</v>
      </c>
      <c r="C57" t="s">
        <v>554</v>
      </c>
      <c r="D57">
        <v>36</v>
      </c>
      <c r="E57">
        <v>12.7</v>
      </c>
      <c r="F57">
        <v>5</v>
      </c>
      <c r="G57">
        <v>-11.6</v>
      </c>
      <c r="H57">
        <v>-0.7</v>
      </c>
      <c r="I57" s="41">
        <v>249000000000</v>
      </c>
      <c r="J57">
        <v>0.68</v>
      </c>
      <c r="L57">
        <f>nov_2021_out_good[[#This Row],[Calculated Total Impact Energy(kt)]]*4180000000000*2/(nov_2021_out_good[[#This Row],[Vel(km/s)]]*1000)^2</f>
        <v>35245.830491660985</v>
      </c>
      <c r="M57">
        <f>2*(nov_2021_out_good[[#This Row],[Mass (kg)]]/4/1500)^0.3333</f>
        <v>3.6084708090634621</v>
      </c>
      <c r="N57" t="s">
        <v>2518</v>
      </c>
      <c r="O57" t="s">
        <v>2519</v>
      </c>
      <c r="P57">
        <v>11.8</v>
      </c>
      <c r="Q57">
        <v>117</v>
      </c>
      <c r="R57">
        <v>12.65108691</v>
      </c>
      <c r="S57">
        <v>9.3673502769999999</v>
      </c>
      <c r="T57">
        <v>203.20231050000001</v>
      </c>
      <c r="U57">
        <v>1.8925940210000001</v>
      </c>
      <c r="V57">
        <v>0.81125717500000005</v>
      </c>
      <c r="W57">
        <v>12.482385580000001</v>
      </c>
      <c r="Z57">
        <v>1</v>
      </c>
      <c r="AA57">
        <v>0.92638189999999998</v>
      </c>
      <c r="AB57">
        <v>1.5213300000000001E-2</v>
      </c>
      <c r="AC57" s="36">
        <v>1.5610172</v>
      </c>
      <c r="AD57">
        <v>1.2436995</v>
      </c>
      <c r="AE57">
        <v>7.5261400000000006E-2</v>
      </c>
      <c r="AF57">
        <v>0.25514009999999998</v>
      </c>
      <c r="AG57">
        <v>5.6289400000000003E-2</v>
      </c>
      <c r="AH57">
        <v>3.4380752000000001</v>
      </c>
      <c r="AI57">
        <v>0.83123809999999998</v>
      </c>
      <c r="AJ57">
        <v>233.77493799999999</v>
      </c>
      <c r="AK57">
        <v>1.8872944</v>
      </c>
      <c r="AL57">
        <v>153.6037695</v>
      </c>
      <c r="AM57">
        <v>2.3882999999999999E-3</v>
      </c>
      <c r="AN57">
        <v>6.0602888000000004</v>
      </c>
      <c r="AO57">
        <v>1.3246298000000001</v>
      </c>
      <c r="AP57">
        <v>32.290109700000002</v>
      </c>
      <c r="AQ57">
        <v>0.66838790000000003</v>
      </c>
      <c r="AR57">
        <v>308.02307560000003</v>
      </c>
      <c r="AS57">
        <v>1.4179360999999999</v>
      </c>
      <c r="AT57">
        <v>6.6250799999999999E-2</v>
      </c>
      <c r="AU57">
        <v>1.4912074</v>
      </c>
      <c r="AV57">
        <f>(5.2/nov_2021_out_good[[#This Row],[a]]+2*COS(nov_2021_out_good[[#This Row],[incl]]*3.1415/180)*((nov_2021_out_good[[#This Row],[a]]/5.2*(1-nov_2021_out_good[[#This Row],[e]]^2)^0.5)))</f>
        <v>4.6427565694078803</v>
      </c>
    </row>
    <row r="58" spans="1:48" x14ac:dyDescent="0.25">
      <c r="A58" s="30">
        <v>42526.258969907401</v>
      </c>
      <c r="B58" t="s">
        <v>449</v>
      </c>
      <c r="C58" t="s">
        <v>450</v>
      </c>
      <c r="D58">
        <v>28.7</v>
      </c>
      <c r="E58">
        <v>14.5</v>
      </c>
      <c r="F58">
        <v>6</v>
      </c>
      <c r="G58">
        <v>-11.9</v>
      </c>
      <c r="H58">
        <v>5.7</v>
      </c>
      <c r="I58" s="41">
        <v>331000000000</v>
      </c>
      <c r="J58">
        <v>0.87</v>
      </c>
      <c r="L58">
        <f>nov_2021_out_good[[#This Row],[Calculated Total Impact Energy(kt)]]*4180000000000*2/(nov_2021_out_good[[#This Row],[Vel(km/s)]]*1000)^2</f>
        <v>34593.103448275862</v>
      </c>
      <c r="M58">
        <f>2*(nov_2021_out_good[[#This Row],[Mass (kg)]]/4/1500)^0.3333</f>
        <v>3.5860586881291536</v>
      </c>
      <c r="N58" t="s">
        <v>2524</v>
      </c>
      <c r="O58" t="s">
        <v>2519</v>
      </c>
      <c r="P58">
        <v>-17.399999999999999</v>
      </c>
      <c r="Q58">
        <v>138.30000000000001</v>
      </c>
      <c r="R58">
        <v>14.494826659999999</v>
      </c>
      <c r="S58">
        <v>20.98591811</v>
      </c>
      <c r="T58">
        <v>250.50707270000001</v>
      </c>
      <c r="U58">
        <v>1.7322391850000001</v>
      </c>
      <c r="V58">
        <v>4.8936122400000004</v>
      </c>
      <c r="W58">
        <v>13.53336273</v>
      </c>
      <c r="Z58">
        <v>1</v>
      </c>
      <c r="AA58">
        <v>0.94104220000000005</v>
      </c>
      <c r="AB58">
        <v>5.7058999999999999E-3</v>
      </c>
      <c r="AC58" s="36">
        <v>1.8471200999999999</v>
      </c>
      <c r="AD58">
        <v>1.3940812</v>
      </c>
      <c r="AE58">
        <v>0.1056015</v>
      </c>
      <c r="AF58">
        <v>0.32497310000000001</v>
      </c>
      <c r="AG58">
        <v>5.2694199999999997E-2</v>
      </c>
      <c r="AH58">
        <v>12.205156799999999</v>
      </c>
      <c r="AI58">
        <v>1.2321184000000001</v>
      </c>
      <c r="AJ58">
        <v>314.75377450000002</v>
      </c>
      <c r="AK58">
        <v>2.7344542000000001</v>
      </c>
      <c r="AL58">
        <v>254.78314499999999</v>
      </c>
      <c r="AM58">
        <v>1.0204999999999999E-3</v>
      </c>
      <c r="AN58">
        <v>9.4984099999999998</v>
      </c>
      <c r="AO58">
        <v>1.1180203</v>
      </c>
      <c r="AP58">
        <v>33.348968499999998</v>
      </c>
      <c r="AQ58">
        <v>0.72271549999999996</v>
      </c>
      <c r="AR58">
        <v>96.766404300000005</v>
      </c>
      <c r="AS58">
        <v>1.5430104</v>
      </c>
      <c r="AT58">
        <v>-23.619541000000002</v>
      </c>
      <c r="AU58">
        <v>1.1922078</v>
      </c>
      <c r="AV58">
        <f>(5.2/nov_2021_out_good[[#This Row],[a]]+2*COS(nov_2021_out_good[[#This Row],[incl]]*3.1415/180)*((nov_2021_out_good[[#This Row],[a]]/5.2*(1-nov_2021_out_good[[#This Row],[e]]^2)^0.5)))</f>
        <v>4.2256770388604163</v>
      </c>
    </row>
    <row r="59" spans="1:48" x14ac:dyDescent="0.25">
      <c r="A59" s="30">
        <v>40060.099513888897</v>
      </c>
      <c r="B59" t="s">
        <v>220</v>
      </c>
      <c r="C59" t="s">
        <v>221</v>
      </c>
      <c r="D59">
        <v>28.3</v>
      </c>
      <c r="E59">
        <v>24</v>
      </c>
      <c r="F59">
        <v>19.2</v>
      </c>
      <c r="G59">
        <v>-11.6</v>
      </c>
      <c r="H59">
        <v>-8.5</v>
      </c>
      <c r="I59" s="41">
        <v>965000000000</v>
      </c>
      <c r="J59">
        <v>2.2999999999999998</v>
      </c>
      <c r="L59">
        <f>nov_2021_out_good[[#This Row],[Calculated Total Impact Energy(kt)]]*4180000000000*2/(nov_2021_out_good[[#This Row],[Vel(km/s)]]*1000)^2</f>
        <v>33381.944444444445</v>
      </c>
      <c r="M59">
        <f>2*(nov_2021_out_good[[#This Row],[Mass (kg)]]/4/1500)^0.3333</f>
        <v>3.5437135582918273</v>
      </c>
      <c r="N59" t="s">
        <v>2518</v>
      </c>
      <c r="O59" t="s">
        <v>2519</v>
      </c>
      <c r="P59">
        <v>42.5</v>
      </c>
      <c r="Q59">
        <v>110</v>
      </c>
      <c r="R59">
        <v>23.988538930000001</v>
      </c>
      <c r="S59">
        <v>39.083016790000002</v>
      </c>
      <c r="T59">
        <v>111.4635818</v>
      </c>
      <c r="U59">
        <v>5.5338262010000001</v>
      </c>
      <c r="V59">
        <v>-14.07466466</v>
      </c>
      <c r="W59">
        <v>18.62070306</v>
      </c>
      <c r="Z59">
        <v>1</v>
      </c>
      <c r="AA59">
        <v>0.61919449999999998</v>
      </c>
      <c r="AB59">
        <v>2.1412E-2</v>
      </c>
      <c r="AC59" s="36">
        <v>3.343054</v>
      </c>
      <c r="AD59">
        <v>1.9811242</v>
      </c>
      <c r="AE59">
        <v>0.2486177</v>
      </c>
      <c r="AF59">
        <v>0.68745299999999998</v>
      </c>
      <c r="AG59">
        <v>4.5565300000000003E-2</v>
      </c>
      <c r="AH59">
        <v>9.3078435000000006</v>
      </c>
      <c r="AI59">
        <v>0.99201249999999996</v>
      </c>
      <c r="AJ59">
        <v>93.009181999999996</v>
      </c>
      <c r="AK59">
        <v>2.2391757000000001</v>
      </c>
      <c r="AL59">
        <v>161.57201240000001</v>
      </c>
      <c r="AM59">
        <v>1.8870000000000001E-4</v>
      </c>
      <c r="AN59">
        <v>21.005129700000001</v>
      </c>
      <c r="AO59">
        <v>1.3583228000000001</v>
      </c>
      <c r="AP59">
        <v>36.216075199999999</v>
      </c>
      <c r="AQ59">
        <v>0.77582289999999998</v>
      </c>
      <c r="AR59">
        <v>169.11413859999999</v>
      </c>
      <c r="AS59">
        <v>1.1576333000000001</v>
      </c>
      <c r="AT59">
        <v>19.305775199999999</v>
      </c>
      <c r="AU59">
        <v>1.0882718</v>
      </c>
      <c r="AV59">
        <f>(5.2/nov_2021_out_good[[#This Row],[a]]+2*COS(nov_2021_out_good[[#This Row],[incl]]*3.1415/180)*((nov_2021_out_good[[#This Row],[a]]/5.2*(1-nov_2021_out_good[[#This Row],[e]]^2)^0.5)))</f>
        <v>3.1708521583015998</v>
      </c>
    </row>
    <row r="60" spans="1:48" x14ac:dyDescent="0.25">
      <c r="A60" s="30">
        <v>43424.729490740698</v>
      </c>
      <c r="B60" t="s">
        <v>383</v>
      </c>
      <c r="C60" t="s">
        <v>384</v>
      </c>
      <c r="D60">
        <v>27.4</v>
      </c>
      <c r="E60">
        <v>17.399999999999999</v>
      </c>
      <c r="F60">
        <v>-10.1</v>
      </c>
      <c r="G60">
        <v>13.9</v>
      </c>
      <c r="H60">
        <v>3</v>
      </c>
      <c r="I60" s="41">
        <v>422000000000</v>
      </c>
      <c r="J60">
        <v>1.1000000000000001</v>
      </c>
      <c r="L60">
        <f>nov_2021_out_good[[#This Row],[Calculated Total Impact Energy(kt)]]*4180000000000*2/(nov_2021_out_good[[#This Row],[Vel(km/s)]]*1000)^2</f>
        <v>30373.893513013609</v>
      </c>
      <c r="M60">
        <f>2*(nov_2021_out_good[[#This Row],[Mass (kg)]]/4/1500)^0.3333</f>
        <v>3.4339153827812723</v>
      </c>
      <c r="N60" t="s">
        <v>2518</v>
      </c>
      <c r="O60" t="s">
        <v>2525</v>
      </c>
      <c r="P60">
        <v>25.3</v>
      </c>
      <c r="Q60">
        <v>-6.7</v>
      </c>
      <c r="R60">
        <v>17.441903570000001</v>
      </c>
      <c r="S60">
        <v>57.960594710000002</v>
      </c>
      <c r="T60">
        <v>238.6503711</v>
      </c>
      <c r="U60">
        <v>7.6921406259999996</v>
      </c>
      <c r="V60">
        <v>12.62669758</v>
      </c>
      <c r="W60">
        <v>9.2529714530000007</v>
      </c>
      <c r="Z60">
        <v>1</v>
      </c>
      <c r="AA60">
        <v>0.84971189999999996</v>
      </c>
      <c r="AB60">
        <v>7.5705E-3</v>
      </c>
      <c r="AC60" s="36">
        <v>3.6998264000000001</v>
      </c>
      <c r="AD60">
        <v>2.2747692000000002</v>
      </c>
      <c r="AE60">
        <v>0.39308729999999997</v>
      </c>
      <c r="AF60">
        <v>0.62646239999999997</v>
      </c>
      <c r="AG60">
        <v>6.6205399999999998E-2</v>
      </c>
      <c r="AH60">
        <v>3.3410350000000002</v>
      </c>
      <c r="AI60">
        <v>0.62661270000000002</v>
      </c>
      <c r="AJ60">
        <v>129.57940869999999</v>
      </c>
      <c r="AK60">
        <v>1.6040167000000001</v>
      </c>
      <c r="AL60">
        <v>238.0462359</v>
      </c>
      <c r="AM60">
        <v>6.9489E-3</v>
      </c>
      <c r="AN60">
        <v>13.802709</v>
      </c>
      <c r="AO60">
        <v>1.1215042</v>
      </c>
      <c r="AP60">
        <v>37.494712399999997</v>
      </c>
      <c r="AQ60">
        <v>0.89866729999999995</v>
      </c>
      <c r="AR60">
        <v>260.5063566</v>
      </c>
      <c r="AS60">
        <v>1.4214799</v>
      </c>
      <c r="AT60">
        <v>-14.5278548</v>
      </c>
      <c r="AU60">
        <v>1.2397739999999999</v>
      </c>
      <c r="AV60">
        <f>(5.2/nov_2021_out_good[[#This Row],[a]]+2*COS(nov_2021_out_good[[#This Row],[incl]]*3.1415/180)*((nov_2021_out_good[[#This Row],[a]]/5.2*(1-nov_2021_out_good[[#This Row],[e]]^2)^0.5)))</f>
        <v>2.9667381702316908</v>
      </c>
    </row>
    <row r="61" spans="1:48" x14ac:dyDescent="0.25">
      <c r="A61" s="30">
        <v>43306.913495370398</v>
      </c>
      <c r="B61" t="s">
        <v>228</v>
      </c>
      <c r="C61" t="s">
        <v>229</v>
      </c>
      <c r="D61">
        <v>43.3</v>
      </c>
      <c r="E61">
        <v>24.4</v>
      </c>
      <c r="F61">
        <v>20.399999999999999</v>
      </c>
      <c r="G61">
        <v>12.9</v>
      </c>
      <c r="H61">
        <v>-3.8</v>
      </c>
      <c r="I61" s="41">
        <v>877000000000</v>
      </c>
      <c r="J61">
        <v>2.1</v>
      </c>
      <c r="L61">
        <f>nov_2021_out_good[[#This Row],[Calculated Total Impact Energy(kt)]]*4180000000000*2/(nov_2021_out_good[[#This Row],[Vel(km/s)]]*1000)^2</f>
        <v>29488.040849234076</v>
      </c>
      <c r="M61">
        <f>2*(nov_2021_out_good[[#This Row],[Mass (kg)]]/4/1500)^0.3333</f>
        <v>3.4002055263103581</v>
      </c>
      <c r="N61" t="s">
        <v>2518</v>
      </c>
      <c r="O61" t="s">
        <v>2525</v>
      </c>
      <c r="P61">
        <v>76.900000000000006</v>
      </c>
      <c r="Q61">
        <v>-69</v>
      </c>
      <c r="R61">
        <v>24.433788079999999</v>
      </c>
      <c r="S61">
        <v>78.733415969999996</v>
      </c>
      <c r="T61">
        <v>261.00139999999999</v>
      </c>
      <c r="U61">
        <v>3.7480481129999998</v>
      </c>
      <c r="V61">
        <v>23.667987249999999</v>
      </c>
      <c r="W61">
        <v>4.7737317570000002</v>
      </c>
      <c r="Z61">
        <v>1</v>
      </c>
      <c r="AA61">
        <v>0.62867329999999999</v>
      </c>
      <c r="AB61">
        <v>1.9397399999999999E-2</v>
      </c>
      <c r="AC61" s="36">
        <v>4.0997668999999997</v>
      </c>
      <c r="AD61">
        <v>2.3642200999999998</v>
      </c>
      <c r="AE61">
        <v>0.41705009999999998</v>
      </c>
      <c r="AF61">
        <v>0.73408850000000003</v>
      </c>
      <c r="AG61">
        <v>5.17718E-2</v>
      </c>
      <c r="AH61">
        <v>11.2531739</v>
      </c>
      <c r="AI61">
        <v>0.79450940000000003</v>
      </c>
      <c r="AJ61">
        <v>275.74465909999998</v>
      </c>
      <c r="AK61">
        <v>2.0335185</v>
      </c>
      <c r="AL61">
        <v>302.64009809999999</v>
      </c>
      <c r="AM61">
        <v>6.9450000000000002E-4</v>
      </c>
      <c r="AN61">
        <v>21.852073900000001</v>
      </c>
      <c r="AO61">
        <v>1.3717908999999999</v>
      </c>
      <c r="AP61">
        <v>37.035780600000002</v>
      </c>
      <c r="AQ61">
        <v>0.89360530000000005</v>
      </c>
      <c r="AR61">
        <v>123.19601489999999</v>
      </c>
      <c r="AS61">
        <v>1.0253536999999999</v>
      </c>
      <c r="AT61">
        <v>3.6669464000000001</v>
      </c>
      <c r="AU61">
        <v>1.2382356000000001</v>
      </c>
      <c r="AV61">
        <f>(5.2/nov_2021_out_good[[#This Row],[a]]+2*COS(nov_2021_out_good[[#This Row],[incl]]*3.1415/180)*((nov_2021_out_good[[#This Row],[a]]/5.2*(1-nov_2021_out_good[[#This Row],[e]]^2)^0.5)))</f>
        <v>2.8050603432938832</v>
      </c>
    </row>
    <row r="62" spans="1:48" x14ac:dyDescent="0.25">
      <c r="A62" s="30">
        <v>43253.697361111103</v>
      </c>
      <c r="B62" t="s">
        <v>422</v>
      </c>
      <c r="C62" t="s">
        <v>423</v>
      </c>
      <c r="D62">
        <v>28.7</v>
      </c>
      <c r="E62">
        <v>16.899999999999999</v>
      </c>
      <c r="F62">
        <v>0.9</v>
      </c>
      <c r="G62">
        <v>-16.399999999999999</v>
      </c>
      <c r="H62">
        <v>3.9</v>
      </c>
      <c r="I62" s="41">
        <v>375000000000</v>
      </c>
      <c r="J62">
        <v>0.98</v>
      </c>
      <c r="L62">
        <f>nov_2021_out_good[[#This Row],[Calculated Total Impact Energy(kt)]]*4180000000000*2/(nov_2021_out_good[[#This Row],[Vel(km/s)]]*1000)^2</f>
        <v>28685.270123595114</v>
      </c>
      <c r="M62">
        <f>2*(nov_2021_out_good[[#This Row],[Mass (kg)]]/4/1500)^0.3333</f>
        <v>3.3690690333737381</v>
      </c>
      <c r="N62" t="s">
        <v>2524</v>
      </c>
      <c r="O62" t="s">
        <v>2519</v>
      </c>
      <c r="P62">
        <v>-21.2</v>
      </c>
      <c r="Q62">
        <v>23.3</v>
      </c>
      <c r="R62">
        <v>16.881350659999999</v>
      </c>
      <c r="S62">
        <v>66.662052450000004</v>
      </c>
      <c r="T62">
        <v>95.884538739999996</v>
      </c>
      <c r="U62">
        <v>1.5891431789999999</v>
      </c>
      <c r="V62">
        <v>-15.418511609999999</v>
      </c>
      <c r="W62">
        <v>6.6876097220000004</v>
      </c>
      <c r="Z62">
        <v>1</v>
      </c>
      <c r="AA62">
        <v>0.7769085</v>
      </c>
      <c r="AB62">
        <v>1.13087E-2</v>
      </c>
      <c r="AC62" s="36">
        <v>1.8821574000000001</v>
      </c>
      <c r="AD62">
        <v>1.3295329</v>
      </c>
      <c r="AE62">
        <v>0.1075359</v>
      </c>
      <c r="AF62">
        <v>0.4156531</v>
      </c>
      <c r="AG62">
        <v>5.0366500000000002E-2</v>
      </c>
      <c r="AH62">
        <v>4.4135919000000001</v>
      </c>
      <c r="AI62">
        <v>0.44685940000000002</v>
      </c>
      <c r="AJ62">
        <v>258.24617710000001</v>
      </c>
      <c r="AK62">
        <v>3.6189393000000001</v>
      </c>
      <c r="AL62">
        <v>71.879397900000001</v>
      </c>
      <c r="AM62">
        <v>3.0985000000000001E-3</v>
      </c>
      <c r="AN62">
        <v>12.134708399999999</v>
      </c>
      <c r="AO62">
        <v>1.1466219</v>
      </c>
      <c r="AP62">
        <v>32.896794900000003</v>
      </c>
      <c r="AQ62">
        <v>0.82027159999999999</v>
      </c>
      <c r="AR62">
        <v>245.42217890000001</v>
      </c>
      <c r="AS62">
        <v>1.9514473999999999</v>
      </c>
      <c r="AT62">
        <v>-10.091150499999999</v>
      </c>
      <c r="AU62">
        <v>1.2289703999999999</v>
      </c>
      <c r="AV62">
        <f>(5.2/nov_2021_out_good[[#This Row],[a]]+2*COS(nov_2021_out_good[[#This Row],[incl]]*3.1415/180)*((nov_2021_out_good[[#This Row],[a]]/5.2*(1-nov_2021_out_good[[#This Row],[e]]^2)^0.5)))</f>
        <v>4.3748616162992091</v>
      </c>
    </row>
    <row r="63" spans="1:48" x14ac:dyDescent="0.25">
      <c r="A63" s="30">
        <v>44769.195486111101</v>
      </c>
      <c r="B63" t="s">
        <v>343</v>
      </c>
      <c r="C63" t="s">
        <v>344</v>
      </c>
      <c r="D63">
        <v>38.1</v>
      </c>
      <c r="E63">
        <v>19.8</v>
      </c>
      <c r="F63">
        <v>-6.1</v>
      </c>
      <c r="G63">
        <v>17.7</v>
      </c>
      <c r="H63">
        <v>6.5</v>
      </c>
      <c r="I63" s="41">
        <v>524000000000</v>
      </c>
      <c r="J63">
        <v>1.3</v>
      </c>
      <c r="L63">
        <f>nov_2021_out_good[[#This Row],[Calculated Total Impact Energy(kt)]]*4180000000000*2/(nov_2021_out_good[[#This Row],[Vel(km/s)]]*1000)^2</f>
        <v>27721.661054994387</v>
      </c>
      <c r="M63">
        <f>2*(nov_2021_out_good[[#This Row],[Mass (kg)]]/4/1500)^0.3333</f>
        <v>3.3309172195715946</v>
      </c>
      <c r="N63" t="s">
        <v>2524</v>
      </c>
      <c r="O63" t="s">
        <v>2525</v>
      </c>
      <c r="P63">
        <v>-44.8</v>
      </c>
      <c r="Q63">
        <v>-2.9</v>
      </c>
      <c r="R63">
        <v>19.817921179999999</v>
      </c>
      <c r="S63">
        <v>61.22961772</v>
      </c>
      <c r="T63">
        <v>271.02763099999999</v>
      </c>
      <c r="U63">
        <v>-0.31155078600000002</v>
      </c>
      <c r="V63">
        <v>17.368715689999998</v>
      </c>
      <c r="W63">
        <v>9.5383778219999993</v>
      </c>
      <c r="AA63">
        <v>0.70199999999999996</v>
      </c>
      <c r="AB63">
        <v>2.1000000000000001E-2</v>
      </c>
      <c r="AC63" s="36">
        <v>2.8620000000000001</v>
      </c>
      <c r="AD63">
        <v>1.782</v>
      </c>
      <c r="AE63">
        <v>0.158</v>
      </c>
      <c r="AF63">
        <v>0.60599999999999998</v>
      </c>
      <c r="AG63">
        <v>4.2999999999999997E-2</v>
      </c>
      <c r="AH63">
        <v>3.2189999999999999</v>
      </c>
      <c r="AI63">
        <v>0.58399999999999996</v>
      </c>
      <c r="AJ63">
        <v>259.50599999999997</v>
      </c>
      <c r="AK63">
        <v>2.1080000000000001</v>
      </c>
      <c r="AL63">
        <v>123.896</v>
      </c>
      <c r="AM63">
        <v>7.0000000000000001E-3</v>
      </c>
      <c r="AN63">
        <v>16.731999999999999</v>
      </c>
      <c r="AO63">
        <v>1.1910000000000001</v>
      </c>
      <c r="AP63">
        <v>35.343000000000004</v>
      </c>
      <c r="AQ63">
        <v>0.625</v>
      </c>
      <c r="AR63">
        <v>298.66399999999999</v>
      </c>
      <c r="AS63">
        <v>1.2450000000000001</v>
      </c>
      <c r="AT63">
        <v>-14.718</v>
      </c>
      <c r="AU63">
        <v>1.181</v>
      </c>
      <c r="AV63">
        <f>(5.2/nov_2021_out_good[[#This Row],[a]]+2*COS(nov_2021_out_good[[#This Row],[incl]]*3.1415/180)*((nov_2021_out_good[[#This Row],[a]]/5.2*(1-nov_2021_out_good[[#This Row],[e]]^2)^0.5)))</f>
        <v>3.4624086482649234</v>
      </c>
    </row>
    <row r="64" spans="1:48" x14ac:dyDescent="0.25">
      <c r="A64" s="30">
        <v>37935.579236111102</v>
      </c>
      <c r="B64" t="s">
        <v>327</v>
      </c>
      <c r="C64" t="s">
        <v>328</v>
      </c>
      <c r="D64">
        <v>23</v>
      </c>
      <c r="E64">
        <v>20.100000000000001</v>
      </c>
      <c r="F64">
        <v>14.8</v>
      </c>
      <c r="G64">
        <v>-8.6999999999999993</v>
      </c>
      <c r="H64">
        <v>10.4</v>
      </c>
      <c r="I64" s="41">
        <v>518000000000</v>
      </c>
      <c r="J64">
        <v>1.3</v>
      </c>
      <c r="L64">
        <f>nov_2021_out_good[[#This Row],[Calculated Total Impact Energy(kt)]]*4180000000000*2/(nov_2021_out_good[[#This Row],[Vel(km/s)]]*1000)^2</f>
        <v>26900.324249399768</v>
      </c>
      <c r="M64">
        <f>2*(nov_2021_out_good[[#This Row],[Mass (kg)]]/4/1500)^0.3333</f>
        <v>3.2976940725471251</v>
      </c>
      <c r="N64" t="s">
        <v>2524</v>
      </c>
      <c r="O64" t="s">
        <v>2519</v>
      </c>
      <c r="P64">
        <v>-64.5</v>
      </c>
      <c r="Q64">
        <v>136.19999999999999</v>
      </c>
      <c r="R64">
        <v>20.072119969999999</v>
      </c>
      <c r="S64">
        <v>34.317877869999997</v>
      </c>
      <c r="T64">
        <v>20.507247</v>
      </c>
      <c r="U64">
        <v>-10.59919569</v>
      </c>
      <c r="V64">
        <v>-3.9644049899999998</v>
      </c>
      <c r="W64">
        <v>16.578013869999999</v>
      </c>
      <c r="Z64">
        <v>1</v>
      </c>
      <c r="AA64">
        <v>0.8433505</v>
      </c>
      <c r="AB64">
        <v>8.2965000000000001E-3</v>
      </c>
      <c r="AC64" s="36">
        <v>3.2496968000000002</v>
      </c>
      <c r="AD64">
        <v>2.0465236999999998</v>
      </c>
      <c r="AE64">
        <v>0.27725759999999999</v>
      </c>
      <c r="AF64">
        <v>0.58791070000000001</v>
      </c>
      <c r="AG64">
        <v>5.6572600000000001E-2</v>
      </c>
      <c r="AH64">
        <v>19.2381533</v>
      </c>
      <c r="AI64">
        <v>1.3388597</v>
      </c>
      <c r="AJ64">
        <v>53.181506900000002</v>
      </c>
      <c r="AK64">
        <v>2.1012987000000001</v>
      </c>
      <c r="AL64">
        <v>47.703565300000001</v>
      </c>
      <c r="AM64">
        <v>7.8399999999999995E-5</v>
      </c>
      <c r="AN64">
        <v>16.626839400000001</v>
      </c>
      <c r="AO64">
        <v>1.2092318</v>
      </c>
      <c r="AP64">
        <v>36.853733099999999</v>
      </c>
      <c r="AQ64">
        <v>0.79675280000000004</v>
      </c>
      <c r="AR64">
        <v>47.283877699999998</v>
      </c>
      <c r="AS64">
        <v>1.2330462</v>
      </c>
      <c r="AT64">
        <v>-28.084150900000001</v>
      </c>
      <c r="AU64">
        <v>1.1694656000000001</v>
      </c>
      <c r="AV64">
        <f>(5.2/nov_2021_out_good[[#This Row],[a]]+2*COS(nov_2021_out_good[[#This Row],[incl]]*3.1415/180)*((nov_2021_out_good[[#This Row],[a]]/5.2*(1-nov_2021_out_good[[#This Row],[e]]^2)^0.5)))</f>
        <v>3.1420649783582912</v>
      </c>
    </row>
    <row r="65" spans="1:48" x14ac:dyDescent="0.25">
      <c r="A65" s="30">
        <v>41191.038136574098</v>
      </c>
      <c r="B65" t="s">
        <v>631</v>
      </c>
      <c r="C65" t="s">
        <v>632</v>
      </c>
      <c r="D65">
        <v>27.8</v>
      </c>
      <c r="E65">
        <v>13.5</v>
      </c>
      <c r="F65">
        <v>3.4</v>
      </c>
      <c r="G65">
        <v>12</v>
      </c>
      <c r="H65">
        <v>5.0999999999999996</v>
      </c>
      <c r="I65" s="41">
        <v>210000000000</v>
      </c>
      <c r="J65">
        <v>0.57999999999999996</v>
      </c>
      <c r="L65">
        <f>nov_2021_out_good[[#This Row],[Calculated Total Impact Energy(kt)]]*4180000000000*2/(nov_2021_out_good[[#This Row],[Vel(km/s)]]*1000)^2</f>
        <v>26605.212620027436</v>
      </c>
      <c r="M65">
        <f>2*(nov_2021_out_good[[#This Row],[Mass (kg)]]/4/1500)^0.3333</f>
        <v>3.2855917273628941</v>
      </c>
      <c r="N65" t="s">
        <v>2518</v>
      </c>
      <c r="O65" t="s">
        <v>2525</v>
      </c>
      <c r="P65">
        <v>51.2</v>
      </c>
      <c r="Q65">
        <v>-84.6</v>
      </c>
      <c r="R65">
        <v>13.47479128</v>
      </c>
      <c r="S65">
        <v>75.776786419999993</v>
      </c>
      <c r="T65">
        <v>200.21877860000001</v>
      </c>
      <c r="U65">
        <v>12.25686685</v>
      </c>
      <c r="V65">
        <v>4.5142104400000003</v>
      </c>
      <c r="W65">
        <v>3.3107581019999999</v>
      </c>
      <c r="Z65">
        <v>1</v>
      </c>
      <c r="AA65">
        <v>0.99795199999999995</v>
      </c>
      <c r="AB65">
        <v>2.8380000000000001E-4</v>
      </c>
      <c r="AC65" s="36">
        <v>3.3317888</v>
      </c>
      <c r="AD65">
        <v>2.1648703999999999</v>
      </c>
      <c r="AE65">
        <v>0.50807880000000005</v>
      </c>
      <c r="AF65">
        <v>0.53902459999999996</v>
      </c>
      <c r="AG65">
        <v>0.1081491</v>
      </c>
      <c r="AH65">
        <v>4.4610099999999999</v>
      </c>
      <c r="AI65">
        <v>0.34328809999999998</v>
      </c>
      <c r="AJ65">
        <v>355.89780489999998</v>
      </c>
      <c r="AK65">
        <v>0.77064750000000004</v>
      </c>
      <c r="AL65">
        <v>15.9707484</v>
      </c>
      <c r="AM65">
        <v>5.819E-4</v>
      </c>
      <c r="AN65">
        <v>7.7212585999999996</v>
      </c>
      <c r="AO65">
        <v>1.1846608999999999</v>
      </c>
      <c r="AP65">
        <v>36.966526399999999</v>
      </c>
      <c r="AQ65">
        <v>1.3008033999999999</v>
      </c>
      <c r="AR65">
        <v>276.06125939999998</v>
      </c>
      <c r="AS65">
        <v>2.4263675</v>
      </c>
      <c r="AT65">
        <v>-45.2044006</v>
      </c>
      <c r="AU65">
        <v>4.0967912000000002</v>
      </c>
      <c r="AV65">
        <f>(5.2/nov_2021_out_good[[#This Row],[a]]+2*COS(nov_2021_out_good[[#This Row],[incl]]*3.1415/180)*((nov_2021_out_good[[#This Row],[a]]/5.2*(1-nov_2021_out_good[[#This Row],[e]]^2)^0.5)))</f>
        <v>3.1011932517116678</v>
      </c>
    </row>
    <row r="66" spans="1:48" x14ac:dyDescent="0.25">
      <c r="A66" s="30">
        <v>44227.124756944402</v>
      </c>
      <c r="B66" t="s">
        <v>508</v>
      </c>
      <c r="C66" t="s">
        <v>509</v>
      </c>
      <c r="D66">
        <v>39.4</v>
      </c>
      <c r="E66">
        <v>15.2</v>
      </c>
      <c r="F66">
        <v>14</v>
      </c>
      <c r="G66">
        <v>-5.8</v>
      </c>
      <c r="H66">
        <v>1.7</v>
      </c>
      <c r="I66" s="41">
        <v>267000000000</v>
      </c>
      <c r="J66">
        <v>0.72</v>
      </c>
      <c r="L66">
        <f>nov_2021_out_good[[#This Row],[Calculated Total Impact Energy(kt)]]*4180000000000*2/(nov_2021_out_good[[#This Row],[Vel(km/s)]]*1000)^2</f>
        <v>26052.63157894737</v>
      </c>
      <c r="M66">
        <f>2*(nov_2021_out_good[[#This Row],[Mass (kg)]]/4/1500)^0.3333</f>
        <v>3.2626878188051549</v>
      </c>
      <c r="N66" t="s">
        <v>2518</v>
      </c>
      <c r="O66" t="s">
        <v>2519</v>
      </c>
      <c r="P66">
        <v>5.3</v>
      </c>
      <c r="Q66">
        <v>115.2</v>
      </c>
      <c r="R66">
        <v>15.248934390000001</v>
      </c>
      <c r="S66">
        <v>43.811501100000001</v>
      </c>
      <c r="T66">
        <v>104.9766376</v>
      </c>
      <c r="U66">
        <v>2.7281053100000001</v>
      </c>
      <c r="V66">
        <v>-10.19805884</v>
      </c>
      <c r="W66">
        <v>11.003955530000001</v>
      </c>
      <c r="Z66">
        <v>1</v>
      </c>
      <c r="AA66">
        <v>0.88651849999999999</v>
      </c>
      <c r="AB66">
        <v>1.38805E-2</v>
      </c>
      <c r="AC66" s="36">
        <v>2.5807251999999998</v>
      </c>
      <c r="AD66">
        <v>1.7336218000000001</v>
      </c>
      <c r="AE66">
        <v>0.15532609999999999</v>
      </c>
      <c r="AF66">
        <v>0.48863210000000001</v>
      </c>
      <c r="AG66">
        <v>5.2702499999999999E-2</v>
      </c>
      <c r="AH66">
        <v>0.1212753</v>
      </c>
      <c r="AI66">
        <v>0.40873540000000003</v>
      </c>
      <c r="AJ66">
        <v>313.09308979999997</v>
      </c>
      <c r="AK66">
        <v>4.4949935999999999</v>
      </c>
      <c r="AL66">
        <v>132.09552289999999</v>
      </c>
      <c r="AM66">
        <v>3.2403941999999999</v>
      </c>
      <c r="AN66">
        <v>9.9515692999999992</v>
      </c>
      <c r="AO66">
        <v>1.1448453999999999</v>
      </c>
      <c r="AP66">
        <v>35.906324099999999</v>
      </c>
      <c r="AQ66">
        <v>0.63844060000000002</v>
      </c>
      <c r="AR66">
        <v>339.952652</v>
      </c>
      <c r="AS66">
        <v>1.8479953</v>
      </c>
      <c r="AT66">
        <v>-8.9012591000000008</v>
      </c>
      <c r="AU66">
        <v>1.2321637000000001</v>
      </c>
      <c r="AV66">
        <f>(5.2/nov_2021_out_good[[#This Row],[a]]+2*COS(nov_2021_out_good[[#This Row],[incl]]*3.1415/180)*((nov_2021_out_good[[#This Row],[a]]/5.2*(1-nov_2021_out_good[[#This Row],[e]]^2)^0.5)))</f>
        <v>3.581256262982035</v>
      </c>
    </row>
    <row r="67" spans="1:48" x14ac:dyDescent="0.25">
      <c r="A67" s="30">
        <v>41775.5297222222</v>
      </c>
      <c r="B67" t="s">
        <v>472</v>
      </c>
      <c r="C67" t="s">
        <v>473</v>
      </c>
      <c r="D67">
        <v>44</v>
      </c>
      <c r="E67">
        <v>16.5</v>
      </c>
      <c r="F67">
        <v>14.4</v>
      </c>
      <c r="G67">
        <v>4.5999999999999996</v>
      </c>
      <c r="H67">
        <v>6.5</v>
      </c>
      <c r="I67" s="41">
        <v>309000000000</v>
      </c>
      <c r="J67">
        <v>0.82</v>
      </c>
      <c r="L67">
        <f>nov_2021_out_good[[#This Row],[Calculated Total Impact Energy(kt)]]*4180000000000*2/(nov_2021_out_good[[#This Row],[Vel(km/s)]]*1000)^2</f>
        <v>25179.797979797979</v>
      </c>
      <c r="M67">
        <f>2*(nov_2021_out_good[[#This Row],[Mass (kg)]]/4/1500)^0.3333</f>
        <v>3.2258405434394528</v>
      </c>
      <c r="N67" t="s">
        <v>2524</v>
      </c>
      <c r="O67" t="s">
        <v>2525</v>
      </c>
      <c r="P67">
        <v>-44.2</v>
      </c>
      <c r="Q67">
        <v>-176.2</v>
      </c>
      <c r="R67">
        <v>16.4550904</v>
      </c>
      <c r="S67">
        <v>23.84135976</v>
      </c>
      <c r="T67">
        <v>33.133806280000002</v>
      </c>
      <c r="U67">
        <v>-5.5697247939999999</v>
      </c>
      <c r="V67">
        <v>-3.6355425870000002</v>
      </c>
      <c r="W67">
        <v>15.050946679999999</v>
      </c>
      <c r="Z67">
        <v>1</v>
      </c>
      <c r="AA67">
        <v>0.45468310000000001</v>
      </c>
      <c r="AB67">
        <v>3.1138800000000001E-2</v>
      </c>
      <c r="AC67" s="36">
        <v>1.1899853</v>
      </c>
      <c r="AD67">
        <v>0.82233420000000002</v>
      </c>
      <c r="AE67">
        <v>9.7666999999999997E-3</v>
      </c>
      <c r="AF67">
        <v>0.44708239999999999</v>
      </c>
      <c r="AG67">
        <v>3.5009100000000001E-2</v>
      </c>
      <c r="AH67">
        <v>1.6048453</v>
      </c>
      <c r="AI67">
        <v>0.58579029999999999</v>
      </c>
      <c r="AJ67">
        <v>321.3073627</v>
      </c>
      <c r="AK67">
        <v>1.4922396</v>
      </c>
      <c r="AL67">
        <v>55.437000099999999</v>
      </c>
      <c r="AM67">
        <v>2.14676E-2</v>
      </c>
      <c r="AN67">
        <v>12.0050109</v>
      </c>
      <c r="AO67">
        <v>1.1229254</v>
      </c>
      <c r="AP67">
        <v>26.0007576</v>
      </c>
      <c r="AQ67">
        <v>0.24638940000000001</v>
      </c>
      <c r="AR67">
        <v>262.5527065</v>
      </c>
      <c r="AS67">
        <v>1.2485531000000001</v>
      </c>
      <c r="AT67">
        <v>-20.059054799999998</v>
      </c>
      <c r="AU67">
        <v>1.2495312999999999</v>
      </c>
      <c r="AV67">
        <f>(5.2/nov_2021_out_good[[#This Row],[a]]+2*COS(nov_2021_out_good[[#This Row],[incl]]*3.1415/180)*((nov_2021_out_good[[#This Row],[a]]/5.2*(1-nov_2021_out_good[[#This Row],[e]]^2)^0.5)))</f>
        <v>6.6062644797080941</v>
      </c>
    </row>
    <row r="68" spans="1:48" x14ac:dyDescent="0.25">
      <c r="A68" s="30">
        <v>40943.613090277802</v>
      </c>
      <c r="B68" t="s">
        <v>819</v>
      </c>
      <c r="C68" t="s">
        <v>820</v>
      </c>
      <c r="D68">
        <v>34.200000000000003</v>
      </c>
      <c r="E68">
        <v>12.2</v>
      </c>
      <c r="F68">
        <v>-3.9</v>
      </c>
      <c r="G68">
        <v>10.9</v>
      </c>
      <c r="H68">
        <v>4</v>
      </c>
      <c r="I68" s="41">
        <v>150000000000</v>
      </c>
      <c r="J68">
        <v>0.43</v>
      </c>
      <c r="L68">
        <f>nov_2021_out_good[[#This Row],[Calculated Total Impact Energy(kt)]]*4180000000000*2/(nov_2021_out_good[[#This Row],[Vel(km/s)]]*1000)^2</f>
        <v>24152.1096479441</v>
      </c>
      <c r="M68">
        <f>2*(nov_2021_out_good[[#This Row],[Mass (kg)]]/4/1500)^0.3333</f>
        <v>3.1813474957581573</v>
      </c>
      <c r="N68" t="s">
        <v>2518</v>
      </c>
      <c r="O68" t="s">
        <v>2519</v>
      </c>
      <c r="P68">
        <v>32.4</v>
      </c>
      <c r="Q68">
        <v>0.1</v>
      </c>
      <c r="R68">
        <v>12.248265180000001</v>
      </c>
      <c r="S68">
        <v>84.690018170000002</v>
      </c>
      <c r="T68">
        <v>243.4204756</v>
      </c>
      <c r="U68">
        <v>5.4568394079999996</v>
      </c>
      <c r="V68">
        <v>10.90679018</v>
      </c>
      <c r="W68">
        <v>1.1335041530000001</v>
      </c>
      <c r="Z68">
        <v>1</v>
      </c>
      <c r="AA68">
        <v>0.52930089999999996</v>
      </c>
      <c r="AB68">
        <v>6.3261600000000001E-2</v>
      </c>
      <c r="AC68" s="36">
        <v>0.99954379999999998</v>
      </c>
      <c r="AD68">
        <v>0.76442239999999995</v>
      </c>
      <c r="AE68">
        <v>2.6955799999999999E-2</v>
      </c>
      <c r="AF68">
        <v>0.30758049999999998</v>
      </c>
      <c r="AG68">
        <v>5.8362400000000002E-2</v>
      </c>
      <c r="AH68">
        <v>3.3123103</v>
      </c>
      <c r="AI68">
        <v>0.25565749999999998</v>
      </c>
      <c r="AJ68">
        <v>194.39878300000001</v>
      </c>
      <c r="AK68">
        <v>3.1051823000000001</v>
      </c>
      <c r="AL68">
        <v>135.03261850000001</v>
      </c>
      <c r="AM68">
        <v>1.3982000000000001E-3</v>
      </c>
      <c r="AN68">
        <v>5.8614078999999997</v>
      </c>
      <c r="AO68">
        <v>1.3166644000000001</v>
      </c>
      <c r="AP68">
        <v>25.285866800000001</v>
      </c>
      <c r="AQ68">
        <v>0.80921019999999999</v>
      </c>
      <c r="AR68">
        <v>246.92419380000001</v>
      </c>
      <c r="AS68">
        <v>8.6326272999999993</v>
      </c>
      <c r="AT68">
        <v>-36.265963399999997</v>
      </c>
      <c r="AU68">
        <v>2.5036771999999998</v>
      </c>
      <c r="AV68">
        <f>(5.2/nov_2021_out_good[[#This Row],[a]]+2*COS(nov_2021_out_good[[#This Row],[incl]]*3.1415/180)*((nov_2021_out_good[[#This Row],[a]]/5.2*(1-nov_2021_out_good[[#This Row],[e]]^2)^0.5)))</f>
        <v>7.0818101062190335</v>
      </c>
    </row>
    <row r="69" spans="1:48" x14ac:dyDescent="0.25">
      <c r="A69" s="30">
        <v>43748.678194444503</v>
      </c>
      <c r="B69" t="s">
        <v>260</v>
      </c>
      <c r="C69" t="s">
        <v>639</v>
      </c>
      <c r="D69">
        <v>47.3</v>
      </c>
      <c r="E69">
        <v>14.1</v>
      </c>
      <c r="F69">
        <v>1.5</v>
      </c>
      <c r="G69">
        <v>-12.9</v>
      </c>
      <c r="H69">
        <v>-5.4</v>
      </c>
      <c r="I69" s="41">
        <v>206000000000</v>
      </c>
      <c r="J69">
        <v>0.56999999999999995</v>
      </c>
      <c r="L69">
        <f>nov_2021_out_good[[#This Row],[Calculated Total Impact Energy(kt)]]*4180000000000*2/(nov_2021_out_good[[#This Row],[Vel(km/s)]]*1000)^2</f>
        <v>23968.613248830541</v>
      </c>
      <c r="M69">
        <f>2*(nov_2021_out_good[[#This Row],[Mass (kg)]]/4/1500)^0.3333</f>
        <v>3.1732710166925213</v>
      </c>
      <c r="N69" t="s">
        <v>2518</v>
      </c>
      <c r="O69" t="s">
        <v>2519</v>
      </c>
      <c r="P69">
        <v>44.3</v>
      </c>
      <c r="Q69">
        <v>122.9</v>
      </c>
      <c r="R69">
        <v>14.064849799999999</v>
      </c>
      <c r="S69">
        <v>30.599270879999999</v>
      </c>
      <c r="T69">
        <v>233.39730850000001</v>
      </c>
      <c r="U69">
        <v>4.2689044259999998</v>
      </c>
      <c r="V69">
        <v>5.7475206070000002</v>
      </c>
      <c r="W69">
        <v>12.10629844</v>
      </c>
      <c r="Z69">
        <v>1</v>
      </c>
      <c r="AA69">
        <v>0.8647203</v>
      </c>
      <c r="AB69">
        <v>1.7812000000000001E-2</v>
      </c>
      <c r="AC69" s="36">
        <v>1.8232417000000001</v>
      </c>
      <c r="AD69">
        <v>1.3439810000000001</v>
      </c>
      <c r="AE69">
        <v>6.4103800000000002E-2</v>
      </c>
      <c r="AF69">
        <v>0.35659780000000002</v>
      </c>
      <c r="AG69">
        <v>4.1866500000000001E-2</v>
      </c>
      <c r="AH69">
        <v>4.7510893000000003</v>
      </c>
      <c r="AI69">
        <v>0.79788179999999997</v>
      </c>
      <c r="AJ69">
        <v>240.67547529999999</v>
      </c>
      <c r="AK69">
        <v>2.3007632999999998</v>
      </c>
      <c r="AL69">
        <v>196.7868699</v>
      </c>
      <c r="AM69">
        <v>1.9350000000000001E-3</v>
      </c>
      <c r="AN69">
        <v>8.8055459000000003</v>
      </c>
      <c r="AO69">
        <v>1.1345809</v>
      </c>
      <c r="AP69">
        <v>33.416270500000003</v>
      </c>
      <c r="AQ69">
        <v>0.47108090000000002</v>
      </c>
      <c r="AR69">
        <v>353.05302849999998</v>
      </c>
      <c r="AS69">
        <v>1.4788532999999999</v>
      </c>
      <c r="AT69">
        <v>16.301514099999999</v>
      </c>
      <c r="AU69">
        <v>1.5474306</v>
      </c>
      <c r="AV69">
        <f>(5.2/nov_2021_out_good[[#This Row],[a]]+2*COS(nov_2021_out_good[[#This Row],[incl]]*3.1415/180)*((nov_2021_out_good[[#This Row],[a]]/5.2*(1-nov_2021_out_good[[#This Row],[e]]^2)^0.5)))</f>
        <v>4.3503757147952555</v>
      </c>
    </row>
    <row r="70" spans="1:48" x14ac:dyDescent="0.25">
      <c r="A70" s="30">
        <v>43577.904293981497</v>
      </c>
      <c r="B70" t="s">
        <v>988</v>
      </c>
      <c r="C70" t="s">
        <v>989</v>
      </c>
      <c r="D70">
        <v>33.299999999999997</v>
      </c>
      <c r="E70">
        <v>11.4</v>
      </c>
      <c r="F70">
        <v>3.4</v>
      </c>
      <c r="G70">
        <v>-4.2</v>
      </c>
      <c r="H70">
        <v>10</v>
      </c>
      <c r="I70" s="41">
        <v>124000000000</v>
      </c>
      <c r="J70">
        <v>0.37</v>
      </c>
      <c r="L70">
        <f>nov_2021_out_good[[#This Row],[Calculated Total Impact Energy(kt)]]*4180000000000*2/(nov_2021_out_good[[#This Row],[Vel(km/s)]]*1000)^2</f>
        <v>23801.169590643276</v>
      </c>
      <c r="M70">
        <f>2*(nov_2021_out_good[[#This Row],[Mass (kg)]]/4/1500)^0.3333</f>
        <v>3.1658650389181395</v>
      </c>
      <c r="N70" t="s">
        <v>2524</v>
      </c>
      <c r="O70" t="s">
        <v>2519</v>
      </c>
      <c r="P70">
        <v>-48.8</v>
      </c>
      <c r="Q70">
        <v>67.8</v>
      </c>
      <c r="R70">
        <v>11.366617789999999</v>
      </c>
      <c r="S70">
        <v>35.624503310000001</v>
      </c>
      <c r="T70">
        <v>134.3434852</v>
      </c>
      <c r="U70">
        <v>4.6276078480000002</v>
      </c>
      <c r="V70">
        <v>-4.7348912929999996</v>
      </c>
      <c r="W70">
        <v>9.2393749809999992</v>
      </c>
      <c r="Z70">
        <v>1</v>
      </c>
      <c r="AA70">
        <v>0.87687570000000004</v>
      </c>
      <c r="AB70">
        <v>0.36901430000000002</v>
      </c>
      <c r="AC70" s="36">
        <v>1.0119119999999999</v>
      </c>
      <c r="AD70">
        <v>0.94439390000000001</v>
      </c>
      <c r="AE70">
        <v>0.18746380000000001</v>
      </c>
      <c r="AF70">
        <v>7.1493600000000004E-2</v>
      </c>
      <c r="AG70">
        <v>0.2063856</v>
      </c>
      <c r="AH70">
        <v>1.7864817</v>
      </c>
      <c r="AI70">
        <v>6.7259361999999996</v>
      </c>
      <c r="AJ70">
        <v>204.0320371</v>
      </c>
      <c r="AK70">
        <v>48.983463899999997</v>
      </c>
      <c r="AL70">
        <v>212.16097070000001</v>
      </c>
      <c r="AM70">
        <v>0.18861639999999999</v>
      </c>
      <c r="AN70">
        <v>1.3413556</v>
      </c>
      <c r="AO70">
        <v>4.7725732000000001</v>
      </c>
      <c r="AP70">
        <v>28.734344</v>
      </c>
      <c r="AQ70">
        <v>3.2437098</v>
      </c>
      <c r="AR70">
        <v>350.0584222</v>
      </c>
      <c r="AS70">
        <v>25.703295399999998</v>
      </c>
      <c r="AT70">
        <v>-50.722038900000001</v>
      </c>
      <c r="AU70">
        <v>15.919473699999999</v>
      </c>
      <c r="AV70">
        <f>(5.2/nov_2021_out_good[[#This Row],[a]]+2*COS(nov_2021_out_good[[#This Row],[incl]]*3.1415/180)*((nov_2021_out_good[[#This Row],[a]]/5.2*(1-nov_2021_out_good[[#This Row],[e]]^2)^0.5)))</f>
        <v>5.8682998860204263</v>
      </c>
    </row>
    <row r="71" spans="1:48" x14ac:dyDescent="0.25">
      <c r="A71" s="30">
        <v>41485.109004629601</v>
      </c>
      <c r="B71" t="s">
        <v>405</v>
      </c>
      <c r="C71" t="s">
        <v>406</v>
      </c>
      <c r="D71">
        <v>25.6</v>
      </c>
      <c r="E71">
        <v>18.8</v>
      </c>
      <c r="F71">
        <v>15.9</v>
      </c>
      <c r="G71">
        <v>-8.6</v>
      </c>
      <c r="H71">
        <v>5.0999999999999996</v>
      </c>
      <c r="I71" s="41">
        <v>390000000000</v>
      </c>
      <c r="J71">
        <v>1</v>
      </c>
      <c r="L71">
        <f>nov_2021_out_good[[#This Row],[Calculated Total Impact Energy(kt)]]*4180000000000*2/(nov_2021_out_good[[#This Row],[Vel(km/s)]]*1000)^2</f>
        <v>23653.236758714349</v>
      </c>
      <c r="M71">
        <f>2*(nov_2021_out_good[[#This Row],[Mass (kg)]]/4/1500)^0.3333</f>
        <v>3.1592930628076519</v>
      </c>
      <c r="N71" t="s">
        <v>2524</v>
      </c>
      <c r="O71" t="s">
        <v>2519</v>
      </c>
      <c r="P71">
        <v>-50.2</v>
      </c>
      <c r="Q71">
        <v>90.2</v>
      </c>
      <c r="R71">
        <v>18.78243861</v>
      </c>
      <c r="S71">
        <v>59.76207994</v>
      </c>
      <c r="T71">
        <v>77.958446289999998</v>
      </c>
      <c r="U71">
        <v>-3.3852793600000002</v>
      </c>
      <c r="V71">
        <v>-15.869883529999999</v>
      </c>
      <c r="W71">
        <v>9.4586828050000005</v>
      </c>
      <c r="Z71">
        <v>1</v>
      </c>
      <c r="AA71">
        <v>0.86753340000000001</v>
      </c>
      <c r="AB71">
        <v>1.0748300000000001E-2</v>
      </c>
      <c r="AC71" s="36">
        <v>3.8614506999999998</v>
      </c>
      <c r="AD71">
        <v>2.3644919999999998</v>
      </c>
      <c r="AE71">
        <v>0.34131499999999998</v>
      </c>
      <c r="AF71">
        <v>0.63309950000000004</v>
      </c>
      <c r="AG71">
        <v>5.5870299999999998E-2</v>
      </c>
      <c r="AH71">
        <v>9.7645596000000001</v>
      </c>
      <c r="AI71">
        <v>1.1156843999999999</v>
      </c>
      <c r="AJ71">
        <v>308.67555720000001</v>
      </c>
      <c r="AK71">
        <v>1.5072293000000001</v>
      </c>
      <c r="AL71">
        <v>306.91591570000003</v>
      </c>
      <c r="AM71">
        <v>8.853E-4</v>
      </c>
      <c r="AN71">
        <v>14.786429</v>
      </c>
      <c r="AO71">
        <v>1.1768964</v>
      </c>
      <c r="AP71">
        <v>37.047438999999997</v>
      </c>
      <c r="AQ71">
        <v>0.73093129999999995</v>
      </c>
      <c r="AR71">
        <v>142.93158489999999</v>
      </c>
      <c r="AS71">
        <v>1.2861383</v>
      </c>
      <c r="AT71">
        <v>-10.343847</v>
      </c>
      <c r="AU71">
        <v>1.3388453</v>
      </c>
      <c r="AV71">
        <f>(5.2/nov_2021_out_good[[#This Row],[a]]+2*COS(nov_2021_out_good[[#This Row],[incl]]*3.1415/180)*((nov_2021_out_good[[#This Row],[a]]/5.2*(1-nov_2021_out_good[[#This Row],[e]]^2)^0.5)))</f>
        <v>2.8929614117106994</v>
      </c>
    </row>
    <row r="72" spans="1:48" x14ac:dyDescent="0.25">
      <c r="A72" s="30">
        <v>42134.322928240697</v>
      </c>
      <c r="B72" t="s">
        <v>854</v>
      </c>
      <c r="C72" t="s">
        <v>855</v>
      </c>
      <c r="D72">
        <v>29.6</v>
      </c>
      <c r="E72">
        <v>12.2</v>
      </c>
      <c r="F72">
        <v>11.2</v>
      </c>
      <c r="G72">
        <v>0.9</v>
      </c>
      <c r="H72">
        <v>4.7</v>
      </c>
      <c r="I72" s="41">
        <v>143000000000</v>
      </c>
      <c r="J72">
        <v>0.42</v>
      </c>
      <c r="L72">
        <f>nov_2021_out_good[[#This Row],[Calculated Total Impact Energy(kt)]]*4180000000000*2/(nov_2021_out_good[[#This Row],[Vel(km/s)]]*1000)^2</f>
        <v>23590.432679387261</v>
      </c>
      <c r="M72">
        <f>2*(nov_2021_out_good[[#This Row],[Mass (kg)]]/4/1500)^0.3333</f>
        <v>3.1564946788758852</v>
      </c>
      <c r="N72" t="s">
        <v>2524</v>
      </c>
      <c r="O72" t="s">
        <v>2525</v>
      </c>
      <c r="P72">
        <v>-46.3</v>
      </c>
      <c r="Q72">
        <v>-179.3</v>
      </c>
      <c r="R72">
        <v>12.179490960000001</v>
      </c>
      <c r="S72">
        <v>23.810436249999999</v>
      </c>
      <c r="T72">
        <v>8.9281963149999992</v>
      </c>
      <c r="U72">
        <v>-4.8574296439999998</v>
      </c>
      <c r="V72">
        <v>-0.763102422</v>
      </c>
      <c r="W72">
        <v>11.142847570000001</v>
      </c>
      <c r="Z72">
        <v>1</v>
      </c>
      <c r="AA72">
        <v>0.99963579999999996</v>
      </c>
      <c r="AB72">
        <v>4.5756E-3</v>
      </c>
      <c r="AC72" s="36">
        <v>1.7724479</v>
      </c>
      <c r="AD72">
        <v>1.3860418999999999</v>
      </c>
      <c r="AE72">
        <v>0.1747467</v>
      </c>
      <c r="AF72">
        <v>0.27878380000000003</v>
      </c>
      <c r="AG72">
        <v>9.4104499999999994E-2</v>
      </c>
      <c r="AH72">
        <v>2.3493103</v>
      </c>
      <c r="AI72">
        <v>1.0199142000000001</v>
      </c>
      <c r="AJ72">
        <v>17.407928099999999</v>
      </c>
      <c r="AK72">
        <v>1.8557949</v>
      </c>
      <c r="AL72">
        <v>229.0987174</v>
      </c>
      <c r="AM72">
        <v>1.7426500000000001E-2</v>
      </c>
      <c r="AN72">
        <v>4.8310358999999998</v>
      </c>
      <c r="AO72">
        <v>1.5333848999999999</v>
      </c>
      <c r="AP72">
        <v>33.424791300000003</v>
      </c>
      <c r="AQ72">
        <v>1.2071076000000001</v>
      </c>
      <c r="AR72">
        <v>167.3196591</v>
      </c>
      <c r="AS72">
        <v>1.4446417</v>
      </c>
      <c r="AT72">
        <v>-12.436863600000001</v>
      </c>
      <c r="AU72">
        <v>2.941872</v>
      </c>
      <c r="AV72">
        <f>(5.2/nov_2021_out_good[[#This Row],[a]]+2*COS(nov_2021_out_good[[#This Row],[incl]]*3.1415/180)*((nov_2021_out_good[[#This Row],[a]]/5.2*(1-nov_2021_out_good[[#This Row],[e]]^2)^0.5)))</f>
        <v>4.2632180256192358</v>
      </c>
    </row>
    <row r="73" spans="1:48" x14ac:dyDescent="0.25">
      <c r="A73" s="30">
        <v>40639.354803240698</v>
      </c>
      <c r="B73" t="s">
        <v>815</v>
      </c>
      <c r="C73" t="s">
        <v>816</v>
      </c>
      <c r="D73">
        <v>22.2</v>
      </c>
      <c r="E73">
        <v>12.7</v>
      </c>
      <c r="F73">
        <v>3.3</v>
      </c>
      <c r="G73">
        <v>11.8</v>
      </c>
      <c r="H73">
        <v>-3.5</v>
      </c>
      <c r="I73" s="41">
        <v>148000000000</v>
      </c>
      <c r="J73">
        <v>0.43</v>
      </c>
      <c r="L73">
        <f>nov_2021_out_good[[#This Row],[Calculated Total Impact Energy(kt)]]*4180000000000*2/(nov_2021_out_good[[#This Row],[Vel(km/s)]]*1000)^2</f>
        <v>22287.804575609152</v>
      </c>
      <c r="M73">
        <f>2*(nov_2021_out_good[[#This Row],[Mass (kg)]]/4/1500)^0.3333</f>
        <v>3.0972981422191581</v>
      </c>
      <c r="N73" t="s">
        <v>2518</v>
      </c>
      <c r="O73" t="s">
        <v>2525</v>
      </c>
      <c r="P73">
        <v>71.099999999999994</v>
      </c>
      <c r="Q73">
        <v>-43.5</v>
      </c>
      <c r="R73">
        <v>12.74284113</v>
      </c>
      <c r="S73">
        <v>66.078763670000001</v>
      </c>
      <c r="T73">
        <v>248.40925010000001</v>
      </c>
      <c r="U73">
        <v>4.2862687900000003</v>
      </c>
      <c r="V73">
        <v>10.83098768</v>
      </c>
      <c r="W73">
        <v>5.1669725939999998</v>
      </c>
      <c r="Z73">
        <v>1</v>
      </c>
      <c r="AA73">
        <v>0.75257739999999995</v>
      </c>
      <c r="AB73">
        <v>3.91496E-2</v>
      </c>
      <c r="AC73" s="36">
        <v>1.1415683999999999</v>
      </c>
      <c r="AD73">
        <v>0.9470729</v>
      </c>
      <c r="AE73">
        <v>7.0457000000000002E-3</v>
      </c>
      <c r="AF73">
        <v>0.20536489999999999</v>
      </c>
      <c r="AG73">
        <v>4.0642299999999999E-2</v>
      </c>
      <c r="AH73">
        <v>0.7913</v>
      </c>
      <c r="AI73">
        <v>1.2857453000000001</v>
      </c>
      <c r="AJ73">
        <v>297.01746320000001</v>
      </c>
      <c r="AK73">
        <v>2.2152652000000002</v>
      </c>
      <c r="AL73">
        <v>16.085552400000001</v>
      </c>
      <c r="AM73">
        <v>6.3684199999999996E-2</v>
      </c>
      <c r="AN73">
        <v>6.3840089000000004</v>
      </c>
      <c r="AO73">
        <v>1.2846671999999999</v>
      </c>
      <c r="AP73">
        <v>28.922044100000001</v>
      </c>
      <c r="AQ73">
        <v>0.12047190000000001</v>
      </c>
      <c r="AR73">
        <v>208.18736960000001</v>
      </c>
      <c r="AS73">
        <v>1.8674128000000001</v>
      </c>
      <c r="AT73">
        <v>-7.8112640000000004</v>
      </c>
      <c r="AU73">
        <v>4.7823738999999996</v>
      </c>
      <c r="AV73">
        <f>(5.2/nov_2021_out_good[[#This Row],[a]]+2*COS(nov_2021_out_good[[#This Row],[incl]]*3.1415/180)*((nov_2021_out_good[[#This Row],[a]]/5.2*(1-nov_2021_out_good[[#This Row],[e]]^2)^0.5)))</f>
        <v>5.8470624290823645</v>
      </c>
    </row>
    <row r="74" spans="1:48" x14ac:dyDescent="0.25">
      <c r="A74" s="30">
        <v>43669.863171296303</v>
      </c>
      <c r="B74" t="s">
        <v>535</v>
      </c>
      <c r="C74" t="s">
        <v>536</v>
      </c>
      <c r="D74">
        <v>30.6</v>
      </c>
      <c r="E74">
        <v>16.100000000000001</v>
      </c>
      <c r="F74">
        <v>1.5</v>
      </c>
      <c r="G74">
        <v>15.1</v>
      </c>
      <c r="H74">
        <v>-5.5</v>
      </c>
      <c r="I74" s="41">
        <v>255000000000</v>
      </c>
      <c r="J74">
        <v>0.69</v>
      </c>
      <c r="L74">
        <f>nov_2021_out_good[[#This Row],[Calculated Total Impact Energy(kt)]]*4180000000000*2/(nov_2021_out_good[[#This Row],[Vel(km/s)]]*1000)^2</f>
        <v>22253.771073646843</v>
      </c>
      <c r="M74">
        <f>2*(nov_2021_out_good[[#This Row],[Mass (kg)]]/4/1500)^0.3333</f>
        <v>3.0957209708946793</v>
      </c>
      <c r="N74" t="s">
        <v>2518</v>
      </c>
      <c r="O74" t="s">
        <v>2525</v>
      </c>
      <c r="P74">
        <v>44.6</v>
      </c>
      <c r="Q74">
        <v>-147.6</v>
      </c>
      <c r="R74">
        <v>16.140322179999998</v>
      </c>
      <c r="S74">
        <v>49.302198560000001</v>
      </c>
      <c r="T74">
        <v>102.5272404</v>
      </c>
      <c r="U74">
        <v>2.6542374350000002</v>
      </c>
      <c r="V74">
        <v>-11.94561148</v>
      </c>
      <c r="W74">
        <v>10.524608779999999</v>
      </c>
      <c r="Z74">
        <v>1</v>
      </c>
      <c r="AA74">
        <v>0.9409767</v>
      </c>
      <c r="AB74">
        <v>1.0475099999999999E-2</v>
      </c>
      <c r="AC74" s="36">
        <v>3.9679669999999998</v>
      </c>
      <c r="AD74">
        <v>2.4544717999999999</v>
      </c>
      <c r="AE74">
        <v>0.378191</v>
      </c>
      <c r="AF74">
        <v>0.61662760000000005</v>
      </c>
      <c r="AG74">
        <v>6.2673800000000002E-2</v>
      </c>
      <c r="AH74">
        <v>1.9621763000000001</v>
      </c>
      <c r="AI74">
        <v>0.47490520000000003</v>
      </c>
      <c r="AJ74">
        <v>143.70215379999999</v>
      </c>
      <c r="AK74">
        <v>1.7187288000000001</v>
      </c>
      <c r="AL74">
        <v>120.5074705</v>
      </c>
      <c r="AM74">
        <v>1.4653299999999999E-2</v>
      </c>
      <c r="AN74">
        <v>11.3169045</v>
      </c>
      <c r="AO74">
        <v>1.1335261999999999</v>
      </c>
      <c r="AP74">
        <v>37.2156175</v>
      </c>
      <c r="AQ74">
        <v>0.74821199999999999</v>
      </c>
      <c r="AR74">
        <v>161.8990441</v>
      </c>
      <c r="AS74">
        <v>1.5295917000000001</v>
      </c>
      <c r="AT74">
        <v>14.4524703</v>
      </c>
      <c r="AU74">
        <v>1.4582328</v>
      </c>
      <c r="AV74">
        <f>(5.2/nov_2021_out_good[[#This Row],[a]]+2*COS(nov_2021_out_good[[#This Row],[incl]]*3.1415/180)*((nov_2021_out_good[[#This Row],[a]]/5.2*(1-nov_2021_out_good[[#This Row],[e]]^2)^0.5)))</f>
        <v>2.8613367873394981</v>
      </c>
    </row>
    <row r="75" spans="1:48" x14ac:dyDescent="0.25">
      <c r="A75" s="30">
        <v>44648.430833333303</v>
      </c>
      <c r="B75" t="s">
        <v>426</v>
      </c>
      <c r="C75" t="s">
        <v>427</v>
      </c>
      <c r="D75">
        <v>29</v>
      </c>
      <c r="E75">
        <v>19.600000000000001</v>
      </c>
      <c r="F75">
        <v>-16.600000000000001</v>
      </c>
      <c r="G75">
        <v>-10.4</v>
      </c>
      <c r="H75">
        <v>0.1</v>
      </c>
      <c r="I75" s="41">
        <v>378000000000</v>
      </c>
      <c r="J75">
        <v>0.98</v>
      </c>
      <c r="L75">
        <f>nov_2021_out_good[[#This Row],[Calculated Total Impact Energy(kt)]]*4180000000000*2/(nov_2021_out_good[[#This Row],[Vel(km/s)]]*1000)^2</f>
        <v>21326.530612244896</v>
      </c>
      <c r="M75">
        <f>2*(nov_2021_out_good[[#This Row],[Mass (kg)]]/4/1500)^0.3333</f>
        <v>3.0521177883466719</v>
      </c>
      <c r="N75" t="s">
        <v>2524</v>
      </c>
      <c r="O75" t="s">
        <v>2519</v>
      </c>
      <c r="P75">
        <v>-7.7</v>
      </c>
      <c r="Q75">
        <v>74.3</v>
      </c>
      <c r="R75">
        <v>19.58902754</v>
      </c>
      <c r="S75">
        <v>42.741739180000003</v>
      </c>
      <c r="T75">
        <v>277.97358300000002</v>
      </c>
      <c r="U75">
        <v>-1.8442321639999999</v>
      </c>
      <c r="V75">
        <v>13.16643835</v>
      </c>
      <c r="W75">
        <v>14.38658086</v>
      </c>
      <c r="Z75">
        <v>1</v>
      </c>
      <c r="AA75">
        <v>0.633212</v>
      </c>
      <c r="AB75">
        <v>1.61444E-2</v>
      </c>
      <c r="AC75" s="36">
        <v>2.2962503999999999</v>
      </c>
      <c r="AD75">
        <v>1.4647311999999999</v>
      </c>
      <c r="AE75">
        <v>0.1218484</v>
      </c>
      <c r="AF75">
        <v>0.56769400000000003</v>
      </c>
      <c r="AG75">
        <v>4.1951299999999997E-2</v>
      </c>
      <c r="AH75">
        <v>1.4331476999999999</v>
      </c>
      <c r="AI75">
        <v>0.64376440000000001</v>
      </c>
      <c r="AJ75">
        <v>269.48157739999999</v>
      </c>
      <c r="AK75">
        <v>2.2585438</v>
      </c>
      <c r="AL75">
        <v>187.38883989999999</v>
      </c>
      <c r="AM75">
        <v>1.1552099999999999E-2</v>
      </c>
      <c r="AN75">
        <v>16.482963399999999</v>
      </c>
      <c r="AO75">
        <v>1.1826817999999999</v>
      </c>
      <c r="AP75">
        <v>34.235069500000002</v>
      </c>
      <c r="AQ75">
        <v>0.73584870000000002</v>
      </c>
      <c r="AR75">
        <v>7.4352248000000003</v>
      </c>
      <c r="AS75">
        <v>1.1984657000000001</v>
      </c>
      <c r="AT75">
        <v>0.40197870000000002</v>
      </c>
      <c r="AU75">
        <v>1.0635790000000001</v>
      </c>
      <c r="AV75">
        <f>(5.2/nov_2021_out_good[[#This Row],[a]]+2*COS(nov_2021_out_good[[#This Row],[incl]]*3.1415/180)*((nov_2021_out_good[[#This Row],[a]]/5.2*(1-nov_2021_out_good[[#This Row],[e]]^2)^0.5)))</f>
        <v>4.0137731410977233</v>
      </c>
    </row>
    <row r="76" spans="1:48" x14ac:dyDescent="0.25">
      <c r="A76" s="30">
        <v>43894.851377314801</v>
      </c>
      <c r="B76" t="s">
        <v>415</v>
      </c>
      <c r="C76" t="s">
        <v>416</v>
      </c>
      <c r="D76">
        <v>24.3</v>
      </c>
      <c r="E76">
        <v>19.8</v>
      </c>
      <c r="F76">
        <v>-5.2</v>
      </c>
      <c r="G76">
        <v>2.2000000000000002</v>
      </c>
      <c r="H76">
        <v>19</v>
      </c>
      <c r="I76" s="41">
        <v>394000000000</v>
      </c>
      <c r="J76">
        <v>1</v>
      </c>
      <c r="L76">
        <f>nov_2021_out_good[[#This Row],[Calculated Total Impact Energy(kt)]]*4180000000000*2/(nov_2021_out_good[[#This Row],[Vel(km/s)]]*1000)^2</f>
        <v>21324.354657687993</v>
      </c>
      <c r="M76">
        <f>2*(nov_2021_out_good[[#This Row],[Mass (kg)]]/4/1500)^0.3333</f>
        <v>3.052013992258511</v>
      </c>
      <c r="N76" t="s">
        <v>2524</v>
      </c>
      <c r="O76" t="s">
        <v>2519</v>
      </c>
      <c r="P76">
        <v>-53.3</v>
      </c>
      <c r="Q76">
        <v>90.8</v>
      </c>
      <c r="R76">
        <v>19.821200770000001</v>
      </c>
      <c r="S76">
        <v>45.569515060000001</v>
      </c>
      <c r="T76">
        <v>201.41822440000001</v>
      </c>
      <c r="U76">
        <v>13.176823860000001</v>
      </c>
      <c r="V76">
        <v>5.1687763279999999</v>
      </c>
      <c r="W76">
        <v>13.875700500000001</v>
      </c>
      <c r="Z76">
        <v>1</v>
      </c>
      <c r="AA76">
        <v>0.9846897</v>
      </c>
      <c r="AB76">
        <v>2.4827999999999999E-3</v>
      </c>
      <c r="AC76" s="36">
        <v>1.7395529000000001</v>
      </c>
      <c r="AD76">
        <v>1.3621213000000001</v>
      </c>
      <c r="AE76">
        <v>7.2883400000000001E-2</v>
      </c>
      <c r="AF76">
        <v>0.27709099999999998</v>
      </c>
      <c r="AG76">
        <v>3.8076800000000001E-2</v>
      </c>
      <c r="AH76">
        <v>29.124007899999999</v>
      </c>
      <c r="AI76">
        <v>1.9336563</v>
      </c>
      <c r="AJ76">
        <v>345.25188429999997</v>
      </c>
      <c r="AK76">
        <v>2.9437731999999999</v>
      </c>
      <c r="AL76">
        <v>164.4566955</v>
      </c>
      <c r="AM76">
        <v>6.86E-5</v>
      </c>
      <c r="AN76">
        <v>16.464028599999999</v>
      </c>
      <c r="AO76">
        <v>1.1976651</v>
      </c>
      <c r="AP76">
        <v>33.729514100000003</v>
      </c>
      <c r="AQ76">
        <v>0.51658630000000005</v>
      </c>
      <c r="AR76">
        <v>77.674535599999999</v>
      </c>
      <c r="AS76">
        <v>3.2730595999999998</v>
      </c>
      <c r="AT76">
        <v>-69.502776299999994</v>
      </c>
      <c r="AU76">
        <v>1.166312</v>
      </c>
      <c r="AV76">
        <f>(5.2/nov_2021_out_good[[#This Row],[a]]+2*COS(nov_2021_out_good[[#This Row],[incl]]*3.1415/180)*((nov_2021_out_good[[#This Row],[a]]/5.2*(1-nov_2021_out_good[[#This Row],[e]]^2)^0.5)))</f>
        <v>4.2573145607430343</v>
      </c>
    </row>
    <row r="77" spans="1:48" x14ac:dyDescent="0.25">
      <c r="A77" s="30">
        <v>43012.504918981504</v>
      </c>
      <c r="B77" t="s">
        <v>675</v>
      </c>
      <c r="C77" t="s">
        <v>676</v>
      </c>
      <c r="D77">
        <v>37</v>
      </c>
      <c r="E77">
        <v>14.6</v>
      </c>
      <c r="F77">
        <v>-8.5</v>
      </c>
      <c r="G77">
        <v>-9</v>
      </c>
      <c r="H77">
        <v>7.8</v>
      </c>
      <c r="I77" s="41">
        <v>192000000000</v>
      </c>
      <c r="J77">
        <v>0.54</v>
      </c>
      <c r="L77">
        <f>nov_2021_out_good[[#This Row],[Calculated Total Impact Energy(kt)]]*4180000000000*2/(nov_2021_out_good[[#This Row],[Vel(km/s)]]*1000)^2</f>
        <v>21178.457496716081</v>
      </c>
      <c r="M77">
        <f>2*(nov_2021_out_good[[#This Row],[Mass (kg)]]/4/1500)^0.3333</f>
        <v>3.0450383222650239</v>
      </c>
      <c r="N77" t="s">
        <v>2518</v>
      </c>
      <c r="O77" t="s">
        <v>2519</v>
      </c>
      <c r="P77">
        <v>28.1</v>
      </c>
      <c r="Q77">
        <v>99.4</v>
      </c>
      <c r="R77">
        <v>14.631814650000001</v>
      </c>
      <c r="S77">
        <v>78.432466180000006</v>
      </c>
      <c r="T77">
        <v>223.4366101</v>
      </c>
      <c r="U77">
        <v>10.408882459999999</v>
      </c>
      <c r="V77">
        <v>9.855797033</v>
      </c>
      <c r="W77">
        <v>2.934012745</v>
      </c>
      <c r="Z77">
        <v>1</v>
      </c>
      <c r="AA77">
        <v>0.95764879999999997</v>
      </c>
      <c r="AB77">
        <v>3.0282999999999998E-3</v>
      </c>
      <c r="AC77" s="36">
        <v>3.0304468</v>
      </c>
      <c r="AD77">
        <v>1.9940477999999999</v>
      </c>
      <c r="AE77">
        <v>0.36012260000000001</v>
      </c>
      <c r="AF77">
        <v>0.51974629999999999</v>
      </c>
      <c r="AG77">
        <v>8.7501300000000004E-2</v>
      </c>
      <c r="AH77">
        <v>6.8343293999999997</v>
      </c>
      <c r="AI77">
        <v>0.31585849999999999</v>
      </c>
      <c r="AJ77">
        <v>331.1205056</v>
      </c>
      <c r="AK77">
        <v>1.4192152</v>
      </c>
      <c r="AL77">
        <v>11.222919600000001</v>
      </c>
      <c r="AM77">
        <v>2.5070000000000002E-4</v>
      </c>
      <c r="AN77">
        <v>9.9017494999999993</v>
      </c>
      <c r="AO77">
        <v>1.1018923</v>
      </c>
      <c r="AP77">
        <v>36.4563129</v>
      </c>
      <c r="AQ77">
        <v>1.1019471000000001</v>
      </c>
      <c r="AR77">
        <v>221.60246860000001</v>
      </c>
      <c r="AS77">
        <v>3.5728875000000002</v>
      </c>
      <c r="AT77">
        <v>-42.952742299999997</v>
      </c>
      <c r="AU77">
        <v>1.8000877</v>
      </c>
      <c r="AV77">
        <f>(5.2/nov_2021_out_good[[#This Row],[a]]+2*COS(nov_2021_out_good[[#This Row],[incl]]*3.1415/180)*((nov_2021_out_good[[#This Row],[a]]/5.2*(1-nov_2021_out_good[[#This Row],[e]]^2)^0.5)))</f>
        <v>3.2583194676228402</v>
      </c>
    </row>
    <row r="78" spans="1:48" x14ac:dyDescent="0.25">
      <c r="A78" s="30">
        <v>39773.018564814804</v>
      </c>
      <c r="B78" t="s">
        <v>890</v>
      </c>
      <c r="C78" t="s">
        <v>891</v>
      </c>
      <c r="D78">
        <v>28.2</v>
      </c>
      <c r="E78">
        <v>12.9</v>
      </c>
      <c r="F78">
        <v>3.9</v>
      </c>
      <c r="G78">
        <v>-4.0999999999999996</v>
      </c>
      <c r="H78">
        <v>-11.6</v>
      </c>
      <c r="I78" s="41">
        <v>142000000000</v>
      </c>
      <c r="J78">
        <v>0.41</v>
      </c>
      <c r="L78">
        <f>nov_2021_out_good[[#This Row],[Calculated Total Impact Energy(kt)]]*4180000000000*2/(nov_2021_out_good[[#This Row],[Vel(km/s)]]*1000)^2</f>
        <v>20597.31987260381</v>
      </c>
      <c r="M78">
        <f>2*(nov_2021_out_good[[#This Row],[Mass (kg)]]/4/1500)^0.3333</f>
        <v>3.0169304245898694</v>
      </c>
      <c r="N78" t="s">
        <v>2518</v>
      </c>
      <c r="O78" t="s">
        <v>2525</v>
      </c>
      <c r="P78">
        <v>53.1</v>
      </c>
      <c r="Q78">
        <v>-109.9</v>
      </c>
      <c r="R78">
        <v>12.90658747</v>
      </c>
      <c r="S78">
        <v>53.048449939999998</v>
      </c>
      <c r="T78">
        <v>330.60389709999998</v>
      </c>
      <c r="U78">
        <v>-8.9862383850000001</v>
      </c>
      <c r="V78">
        <v>5.0626798510000004</v>
      </c>
      <c r="W78">
        <v>7.7586591890000003</v>
      </c>
      <c r="Z78">
        <v>1</v>
      </c>
      <c r="AA78">
        <v>0.58328429999999998</v>
      </c>
      <c r="AB78">
        <v>3.0343499999999999E-2</v>
      </c>
      <c r="AC78" s="36">
        <v>0.98840159999999999</v>
      </c>
      <c r="AD78">
        <v>0.78584299999999996</v>
      </c>
      <c r="AE78">
        <v>1.51302E-2</v>
      </c>
      <c r="AF78">
        <v>0.25775969999999998</v>
      </c>
      <c r="AG78">
        <v>2.4323000000000001E-2</v>
      </c>
      <c r="AH78">
        <v>10.3611501</v>
      </c>
      <c r="AI78">
        <v>2.7935705999999998</v>
      </c>
      <c r="AJ78">
        <v>3.2329620999999999</v>
      </c>
      <c r="AK78">
        <v>0.8870789</v>
      </c>
      <c r="AL78">
        <v>238.93402829999999</v>
      </c>
      <c r="AM78">
        <v>1.5046E-3</v>
      </c>
      <c r="AN78">
        <v>6.6933009999999999</v>
      </c>
      <c r="AO78">
        <v>1.255306</v>
      </c>
      <c r="AP78">
        <v>25.8297794</v>
      </c>
      <c r="AQ78">
        <v>0.42073500000000003</v>
      </c>
      <c r="AR78">
        <v>183.3244143</v>
      </c>
      <c r="AS78">
        <v>2.9908405999999998</v>
      </c>
      <c r="AT78">
        <v>47.677818700000003</v>
      </c>
      <c r="AU78">
        <v>3.3766905</v>
      </c>
      <c r="AV78">
        <f>(5.2/nov_2021_out_good[[#This Row],[a]]+2*COS(nov_2021_out_good[[#This Row],[incl]]*3.1415/180)*((nov_2021_out_good[[#This Row],[a]]/5.2*(1-nov_2021_out_good[[#This Row],[e]]^2)^0.5)))</f>
        <v>6.9043701719602426</v>
      </c>
    </row>
    <row r="79" spans="1:48" x14ac:dyDescent="0.25">
      <c r="A79" s="30">
        <v>42593.249976851897</v>
      </c>
      <c r="B79" t="s">
        <v>701</v>
      </c>
      <c r="C79" t="s">
        <v>702</v>
      </c>
      <c r="D79">
        <v>34.299999999999997</v>
      </c>
      <c r="E79">
        <v>14.9</v>
      </c>
      <c r="F79">
        <v>-0.7</v>
      </c>
      <c r="G79">
        <v>-11.4</v>
      </c>
      <c r="H79">
        <v>9.6</v>
      </c>
      <c r="I79" s="41">
        <v>184000000000</v>
      </c>
      <c r="J79">
        <v>0.52</v>
      </c>
      <c r="L79">
        <f>nov_2021_out_good[[#This Row],[Calculated Total Impact Energy(kt)]]*4180000000000*2/(nov_2021_out_good[[#This Row],[Vel(km/s)]]*1000)^2</f>
        <v>19581.099950452681</v>
      </c>
      <c r="M79">
        <f>2*(nov_2021_out_good[[#This Row],[Mass (kg)]]/4/1500)^0.3333</f>
        <v>2.9664804058743819</v>
      </c>
      <c r="N79" t="s">
        <v>2524</v>
      </c>
      <c r="O79" t="s">
        <v>2519</v>
      </c>
      <c r="P79">
        <v>-43.7</v>
      </c>
      <c r="Q79">
        <v>53.8</v>
      </c>
      <c r="R79">
        <v>14.92012064</v>
      </c>
      <c r="S79">
        <v>24.449415900000002</v>
      </c>
      <c r="T79">
        <v>92.777042640000005</v>
      </c>
      <c r="U79">
        <v>0.29918983199999999</v>
      </c>
      <c r="V79">
        <v>-6.1680323929999998</v>
      </c>
      <c r="W79">
        <v>13.582189140000001</v>
      </c>
      <c r="Z79">
        <v>1</v>
      </c>
      <c r="AA79">
        <v>0.95177199999999995</v>
      </c>
      <c r="AB79">
        <v>7.6023999999999996E-3</v>
      </c>
      <c r="AC79" s="36">
        <v>1.7522205</v>
      </c>
      <c r="AD79">
        <v>1.3519962000000001</v>
      </c>
      <c r="AE79">
        <v>7.0281999999999997E-2</v>
      </c>
      <c r="AF79">
        <v>0.29602469999999997</v>
      </c>
      <c r="AG79">
        <v>4.0093700000000003E-2</v>
      </c>
      <c r="AH79">
        <v>13.233121799999999</v>
      </c>
      <c r="AI79">
        <v>1.5574995</v>
      </c>
      <c r="AJ79">
        <v>317.1931467</v>
      </c>
      <c r="AK79">
        <v>2.1285653</v>
      </c>
      <c r="AL79">
        <v>318.76886289999999</v>
      </c>
      <c r="AM79">
        <v>6.5760000000000005E-4</v>
      </c>
      <c r="AN79">
        <v>9.6969778000000009</v>
      </c>
      <c r="AO79">
        <v>1.1373679999999999</v>
      </c>
      <c r="AP79">
        <v>33.084144199999997</v>
      </c>
      <c r="AQ79">
        <v>0.51550079999999998</v>
      </c>
      <c r="AR79">
        <v>140.8700619</v>
      </c>
      <c r="AS79">
        <v>1.8166154000000001</v>
      </c>
      <c r="AT79">
        <v>-38.812667500000003</v>
      </c>
      <c r="AU79">
        <v>1.2422588999999999</v>
      </c>
      <c r="AV79">
        <f>(5.2/nov_2021_out_good[[#This Row],[a]]+2*COS(nov_2021_out_good[[#This Row],[incl]]*3.1415/180)*((nov_2021_out_good[[#This Row],[a]]/5.2*(1-nov_2021_out_good[[#This Row],[e]]^2)^0.5)))</f>
        <v>4.3296689789635208</v>
      </c>
    </row>
    <row r="80" spans="1:48" x14ac:dyDescent="0.25">
      <c r="A80" s="30">
        <v>42419.343773148103</v>
      </c>
      <c r="B80" t="s">
        <v>646</v>
      </c>
      <c r="C80" t="s">
        <v>647</v>
      </c>
      <c r="D80">
        <v>39.4</v>
      </c>
      <c r="E80">
        <v>15.5</v>
      </c>
      <c r="F80">
        <v>-14.9</v>
      </c>
      <c r="G80">
        <v>-0.5</v>
      </c>
      <c r="H80">
        <v>4.0999999999999996</v>
      </c>
      <c r="I80" s="41">
        <v>202000000000</v>
      </c>
      <c r="J80">
        <v>0.56000000000000005</v>
      </c>
      <c r="L80">
        <f>nov_2021_out_good[[#This Row],[Calculated Total Impact Energy(kt)]]*4180000000000*2/(nov_2021_out_good[[#This Row],[Vel(km/s)]]*1000)^2</f>
        <v>19486.368366285118</v>
      </c>
      <c r="M80">
        <f>2*(nov_2021_out_good[[#This Row],[Mass (kg)]]/4/1500)^0.3333</f>
        <v>2.9616892949154199</v>
      </c>
      <c r="N80" t="s">
        <v>2518</v>
      </c>
      <c r="O80" t="s">
        <v>2525</v>
      </c>
      <c r="P80">
        <v>0.7</v>
      </c>
      <c r="Q80">
        <v>-11.6</v>
      </c>
      <c r="R80">
        <v>15.461888630000001</v>
      </c>
      <c r="S80">
        <v>20.90628105</v>
      </c>
      <c r="T80">
        <v>140.8177757</v>
      </c>
      <c r="U80">
        <v>4.2767810590000002</v>
      </c>
      <c r="V80">
        <v>-3.4858486499999999</v>
      </c>
      <c r="W80">
        <v>14.443960779999999</v>
      </c>
      <c r="Z80">
        <v>1</v>
      </c>
      <c r="AA80">
        <v>0.33573259999999999</v>
      </c>
      <c r="AB80">
        <v>3.9837299999999999E-2</v>
      </c>
      <c r="AC80" s="36">
        <v>1.0346185999999999</v>
      </c>
      <c r="AD80">
        <v>0.6851756</v>
      </c>
      <c r="AE80">
        <v>1.7979700000000001E-2</v>
      </c>
      <c r="AF80">
        <v>0.51000500000000004</v>
      </c>
      <c r="AG80">
        <v>4.5375699999999998E-2</v>
      </c>
      <c r="AH80">
        <v>2.4145298999999998</v>
      </c>
      <c r="AI80">
        <v>0.82338100000000003</v>
      </c>
      <c r="AJ80">
        <v>17.2590997</v>
      </c>
      <c r="AK80">
        <v>1.0516637</v>
      </c>
      <c r="AL80">
        <v>329.8712438</v>
      </c>
      <c r="AM80">
        <v>7.3439999999999998E-3</v>
      </c>
      <c r="AN80">
        <v>10.573990999999999</v>
      </c>
      <c r="AO80">
        <v>1.1233287000000001</v>
      </c>
      <c r="AP80">
        <v>22.367706699999999</v>
      </c>
      <c r="AQ80">
        <v>0.75947600000000004</v>
      </c>
      <c r="AR80">
        <v>274.60941279999997</v>
      </c>
      <c r="AS80">
        <v>1.3090550000000001</v>
      </c>
      <c r="AT80">
        <v>-18.459161399999999</v>
      </c>
      <c r="AU80">
        <v>1.2689779999999999</v>
      </c>
      <c r="AV80">
        <f>(5.2/nov_2021_out_good[[#This Row],[a]]+2*COS(nov_2021_out_good[[#This Row],[incl]]*3.1415/180)*((nov_2021_out_good[[#This Row],[a]]/5.2*(1-nov_2021_out_good[[#This Row],[e]]^2)^0.5)))</f>
        <v>7.8157743022390243</v>
      </c>
    </row>
    <row r="81" spans="1:48" x14ac:dyDescent="0.25">
      <c r="A81" s="30">
        <v>39347.748055555603</v>
      </c>
      <c r="B81" t="s">
        <v>575</v>
      </c>
      <c r="C81" t="s">
        <v>576</v>
      </c>
      <c r="D81">
        <v>30.2</v>
      </c>
      <c r="E81">
        <v>16.899999999999999</v>
      </c>
      <c r="F81">
        <v>-9.1999999999999993</v>
      </c>
      <c r="G81">
        <v>13.6</v>
      </c>
      <c r="H81">
        <v>3.8</v>
      </c>
      <c r="I81" s="41">
        <v>237000000000</v>
      </c>
      <c r="J81">
        <v>0.65</v>
      </c>
      <c r="L81">
        <f>nov_2021_out_good[[#This Row],[Calculated Total Impact Energy(kt)]]*4180000000000*2/(nov_2021_out_good[[#This Row],[Vel(km/s)]]*1000)^2</f>
        <v>19025.94446973145</v>
      </c>
      <c r="M81">
        <f>2*(nov_2021_out_good[[#This Row],[Mass (kg)]]/4/1500)^0.3333</f>
        <v>2.9381792047767679</v>
      </c>
      <c r="N81" t="s">
        <v>2524</v>
      </c>
      <c r="O81" t="s">
        <v>2525</v>
      </c>
      <c r="P81">
        <v>-49.2</v>
      </c>
      <c r="Q81">
        <v>-85.5</v>
      </c>
      <c r="R81">
        <v>16.853486289999999</v>
      </c>
      <c r="S81">
        <v>43.587471229999998</v>
      </c>
      <c r="T81">
        <v>44.225176339999997</v>
      </c>
      <c r="U81">
        <v>-8.3268149610000002</v>
      </c>
      <c r="V81">
        <v>-8.1045957679999994</v>
      </c>
      <c r="W81">
        <v>12.20736172</v>
      </c>
      <c r="Z81">
        <v>1</v>
      </c>
      <c r="AA81">
        <v>0.93073039999999996</v>
      </c>
      <c r="AB81">
        <v>7.4764999999999996E-3</v>
      </c>
      <c r="AC81" s="36">
        <v>5.0196962999999997</v>
      </c>
      <c r="AD81">
        <v>2.9752133999999999</v>
      </c>
      <c r="AE81">
        <v>0.68082350000000003</v>
      </c>
      <c r="AF81">
        <v>0.68717189999999995</v>
      </c>
      <c r="AG81">
        <v>7.3552199999999998E-2</v>
      </c>
      <c r="AH81">
        <v>2.2880777000000001</v>
      </c>
      <c r="AI81">
        <v>0.41231980000000001</v>
      </c>
      <c r="AJ81">
        <v>145.23578230000001</v>
      </c>
      <c r="AK81">
        <v>1.1701599</v>
      </c>
      <c r="AL81">
        <v>179.24503870000001</v>
      </c>
      <c r="AM81">
        <v>3.3859999999999999E-4</v>
      </c>
      <c r="AN81">
        <v>12.43102</v>
      </c>
      <c r="AO81">
        <v>1.1326449000000001</v>
      </c>
      <c r="AP81">
        <v>38.3344497</v>
      </c>
      <c r="AQ81">
        <v>0.88994320000000005</v>
      </c>
      <c r="AR81">
        <v>216.5654049</v>
      </c>
      <c r="AS81">
        <v>1.2213559</v>
      </c>
      <c r="AT81">
        <v>-7.2441598000000003</v>
      </c>
      <c r="AU81">
        <v>1.4150075</v>
      </c>
      <c r="AV81">
        <f>(5.2/nov_2021_out_good[[#This Row],[a]]+2*COS(nov_2021_out_good[[#This Row],[incl]]*3.1415/180)*((nov_2021_out_good[[#This Row],[a]]/5.2*(1-nov_2021_out_good[[#This Row],[e]]^2)^0.5)))</f>
        <v>2.5784484234547138</v>
      </c>
    </row>
    <row r="82" spans="1:48" x14ac:dyDescent="0.25">
      <c r="A82" s="30">
        <v>38461.317905092597</v>
      </c>
      <c r="B82" t="s">
        <v>405</v>
      </c>
      <c r="C82" t="s">
        <v>589</v>
      </c>
      <c r="D82">
        <v>38.5</v>
      </c>
      <c r="E82">
        <v>16.8</v>
      </c>
      <c r="F82">
        <v>9.3000000000000007</v>
      </c>
      <c r="G82">
        <v>13.8</v>
      </c>
      <c r="H82">
        <v>2.5</v>
      </c>
      <c r="I82" s="41">
        <v>232000000000</v>
      </c>
      <c r="J82">
        <v>0.64</v>
      </c>
      <c r="L82">
        <f>nov_2021_out_good[[#This Row],[Calculated Total Impact Energy(kt)]]*4180000000000*2/(nov_2021_out_good[[#This Row],[Vel(km/s)]]*1000)^2</f>
        <v>18956.916099773243</v>
      </c>
      <c r="M82">
        <f>2*(nov_2021_out_good[[#This Row],[Mass (kg)]]/4/1500)^0.3333</f>
        <v>2.9346219007803054</v>
      </c>
      <c r="N82" t="s">
        <v>2524</v>
      </c>
      <c r="O82" t="s">
        <v>2525</v>
      </c>
      <c r="P82">
        <v>-50.2</v>
      </c>
      <c r="Q82">
        <v>-146.4</v>
      </c>
      <c r="R82">
        <v>16.827952939999999</v>
      </c>
      <c r="S82">
        <v>45.63051042</v>
      </c>
      <c r="T82">
        <v>31.849441809999998</v>
      </c>
      <c r="U82">
        <v>-10.21820885</v>
      </c>
      <c r="V82">
        <v>-6.3477717130000002</v>
      </c>
      <c r="W82">
        <v>11.7674977</v>
      </c>
      <c r="Z82">
        <v>1</v>
      </c>
      <c r="AA82">
        <v>0.80127340000000002</v>
      </c>
      <c r="AB82">
        <v>1.70972E-2</v>
      </c>
      <c r="AC82" s="36">
        <v>2.1259649</v>
      </c>
      <c r="AD82">
        <v>1.4636191999999999</v>
      </c>
      <c r="AE82">
        <v>0.1008295</v>
      </c>
      <c r="AF82">
        <v>0.45253969999999999</v>
      </c>
      <c r="AG82">
        <v>4.6432099999999997E-2</v>
      </c>
      <c r="AH82">
        <v>2.1929368</v>
      </c>
      <c r="AI82">
        <v>0.4904384</v>
      </c>
      <c r="AJ82">
        <v>249.45389639999999</v>
      </c>
      <c r="AK82">
        <v>2.0005774000000001</v>
      </c>
      <c r="AL82">
        <v>29.293214800000001</v>
      </c>
      <c r="AM82">
        <v>2.3717E-3</v>
      </c>
      <c r="AN82">
        <v>12.4491069</v>
      </c>
      <c r="AO82">
        <v>1.1299056999999999</v>
      </c>
      <c r="AP82">
        <v>34.063275300000001</v>
      </c>
      <c r="AQ82">
        <v>0.61291589999999996</v>
      </c>
      <c r="AR82">
        <v>199.17608870000001</v>
      </c>
      <c r="AS82">
        <v>1.1722714000000001</v>
      </c>
      <c r="AT82">
        <v>-2.0123156999999998</v>
      </c>
      <c r="AU82">
        <v>1.469911</v>
      </c>
      <c r="AV82">
        <f>(5.2/nov_2021_out_good[[#This Row],[a]]+2*COS(nov_2021_out_good[[#This Row],[incl]]*3.1415/180)*((nov_2021_out_good[[#This Row],[a]]/5.2*(1-nov_2021_out_good[[#This Row],[e]]^2)^0.5)))</f>
        <v>4.0544590851537521</v>
      </c>
    </row>
    <row r="83" spans="1:48" x14ac:dyDescent="0.25">
      <c r="A83" s="30">
        <v>40980.278287036999</v>
      </c>
      <c r="B83" t="s">
        <v>1142</v>
      </c>
      <c r="C83" t="s">
        <v>1143</v>
      </c>
      <c r="D83">
        <v>25</v>
      </c>
      <c r="E83">
        <v>11.8</v>
      </c>
      <c r="F83">
        <v>0.1</v>
      </c>
      <c r="G83">
        <v>-11.8</v>
      </c>
      <c r="H83">
        <v>0.3</v>
      </c>
      <c r="I83" s="41">
        <v>99000000000</v>
      </c>
      <c r="J83">
        <v>0.3</v>
      </c>
      <c r="L83">
        <f>nov_2021_out_good[[#This Row],[Calculated Total Impact Energy(kt)]]*4180000000000*2/(nov_2021_out_good[[#This Row],[Vel(km/s)]]*1000)^2</f>
        <v>18012.065498419994</v>
      </c>
      <c r="M83">
        <f>2*(nov_2021_out_good[[#This Row],[Mass (kg)]]/4/1500)^0.3333</f>
        <v>2.8850377775376823</v>
      </c>
      <c r="N83" t="s">
        <v>2518</v>
      </c>
      <c r="O83" t="s">
        <v>2519</v>
      </c>
      <c r="P83">
        <v>2.5</v>
      </c>
      <c r="Q83">
        <v>139.80000000000001</v>
      </c>
      <c r="R83">
        <v>11.804236530000001</v>
      </c>
      <c r="S83">
        <v>49.460832000000003</v>
      </c>
      <c r="T83">
        <v>265.9391761</v>
      </c>
      <c r="U83">
        <v>0.63526883099999998</v>
      </c>
      <c r="V83">
        <v>8.9482473690000006</v>
      </c>
      <c r="W83">
        <v>7.6723726799999996</v>
      </c>
      <c r="Z83">
        <v>1</v>
      </c>
      <c r="AA83">
        <v>0.77603390000000005</v>
      </c>
      <c r="AB83">
        <v>2.8247600000000001E-2</v>
      </c>
      <c r="AC83" s="36">
        <v>1.1204873</v>
      </c>
      <c r="AD83">
        <v>0.94826060000000001</v>
      </c>
      <c r="AE83">
        <v>1.9523700000000001E-2</v>
      </c>
      <c r="AF83">
        <v>0.1816238</v>
      </c>
      <c r="AG83">
        <v>4.44629E-2</v>
      </c>
      <c r="AH83">
        <v>1.0820681999999999</v>
      </c>
      <c r="AI83">
        <v>0.21075240000000001</v>
      </c>
      <c r="AJ83">
        <v>64.8346892</v>
      </c>
      <c r="AK83">
        <v>7.7552471000000001</v>
      </c>
      <c r="AL83">
        <v>351.91878350000002</v>
      </c>
      <c r="AM83">
        <v>8.5579999999999999E-4</v>
      </c>
      <c r="AN83">
        <v>4.8395153000000004</v>
      </c>
      <c r="AO83">
        <v>1.4833523</v>
      </c>
      <c r="AP83">
        <v>29.153013300000001</v>
      </c>
      <c r="AQ83">
        <v>0.33035350000000002</v>
      </c>
      <c r="AR83">
        <v>336.04531200000002</v>
      </c>
      <c r="AS83">
        <v>5.6963444000000001</v>
      </c>
      <c r="AT83">
        <v>-3.0675731000000002</v>
      </c>
      <c r="AU83">
        <v>1.2428968</v>
      </c>
      <c r="AV83">
        <f>(5.2/nov_2021_out_good[[#This Row],[a]]+2*COS(nov_2021_out_good[[#This Row],[incl]]*3.1415/180)*((nov_2021_out_good[[#This Row],[a]]/5.2*(1-nov_2021_out_good[[#This Row],[e]]^2)^0.5)))</f>
        <v>5.8423103650885819</v>
      </c>
    </row>
    <row r="84" spans="1:48" x14ac:dyDescent="0.25">
      <c r="A84" s="30">
        <v>39592.4292824074</v>
      </c>
      <c r="B84" t="s">
        <v>476</v>
      </c>
      <c r="C84" t="s">
        <v>813</v>
      </c>
      <c r="D84">
        <v>37</v>
      </c>
      <c r="E84">
        <v>14.2</v>
      </c>
      <c r="F84">
        <v>7.9</v>
      </c>
      <c r="G84">
        <v>3.1</v>
      </c>
      <c r="H84">
        <v>11.4</v>
      </c>
      <c r="I84" s="41">
        <v>150000000000</v>
      </c>
      <c r="J84">
        <v>0.43</v>
      </c>
      <c r="L84">
        <f>nov_2021_out_good[[#This Row],[Calculated Total Impact Energy(kt)]]*4180000000000*2/(nov_2021_out_good[[#This Row],[Vel(km/s)]]*1000)^2</f>
        <v>17827.811942074986</v>
      </c>
      <c r="M84">
        <f>2*(nov_2021_out_good[[#This Row],[Mass (kg)]]/4/1500)^0.3333</f>
        <v>2.8751675754563699</v>
      </c>
      <c r="N84" t="s">
        <v>2518</v>
      </c>
      <c r="O84" t="s">
        <v>2519</v>
      </c>
      <c r="P84">
        <v>0.8</v>
      </c>
      <c r="Q84">
        <v>162</v>
      </c>
      <c r="R84">
        <v>14.21196679</v>
      </c>
      <c r="S84">
        <v>63.255409139999998</v>
      </c>
      <c r="T84">
        <v>154.87136190000001</v>
      </c>
      <c r="U84">
        <v>11.490416359999999</v>
      </c>
      <c r="V84">
        <v>-5.3895094569999999</v>
      </c>
      <c r="W84">
        <v>6.3955859459999997</v>
      </c>
      <c r="Z84">
        <v>1</v>
      </c>
      <c r="AA84">
        <v>0.71814169999999999</v>
      </c>
      <c r="AB84">
        <v>1.4137200000000001E-2</v>
      </c>
      <c r="AC84" s="36">
        <v>1.1270495</v>
      </c>
      <c r="AD84">
        <v>0.92259559999999996</v>
      </c>
      <c r="AE84">
        <v>2.0747000000000002E-2</v>
      </c>
      <c r="AF84">
        <v>0.22160730000000001</v>
      </c>
      <c r="AG84">
        <v>2.2865699999999999E-2</v>
      </c>
      <c r="AH84">
        <v>11.791077700000001</v>
      </c>
      <c r="AI84">
        <v>1.3792784</v>
      </c>
      <c r="AJ84">
        <v>127.142488</v>
      </c>
      <c r="AK84">
        <v>7.4855203000000001</v>
      </c>
      <c r="AL84">
        <v>243.4957465</v>
      </c>
      <c r="AM84">
        <v>5.9590000000000001E-4</v>
      </c>
      <c r="AN84">
        <v>8.5380523999999998</v>
      </c>
      <c r="AO84">
        <v>1.168717</v>
      </c>
      <c r="AP84">
        <v>28.112185</v>
      </c>
      <c r="AQ84">
        <v>0.38458690000000001</v>
      </c>
      <c r="AR84">
        <v>262.56577140000002</v>
      </c>
      <c r="AS84">
        <v>6.6613835000000003</v>
      </c>
      <c r="AT84">
        <v>-64.569545300000001</v>
      </c>
      <c r="AU84">
        <v>1.6262909999999999</v>
      </c>
      <c r="AV84">
        <f>(5.2/nov_2021_out_good[[#This Row],[a]]+2*COS(nov_2021_out_good[[#This Row],[incl]]*3.1415/180)*((nov_2021_out_good[[#This Row],[a]]/5.2*(1-nov_2021_out_good[[#This Row],[e]]^2)^0.5)))</f>
        <v>5.9749929838414007</v>
      </c>
    </row>
    <row r="85" spans="1:48" x14ac:dyDescent="0.25">
      <c r="A85" s="30">
        <v>42478.499421296299</v>
      </c>
      <c r="B85" t="s">
        <v>603</v>
      </c>
      <c r="C85" t="s">
        <v>604</v>
      </c>
      <c r="D85">
        <v>31.5</v>
      </c>
      <c r="E85">
        <v>17.100000000000001</v>
      </c>
      <c r="F85">
        <v>-3.5</v>
      </c>
      <c r="G85">
        <v>2.2000000000000002</v>
      </c>
      <c r="H85">
        <v>-16.600000000000001</v>
      </c>
      <c r="I85" s="41">
        <v>224000000000</v>
      </c>
      <c r="J85">
        <v>0.62</v>
      </c>
      <c r="L85">
        <f>nov_2021_out_good[[#This Row],[Calculated Total Impact Energy(kt)]]*4180000000000*2/(nov_2021_out_good[[#This Row],[Vel(km/s)]]*1000)^2</f>
        <v>17725.795971410007</v>
      </c>
      <c r="M85">
        <f>2*(nov_2021_out_good[[#This Row],[Mass (kg)]]/4/1500)^0.3333</f>
        <v>2.869673446162968</v>
      </c>
      <c r="N85" t="s">
        <v>2518</v>
      </c>
      <c r="O85" t="s">
        <v>2525</v>
      </c>
      <c r="P85">
        <v>20.7</v>
      </c>
      <c r="Q85">
        <v>-14.5</v>
      </c>
      <c r="R85">
        <v>17.107016099999999</v>
      </c>
      <c r="S85">
        <v>56.054100040000002</v>
      </c>
      <c r="T85">
        <v>354.9321769</v>
      </c>
      <c r="U85">
        <v>-14.13590881</v>
      </c>
      <c r="V85">
        <v>1.2535947949999999</v>
      </c>
      <c r="W85">
        <v>9.5527264219999992</v>
      </c>
      <c r="Z85">
        <v>1</v>
      </c>
      <c r="AA85">
        <v>0.98472979999999999</v>
      </c>
      <c r="AB85">
        <v>4.2437000000000004E-3</v>
      </c>
      <c r="AC85" s="36">
        <v>2.2808888999999999</v>
      </c>
      <c r="AD85">
        <v>1.6328092999999999</v>
      </c>
      <c r="AE85">
        <v>0.12884680000000001</v>
      </c>
      <c r="AF85">
        <v>0.39691070000000001</v>
      </c>
      <c r="AG85">
        <v>4.9230299999999998E-2</v>
      </c>
      <c r="AH85">
        <v>20.6813082</v>
      </c>
      <c r="AI85">
        <v>1.4864006000000001</v>
      </c>
      <c r="AJ85">
        <v>158.68277789999999</v>
      </c>
      <c r="AK85">
        <v>1.8731713000000001</v>
      </c>
      <c r="AL85">
        <v>28.662302499999999</v>
      </c>
      <c r="AM85">
        <v>2.4929999999999999E-4</v>
      </c>
      <c r="AN85">
        <v>13.0203825</v>
      </c>
      <c r="AO85">
        <v>1.126347</v>
      </c>
      <c r="AP85">
        <v>34.977708399999997</v>
      </c>
      <c r="AQ85">
        <v>0.61286810000000003</v>
      </c>
      <c r="AR85">
        <v>320.81421349999999</v>
      </c>
      <c r="AS85">
        <v>10.3256785</v>
      </c>
      <c r="AT85">
        <v>81.969774799999996</v>
      </c>
      <c r="AU85">
        <v>1.2932007999999999</v>
      </c>
      <c r="AV85">
        <f>(5.2/nov_2021_out_good[[#This Row],[a]]+2*COS(nov_2021_out_good[[#This Row],[incl]]*3.1415/180)*((nov_2021_out_good[[#This Row],[a]]/5.2*(1-nov_2021_out_good[[#This Row],[e]]^2)^0.5)))</f>
        <v>3.7239702705224778</v>
      </c>
    </row>
    <row r="86" spans="1:48" x14ac:dyDescent="0.25">
      <c r="A86" s="30">
        <v>44288.661782407398</v>
      </c>
      <c r="B86" t="s">
        <v>934</v>
      </c>
      <c r="C86" t="s">
        <v>935</v>
      </c>
      <c r="D86">
        <v>40</v>
      </c>
      <c r="E86">
        <v>14.1</v>
      </c>
      <c r="F86">
        <v>-8.9</v>
      </c>
      <c r="G86">
        <v>6.3</v>
      </c>
      <c r="H86">
        <v>-9</v>
      </c>
      <c r="I86" s="41">
        <v>137000000000</v>
      </c>
      <c r="J86">
        <v>0.4</v>
      </c>
      <c r="L86">
        <f>nov_2021_out_good[[#This Row],[Calculated Total Impact Energy(kt)]]*4180000000000*2/(nov_2021_out_good[[#This Row],[Vel(km/s)]]*1000)^2</f>
        <v>16820.079472863537</v>
      </c>
      <c r="M86">
        <f>2*(nov_2021_out_good[[#This Row],[Mass (kg)]]/4/1500)^0.3333</f>
        <v>2.8199452132404215</v>
      </c>
      <c r="N86" t="s">
        <v>2518</v>
      </c>
      <c r="O86" t="s">
        <v>2519</v>
      </c>
      <c r="P86">
        <v>71.2</v>
      </c>
      <c r="Q86">
        <v>106.7</v>
      </c>
      <c r="R86">
        <v>14.13859965</v>
      </c>
      <c r="S86">
        <v>65.998591610000005</v>
      </c>
      <c r="T86">
        <v>328.67880650000001</v>
      </c>
      <c r="U86">
        <v>-11.03380323</v>
      </c>
      <c r="V86">
        <v>6.7142489300000001</v>
      </c>
      <c r="W86">
        <v>5.7510040519999999</v>
      </c>
      <c r="Z86">
        <v>1</v>
      </c>
      <c r="AA86">
        <v>0.88774690000000001</v>
      </c>
      <c r="AB86">
        <v>6.2369000000000001E-3</v>
      </c>
      <c r="AC86" s="36">
        <v>2.0763965</v>
      </c>
      <c r="AD86">
        <v>1.4820717000000001</v>
      </c>
      <c r="AE86">
        <v>0.14558699999999999</v>
      </c>
      <c r="AF86">
        <v>0.40100950000000002</v>
      </c>
      <c r="AG86">
        <v>6.1251300000000002E-2</v>
      </c>
      <c r="AH86">
        <v>2.396436</v>
      </c>
      <c r="AI86">
        <v>0.9435983</v>
      </c>
      <c r="AJ86">
        <v>127.4851243</v>
      </c>
      <c r="AK86">
        <v>2.4933757000000001</v>
      </c>
      <c r="AL86">
        <v>12.8567394</v>
      </c>
      <c r="AM86">
        <v>8.1566999999999994E-3</v>
      </c>
      <c r="AN86">
        <v>8.7962053999999998</v>
      </c>
      <c r="AO86">
        <v>1.1421197999999999</v>
      </c>
      <c r="AP86">
        <v>34.296756899999998</v>
      </c>
      <c r="AQ86">
        <v>0.8572092</v>
      </c>
      <c r="AR86">
        <v>30.4328647</v>
      </c>
      <c r="AS86">
        <v>1.2986747000000001</v>
      </c>
      <c r="AT86">
        <v>22.075126900000001</v>
      </c>
      <c r="AU86">
        <v>3.0149577000000001</v>
      </c>
      <c r="AV86">
        <f>(5.2/nov_2021_out_good[[#This Row],[a]]+2*COS(nov_2021_out_good[[#This Row],[incl]]*3.1415/180)*((nov_2021_out_good[[#This Row],[a]]/5.2*(1-nov_2021_out_good[[#This Row],[e]]^2)^0.5)))</f>
        <v>4.0303329033224973</v>
      </c>
    </row>
    <row r="87" spans="1:48" x14ac:dyDescent="0.25">
      <c r="A87" s="30">
        <v>39913.779687499999</v>
      </c>
      <c r="B87" t="s">
        <v>505</v>
      </c>
      <c r="C87" t="s">
        <v>506</v>
      </c>
      <c r="D87">
        <v>32.4</v>
      </c>
      <c r="E87">
        <v>19.100000000000001</v>
      </c>
      <c r="F87">
        <v>-18.899999999999999</v>
      </c>
      <c r="G87">
        <v>2.6</v>
      </c>
      <c r="H87">
        <v>0.3</v>
      </c>
      <c r="I87" s="41">
        <v>270000000000</v>
      </c>
      <c r="J87">
        <v>0.73</v>
      </c>
      <c r="L87">
        <f>nov_2021_out_good[[#This Row],[Calculated Total Impact Energy(kt)]]*4180000000000*2/(nov_2021_out_good[[#This Row],[Vel(km/s)]]*1000)^2</f>
        <v>16728.708094624599</v>
      </c>
      <c r="M87">
        <f>2*(nov_2021_out_good[[#This Row],[Mass (kg)]]/4/1500)^0.3333</f>
        <v>2.8148302063182187</v>
      </c>
      <c r="N87" t="s">
        <v>2524</v>
      </c>
      <c r="O87" t="s">
        <v>2519</v>
      </c>
      <c r="P87">
        <v>-44.7</v>
      </c>
      <c r="Q87">
        <v>25.7</v>
      </c>
      <c r="R87">
        <v>19.080356389999999</v>
      </c>
      <c r="S87">
        <v>52.879942139999997</v>
      </c>
      <c r="T87">
        <v>316.15519899999998</v>
      </c>
      <c r="U87">
        <v>-10.97273504</v>
      </c>
      <c r="V87">
        <v>10.538956949999999</v>
      </c>
      <c r="W87">
        <v>11.5147502</v>
      </c>
      <c r="Z87">
        <v>1</v>
      </c>
      <c r="AA87">
        <v>1.001573</v>
      </c>
      <c r="AB87">
        <v>2.8600000000000001E-4</v>
      </c>
      <c r="AC87" s="36">
        <v>-8.2219928000000007</v>
      </c>
      <c r="AD87">
        <v>-3.6102099000000001</v>
      </c>
      <c r="AE87">
        <v>1.4737279000000001</v>
      </c>
      <c r="AF87">
        <v>1.2774278999999999</v>
      </c>
      <c r="AG87">
        <v>0.113278</v>
      </c>
      <c r="AH87">
        <v>6.2367584000000003</v>
      </c>
      <c r="AI87">
        <v>0.62335739999999995</v>
      </c>
      <c r="AJ87">
        <v>357.72592850000001</v>
      </c>
      <c r="AK87">
        <v>0.75137799999999999</v>
      </c>
      <c r="AL87">
        <v>200.89315500000001</v>
      </c>
      <c r="AM87">
        <v>5.0219999999999996E-4</v>
      </c>
      <c r="AN87">
        <v>15.704511699999999</v>
      </c>
      <c r="AO87">
        <v>1.1704254000000001</v>
      </c>
      <c r="AP87">
        <v>44.904462600000002</v>
      </c>
      <c r="AQ87">
        <v>1.1168921999999999</v>
      </c>
      <c r="AR87">
        <v>108.03552809999999</v>
      </c>
      <c r="AS87">
        <v>1.1348693999999999</v>
      </c>
      <c r="AT87">
        <v>4.1699488000000002</v>
      </c>
      <c r="AU87">
        <v>1.2596113</v>
      </c>
      <c r="AV87" t="e">
        <f>(5.2/nov_2021_out_good[[#This Row],[a]]+2*COS(nov_2021_out_good[[#This Row],[incl]]*3.1415/180)*((nov_2021_out_good[[#This Row],[a]]/5.2*(1-nov_2021_out_good[[#This Row],[e]]^2)^0.5)))</f>
        <v>#NUM!</v>
      </c>
    </row>
    <row r="88" spans="1:48" x14ac:dyDescent="0.25">
      <c r="A88" s="30">
        <v>41170.815729166701</v>
      </c>
      <c r="B88" t="s">
        <v>559</v>
      </c>
      <c r="C88" t="s">
        <v>560</v>
      </c>
      <c r="D88">
        <v>28.1</v>
      </c>
      <c r="E88">
        <v>18.3</v>
      </c>
      <c r="F88">
        <v>-1.9</v>
      </c>
      <c r="G88">
        <v>14.1</v>
      </c>
      <c r="H88">
        <v>-11.5</v>
      </c>
      <c r="I88" s="41">
        <v>244000000000</v>
      </c>
      <c r="J88">
        <v>0.67</v>
      </c>
      <c r="L88">
        <f>nov_2021_out_good[[#This Row],[Calculated Total Impact Energy(kt)]]*4180000000000*2/(nov_2021_out_good[[#This Row],[Vel(km/s)]]*1000)^2</f>
        <v>16725.491952581444</v>
      </c>
      <c r="M88">
        <f>2*(nov_2021_out_good[[#This Row],[Mass (kg)]]/4/1500)^0.3333</f>
        <v>2.8146498264066016</v>
      </c>
      <c r="N88" t="s">
        <v>2518</v>
      </c>
      <c r="O88" t="s">
        <v>2525</v>
      </c>
      <c r="P88">
        <v>1.2</v>
      </c>
      <c r="Q88">
        <v>-52.2</v>
      </c>
      <c r="R88">
        <v>18.293988079999998</v>
      </c>
      <c r="S88">
        <v>46.710778009999999</v>
      </c>
      <c r="T88">
        <v>327.57194609999999</v>
      </c>
      <c r="U88">
        <v>-11.239766530000001</v>
      </c>
      <c r="V88">
        <v>7.1406949329999998</v>
      </c>
      <c r="W88">
        <v>12.54384806</v>
      </c>
      <c r="Z88">
        <v>1</v>
      </c>
      <c r="AA88">
        <v>0.8429856</v>
      </c>
      <c r="AB88">
        <v>9.9541000000000004E-3</v>
      </c>
      <c r="AC88" s="36">
        <v>1.8904649</v>
      </c>
      <c r="AD88">
        <v>1.3667252999999999</v>
      </c>
      <c r="AE88">
        <v>0.1032328</v>
      </c>
      <c r="AF88">
        <v>0.38320769999999998</v>
      </c>
      <c r="AG88">
        <v>4.6885299999999998E-2</v>
      </c>
      <c r="AH88">
        <v>19.596668399999999</v>
      </c>
      <c r="AI88">
        <v>1.3014815</v>
      </c>
      <c r="AJ88">
        <v>114.7885902</v>
      </c>
      <c r="AK88">
        <v>3.7245539000000001</v>
      </c>
      <c r="AL88">
        <v>176.10626869999999</v>
      </c>
      <c r="AM88">
        <v>7.1999999999999997E-6</v>
      </c>
      <c r="AN88">
        <v>14.735795400000001</v>
      </c>
      <c r="AO88">
        <v>1.1472821</v>
      </c>
      <c r="AP88">
        <v>33.421767699999997</v>
      </c>
      <c r="AQ88">
        <v>0.73346900000000004</v>
      </c>
      <c r="AR88">
        <v>202.135841</v>
      </c>
      <c r="AS88">
        <v>1.6538717000000001</v>
      </c>
      <c r="AT88">
        <v>42.327775299999999</v>
      </c>
      <c r="AU88">
        <v>1.1876754</v>
      </c>
      <c r="AV88">
        <f>(5.2/nov_2021_out_good[[#This Row],[a]]+2*COS(nov_2021_out_good[[#This Row],[incl]]*3.1415/180)*((nov_2021_out_good[[#This Row],[a]]/5.2*(1-nov_2021_out_good[[#This Row],[e]]^2)^0.5)))</f>
        <v>4.2621283374018395</v>
      </c>
    </row>
    <row r="89" spans="1:48" x14ac:dyDescent="0.25">
      <c r="A89" s="30">
        <v>43132.514999999999</v>
      </c>
      <c r="B89" t="s">
        <v>696</v>
      </c>
      <c r="C89" t="s">
        <v>697</v>
      </c>
      <c r="D89">
        <v>37</v>
      </c>
      <c r="E89">
        <v>16.5</v>
      </c>
      <c r="F89">
        <v>8.1</v>
      </c>
      <c r="G89">
        <v>-8.4</v>
      </c>
      <c r="H89">
        <v>-11.7</v>
      </c>
      <c r="I89" s="41">
        <v>190000000000</v>
      </c>
      <c r="J89">
        <v>0.53</v>
      </c>
      <c r="L89">
        <f>nov_2021_out_good[[#This Row],[Calculated Total Impact Energy(kt)]]*4180000000000*2/(nov_2021_out_good[[#This Row],[Vel(km/s)]]*1000)^2</f>
        <v>16274.747474747475</v>
      </c>
      <c r="M89">
        <f>2*(nov_2021_out_good[[#This Row],[Mass (kg)]]/4/1500)^0.3333</f>
        <v>2.7891372526936085</v>
      </c>
      <c r="N89" t="s">
        <v>2524</v>
      </c>
      <c r="O89" t="s">
        <v>2519</v>
      </c>
      <c r="P89">
        <v>-19.399999999999999</v>
      </c>
      <c r="Q89">
        <v>104.3</v>
      </c>
      <c r="R89">
        <v>16.52452722</v>
      </c>
      <c r="S89">
        <v>69.901555909999999</v>
      </c>
      <c r="T89">
        <v>21.844780790000002</v>
      </c>
      <c r="U89">
        <v>-14.403959860000001</v>
      </c>
      <c r="V89">
        <v>-5.7742357179999999</v>
      </c>
      <c r="W89">
        <v>5.678392573</v>
      </c>
      <c r="Z89">
        <v>1</v>
      </c>
      <c r="AA89">
        <v>0.92763220000000002</v>
      </c>
      <c r="AB89">
        <v>4.6829000000000003E-3</v>
      </c>
      <c r="AC89" s="36">
        <v>3.6731622000000002</v>
      </c>
      <c r="AD89">
        <v>2.3003971999999999</v>
      </c>
      <c r="AE89">
        <v>0.45710210000000001</v>
      </c>
      <c r="AF89">
        <v>0.59675129999999998</v>
      </c>
      <c r="AG89">
        <v>8.1411600000000001E-2</v>
      </c>
      <c r="AH89">
        <v>10.182521599999999</v>
      </c>
      <c r="AI89">
        <v>0.48500680000000002</v>
      </c>
      <c r="AJ89">
        <v>212.5313606</v>
      </c>
      <c r="AK89">
        <v>1.1853715</v>
      </c>
      <c r="AL89">
        <v>312.33293170000002</v>
      </c>
      <c r="AM89">
        <v>4.417E-4</v>
      </c>
      <c r="AN89">
        <v>11.9945713</v>
      </c>
      <c r="AO89">
        <v>1.1281051</v>
      </c>
      <c r="AP89">
        <v>37.615622000000002</v>
      </c>
      <c r="AQ89">
        <v>1.0185759000000001</v>
      </c>
      <c r="AR89">
        <v>98.777588300000005</v>
      </c>
      <c r="AS89">
        <v>2.6815969000000002</v>
      </c>
      <c r="AT89">
        <v>56.099397199999999</v>
      </c>
      <c r="AU89">
        <v>1.8017783000000001</v>
      </c>
      <c r="AV89">
        <f>(5.2/nov_2021_out_good[[#This Row],[a]]+2*COS(nov_2021_out_good[[#This Row],[incl]]*3.1415/180)*((nov_2021_out_good[[#This Row],[a]]/5.2*(1-nov_2021_out_good[[#This Row],[e]]^2)^0.5)))</f>
        <v>2.9592588546170564</v>
      </c>
    </row>
    <row r="90" spans="1:48" x14ac:dyDescent="0.25">
      <c r="A90" s="30">
        <v>40237.933912036999</v>
      </c>
      <c r="B90" t="s">
        <v>792</v>
      </c>
      <c r="C90" t="s">
        <v>92</v>
      </c>
      <c r="D90">
        <v>37</v>
      </c>
      <c r="E90">
        <v>15.1</v>
      </c>
      <c r="F90">
        <v>-11.7</v>
      </c>
      <c r="G90">
        <v>2.7</v>
      </c>
      <c r="H90">
        <v>-9.1</v>
      </c>
      <c r="I90" s="41">
        <v>153000000000</v>
      </c>
      <c r="J90">
        <v>0.44</v>
      </c>
      <c r="L90">
        <f>nov_2021_out_good[[#This Row],[Calculated Total Impact Energy(kt)]]*4180000000000*2/(nov_2021_out_good[[#This Row],[Vel(km/s)]]*1000)^2</f>
        <v>16132.625762027981</v>
      </c>
      <c r="M90">
        <f>2*(nov_2021_out_good[[#This Row],[Mass (kg)]]/4/1500)^0.3333</f>
        <v>2.7809954620084527</v>
      </c>
      <c r="N90" t="s">
        <v>2518</v>
      </c>
      <c r="O90" t="s">
        <v>2519</v>
      </c>
      <c r="P90">
        <v>48.7</v>
      </c>
      <c r="Q90">
        <v>21</v>
      </c>
      <c r="R90">
        <v>15.06618731</v>
      </c>
      <c r="S90">
        <v>27.142513399999999</v>
      </c>
      <c r="T90">
        <v>257.62468339999998</v>
      </c>
      <c r="U90">
        <v>1.4730427909999999</v>
      </c>
      <c r="V90">
        <v>6.7135721610000001</v>
      </c>
      <c r="W90">
        <v>13.40701659</v>
      </c>
      <c r="Z90">
        <v>1</v>
      </c>
      <c r="AA90">
        <v>0.95711469999999998</v>
      </c>
      <c r="AB90">
        <v>4.9198000000000002E-3</v>
      </c>
      <c r="AC90" s="36">
        <v>4.4409238000000002</v>
      </c>
      <c r="AD90">
        <v>2.6990192</v>
      </c>
      <c r="AE90">
        <v>0.5527126</v>
      </c>
      <c r="AF90">
        <v>0.64538430000000002</v>
      </c>
      <c r="AG90">
        <v>7.4142100000000002E-2</v>
      </c>
      <c r="AH90">
        <v>3.2074313999999999</v>
      </c>
      <c r="AI90">
        <v>0.54412139999999998</v>
      </c>
      <c r="AJ90">
        <v>203.99689810000001</v>
      </c>
      <c r="AK90">
        <v>1.1655115</v>
      </c>
      <c r="AL90">
        <v>340.0751338</v>
      </c>
      <c r="AM90">
        <v>1.0593E-3</v>
      </c>
      <c r="AN90">
        <v>10.331867300000001</v>
      </c>
      <c r="AO90">
        <v>1.1087773999999999</v>
      </c>
      <c r="AP90">
        <v>38.2394447</v>
      </c>
      <c r="AQ90">
        <v>0.88009459999999995</v>
      </c>
      <c r="AR90">
        <v>115.0441524</v>
      </c>
      <c r="AS90">
        <v>1.5948325000000001</v>
      </c>
      <c r="AT90">
        <v>33.410983999999999</v>
      </c>
      <c r="AU90">
        <v>1.2759433</v>
      </c>
      <c r="AV90">
        <f>(5.2/nov_2021_out_good[[#This Row],[a]]+2*COS(nov_2021_out_good[[#This Row],[incl]]*3.1415/180)*((nov_2021_out_good[[#This Row],[a]]/5.2*(1-nov_2021_out_good[[#This Row],[e]]^2)^0.5)))</f>
        <v>2.7183327661796466</v>
      </c>
    </row>
    <row r="91" spans="1:48" x14ac:dyDescent="0.25">
      <c r="A91" s="30">
        <v>42124.4312615741</v>
      </c>
      <c r="B91" t="s">
        <v>1104</v>
      </c>
      <c r="C91" t="s">
        <v>1105</v>
      </c>
      <c r="D91">
        <v>26.7</v>
      </c>
      <c r="E91">
        <v>12.9</v>
      </c>
      <c r="F91">
        <v>12.2</v>
      </c>
      <c r="G91">
        <v>-4.2</v>
      </c>
      <c r="H91">
        <v>0.9</v>
      </c>
      <c r="I91" s="41">
        <v>105000000000</v>
      </c>
      <c r="J91">
        <v>0.32</v>
      </c>
      <c r="L91">
        <f>nov_2021_out_good[[#This Row],[Calculated Total Impact Energy(kt)]]*4180000000000*2/(nov_2021_out_good[[#This Row],[Vel(km/s)]]*1000)^2</f>
        <v>16075.95697373956</v>
      </c>
      <c r="M91">
        <f>2*(nov_2021_out_good[[#This Row],[Mass (kg)]]/4/1500)^0.3333</f>
        <v>2.7777357165016667</v>
      </c>
      <c r="N91" t="s">
        <v>2524</v>
      </c>
      <c r="O91" t="s">
        <v>2519</v>
      </c>
      <c r="P91">
        <v>-48.7</v>
      </c>
      <c r="Q91">
        <v>139.1</v>
      </c>
      <c r="R91">
        <v>12.934063549999999</v>
      </c>
      <c r="S91">
        <v>48.459403430000002</v>
      </c>
      <c r="T91">
        <v>29.814087229999998</v>
      </c>
      <c r="U91">
        <v>-8.3996246560000003</v>
      </c>
      <c r="V91">
        <v>-4.8132533579999999</v>
      </c>
      <c r="W91">
        <v>8.5772313570000005</v>
      </c>
      <c r="Z91">
        <v>1</v>
      </c>
      <c r="AA91">
        <v>0.98244299999999996</v>
      </c>
      <c r="AB91">
        <v>6.6274999999999997E-3</v>
      </c>
      <c r="AC91" s="36">
        <v>2.0388174000000001</v>
      </c>
      <c r="AD91">
        <v>1.5106302</v>
      </c>
      <c r="AE91">
        <v>0.18723790000000001</v>
      </c>
      <c r="AF91">
        <v>0.34964689999999998</v>
      </c>
      <c r="AG91">
        <v>8.4764099999999995E-2</v>
      </c>
      <c r="AH91">
        <v>1.9507979</v>
      </c>
      <c r="AI91">
        <v>0.37890239999999997</v>
      </c>
      <c r="AJ91">
        <v>205.13313210000001</v>
      </c>
      <c r="AK91">
        <v>1.4280777</v>
      </c>
      <c r="AL91">
        <v>39.598658299999997</v>
      </c>
      <c r="AM91">
        <v>8.1133000000000004E-3</v>
      </c>
      <c r="AN91">
        <v>6.3025245999999999</v>
      </c>
      <c r="AO91">
        <v>1.3157664</v>
      </c>
      <c r="AP91">
        <v>34.267556800000001</v>
      </c>
      <c r="AQ91">
        <v>1.0620639999999999</v>
      </c>
      <c r="AR91">
        <v>178.1486874</v>
      </c>
      <c r="AS91">
        <v>1.7244496</v>
      </c>
      <c r="AT91">
        <v>12.373594600000001</v>
      </c>
      <c r="AU91">
        <v>3.5756606</v>
      </c>
      <c r="AV91">
        <f>(5.2/nov_2021_out_good[[#This Row],[a]]+2*COS(nov_2021_out_good[[#This Row],[incl]]*3.1415/180)*((nov_2021_out_good[[#This Row],[a]]/5.2*(1-nov_2021_out_good[[#This Row],[e]]^2)^0.5)))</f>
        <v>3.9862955734414469</v>
      </c>
    </row>
    <row r="92" spans="1:48" x14ac:dyDescent="0.25">
      <c r="A92" s="30">
        <v>41631.354826388902</v>
      </c>
      <c r="B92" t="s">
        <v>822</v>
      </c>
      <c r="C92" t="s">
        <v>823</v>
      </c>
      <c r="D92">
        <v>34.299999999999997</v>
      </c>
      <c r="E92">
        <v>15.1</v>
      </c>
      <c r="F92">
        <v>-1.1000000000000001</v>
      </c>
      <c r="G92">
        <v>11.4</v>
      </c>
      <c r="H92">
        <v>-9.9</v>
      </c>
      <c r="I92" s="41">
        <v>147000000000</v>
      </c>
      <c r="J92">
        <v>0.43</v>
      </c>
      <c r="L92">
        <f>nov_2021_out_good[[#This Row],[Calculated Total Impact Energy(kt)]]*4180000000000*2/(nov_2021_out_good[[#This Row],[Vel(km/s)]]*1000)^2</f>
        <v>15765.975176527345</v>
      </c>
      <c r="M92">
        <f>2*(nov_2021_out_good[[#This Row],[Mass (kg)]]/4/1500)^0.3333</f>
        <v>2.7597677759541552</v>
      </c>
      <c r="N92" t="s">
        <v>2518</v>
      </c>
      <c r="O92" t="s">
        <v>2519</v>
      </c>
      <c r="P92">
        <v>39.5</v>
      </c>
      <c r="Q92">
        <v>2</v>
      </c>
      <c r="R92">
        <v>15.138692150000001</v>
      </c>
      <c r="S92">
        <v>63.145908059999996</v>
      </c>
      <c r="T92">
        <v>302.17891020000002</v>
      </c>
      <c r="U92">
        <v>-7.1928899939999997</v>
      </c>
      <c r="V92">
        <v>11.43144487</v>
      </c>
      <c r="W92">
        <v>6.8384502349999998</v>
      </c>
      <c r="Z92">
        <v>1</v>
      </c>
      <c r="AA92">
        <v>0.5325124</v>
      </c>
      <c r="AB92">
        <v>3.9239200000000002E-2</v>
      </c>
      <c r="AC92" s="36">
        <v>1.1685724</v>
      </c>
      <c r="AD92">
        <v>0.85054240000000003</v>
      </c>
      <c r="AE92">
        <v>1.5217700000000001E-2</v>
      </c>
      <c r="AF92">
        <v>0.37391439999999998</v>
      </c>
      <c r="AG92">
        <v>3.6202499999999999E-2</v>
      </c>
      <c r="AH92">
        <v>4.8918366000000004</v>
      </c>
      <c r="AI92">
        <v>1.2795049000000001</v>
      </c>
      <c r="AJ92">
        <v>313.2668243</v>
      </c>
      <c r="AK92">
        <v>2.5501250999999998</v>
      </c>
      <c r="AL92">
        <v>271.45541079999998</v>
      </c>
      <c r="AM92">
        <v>5.3756999999999997E-3</v>
      </c>
      <c r="AN92">
        <v>10.6339319</v>
      </c>
      <c r="AO92">
        <v>1.0971555</v>
      </c>
      <c r="AP92">
        <v>27.5827256</v>
      </c>
      <c r="AQ92">
        <v>0.33828039999999998</v>
      </c>
      <c r="AR92">
        <v>121.6505798</v>
      </c>
      <c r="AS92">
        <v>2.1962237</v>
      </c>
      <c r="AT92">
        <v>32.518403300000003</v>
      </c>
      <c r="AU92">
        <v>1.6071803</v>
      </c>
      <c r="AV92">
        <f>(5.2/nov_2021_out_good[[#This Row],[a]]+2*COS(nov_2021_out_good[[#This Row],[incl]]*3.1415/180)*((nov_2021_out_good[[#This Row],[a]]/5.2*(1-nov_2021_out_good[[#This Row],[e]]^2)^0.5)))</f>
        <v>6.4160432897659092</v>
      </c>
    </row>
    <row r="93" spans="1:48" x14ac:dyDescent="0.25">
      <c r="A93" s="30">
        <v>44045.691956018498</v>
      </c>
      <c r="B93" t="s">
        <v>1321</v>
      </c>
      <c r="C93" t="s">
        <v>1362</v>
      </c>
      <c r="D93">
        <v>38</v>
      </c>
      <c r="E93">
        <v>11.1</v>
      </c>
      <c r="F93">
        <v>0.5</v>
      </c>
      <c r="G93">
        <v>6</v>
      </c>
      <c r="H93">
        <v>9.3000000000000007</v>
      </c>
      <c r="I93" s="41">
        <v>74000000000</v>
      </c>
      <c r="J93">
        <v>0.23</v>
      </c>
      <c r="L93">
        <f>nov_2021_out_good[[#This Row],[Calculated Total Impact Energy(kt)]]*4180000000000*2/(nov_2021_out_good[[#This Row],[Vel(km/s)]]*1000)^2</f>
        <v>15605.876146416687</v>
      </c>
      <c r="M93">
        <f>2*(nov_2021_out_good[[#This Row],[Mass (kg)]]/4/1500)^0.3333</f>
        <v>2.7503953574118269</v>
      </c>
      <c r="N93" t="s">
        <v>2524</v>
      </c>
      <c r="O93" t="s">
        <v>2525</v>
      </c>
      <c r="P93">
        <v>-35.1</v>
      </c>
      <c r="Q93">
        <v>-34.200000000000003</v>
      </c>
      <c r="R93">
        <v>11.0788086</v>
      </c>
      <c r="S93">
        <v>45.476926710000001</v>
      </c>
      <c r="T93">
        <v>221.5930152</v>
      </c>
      <c r="U93">
        <v>5.9073748430000004</v>
      </c>
      <c r="V93">
        <v>5.2435251349999996</v>
      </c>
      <c r="W93">
        <v>7.7684211149999998</v>
      </c>
      <c r="Z93">
        <v>1</v>
      </c>
      <c r="AA93">
        <v>0.882664</v>
      </c>
      <c r="AB93">
        <v>0.16551070000000001</v>
      </c>
      <c r="AC93" s="36">
        <v>1.0158351000000001</v>
      </c>
      <c r="AD93">
        <v>0.94924960000000003</v>
      </c>
      <c r="AE93">
        <v>8.34892E-2</v>
      </c>
      <c r="AF93">
        <v>7.01455E-2</v>
      </c>
      <c r="AG93">
        <v>9.2564599999999997E-2</v>
      </c>
      <c r="AH93">
        <v>2.6971216</v>
      </c>
      <c r="AI93">
        <v>7.4585261000000003</v>
      </c>
      <c r="AJ93">
        <v>170.2575669</v>
      </c>
      <c r="AK93">
        <v>13.3734305</v>
      </c>
      <c r="AL93">
        <v>310.5137474</v>
      </c>
      <c r="AM93">
        <v>0.1101456</v>
      </c>
      <c r="AN93">
        <v>1.5896018999999999</v>
      </c>
      <c r="AO93">
        <v>3.9298362999999998</v>
      </c>
      <c r="AP93">
        <v>28.529926400000001</v>
      </c>
      <c r="AQ93">
        <v>1.4403068000000001</v>
      </c>
      <c r="AR93">
        <v>52.490417100000002</v>
      </c>
      <c r="AS93">
        <v>23.848249299999999</v>
      </c>
      <c r="AT93">
        <v>-41.600626099999999</v>
      </c>
      <c r="AU93">
        <v>15.361069799999999</v>
      </c>
      <c r="AV93">
        <f>(5.2/nov_2021_out_good[[#This Row],[a]]+2*COS(nov_2021_out_good[[#This Row],[incl]]*3.1415/180)*((nov_2021_out_good[[#This Row],[a]]/5.2*(1-nov_2021_out_good[[#This Row],[e]]^2)^0.5)))</f>
        <v>5.8418045289649294</v>
      </c>
    </row>
    <row r="94" spans="1:48" x14ac:dyDescent="0.25">
      <c r="A94" s="30">
        <v>42359.106111111098</v>
      </c>
      <c r="B94" t="s">
        <v>1255</v>
      </c>
      <c r="C94" t="s">
        <v>1256</v>
      </c>
      <c r="D94">
        <v>42.2</v>
      </c>
      <c r="E94">
        <v>12.1</v>
      </c>
      <c r="F94">
        <v>6.4</v>
      </c>
      <c r="G94">
        <v>-10</v>
      </c>
      <c r="H94">
        <v>2.5</v>
      </c>
      <c r="I94" s="41">
        <v>83000000000</v>
      </c>
      <c r="J94">
        <v>0.26</v>
      </c>
      <c r="L94">
        <f>nov_2021_out_good[[#This Row],[Calculated Total Impact Energy(kt)]]*4180000000000*2/(nov_2021_out_good[[#This Row],[Vel(km/s)]]*1000)^2</f>
        <v>14845.980465815177</v>
      </c>
      <c r="M94">
        <f>2*(nov_2021_out_good[[#This Row],[Mass (kg)]]/4/1500)^0.3333</f>
        <v>2.7050134271978261</v>
      </c>
      <c r="N94" t="s">
        <v>2518</v>
      </c>
      <c r="O94" t="s">
        <v>2519</v>
      </c>
      <c r="P94">
        <v>5.9</v>
      </c>
      <c r="Q94">
        <v>143</v>
      </c>
      <c r="R94">
        <v>12.133012819999999</v>
      </c>
      <c r="S94">
        <v>26.969944040000001</v>
      </c>
      <c r="T94">
        <v>228.71313269999999</v>
      </c>
      <c r="U94">
        <v>3.6307781000000001</v>
      </c>
      <c r="V94">
        <v>4.1347389520000002</v>
      </c>
      <c r="W94">
        <v>10.81348159</v>
      </c>
      <c r="Z94">
        <v>1</v>
      </c>
      <c r="AA94">
        <v>0.69916400000000001</v>
      </c>
      <c r="AB94">
        <v>5.7382200000000001E-2</v>
      </c>
      <c r="AC94" s="36">
        <v>1.0491429000000001</v>
      </c>
      <c r="AD94">
        <v>0.87415350000000003</v>
      </c>
      <c r="AE94">
        <v>1.68845E-2</v>
      </c>
      <c r="AF94">
        <v>0.20018159999999999</v>
      </c>
      <c r="AG94">
        <v>5.0652200000000001E-2</v>
      </c>
      <c r="AH94">
        <v>0.29562709999999998</v>
      </c>
      <c r="AI94">
        <v>0.52459120000000004</v>
      </c>
      <c r="AJ94">
        <v>43.119290399999997</v>
      </c>
      <c r="AK94">
        <v>2.0503996</v>
      </c>
      <c r="AL94">
        <v>268.27778419999999</v>
      </c>
      <c r="AM94">
        <v>0.69445129999999999</v>
      </c>
      <c r="AN94">
        <v>5.2084450000000002</v>
      </c>
      <c r="AO94">
        <v>1.4328236000000001</v>
      </c>
      <c r="AP94">
        <v>28.082888100000002</v>
      </c>
      <c r="AQ94">
        <v>0.34899930000000001</v>
      </c>
      <c r="AR94">
        <v>237.73741150000001</v>
      </c>
      <c r="AS94">
        <v>2.7847447000000001</v>
      </c>
      <c r="AT94">
        <v>-18.520122499999999</v>
      </c>
      <c r="AU94">
        <v>2.0439044000000002</v>
      </c>
      <c r="AV94">
        <f>(5.2/nov_2021_out_good[[#This Row],[a]]+2*COS(nov_2021_out_good[[#This Row],[incl]]*3.1415/180)*((nov_2021_out_good[[#This Row],[a]]/5.2*(1-nov_2021_out_good[[#This Row],[e]]^2)^0.5)))</f>
        <v>6.2780151515170388</v>
      </c>
    </row>
    <row r="95" spans="1:48" x14ac:dyDescent="0.25">
      <c r="A95" s="30">
        <v>41947.842708333301</v>
      </c>
      <c r="B95" t="s">
        <v>780</v>
      </c>
      <c r="C95" t="s">
        <v>781</v>
      </c>
      <c r="D95">
        <v>22.2</v>
      </c>
      <c r="E95">
        <v>16</v>
      </c>
      <c r="F95">
        <v>-7.2</v>
      </c>
      <c r="G95">
        <v>-12.1</v>
      </c>
      <c r="H95">
        <v>-7.7</v>
      </c>
      <c r="I95" s="41">
        <v>156000000000</v>
      </c>
      <c r="J95">
        <v>0.45</v>
      </c>
      <c r="L95">
        <f>nov_2021_out_good[[#This Row],[Calculated Total Impact Energy(kt)]]*4180000000000*2/(nov_2021_out_good[[#This Row],[Vel(km/s)]]*1000)^2</f>
        <v>14695.3125</v>
      </c>
      <c r="M95">
        <f>2*(nov_2021_out_good[[#This Row],[Mass (kg)]]/4/1500)^0.3333</f>
        <v>2.6958323874975445</v>
      </c>
      <c r="N95" t="s">
        <v>2518</v>
      </c>
      <c r="O95" t="s">
        <v>2519</v>
      </c>
      <c r="P95">
        <v>43.1</v>
      </c>
      <c r="Q95">
        <v>115.8</v>
      </c>
      <c r="R95">
        <v>16.04805284</v>
      </c>
      <c r="S95">
        <v>47.084577729999999</v>
      </c>
      <c r="T95">
        <v>271.5597732</v>
      </c>
      <c r="U95">
        <v>-0.31991302500000002</v>
      </c>
      <c r="V95">
        <v>11.74859146</v>
      </c>
      <c r="W95">
        <v>10.92740841</v>
      </c>
      <c r="Z95">
        <v>1</v>
      </c>
      <c r="AA95">
        <v>0.70018689999999995</v>
      </c>
      <c r="AB95">
        <v>2.8606599999999999E-2</v>
      </c>
      <c r="AC95" s="36">
        <v>1.6587045</v>
      </c>
      <c r="AD95">
        <v>1.1794457</v>
      </c>
      <c r="AE95">
        <v>3.0499499999999999E-2</v>
      </c>
      <c r="AF95">
        <v>0.40634239999999999</v>
      </c>
      <c r="AG95">
        <v>3.32492E-2</v>
      </c>
      <c r="AH95">
        <v>3.1645986000000002</v>
      </c>
      <c r="AI95">
        <v>0.6297798</v>
      </c>
      <c r="AJ95">
        <v>271.01500970000001</v>
      </c>
      <c r="AK95">
        <v>3.0224386999999999</v>
      </c>
      <c r="AL95">
        <v>222.10349590000001</v>
      </c>
      <c r="AM95">
        <v>5.0207000000000003E-3</v>
      </c>
      <c r="AN95">
        <v>11.871712799999999</v>
      </c>
      <c r="AO95">
        <v>1.101721</v>
      </c>
      <c r="AP95">
        <v>32.202714899999997</v>
      </c>
      <c r="AQ95">
        <v>0.30199569999999998</v>
      </c>
      <c r="AR95">
        <v>38.342438999999999</v>
      </c>
      <c r="AS95">
        <v>1.5574763</v>
      </c>
      <c r="AT95">
        <v>23.436976699999999</v>
      </c>
      <c r="AU95">
        <v>1.2971872</v>
      </c>
      <c r="AV95">
        <f>(5.2/nov_2021_out_good[[#This Row],[a]]+2*COS(nov_2021_out_good[[#This Row],[incl]]*3.1415/180)*((nov_2021_out_good[[#This Row],[a]]/5.2*(1-nov_2021_out_good[[#This Row],[e]]^2)^0.5)))</f>
        <v>4.8227125712277132</v>
      </c>
    </row>
    <row r="96" spans="1:48" x14ac:dyDescent="0.25">
      <c r="A96" s="30">
        <v>39652.614872685197</v>
      </c>
      <c r="B96" t="s">
        <v>1019</v>
      </c>
      <c r="C96" t="s">
        <v>1020</v>
      </c>
      <c r="D96">
        <v>31.5</v>
      </c>
      <c r="E96">
        <v>14.5</v>
      </c>
      <c r="F96">
        <v>-7.7</v>
      </c>
      <c r="G96">
        <v>-8.1999999999999993</v>
      </c>
      <c r="H96">
        <v>-9.1</v>
      </c>
      <c r="I96" s="41">
        <v>121000000000</v>
      </c>
      <c r="J96">
        <v>0.36</v>
      </c>
      <c r="L96">
        <f>nov_2021_out_good[[#This Row],[Calculated Total Impact Energy(kt)]]*4180000000000*2/(nov_2021_out_good[[#This Row],[Vel(km/s)]]*1000)^2</f>
        <v>14314.387633769322</v>
      </c>
      <c r="M96">
        <f>2*(nov_2021_out_good[[#This Row],[Mass (kg)]]/4/1500)^0.3333</f>
        <v>2.6723371515644385</v>
      </c>
      <c r="N96" t="s">
        <v>2518</v>
      </c>
      <c r="O96" t="s">
        <v>2519</v>
      </c>
      <c r="P96">
        <v>38.6</v>
      </c>
      <c r="Q96">
        <v>68</v>
      </c>
      <c r="R96">
        <v>14.46858666</v>
      </c>
      <c r="S96">
        <v>16.49109082</v>
      </c>
      <c r="T96">
        <v>277.96296619999998</v>
      </c>
      <c r="U96">
        <v>-0.56897490699999997</v>
      </c>
      <c r="V96">
        <v>4.0675416139999996</v>
      </c>
      <c r="W96">
        <v>13.873405229999999</v>
      </c>
      <c r="Z96">
        <v>1</v>
      </c>
      <c r="AA96">
        <v>1.004702</v>
      </c>
      <c r="AB96">
        <v>1.5334000000000001E-3</v>
      </c>
      <c r="AC96" s="36">
        <v>2.9488070999999998</v>
      </c>
      <c r="AD96">
        <v>1.9767545</v>
      </c>
      <c r="AE96">
        <v>0.28038030000000003</v>
      </c>
      <c r="AF96">
        <v>0.4917417</v>
      </c>
      <c r="AG96">
        <v>7.2316500000000006E-2</v>
      </c>
      <c r="AH96">
        <v>10.3583342</v>
      </c>
      <c r="AI96">
        <v>1.1114155999999999</v>
      </c>
      <c r="AJ96">
        <v>165.16850400000001</v>
      </c>
      <c r="AK96">
        <v>1.0702068</v>
      </c>
      <c r="AL96">
        <v>120.99416720000001</v>
      </c>
      <c r="AM96">
        <v>5.3779999999999995E-4</v>
      </c>
      <c r="AN96">
        <v>9.3764920000000007</v>
      </c>
      <c r="AO96">
        <v>1.1245925000000001</v>
      </c>
      <c r="AP96">
        <v>36.024855899999999</v>
      </c>
      <c r="AQ96">
        <v>0.88347589999999998</v>
      </c>
      <c r="AR96">
        <v>202.97717230000001</v>
      </c>
      <c r="AS96">
        <v>1.7141215999999999</v>
      </c>
      <c r="AT96">
        <v>38.096381399999999</v>
      </c>
      <c r="AU96">
        <v>1.2041656000000001</v>
      </c>
      <c r="AV96">
        <f>(5.2/nov_2021_out_good[[#This Row],[a]]+2*COS(nov_2021_out_good[[#This Row],[incl]]*3.1415/180)*((nov_2021_out_good[[#This Row],[a]]/5.2*(1-nov_2021_out_good[[#This Row],[e]]^2)^0.5)))</f>
        <v>3.2818018647029459</v>
      </c>
    </row>
    <row r="97" spans="1:48" x14ac:dyDescent="0.25">
      <c r="A97" s="30">
        <v>39495.5133796296</v>
      </c>
      <c r="B97" t="s">
        <v>1065</v>
      </c>
      <c r="C97" t="s">
        <v>1066</v>
      </c>
      <c r="D97">
        <v>40.4</v>
      </c>
      <c r="E97">
        <v>13.9</v>
      </c>
      <c r="F97">
        <v>-5.8</v>
      </c>
      <c r="G97">
        <v>-10.7</v>
      </c>
      <c r="H97">
        <v>-6.7</v>
      </c>
      <c r="I97" s="41">
        <v>110000000000</v>
      </c>
      <c r="J97">
        <v>0.33</v>
      </c>
      <c r="L97">
        <f>nov_2021_out_good[[#This Row],[Calculated Total Impact Energy(kt)]]*4180000000000*2/(nov_2021_out_good[[#This Row],[Vel(km/s)]]*1000)^2</f>
        <v>14278.764039128409</v>
      </c>
      <c r="M97">
        <f>2*(nov_2021_out_good[[#This Row],[Mass (kg)]]/4/1500)^0.3333</f>
        <v>2.6701186886822286</v>
      </c>
      <c r="N97" t="s">
        <v>2518</v>
      </c>
      <c r="O97" t="s">
        <v>2525</v>
      </c>
      <c r="P97">
        <v>74.900000000000006</v>
      </c>
      <c r="Q97">
        <v>-73.400000000000006</v>
      </c>
      <c r="R97">
        <v>13.893163789999999</v>
      </c>
      <c r="S97">
        <v>72.277865219999995</v>
      </c>
      <c r="T97">
        <v>40.616473429999999</v>
      </c>
      <c r="U97">
        <v>-10.04560539</v>
      </c>
      <c r="V97">
        <v>-8.6151364630000007</v>
      </c>
      <c r="W97">
        <v>4.2290939920000001</v>
      </c>
      <c r="Z97">
        <v>1</v>
      </c>
      <c r="AA97">
        <v>0.97895500000000002</v>
      </c>
      <c r="AB97">
        <v>1.0088E-3</v>
      </c>
      <c r="AC97" s="36">
        <v>3.9241204999999999</v>
      </c>
      <c r="AD97">
        <v>2.4515376999999998</v>
      </c>
      <c r="AE97">
        <v>0.61318499999999998</v>
      </c>
      <c r="AF97">
        <v>0.60067720000000002</v>
      </c>
      <c r="AG97">
        <v>0.10007779999999999</v>
      </c>
      <c r="AH97">
        <v>1.4013325000000001</v>
      </c>
      <c r="AI97">
        <v>0.66576900000000006</v>
      </c>
      <c r="AJ97">
        <v>347.26717889999998</v>
      </c>
      <c r="AK97">
        <v>0.69338840000000002</v>
      </c>
      <c r="AL97">
        <v>148.12225480000001</v>
      </c>
      <c r="AM97">
        <v>9.7198000000000007E-3</v>
      </c>
      <c r="AN97">
        <v>8.1445261000000002</v>
      </c>
      <c r="AO97">
        <v>1.1785451</v>
      </c>
      <c r="AP97">
        <v>37.866342000000003</v>
      </c>
      <c r="AQ97">
        <v>1.1951257</v>
      </c>
      <c r="AR97">
        <v>37.6225424</v>
      </c>
      <c r="AS97">
        <v>1.2378103</v>
      </c>
      <c r="AT97">
        <v>7.9716069999999997</v>
      </c>
      <c r="AU97">
        <v>3.7701319999999998</v>
      </c>
      <c r="AV97">
        <f>(5.2/nov_2021_out_good[[#This Row],[a]]+2*COS(nov_2021_out_good[[#This Row],[incl]]*3.1415/180)*((nov_2021_out_good[[#This Row],[a]]/5.2*(1-nov_2021_out_good[[#This Row],[e]]^2)^0.5)))</f>
        <v>2.8747322239860584</v>
      </c>
    </row>
    <row r="98" spans="1:48" x14ac:dyDescent="0.25">
      <c r="A98" s="30">
        <v>38913.997048611098</v>
      </c>
      <c r="B98" t="s">
        <v>1247</v>
      </c>
      <c r="C98" t="s">
        <v>1248</v>
      </c>
      <c r="D98">
        <v>29.6</v>
      </c>
      <c r="E98">
        <v>12.4</v>
      </c>
      <c r="F98">
        <v>0.1</v>
      </c>
      <c r="G98">
        <v>2</v>
      </c>
      <c r="H98">
        <v>12.2</v>
      </c>
      <c r="I98" s="41">
        <v>85000000000</v>
      </c>
      <c r="J98">
        <v>0.26</v>
      </c>
      <c r="L98">
        <f>nov_2021_out_good[[#This Row],[Calculated Total Impact Energy(kt)]]*4180000000000*2/(nov_2021_out_good[[#This Row],[Vel(km/s)]]*1000)^2</f>
        <v>14136.316337148803</v>
      </c>
      <c r="M98">
        <f>2*(nov_2021_out_good[[#This Row],[Mass (kg)]]/4/1500)^0.3333</f>
        <v>2.6612106802338285</v>
      </c>
      <c r="N98" t="s">
        <v>2524</v>
      </c>
      <c r="O98" t="s">
        <v>2525</v>
      </c>
      <c r="P98">
        <v>-78.3</v>
      </c>
      <c r="Q98">
        <v>-5</v>
      </c>
      <c r="R98">
        <v>12.363251999999999</v>
      </c>
      <c r="S98">
        <v>14.64346301</v>
      </c>
      <c r="T98">
        <v>219.81098230000001</v>
      </c>
      <c r="U98">
        <v>2.4008648780000001</v>
      </c>
      <c r="V98">
        <v>2.0011049700000001</v>
      </c>
      <c r="W98">
        <v>11.961664880000001</v>
      </c>
      <c r="Z98">
        <v>1</v>
      </c>
      <c r="AA98">
        <v>1.0085765</v>
      </c>
      <c r="AB98">
        <v>3.0024000000000001E-3</v>
      </c>
      <c r="AC98" s="36">
        <v>1.3884859000000001</v>
      </c>
      <c r="AD98">
        <v>1.1985311999999999</v>
      </c>
      <c r="AE98">
        <v>7.1163299999999999E-2</v>
      </c>
      <c r="AF98">
        <v>0.15848950000000001</v>
      </c>
      <c r="AG98">
        <v>5.2080700000000001E-2</v>
      </c>
      <c r="AH98">
        <v>8.6047934000000001</v>
      </c>
      <c r="AI98">
        <v>2.1497812000000001</v>
      </c>
      <c r="AJ98">
        <v>19.3435831</v>
      </c>
      <c r="AK98">
        <v>2.0018202999999999</v>
      </c>
      <c r="AL98">
        <v>293.25256359999997</v>
      </c>
      <c r="AM98">
        <v>1.2511E-3</v>
      </c>
      <c r="AN98">
        <v>5.3325975000000003</v>
      </c>
      <c r="AO98">
        <v>1.4350049</v>
      </c>
      <c r="AP98">
        <v>31.708202199999999</v>
      </c>
      <c r="AQ98">
        <v>0.69301539999999995</v>
      </c>
      <c r="AR98">
        <v>180.1087818</v>
      </c>
      <c r="AS98">
        <v>6.3854408999999999</v>
      </c>
      <c r="AT98">
        <v>-75.671488199999999</v>
      </c>
      <c r="AU98">
        <v>1.8169010000000001</v>
      </c>
      <c r="AV98">
        <f>(5.2/nov_2021_out_good[[#This Row],[a]]+2*COS(nov_2021_out_good[[#This Row],[incl]]*3.1415/180)*((nov_2021_out_good[[#This Row],[a]]/5.2*(1-nov_2021_out_good[[#This Row],[e]]^2)^0.5)))</f>
        <v>4.7886680769035195</v>
      </c>
    </row>
    <row r="99" spans="1:48" x14ac:dyDescent="0.25">
      <c r="A99" s="30">
        <v>38083.142233796301</v>
      </c>
      <c r="B99" t="s">
        <v>379</v>
      </c>
      <c r="C99" t="s">
        <v>380</v>
      </c>
      <c r="D99">
        <v>35</v>
      </c>
      <c r="E99">
        <v>25.6</v>
      </c>
      <c r="F99">
        <v>10.5</v>
      </c>
      <c r="G99">
        <v>-23.2</v>
      </c>
      <c r="H99">
        <v>-2.9</v>
      </c>
      <c r="I99" s="41">
        <v>433000000000</v>
      </c>
      <c r="J99">
        <v>1.1000000000000001</v>
      </c>
      <c r="L99">
        <f>nov_2021_out_good[[#This Row],[Calculated Total Impact Energy(kt)]]*4180000000000*2/(nov_2021_out_good[[#This Row],[Vel(km/s)]]*1000)^2</f>
        <v>14031.982421875</v>
      </c>
      <c r="M99">
        <f>2*(nov_2021_out_good[[#This Row],[Mass (kg)]]/4/1500)^0.3333</f>
        <v>2.6546480883044508</v>
      </c>
      <c r="N99" t="s">
        <v>2524</v>
      </c>
      <c r="O99" t="s">
        <v>2519</v>
      </c>
      <c r="P99">
        <v>-12</v>
      </c>
      <c r="Q99">
        <v>162.80000000000001</v>
      </c>
      <c r="R99">
        <v>25.630060480000001</v>
      </c>
      <c r="S99">
        <v>51.603580100000002</v>
      </c>
      <c r="T99">
        <v>288.42392269999999</v>
      </c>
      <c r="U99">
        <v>-6.3484331340000004</v>
      </c>
      <c r="V99">
        <v>19.05752347</v>
      </c>
      <c r="W99">
        <v>15.91880007</v>
      </c>
      <c r="Z99">
        <v>1</v>
      </c>
      <c r="AA99">
        <v>0.35983209999999999</v>
      </c>
      <c r="AB99">
        <v>2.0443599999999999E-2</v>
      </c>
      <c r="AC99" s="36">
        <v>2.1437197000000001</v>
      </c>
      <c r="AD99">
        <v>1.2517758999999999</v>
      </c>
      <c r="AE99">
        <v>9.6819699999999995E-2</v>
      </c>
      <c r="AF99">
        <v>0.71254269999999997</v>
      </c>
      <c r="AG99">
        <v>3.2801900000000002E-2</v>
      </c>
      <c r="AH99">
        <v>8.0448971</v>
      </c>
      <c r="AI99">
        <v>1.0937403999999999</v>
      </c>
      <c r="AJ99">
        <v>57.365794200000003</v>
      </c>
      <c r="AK99">
        <v>2.0472988000000001</v>
      </c>
      <c r="AL99">
        <v>16.618810100000001</v>
      </c>
      <c r="AM99">
        <v>2.1220000000000001E-4</v>
      </c>
      <c r="AN99">
        <v>23.457131</v>
      </c>
      <c r="AO99">
        <v>1.4189216</v>
      </c>
      <c r="AP99">
        <v>32.622318100000001</v>
      </c>
      <c r="AQ99">
        <v>0.84014</v>
      </c>
      <c r="AR99">
        <v>356.86982289999997</v>
      </c>
      <c r="AS99">
        <v>1.0943498</v>
      </c>
      <c r="AT99">
        <v>7.3804523</v>
      </c>
      <c r="AU99">
        <v>1.0319275999999999</v>
      </c>
      <c r="AV99">
        <f>(5.2/nov_2021_out_good[[#This Row],[a]]+2*COS(nov_2021_out_good[[#This Row],[incl]]*3.1415/180)*((nov_2021_out_good[[#This Row],[a]]/5.2*(1-nov_2021_out_good[[#This Row],[e]]^2)^0.5)))</f>
        <v>4.4885747427692326</v>
      </c>
    </row>
    <row r="100" spans="1:48" x14ac:dyDescent="0.25">
      <c r="A100" s="30">
        <v>43421.908611111103</v>
      </c>
      <c r="B100" t="s">
        <v>619</v>
      </c>
      <c r="C100" t="s">
        <v>620</v>
      </c>
      <c r="D100">
        <v>32.5</v>
      </c>
      <c r="E100">
        <v>19.100000000000001</v>
      </c>
      <c r="F100">
        <v>7.6</v>
      </c>
      <c r="G100">
        <v>17.3</v>
      </c>
      <c r="H100">
        <v>-2.7</v>
      </c>
      <c r="I100" s="41">
        <v>220000000000</v>
      </c>
      <c r="J100">
        <v>0.61</v>
      </c>
      <c r="L100">
        <f>nov_2021_out_good[[#This Row],[Calculated Total Impact Energy(kt)]]*4180000000000*2/(nov_2021_out_good[[#This Row],[Vel(km/s)]]*1000)^2</f>
        <v>13978.783476330145</v>
      </c>
      <c r="M100">
        <f>2*(nov_2021_out_good[[#This Row],[Mass (kg)]]/4/1500)^0.3333</f>
        <v>2.6512893517315974</v>
      </c>
      <c r="N100" t="s">
        <v>2518</v>
      </c>
      <c r="O100" t="s">
        <v>2525</v>
      </c>
      <c r="P100">
        <v>47.3</v>
      </c>
      <c r="Q100">
        <v>-172.9</v>
      </c>
      <c r="R100">
        <v>19.087692369999999</v>
      </c>
      <c r="S100">
        <v>63.392659719999997</v>
      </c>
      <c r="T100">
        <v>108.03248960000001</v>
      </c>
      <c r="U100">
        <v>5.2829629530000002</v>
      </c>
      <c r="V100">
        <v>-16.2279713</v>
      </c>
      <c r="W100">
        <v>8.5488741879999992</v>
      </c>
      <c r="Z100">
        <v>1</v>
      </c>
      <c r="AA100">
        <v>0.92223069999999996</v>
      </c>
      <c r="AB100">
        <v>6.711E-3</v>
      </c>
      <c r="AC100" s="36">
        <v>11.6567118</v>
      </c>
      <c r="AD100">
        <v>6.2894712000000004</v>
      </c>
      <c r="AE100">
        <v>3.0079547999999998</v>
      </c>
      <c r="AF100">
        <v>0.85336909999999999</v>
      </c>
      <c r="AG100">
        <v>7.0895600000000003E-2</v>
      </c>
      <c r="AH100">
        <v>9.6565747000000002</v>
      </c>
      <c r="AI100">
        <v>0.96614829999999996</v>
      </c>
      <c r="AJ100">
        <v>148.68759639999999</v>
      </c>
      <c r="AK100">
        <v>1.2088991</v>
      </c>
      <c r="AL100">
        <v>235.2255753</v>
      </c>
      <c r="AM100">
        <v>1.2588E-3</v>
      </c>
      <c r="AN100">
        <v>15.150411</v>
      </c>
      <c r="AO100">
        <v>1.1854324999999999</v>
      </c>
      <c r="AP100">
        <v>40.6656987</v>
      </c>
      <c r="AQ100">
        <v>0.82939289999999999</v>
      </c>
      <c r="AR100">
        <v>274.4695868</v>
      </c>
      <c r="AS100">
        <v>1.2743161000000001</v>
      </c>
      <c r="AT100">
        <v>2.4928197000000001</v>
      </c>
      <c r="AU100">
        <v>1.3419724</v>
      </c>
      <c r="AV100">
        <f>(5.2/nov_2021_out_good[[#This Row],[a]]+2*COS(nov_2021_out_good[[#This Row],[incl]]*3.1415/180)*((nov_2021_out_good[[#This Row],[a]]/5.2*(1-nov_2021_out_good[[#This Row],[e]]^2)^0.5)))</f>
        <v>2.0699679218491127</v>
      </c>
    </row>
    <row r="101" spans="1:48" x14ac:dyDescent="0.25">
      <c r="A101" s="30">
        <v>41816.246307870402</v>
      </c>
      <c r="B101" t="s">
        <v>1505</v>
      </c>
      <c r="C101" t="s">
        <v>1506</v>
      </c>
      <c r="D101">
        <v>28.5</v>
      </c>
      <c r="E101">
        <v>11.2</v>
      </c>
      <c r="F101">
        <v>7</v>
      </c>
      <c r="G101">
        <v>2.9</v>
      </c>
      <c r="H101">
        <v>8.3000000000000007</v>
      </c>
      <c r="I101" s="41">
        <v>61000000000</v>
      </c>
      <c r="J101">
        <v>0.2</v>
      </c>
      <c r="L101">
        <f>nov_2021_out_good[[#This Row],[Calculated Total Impact Energy(kt)]]*4180000000000*2/(nov_2021_out_good[[#This Row],[Vel(km/s)]]*1000)^2</f>
        <v>13329.081632653062</v>
      </c>
      <c r="M101">
        <f>2*(nov_2021_out_good[[#This Row],[Mass (kg)]]/4/1500)^0.3333</f>
        <v>2.6095648854270856</v>
      </c>
      <c r="N101" t="s">
        <v>2524</v>
      </c>
      <c r="O101" t="s">
        <v>2519</v>
      </c>
      <c r="P101">
        <v>-71.5</v>
      </c>
      <c r="Q101">
        <v>93.4</v>
      </c>
      <c r="R101">
        <v>11.23832728</v>
      </c>
      <c r="S101">
        <v>50.922932379999999</v>
      </c>
      <c r="T101">
        <v>124.8492723</v>
      </c>
      <c r="U101">
        <v>4.9852350730000001</v>
      </c>
      <c r="V101">
        <v>-7.1596672789999998</v>
      </c>
      <c r="W101">
        <v>7.0842498349999996</v>
      </c>
      <c r="Z101">
        <v>1</v>
      </c>
      <c r="AA101" t="s">
        <v>2842</v>
      </c>
      <c r="AB101" t="s">
        <v>2842</v>
      </c>
      <c r="AC101" s="36" t="s">
        <v>2842</v>
      </c>
      <c r="AD101" t="s">
        <v>2842</v>
      </c>
      <c r="AE101" t="s">
        <v>2842</v>
      </c>
      <c r="AF101" t="s">
        <v>2842</v>
      </c>
      <c r="AG101" t="s">
        <v>2842</v>
      </c>
      <c r="AH101">
        <v>1604.2821398999999</v>
      </c>
      <c r="AI101">
        <v>0</v>
      </c>
      <c r="AJ101" t="s">
        <v>2842</v>
      </c>
      <c r="AK101" t="s">
        <v>2842</v>
      </c>
      <c r="AL101">
        <v>94.369020599999999</v>
      </c>
      <c r="AM101">
        <v>0</v>
      </c>
      <c r="AN101" t="s">
        <v>2842</v>
      </c>
      <c r="AO101" t="s">
        <v>2842</v>
      </c>
      <c r="AP101" t="s">
        <v>2842</v>
      </c>
      <c r="AQ101" t="s">
        <v>2842</v>
      </c>
      <c r="AR101" t="s">
        <v>2842</v>
      </c>
      <c r="AS101" t="s">
        <v>2842</v>
      </c>
      <c r="AT101" t="s">
        <v>2842</v>
      </c>
      <c r="AU101" t="s">
        <v>2842</v>
      </c>
      <c r="AV101" t="e">
        <f>(5.2/nov_2021_out_good[[#This Row],[a]]+2*COS(nov_2021_out_good[[#This Row],[incl]]*3.1415/180)*((nov_2021_out_good[[#This Row],[a]]/5.2*(1-nov_2021_out_good[[#This Row],[e]]^2)^0.5)))</f>
        <v>#VALUE!</v>
      </c>
    </row>
    <row r="102" spans="1:48" x14ac:dyDescent="0.25">
      <c r="A102" s="30">
        <v>41599.076793981498</v>
      </c>
      <c r="B102" t="s">
        <v>1338</v>
      </c>
      <c r="C102" t="s">
        <v>1339</v>
      </c>
      <c r="D102">
        <v>59.3</v>
      </c>
      <c r="E102">
        <v>12.4</v>
      </c>
      <c r="F102">
        <v>-5</v>
      </c>
      <c r="G102">
        <v>-11</v>
      </c>
      <c r="H102">
        <v>-2.7</v>
      </c>
      <c r="I102" s="41">
        <v>75000000000</v>
      </c>
      <c r="J102">
        <v>0.23</v>
      </c>
      <c r="K102">
        <v>0.04</v>
      </c>
      <c r="L102">
        <f>nov_2021_out_good[[#This Row],[Calculated Total Impact Energy(kt)]]*4180000000000*2/(nov_2021_out_good[[#This Row],[Vel(km/s)]]*1000)^2</f>
        <v>12505.202913631634</v>
      </c>
      <c r="M102">
        <f>2*(nov_2021_out_good[[#This Row],[Mass (kg)]]/4/1500)^0.3333</f>
        <v>2.5546565916909971</v>
      </c>
      <c r="N102" t="s">
        <v>2518</v>
      </c>
      <c r="O102" t="s">
        <v>2519</v>
      </c>
      <c r="P102">
        <v>44.7</v>
      </c>
      <c r="Q102">
        <v>35.299999999999997</v>
      </c>
      <c r="R102">
        <v>12.38103388</v>
      </c>
      <c r="S102">
        <v>41.18459807</v>
      </c>
      <c r="T102">
        <v>131.6887011</v>
      </c>
      <c r="U102">
        <v>5.4222576199999999</v>
      </c>
      <c r="V102">
        <v>-6.0882253689999999</v>
      </c>
      <c r="W102">
        <v>9.3178663949999994</v>
      </c>
      <c r="Z102">
        <v>1</v>
      </c>
      <c r="AA102">
        <v>0.54910539999999997</v>
      </c>
      <c r="AB102">
        <v>0.1040522</v>
      </c>
      <c r="AC102" s="36">
        <v>0.98939469999999996</v>
      </c>
      <c r="AD102">
        <v>0.76924999999999999</v>
      </c>
      <c r="AE102">
        <v>5.2111699999999997E-2</v>
      </c>
      <c r="AF102">
        <v>0.28618090000000002</v>
      </c>
      <c r="AG102">
        <v>8.6907999999999999E-2</v>
      </c>
      <c r="AH102">
        <v>1.8285115000000001</v>
      </c>
      <c r="AI102">
        <v>0.31961260000000002</v>
      </c>
      <c r="AJ102">
        <v>184.96344389999999</v>
      </c>
      <c r="AK102">
        <v>1.5141066999999999</v>
      </c>
      <c r="AL102">
        <v>58.766117399999999</v>
      </c>
      <c r="AM102">
        <v>8.6625000000000001E-3</v>
      </c>
      <c r="AN102">
        <v>5.0304861000000001</v>
      </c>
      <c r="AO102">
        <v>1.5039788999999999</v>
      </c>
      <c r="AP102">
        <v>25.3532373</v>
      </c>
      <c r="AQ102">
        <v>1.5407029999999999</v>
      </c>
      <c r="AR102">
        <v>160.82336000000001</v>
      </c>
      <c r="AS102">
        <v>2.5816442999999998</v>
      </c>
      <c r="AT102">
        <v>-1.8862232999999999</v>
      </c>
      <c r="AU102">
        <v>3.8628784</v>
      </c>
      <c r="AV102">
        <f>(5.2/nov_2021_out_good[[#This Row],[a]]+2*COS(nov_2021_out_good[[#This Row],[incl]]*3.1415/180)*((nov_2021_out_good[[#This Row],[a]]/5.2*(1-nov_2021_out_good[[#This Row],[e]]^2)^0.5)))</f>
        <v>7.0431776551092291</v>
      </c>
    </row>
    <row r="103" spans="1:48" x14ac:dyDescent="0.25">
      <c r="A103" s="30">
        <v>41616.1320486111</v>
      </c>
      <c r="B103" t="s">
        <v>1502</v>
      </c>
      <c r="C103" t="s">
        <v>1503</v>
      </c>
      <c r="D103">
        <v>23.5</v>
      </c>
      <c r="E103">
        <v>11.8</v>
      </c>
      <c r="F103">
        <v>2.2999999999999998</v>
      </c>
      <c r="G103">
        <v>2.5</v>
      </c>
      <c r="H103">
        <v>-11.3</v>
      </c>
      <c r="I103" s="41">
        <v>64000000000</v>
      </c>
      <c r="J103">
        <v>0.2</v>
      </c>
      <c r="L103">
        <f>nov_2021_out_good[[#This Row],[Calculated Total Impact Energy(kt)]]*4180000000000*2/(nov_2021_out_good[[#This Row],[Vel(km/s)]]*1000)^2</f>
        <v>12008.04366561333</v>
      </c>
      <c r="M103">
        <f>2*(nov_2021_out_good[[#This Row],[Mass (kg)]]/4/1500)^0.3333</f>
        <v>2.5203467060079414</v>
      </c>
      <c r="N103" t="s">
        <v>2518</v>
      </c>
      <c r="O103" t="s">
        <v>2525</v>
      </c>
      <c r="P103">
        <v>32.799999999999997</v>
      </c>
      <c r="Q103">
        <v>-165.1</v>
      </c>
      <c r="R103">
        <v>11.79957626</v>
      </c>
      <c r="S103">
        <v>43.705356360000003</v>
      </c>
      <c r="T103">
        <v>12.93168872</v>
      </c>
      <c r="U103">
        <v>-7.9461393869999997</v>
      </c>
      <c r="V103">
        <v>-1.824534774</v>
      </c>
      <c r="W103">
        <v>8.5299438280000004</v>
      </c>
      <c r="Z103">
        <v>1</v>
      </c>
      <c r="AA103">
        <v>0.89956230000000004</v>
      </c>
      <c r="AB103">
        <v>1.04925E-2</v>
      </c>
      <c r="AC103" s="36">
        <v>1.0530286</v>
      </c>
      <c r="AD103">
        <v>0.97629540000000004</v>
      </c>
      <c r="AE103">
        <v>2.1248400000000001E-2</v>
      </c>
      <c r="AF103">
        <v>7.8596299999999994E-2</v>
      </c>
      <c r="AG103">
        <v>2.7190599999999999E-2</v>
      </c>
      <c r="AH103">
        <v>5.6413222000000003</v>
      </c>
      <c r="AI103">
        <v>3.3014614</v>
      </c>
      <c r="AJ103">
        <v>281.04255660000001</v>
      </c>
      <c r="AK103">
        <v>16.606902399999999</v>
      </c>
      <c r="AL103">
        <v>255.97603319999999</v>
      </c>
      <c r="AM103">
        <v>1.0387E-2</v>
      </c>
      <c r="AN103">
        <v>3.6498195999999998</v>
      </c>
      <c r="AO103">
        <v>1.8988579999999999</v>
      </c>
      <c r="AP103">
        <v>29.874381400000001</v>
      </c>
      <c r="AQ103">
        <v>0.33099230000000002</v>
      </c>
      <c r="AR103">
        <v>94.990085300000004</v>
      </c>
      <c r="AS103">
        <v>21.647175699999998</v>
      </c>
      <c r="AT103">
        <v>76.736633299999994</v>
      </c>
      <c r="AU103">
        <v>5.9484887999999998</v>
      </c>
      <c r="AV103">
        <f>(5.2/nov_2021_out_good[[#This Row],[a]]+2*COS(nov_2021_out_good[[#This Row],[incl]]*3.1415/180)*((nov_2021_out_good[[#This Row],[a]]/5.2*(1-nov_2021_out_good[[#This Row],[e]]^2)^0.5)))</f>
        <v>5.6987805293951901</v>
      </c>
    </row>
    <row r="104" spans="1:48" x14ac:dyDescent="0.25">
      <c r="A104" s="30">
        <v>42548.418541666702</v>
      </c>
      <c r="B104" t="s">
        <v>367</v>
      </c>
      <c r="C104" t="s">
        <v>368</v>
      </c>
      <c r="D104">
        <v>33.299999999999997</v>
      </c>
      <c r="E104">
        <v>29.1</v>
      </c>
      <c r="F104">
        <v>-29.1</v>
      </c>
      <c r="G104">
        <v>1.5</v>
      </c>
      <c r="H104">
        <v>0.7</v>
      </c>
      <c r="I104" s="41">
        <v>458000000000</v>
      </c>
      <c r="J104">
        <v>1.2</v>
      </c>
      <c r="L104">
        <f>nov_2021_out_good[[#This Row],[Calculated Total Impact Energy(kt)]]*4180000000000*2/(nov_2021_out_good[[#This Row],[Vel(km/s)]]*1000)^2</f>
        <v>11846.813334750415</v>
      </c>
      <c r="M104">
        <f>2*(nov_2021_out_good[[#This Row],[Mass (kg)]]/4/1500)^0.3333</f>
        <v>2.5090168562480759</v>
      </c>
      <c r="N104" t="s">
        <v>2518</v>
      </c>
      <c r="O104" t="s">
        <v>2525</v>
      </c>
      <c r="P104">
        <v>15.8</v>
      </c>
      <c r="Q104">
        <v>-11.9</v>
      </c>
      <c r="R104">
        <v>29.14704102</v>
      </c>
      <c r="S104">
        <v>19.31900912</v>
      </c>
      <c r="T104">
        <v>151.96074719999999</v>
      </c>
      <c r="U104">
        <v>8.5108448299999999</v>
      </c>
      <c r="V104">
        <v>-4.532778317</v>
      </c>
      <c r="W104">
        <v>27.505807409999999</v>
      </c>
      <c r="Z104">
        <v>1</v>
      </c>
      <c r="AA104">
        <v>0.21959629999999999</v>
      </c>
      <c r="AB104">
        <v>1.74144E-2</v>
      </c>
      <c r="AC104" s="36">
        <v>1.5427052999999999</v>
      </c>
      <c r="AD104">
        <v>0.88115080000000001</v>
      </c>
      <c r="AE104">
        <v>3.6749499999999997E-2</v>
      </c>
      <c r="AF104">
        <v>0.75078469999999997</v>
      </c>
      <c r="AG104">
        <v>2.4162699999999999E-2</v>
      </c>
      <c r="AH104">
        <v>34.948013699999997</v>
      </c>
      <c r="AI104">
        <v>3.2800142999999999</v>
      </c>
      <c r="AJ104">
        <v>214.08762139999999</v>
      </c>
      <c r="AK104">
        <v>1.7394764</v>
      </c>
      <c r="AL104">
        <v>275.95061820000001</v>
      </c>
      <c r="AM104">
        <v>3.6870000000000002E-4</v>
      </c>
      <c r="AN104">
        <v>26.857720700000002</v>
      </c>
      <c r="AO104">
        <v>1.5780205</v>
      </c>
      <c r="AP104">
        <v>27.175294099999999</v>
      </c>
      <c r="AQ104">
        <v>0.77256139999999995</v>
      </c>
      <c r="AR104">
        <v>62.8755527</v>
      </c>
      <c r="AS104">
        <v>1.0439117</v>
      </c>
      <c r="AT104">
        <v>-2.1055092000000002</v>
      </c>
      <c r="AU104">
        <v>1.0455937</v>
      </c>
      <c r="AV104">
        <f>(5.2/nov_2021_out_good[[#This Row],[a]]+2*COS(nov_2021_out_good[[#This Row],[incl]]*3.1415/180)*((nov_2021_out_good[[#This Row],[a]]/5.2*(1-nov_2021_out_good[[#This Row],[e]]^2)^0.5)))</f>
        <v>6.0848693705324823</v>
      </c>
    </row>
    <row r="105" spans="1:48" x14ac:dyDescent="0.25">
      <c r="A105" s="30">
        <v>40245.918136574102</v>
      </c>
      <c r="B105" t="s">
        <v>466</v>
      </c>
      <c r="C105" t="s">
        <v>467</v>
      </c>
      <c r="D105">
        <v>52</v>
      </c>
      <c r="E105">
        <v>24.5</v>
      </c>
      <c r="F105">
        <v>19.100000000000001</v>
      </c>
      <c r="G105">
        <v>11</v>
      </c>
      <c r="H105">
        <v>10.7</v>
      </c>
      <c r="I105" s="41">
        <v>323000000000</v>
      </c>
      <c r="J105">
        <v>0.85</v>
      </c>
      <c r="L105">
        <f>nov_2021_out_good[[#This Row],[Calculated Total Impact Energy(kt)]]*4180000000000*2/(nov_2021_out_good[[#This Row],[Vel(km/s)]]*1000)^2</f>
        <v>11838.400666389005</v>
      </c>
      <c r="M105">
        <f>2*(nov_2021_out_good[[#This Row],[Mass (kg)]]/4/1500)^0.3333</f>
        <v>2.5084228733376355</v>
      </c>
      <c r="N105" t="s">
        <v>2518</v>
      </c>
      <c r="O105" t="s">
        <v>2525</v>
      </c>
      <c r="P105">
        <v>32</v>
      </c>
      <c r="Q105">
        <v>-92.9</v>
      </c>
      <c r="R105">
        <v>24.501020390000001</v>
      </c>
      <c r="S105">
        <v>79.497668520000005</v>
      </c>
      <c r="T105">
        <v>230.23951919999999</v>
      </c>
      <c r="U105">
        <v>15.407835840000001</v>
      </c>
      <c r="V105">
        <v>18.519017380000001</v>
      </c>
      <c r="W105">
        <v>4.4659366250000003</v>
      </c>
      <c r="Z105">
        <v>1</v>
      </c>
      <c r="AA105">
        <v>0.43202059999999998</v>
      </c>
      <c r="AB105">
        <v>1.7004999999999999E-2</v>
      </c>
      <c r="AC105" s="36">
        <v>2.0048925999999998</v>
      </c>
      <c r="AD105">
        <v>1.2184565999999999</v>
      </c>
      <c r="AE105">
        <v>9.6542199999999995E-2</v>
      </c>
      <c r="AF105">
        <v>0.64543620000000002</v>
      </c>
      <c r="AG105">
        <v>3.4000299999999997E-2</v>
      </c>
      <c r="AH105">
        <v>17.265739</v>
      </c>
      <c r="AI105">
        <v>1.2737361</v>
      </c>
      <c r="AJ105">
        <v>243.9018212</v>
      </c>
      <c r="AK105">
        <v>2.5913148000000001</v>
      </c>
      <c r="AL105">
        <v>168.08027670000001</v>
      </c>
      <c r="AM105">
        <v>4.0800000000000002E-5</v>
      </c>
      <c r="AN105">
        <v>22.160885100000002</v>
      </c>
      <c r="AO105">
        <v>1.3711260999999999</v>
      </c>
      <c r="AP105">
        <v>32.545071999999998</v>
      </c>
      <c r="AQ105">
        <v>0.88627330000000004</v>
      </c>
      <c r="AR105">
        <v>341.76767840000002</v>
      </c>
      <c r="AS105">
        <v>1.3027667999999999</v>
      </c>
      <c r="AT105">
        <v>-29.186507299999999</v>
      </c>
      <c r="AU105">
        <v>1.1069579000000001</v>
      </c>
      <c r="AV105">
        <f>(5.2/nov_2021_out_good[[#This Row],[a]]+2*COS(nov_2021_out_good[[#This Row],[incl]]*3.1415/180)*((nov_2021_out_good[[#This Row],[a]]/5.2*(1-nov_2021_out_good[[#This Row],[e]]^2)^0.5)))</f>
        <v>4.6095168564730775</v>
      </c>
    </row>
    <row r="106" spans="1:48" x14ac:dyDescent="0.25">
      <c r="A106" s="30">
        <v>42791.057627314804</v>
      </c>
      <c r="B106" t="s">
        <v>1465</v>
      </c>
      <c r="C106" t="s">
        <v>1466</v>
      </c>
      <c r="D106">
        <v>25.4</v>
      </c>
      <c r="E106">
        <v>12.2</v>
      </c>
      <c r="F106">
        <v>-7.6</v>
      </c>
      <c r="G106">
        <v>-9.3000000000000007</v>
      </c>
      <c r="H106">
        <v>2.2000000000000002</v>
      </c>
      <c r="I106" s="41">
        <v>65000000000</v>
      </c>
      <c r="J106">
        <v>0.21</v>
      </c>
      <c r="L106">
        <f>nov_2021_out_good[[#This Row],[Calculated Total Impact Energy(kt)]]*4180000000000*2/(nov_2021_out_good[[#This Row],[Vel(km/s)]]*1000)^2</f>
        <v>11795.21633969363</v>
      </c>
      <c r="M106">
        <f>2*(nov_2021_out_good[[#This Row],[Mass (kg)]]/4/1500)^0.3333</f>
        <v>2.5053693725449731</v>
      </c>
      <c r="N106" t="s">
        <v>2518</v>
      </c>
      <c r="O106" t="s">
        <v>2519</v>
      </c>
      <c r="P106">
        <v>29.5</v>
      </c>
      <c r="Q106">
        <v>13.5</v>
      </c>
      <c r="R106">
        <v>12.2102416</v>
      </c>
      <c r="S106">
        <v>53.644309810000003</v>
      </c>
      <c r="T106">
        <v>132.3375825</v>
      </c>
      <c r="U106">
        <v>6.6228704250000003</v>
      </c>
      <c r="V106">
        <v>-7.2688554940000003</v>
      </c>
      <c r="W106">
        <v>7.238185348</v>
      </c>
      <c r="Z106">
        <v>1</v>
      </c>
      <c r="AA106">
        <v>0.58630870000000002</v>
      </c>
      <c r="AB106">
        <v>0.1238749</v>
      </c>
      <c r="AC106" s="36">
        <v>0.99033530000000003</v>
      </c>
      <c r="AD106">
        <v>0.78832199999999997</v>
      </c>
      <c r="AE106">
        <v>6.2433900000000001E-2</v>
      </c>
      <c r="AF106">
        <v>0.25625730000000002</v>
      </c>
      <c r="AG106">
        <v>9.8233200000000007E-2</v>
      </c>
      <c r="AH106">
        <v>1.4253117</v>
      </c>
      <c r="AI106">
        <v>0.22612099999999999</v>
      </c>
      <c r="AJ106">
        <v>182.83120589999999</v>
      </c>
      <c r="AK106">
        <v>4.1430923000000002</v>
      </c>
      <c r="AL106">
        <v>156.42294269999999</v>
      </c>
      <c r="AM106">
        <v>4.6239000000000002E-3</v>
      </c>
      <c r="AN106">
        <v>4.3302252000000001</v>
      </c>
      <c r="AO106">
        <v>1.6881565999999999</v>
      </c>
      <c r="AP106">
        <v>25.8263985</v>
      </c>
      <c r="AQ106">
        <v>1.7254379</v>
      </c>
      <c r="AR106">
        <v>243.47926810000001</v>
      </c>
      <c r="AS106">
        <v>6.1583078999999996</v>
      </c>
      <c r="AT106">
        <v>-29.856440599999999</v>
      </c>
      <c r="AU106">
        <v>5.1220378999999996</v>
      </c>
      <c r="AV106">
        <f>(5.2/nov_2021_out_good[[#This Row],[a]]+2*COS(nov_2021_out_good[[#This Row],[incl]]*3.1415/180)*((nov_2021_out_good[[#This Row],[a]]/5.2*(1-nov_2021_out_good[[#This Row],[e]]^2)^0.5)))</f>
        <v>6.8892751334000293</v>
      </c>
    </row>
    <row r="107" spans="1:48" x14ac:dyDescent="0.25">
      <c r="A107" s="30">
        <v>43720.534583333298</v>
      </c>
      <c r="B107" t="s">
        <v>754</v>
      </c>
      <c r="C107" t="s">
        <v>755</v>
      </c>
      <c r="D107">
        <v>42</v>
      </c>
      <c r="E107">
        <v>18.5</v>
      </c>
      <c r="F107">
        <v>-18.100000000000001</v>
      </c>
      <c r="G107">
        <v>-0.4</v>
      </c>
      <c r="H107">
        <v>3.7</v>
      </c>
      <c r="I107" s="41">
        <v>169000000000</v>
      </c>
      <c r="J107">
        <v>0.48</v>
      </c>
      <c r="L107">
        <f>nov_2021_out_good[[#This Row],[Calculated Total Impact Energy(kt)]]*4180000000000*2/(nov_2021_out_good[[#This Row],[Vel(km/s)]]*1000)^2</f>
        <v>11724.762600438276</v>
      </c>
      <c r="M107">
        <f>2*(nov_2021_out_good[[#This Row],[Mass (kg)]]/4/1500)^0.3333</f>
        <v>2.5003716520385968</v>
      </c>
      <c r="N107" t="s">
        <v>2518</v>
      </c>
      <c r="O107" t="s">
        <v>2519</v>
      </c>
      <c r="P107">
        <v>54.5</v>
      </c>
      <c r="Q107">
        <v>9.1999999999999993</v>
      </c>
      <c r="R107">
        <v>18.478636309999999</v>
      </c>
      <c r="S107">
        <v>66.391465690000004</v>
      </c>
      <c r="T107">
        <v>188.48727719999999</v>
      </c>
      <c r="U107">
        <v>16.746603069999999</v>
      </c>
      <c r="V107">
        <v>2.498994991</v>
      </c>
      <c r="W107">
        <v>7.4004263110000004</v>
      </c>
      <c r="Z107">
        <v>1</v>
      </c>
      <c r="AA107">
        <v>0.85509389999999996</v>
      </c>
      <c r="AB107">
        <v>1.37304E-2</v>
      </c>
      <c r="AC107" s="36">
        <v>3.8878987999999999</v>
      </c>
      <c r="AD107">
        <v>2.3714963</v>
      </c>
      <c r="AE107">
        <v>0.35594369999999997</v>
      </c>
      <c r="AF107">
        <v>0.63942849999999996</v>
      </c>
      <c r="AG107">
        <v>5.85286E-2</v>
      </c>
      <c r="AH107">
        <v>7.0478272000000004</v>
      </c>
      <c r="AI107">
        <v>0.47229640000000001</v>
      </c>
      <c r="AJ107">
        <v>307.90238579999999</v>
      </c>
      <c r="AK107">
        <v>1.6372513</v>
      </c>
      <c r="AL107">
        <v>349.2065336</v>
      </c>
      <c r="AM107">
        <v>1.3640000000000001E-4</v>
      </c>
      <c r="AN107">
        <v>14.780470299999999</v>
      </c>
      <c r="AO107">
        <v>1.1575651</v>
      </c>
      <c r="AP107">
        <v>37.265212099999999</v>
      </c>
      <c r="AQ107">
        <v>0.75333439999999996</v>
      </c>
      <c r="AR107">
        <v>182.93863759999999</v>
      </c>
      <c r="AS107">
        <v>1.1242460999999999</v>
      </c>
      <c r="AT107">
        <v>-19.7570601</v>
      </c>
      <c r="AU107">
        <v>1.553739</v>
      </c>
      <c r="AV107">
        <f>(5.2/nov_2021_out_good[[#This Row],[a]]+2*COS(nov_2021_out_good[[#This Row],[incl]]*3.1415/180)*((nov_2021_out_good[[#This Row],[a]]/5.2*(1-nov_2021_out_good[[#This Row],[e]]^2)^0.5)))</f>
        <v>2.888689295020181</v>
      </c>
    </row>
    <row r="108" spans="1:48" x14ac:dyDescent="0.25">
      <c r="A108" s="30">
        <v>42432.0643865741</v>
      </c>
      <c r="B108" t="s">
        <v>1552</v>
      </c>
      <c r="C108" t="s">
        <v>1553</v>
      </c>
      <c r="D108">
        <v>31.8</v>
      </c>
      <c r="E108">
        <v>11.7</v>
      </c>
      <c r="F108">
        <v>4.8</v>
      </c>
      <c r="G108">
        <v>-7.1</v>
      </c>
      <c r="H108">
        <v>7.9</v>
      </c>
      <c r="I108" s="41">
        <v>58000000000</v>
      </c>
      <c r="J108">
        <v>0.19</v>
      </c>
      <c r="L108">
        <f>nov_2021_out_good[[#This Row],[Calculated Total Impact Energy(kt)]]*4180000000000*2/(nov_2021_out_good[[#This Row],[Vel(km/s)]]*1000)^2</f>
        <v>11603.477244502885</v>
      </c>
      <c r="M108">
        <f>2*(nov_2021_out_good[[#This Row],[Mass (kg)]]/4/1500)^0.3333</f>
        <v>2.4917210202609605</v>
      </c>
      <c r="N108" t="s">
        <v>2524</v>
      </c>
      <c r="O108" t="s">
        <v>2519</v>
      </c>
      <c r="P108">
        <v>-48</v>
      </c>
      <c r="Q108">
        <v>51</v>
      </c>
      <c r="R108">
        <v>11.655899789999999</v>
      </c>
      <c r="S108">
        <v>49.682303159999996</v>
      </c>
      <c r="T108">
        <v>112.70596999999999</v>
      </c>
      <c r="U108">
        <v>3.4305003140000001</v>
      </c>
      <c r="V108">
        <v>-8.1984753920000006</v>
      </c>
      <c r="W108">
        <v>7.541662208</v>
      </c>
      <c r="X108" t="s">
        <v>1554</v>
      </c>
      <c r="Z108">
        <v>1</v>
      </c>
      <c r="AA108">
        <v>0.88109139999999997</v>
      </c>
      <c r="AB108">
        <v>0.13708680000000001</v>
      </c>
      <c r="AC108" s="36">
        <v>1.0696991</v>
      </c>
      <c r="AD108">
        <v>0.97539520000000002</v>
      </c>
      <c r="AE108">
        <v>5.3608900000000001E-2</v>
      </c>
      <c r="AF108">
        <v>9.6682699999999996E-2</v>
      </c>
      <c r="AG108">
        <v>9.1001799999999994E-2</v>
      </c>
      <c r="AH108">
        <v>1.0138069999999999</v>
      </c>
      <c r="AI108">
        <v>1.647832</v>
      </c>
      <c r="AJ108">
        <v>254.79926649999999</v>
      </c>
      <c r="AK108">
        <v>28.8794264</v>
      </c>
      <c r="AL108">
        <v>162.70955520000001</v>
      </c>
      <c r="AM108">
        <v>4.1872600000000003E-2</v>
      </c>
      <c r="AN108">
        <v>2.4965107999999998</v>
      </c>
      <c r="AO108">
        <v>2.670588</v>
      </c>
      <c r="AP108">
        <v>29.668145500000001</v>
      </c>
      <c r="AQ108">
        <v>0.84244030000000003</v>
      </c>
      <c r="AR108">
        <v>337.16448789999998</v>
      </c>
      <c r="AS108">
        <v>10.4634429</v>
      </c>
      <c r="AT108">
        <v>-22.523647</v>
      </c>
      <c r="AU108">
        <v>10.8201798</v>
      </c>
      <c r="AV108">
        <f>(5.2/nov_2021_out_good[[#This Row],[a]]+2*COS(nov_2021_out_good[[#This Row],[incl]]*3.1415/180)*((nov_2021_out_good[[#This Row],[a]]/5.2*(1-nov_2021_out_good[[#This Row],[e]]^2)^0.5)))</f>
        <v>5.7045084921900058</v>
      </c>
    </row>
    <row r="109" spans="1:48" x14ac:dyDescent="0.25">
      <c r="A109" s="30">
        <v>42784.825335648202</v>
      </c>
      <c r="B109" t="s">
        <v>480</v>
      </c>
      <c r="C109" t="s">
        <v>481</v>
      </c>
      <c r="D109">
        <v>38</v>
      </c>
      <c r="E109">
        <v>24.2</v>
      </c>
      <c r="F109">
        <v>-6.6</v>
      </c>
      <c r="G109">
        <v>-22.7</v>
      </c>
      <c r="H109">
        <v>-5.3</v>
      </c>
      <c r="I109" s="41">
        <v>295000000000</v>
      </c>
      <c r="J109">
        <v>0.79</v>
      </c>
      <c r="L109">
        <f>nov_2021_out_good[[#This Row],[Calculated Total Impact Energy(kt)]]*4180000000000*2/(nov_2021_out_good[[#This Row],[Vel(km/s)]]*1000)^2</f>
        <v>11277.235161532682</v>
      </c>
      <c r="M109">
        <f>2*(nov_2021_out_good[[#This Row],[Mass (kg)]]/4/1500)^0.3333</f>
        <v>2.4681487079716842</v>
      </c>
      <c r="N109" t="s">
        <v>2518</v>
      </c>
      <c r="O109" t="s">
        <v>2519</v>
      </c>
      <c r="P109">
        <v>6.2</v>
      </c>
      <c r="Q109">
        <v>60.4</v>
      </c>
      <c r="R109">
        <v>24.226844620000001</v>
      </c>
      <c r="S109">
        <v>14.68518587</v>
      </c>
      <c r="T109">
        <v>63.031320829999999</v>
      </c>
      <c r="U109">
        <v>-2.7852793949999999</v>
      </c>
      <c r="V109">
        <v>-5.4738138369999998</v>
      </c>
      <c r="W109">
        <v>23.435434300000001</v>
      </c>
      <c r="Z109">
        <v>1</v>
      </c>
      <c r="AA109">
        <v>0.51973029999999998</v>
      </c>
      <c r="AB109">
        <v>2.1125100000000001E-2</v>
      </c>
      <c r="AC109" s="36">
        <v>2.5648065</v>
      </c>
      <c r="AD109">
        <v>1.5422684</v>
      </c>
      <c r="AE109">
        <v>0.15010780000000001</v>
      </c>
      <c r="AF109">
        <v>0.66300919999999997</v>
      </c>
      <c r="AG109">
        <v>4.08771E-2</v>
      </c>
      <c r="AH109">
        <v>3.1387771</v>
      </c>
      <c r="AI109">
        <v>0.82608380000000003</v>
      </c>
      <c r="AJ109">
        <v>280.94042999999999</v>
      </c>
      <c r="AK109">
        <v>2.2700127000000001</v>
      </c>
      <c r="AL109">
        <v>330.09798280000001</v>
      </c>
      <c r="AM109">
        <v>4.5887999999999997E-3</v>
      </c>
      <c r="AN109">
        <v>21.395623700000002</v>
      </c>
      <c r="AO109">
        <v>1.3659095999999999</v>
      </c>
      <c r="AP109">
        <v>34.923881100000003</v>
      </c>
      <c r="AQ109">
        <v>0.8015236</v>
      </c>
      <c r="AR109">
        <v>159.25416250000001</v>
      </c>
      <c r="AS109">
        <v>1.0994892999999999</v>
      </c>
      <c r="AT109">
        <v>13.162458600000001</v>
      </c>
      <c r="AU109">
        <v>1.0648721999999999</v>
      </c>
      <c r="AV109">
        <f>(5.2/nov_2021_out_good[[#This Row],[a]]+2*COS(nov_2021_out_good[[#This Row],[incl]]*3.1415/180)*((nov_2021_out_good[[#This Row],[a]]/5.2*(1-nov_2021_out_good[[#This Row],[e]]^2)^0.5)))</f>
        <v>3.8150521819939165</v>
      </c>
    </row>
    <row r="110" spans="1:48" x14ac:dyDescent="0.25">
      <c r="A110" s="30">
        <v>42013.4452662037</v>
      </c>
      <c r="B110" t="s">
        <v>902</v>
      </c>
      <c r="C110" t="s">
        <v>903</v>
      </c>
      <c r="D110">
        <v>36</v>
      </c>
      <c r="E110">
        <v>17.5</v>
      </c>
      <c r="F110">
        <v>-10.7</v>
      </c>
      <c r="G110">
        <v>-7.6</v>
      </c>
      <c r="H110">
        <v>11.6</v>
      </c>
      <c r="I110" s="41">
        <v>139000000000</v>
      </c>
      <c r="J110">
        <v>0.41</v>
      </c>
      <c r="L110">
        <f>nov_2021_out_good[[#This Row],[Calculated Total Impact Energy(kt)]]*4180000000000*2/(nov_2021_out_good[[#This Row],[Vel(km/s)]]*1000)^2</f>
        <v>11192.163265306122</v>
      </c>
      <c r="M110">
        <f>2*(nov_2021_out_good[[#This Row],[Mass (kg)]]/4/1500)^0.3333</f>
        <v>2.4619273463568065</v>
      </c>
      <c r="N110" t="s">
        <v>2518</v>
      </c>
      <c r="O110" t="s">
        <v>2519</v>
      </c>
      <c r="P110">
        <v>2</v>
      </c>
      <c r="Q110">
        <v>28.8</v>
      </c>
      <c r="R110">
        <v>17.515992690000001</v>
      </c>
      <c r="S110">
        <v>43.881764459999999</v>
      </c>
      <c r="T110">
        <v>172.87885549999999</v>
      </c>
      <c r="U110">
        <v>12.04794658</v>
      </c>
      <c r="V110">
        <v>-1.505166456</v>
      </c>
      <c r="W110">
        <v>12.62503296</v>
      </c>
      <c r="Z110">
        <v>1</v>
      </c>
      <c r="AA110">
        <v>0.77253320000000003</v>
      </c>
      <c r="AB110">
        <v>1.6383100000000001E-2</v>
      </c>
      <c r="AC110" s="36">
        <v>2.0280808000000001</v>
      </c>
      <c r="AD110">
        <v>1.400307</v>
      </c>
      <c r="AE110">
        <v>9.1830200000000001E-2</v>
      </c>
      <c r="AF110">
        <v>0.44831149999999997</v>
      </c>
      <c r="AG110">
        <v>4.4239899999999999E-2</v>
      </c>
      <c r="AH110">
        <v>10.9411495</v>
      </c>
      <c r="AI110">
        <v>0.72241940000000004</v>
      </c>
      <c r="AJ110">
        <v>287.89264439999999</v>
      </c>
      <c r="AK110">
        <v>2.1466310000000002</v>
      </c>
      <c r="AL110">
        <v>108.63842510000001</v>
      </c>
      <c r="AM110">
        <v>6.4809999999999998E-4</v>
      </c>
      <c r="AN110">
        <v>13.4661192</v>
      </c>
      <c r="AO110">
        <v>1.1370401000000001</v>
      </c>
      <c r="AP110">
        <v>34.216474400000003</v>
      </c>
      <c r="AQ110">
        <v>0.60709919999999995</v>
      </c>
      <c r="AR110">
        <v>302.90879130000002</v>
      </c>
      <c r="AS110">
        <v>1.6513967000000001</v>
      </c>
      <c r="AT110">
        <v>-47.545402000000003</v>
      </c>
      <c r="AU110">
        <v>1.3844904</v>
      </c>
      <c r="AV110">
        <f>(5.2/nov_2021_out_good[[#This Row],[a]]+2*COS(nov_2021_out_good[[#This Row],[incl]]*3.1415/180)*((nov_2021_out_good[[#This Row],[a]]/5.2*(1-nov_2021_out_good[[#This Row],[e]]^2)^0.5)))</f>
        <v>4.1861450476562165</v>
      </c>
    </row>
    <row r="111" spans="1:48" x14ac:dyDescent="0.25">
      <c r="A111" s="30">
        <v>39104.308981481503</v>
      </c>
      <c r="B111" t="s">
        <v>1293</v>
      </c>
      <c r="C111" t="s">
        <v>1294</v>
      </c>
      <c r="D111">
        <v>32</v>
      </c>
      <c r="E111">
        <v>13.4</v>
      </c>
      <c r="F111">
        <v>-3.3</v>
      </c>
      <c r="G111">
        <v>-12.8</v>
      </c>
      <c r="H111">
        <v>-1.9</v>
      </c>
      <c r="I111" s="41">
        <v>76000000000</v>
      </c>
      <c r="J111">
        <v>0.24</v>
      </c>
      <c r="L111">
        <f>nov_2021_out_good[[#This Row],[Calculated Total Impact Energy(kt)]]*4180000000000*2/(nov_2021_out_good[[#This Row],[Vel(km/s)]]*1000)^2</f>
        <v>11173.980842058365</v>
      </c>
      <c r="M111">
        <f>2*(nov_2021_out_good[[#This Row],[Mass (kg)]]/4/1500)^0.3333</f>
        <v>2.4605935681625097</v>
      </c>
      <c r="N111" t="s">
        <v>2518</v>
      </c>
      <c r="O111" t="s">
        <v>2519</v>
      </c>
      <c r="P111">
        <v>45.4</v>
      </c>
      <c r="Q111">
        <v>53.5</v>
      </c>
      <c r="R111">
        <v>13.35440002</v>
      </c>
      <c r="S111">
        <v>41.797150289999998</v>
      </c>
      <c r="T111">
        <v>146.125495</v>
      </c>
      <c r="U111">
        <v>7.3898538269999996</v>
      </c>
      <c r="V111">
        <v>-4.9610040309999999</v>
      </c>
      <c r="W111">
        <v>9.9558274109999996</v>
      </c>
      <c r="Z111">
        <v>1</v>
      </c>
      <c r="AA111">
        <v>0.86213589999999996</v>
      </c>
      <c r="AB111">
        <v>1.8702699999999999E-2</v>
      </c>
      <c r="AC111" s="36">
        <v>1.4902552</v>
      </c>
      <c r="AD111">
        <v>1.1761954999999999</v>
      </c>
      <c r="AE111">
        <v>4.7611599999999997E-2</v>
      </c>
      <c r="AF111">
        <v>0.2670131</v>
      </c>
      <c r="AG111">
        <v>4.3797200000000001E-2</v>
      </c>
      <c r="AH111">
        <v>3.0863851000000002</v>
      </c>
      <c r="AI111">
        <v>1.0801014</v>
      </c>
      <c r="AJ111">
        <v>114.31770299999999</v>
      </c>
      <c r="AK111">
        <v>2.1824659999999998</v>
      </c>
      <c r="AL111">
        <v>301.77411380000001</v>
      </c>
      <c r="AM111">
        <v>5.0879999999999996E-3</v>
      </c>
      <c r="AN111">
        <v>7.1148268000000003</v>
      </c>
      <c r="AO111">
        <v>1.2422458999999999</v>
      </c>
      <c r="AP111">
        <v>32.381105400000003</v>
      </c>
      <c r="AQ111">
        <v>0.47143069999999998</v>
      </c>
      <c r="AR111">
        <v>311.3376422</v>
      </c>
      <c r="AS111">
        <v>1.5547233</v>
      </c>
      <c r="AT111">
        <v>-3.6643352</v>
      </c>
      <c r="AU111">
        <v>2.5885764999999998</v>
      </c>
      <c r="AV111">
        <f>(5.2/nov_2021_out_good[[#This Row],[a]]+2*COS(nov_2021_out_good[[#This Row],[incl]]*3.1415/180)*((nov_2021_out_good[[#This Row],[a]]/5.2*(1-nov_2021_out_good[[#This Row],[e]]^2)^0.5)))</f>
        <v>4.8563595986822978</v>
      </c>
    </row>
    <row r="112" spans="1:48" x14ac:dyDescent="0.25">
      <c r="A112" s="30">
        <v>41044.461307870399</v>
      </c>
      <c r="B112" t="s">
        <v>950</v>
      </c>
      <c r="C112" t="s">
        <v>951</v>
      </c>
      <c r="D112">
        <v>33.299999999999997</v>
      </c>
      <c r="E112">
        <v>17.100000000000001</v>
      </c>
      <c r="F112">
        <v>-0.8</v>
      </c>
      <c r="G112">
        <v>1.1000000000000001</v>
      </c>
      <c r="H112">
        <v>17</v>
      </c>
      <c r="I112" s="41">
        <v>132000000000</v>
      </c>
      <c r="J112">
        <v>0.39</v>
      </c>
      <c r="L112">
        <f>nov_2021_out_good[[#This Row],[Calculated Total Impact Energy(kt)]]*4180000000000*2/(nov_2021_out_good[[#This Row],[Vel(km/s)]]*1000)^2</f>
        <v>11150.09746588694</v>
      </c>
      <c r="M112">
        <f>2*(nov_2021_out_good[[#This Row],[Mass (kg)]]/4/1500)^0.3333</f>
        <v>2.4588393940828044</v>
      </c>
      <c r="N112" t="s">
        <v>2524</v>
      </c>
      <c r="O112" t="s">
        <v>2525</v>
      </c>
      <c r="P112">
        <v>-61.8</v>
      </c>
      <c r="Q112">
        <v>-135.5</v>
      </c>
      <c r="R112">
        <v>17.054324959999999</v>
      </c>
      <c r="S112">
        <v>27.865291119999998</v>
      </c>
      <c r="T112">
        <v>170.28353369999999</v>
      </c>
      <c r="U112">
        <v>7.8567499400000003</v>
      </c>
      <c r="V112">
        <v>-1.345302905</v>
      </c>
      <c r="W112">
        <v>15.076857779999999</v>
      </c>
      <c r="Z112">
        <v>1</v>
      </c>
      <c r="AA112">
        <v>0.8541183</v>
      </c>
      <c r="AB112">
        <v>2.2759600000000001E-2</v>
      </c>
      <c r="AC112" s="36">
        <v>1.0637414000000001</v>
      </c>
      <c r="AD112">
        <v>0.95892980000000005</v>
      </c>
      <c r="AE112">
        <v>1.7493600000000002E-2</v>
      </c>
      <c r="AF112">
        <v>0.10930049999999999</v>
      </c>
      <c r="AG112">
        <v>1.28357E-2</v>
      </c>
      <c r="AH112">
        <v>24.757777300000001</v>
      </c>
      <c r="AI112">
        <v>2.1308720000000001</v>
      </c>
      <c r="AJ112">
        <v>125.0889683</v>
      </c>
      <c r="AK112">
        <v>10.379581699999999</v>
      </c>
      <c r="AL112">
        <v>234.83937080000001</v>
      </c>
      <c r="AM112">
        <v>2.9970000000000002E-4</v>
      </c>
      <c r="AN112">
        <v>12.870014899999999</v>
      </c>
      <c r="AO112">
        <v>1.1289114</v>
      </c>
      <c r="AP112">
        <v>28.807037399999999</v>
      </c>
      <c r="AQ112">
        <v>0.29292869999999999</v>
      </c>
      <c r="AR112">
        <v>32.192298700000002</v>
      </c>
      <c r="AS112">
        <v>13.0143851</v>
      </c>
      <c r="AT112">
        <v>-84.721970099999993</v>
      </c>
      <c r="AU112">
        <v>1.2004965999999999</v>
      </c>
      <c r="AV112">
        <f>(5.2/nov_2021_out_good[[#This Row],[a]]+2*COS(nov_2021_out_good[[#This Row],[incl]]*3.1415/180)*((nov_2021_out_good[[#This Row],[a]]/5.2*(1-nov_2021_out_good[[#This Row],[e]]^2)^0.5)))</f>
        <v>5.7556268652423039</v>
      </c>
    </row>
    <row r="113" spans="1:48" x14ac:dyDescent="0.25">
      <c r="A113" s="30">
        <v>42102.171192129601</v>
      </c>
      <c r="B113" t="s">
        <v>745</v>
      </c>
      <c r="C113" t="s">
        <v>746</v>
      </c>
      <c r="D113">
        <v>36.299999999999997</v>
      </c>
      <c r="E113">
        <v>19.2</v>
      </c>
      <c r="F113">
        <v>8</v>
      </c>
      <c r="G113">
        <v>-15.6</v>
      </c>
      <c r="H113">
        <v>-7.9</v>
      </c>
      <c r="I113" s="41">
        <v>173000000000</v>
      </c>
      <c r="J113">
        <v>0.49</v>
      </c>
      <c r="L113">
        <f>nov_2021_out_good[[#This Row],[Calculated Total Impact Energy(kt)]]*4180000000000*2/(nov_2021_out_good[[#This Row],[Vel(km/s)]]*1000)^2</f>
        <v>11112.196180555555</v>
      </c>
      <c r="M113">
        <f>2*(nov_2021_out_good[[#This Row],[Mass (kg)]]/4/1500)^0.3333</f>
        <v>2.4560504904363349</v>
      </c>
      <c r="N113" t="s">
        <v>2524</v>
      </c>
      <c r="O113" t="s">
        <v>2519</v>
      </c>
      <c r="P113">
        <v>-25.5</v>
      </c>
      <c r="Q113">
        <v>51.5</v>
      </c>
      <c r="R113">
        <v>19.22940457</v>
      </c>
      <c r="S113">
        <v>80.652237409999998</v>
      </c>
      <c r="T113">
        <v>57.329218699999998</v>
      </c>
      <c r="U113">
        <v>-10.24240341</v>
      </c>
      <c r="V113">
        <v>-15.97209359</v>
      </c>
      <c r="W113">
        <v>3.123363383</v>
      </c>
      <c r="Z113">
        <v>1</v>
      </c>
      <c r="AA113">
        <v>0.80014549999999995</v>
      </c>
      <c r="AB113">
        <v>2.0815199999999999E-2</v>
      </c>
      <c r="AC113" s="36">
        <v>3.5213123999999998</v>
      </c>
      <c r="AD113">
        <v>2.1607289999999999</v>
      </c>
      <c r="AE113">
        <v>0.21326200000000001</v>
      </c>
      <c r="AF113">
        <v>0.6296872</v>
      </c>
      <c r="AG113">
        <v>4.3386500000000001E-2</v>
      </c>
      <c r="AH113">
        <v>8.2591003999999995</v>
      </c>
      <c r="AI113">
        <v>0.73157349999999999</v>
      </c>
      <c r="AJ113">
        <v>118.71124</v>
      </c>
      <c r="AK113">
        <v>2.5885210000000001</v>
      </c>
      <c r="AL113">
        <v>17.808006899999999</v>
      </c>
      <c r="AM113">
        <v>4.883E-4</v>
      </c>
      <c r="AN113">
        <v>15.235026</v>
      </c>
      <c r="AO113">
        <v>1.1915395</v>
      </c>
      <c r="AP113">
        <v>36.9016856</v>
      </c>
      <c r="AQ113">
        <v>0.54906279999999996</v>
      </c>
      <c r="AR113">
        <v>23.944202099999998</v>
      </c>
      <c r="AS113">
        <v>1.8772922999999999</v>
      </c>
      <c r="AT113">
        <v>30.095579699999998</v>
      </c>
      <c r="AU113">
        <v>1.2486256</v>
      </c>
      <c r="AV113">
        <f>(5.2/nov_2021_out_good[[#This Row],[a]]+2*COS(nov_2021_out_good[[#This Row],[incl]]*3.1415/180)*((nov_2021_out_good[[#This Row],[a]]/5.2*(1-nov_2021_out_good[[#This Row],[e]]^2)^0.5)))</f>
        <v>3.0454996718151852</v>
      </c>
    </row>
    <row r="114" spans="1:48" x14ac:dyDescent="0.25">
      <c r="A114" s="30">
        <v>42698.590671296297</v>
      </c>
      <c r="B114" t="s">
        <v>882</v>
      </c>
      <c r="C114" t="s">
        <v>932</v>
      </c>
      <c r="D114">
        <v>30.6</v>
      </c>
      <c r="E114">
        <v>17.399999999999999</v>
      </c>
      <c r="F114">
        <v>9.1</v>
      </c>
      <c r="G114">
        <v>-11.2</v>
      </c>
      <c r="H114">
        <v>9.6999999999999993</v>
      </c>
      <c r="I114" s="41">
        <v>138000000000</v>
      </c>
      <c r="J114">
        <v>0.4</v>
      </c>
      <c r="L114">
        <f>nov_2021_out_good[[#This Row],[Calculated Total Impact Energy(kt)]]*4180000000000*2/(nov_2021_out_good[[#This Row],[Vel(km/s)]]*1000)^2</f>
        <v>11045.052186550403</v>
      </c>
      <c r="M114">
        <f>2*(nov_2021_out_good[[#This Row],[Mass (kg)]]/4/1500)^0.3333</f>
        <v>2.4510942004953216</v>
      </c>
      <c r="N114" t="s">
        <v>2524</v>
      </c>
      <c r="O114" t="s">
        <v>2519</v>
      </c>
      <c r="P114">
        <v>-15.2</v>
      </c>
      <c r="Q114">
        <v>80.3</v>
      </c>
      <c r="R114">
        <v>17.387926849999999</v>
      </c>
      <c r="S114">
        <v>47.633168439999999</v>
      </c>
      <c r="T114">
        <v>122.31743950000001</v>
      </c>
      <c r="U114">
        <v>6.868125665</v>
      </c>
      <c r="V114">
        <v>-10.85698262</v>
      </c>
      <c r="W114">
        <v>11.71728545</v>
      </c>
      <c r="Z114">
        <v>1</v>
      </c>
      <c r="AA114">
        <v>0.9224253</v>
      </c>
      <c r="AB114">
        <v>4.8434000000000003E-3</v>
      </c>
      <c r="AC114" s="36">
        <v>2.6295712999999998</v>
      </c>
      <c r="AD114">
        <v>1.7759982999999999</v>
      </c>
      <c r="AE114">
        <v>0.22362199999999999</v>
      </c>
      <c r="AF114">
        <v>0.48061589999999998</v>
      </c>
      <c r="AG114">
        <v>6.5936099999999997E-2</v>
      </c>
      <c r="AH114">
        <v>16.9554656</v>
      </c>
      <c r="AI114">
        <v>1.1153295000000001</v>
      </c>
      <c r="AJ114">
        <v>37.062150099999997</v>
      </c>
      <c r="AK114">
        <v>2.0295529000000001</v>
      </c>
      <c r="AL114">
        <v>62.507346599999998</v>
      </c>
      <c r="AM114">
        <v>4.5600000000000003E-4</v>
      </c>
      <c r="AN114">
        <v>12.975303</v>
      </c>
      <c r="AO114">
        <v>1.1465107999999999</v>
      </c>
      <c r="AP114">
        <v>36.024719599999997</v>
      </c>
      <c r="AQ114">
        <v>0.87293969999999999</v>
      </c>
      <c r="AR114">
        <v>52.4286131</v>
      </c>
      <c r="AS114">
        <v>1.8379473</v>
      </c>
      <c r="AT114">
        <v>-35.814896699999998</v>
      </c>
      <c r="AU114">
        <v>1.1311224</v>
      </c>
      <c r="AV114">
        <f>(5.2/nov_2021_out_good[[#This Row],[a]]+2*COS(nov_2021_out_good[[#This Row],[incl]]*3.1415/180)*((nov_2021_out_good[[#This Row],[a]]/5.2*(1-nov_2021_out_good[[#This Row],[e]]^2)^0.5)))</f>
        <v>3.5009051841769319</v>
      </c>
    </row>
    <row r="115" spans="1:48" x14ac:dyDescent="0.25">
      <c r="A115" s="30">
        <v>43722.527476851901</v>
      </c>
      <c r="B115" t="s">
        <v>1072</v>
      </c>
      <c r="C115" t="s">
        <v>1073</v>
      </c>
      <c r="D115">
        <v>38</v>
      </c>
      <c r="E115">
        <v>15.9</v>
      </c>
      <c r="F115">
        <v>-12.9</v>
      </c>
      <c r="G115">
        <v>8.1</v>
      </c>
      <c r="H115">
        <v>4.5999999999999996</v>
      </c>
      <c r="I115" s="41">
        <v>109000000000</v>
      </c>
      <c r="J115">
        <v>0.33</v>
      </c>
      <c r="L115">
        <f>nov_2021_out_good[[#This Row],[Calculated Total Impact Energy(kt)]]*4180000000000*2/(nov_2021_out_good[[#This Row],[Vel(km/s)]]*1000)^2</f>
        <v>10912.543016494601</v>
      </c>
      <c r="M115">
        <f>2*(nov_2021_out_good[[#This Row],[Mass (kg)]]/4/1500)^0.3333</f>
        <v>2.4412536704961063</v>
      </c>
      <c r="N115" t="s">
        <v>2524</v>
      </c>
      <c r="O115" t="s">
        <v>2525</v>
      </c>
      <c r="P115">
        <v>-38.6</v>
      </c>
      <c r="Q115">
        <v>-33.5</v>
      </c>
      <c r="R115">
        <v>15.911630969999999</v>
      </c>
      <c r="S115">
        <v>21.829333699999999</v>
      </c>
      <c r="T115">
        <v>3.541819023</v>
      </c>
      <c r="U115">
        <v>-5.9053299590000004</v>
      </c>
      <c r="V115">
        <v>-0.36551195199999997</v>
      </c>
      <c r="W115">
        <v>14.770696640000001</v>
      </c>
      <c r="Z115">
        <v>1</v>
      </c>
      <c r="AA115">
        <v>0.63877240000000002</v>
      </c>
      <c r="AB115">
        <v>2.3020599999999999E-2</v>
      </c>
      <c r="AC115" s="36">
        <v>1.2782407</v>
      </c>
      <c r="AD115">
        <v>0.95850659999999999</v>
      </c>
      <c r="AE115">
        <v>1.8272400000000001E-2</v>
      </c>
      <c r="AF115">
        <v>0.33357530000000002</v>
      </c>
      <c r="AG115">
        <v>2.90126E-2</v>
      </c>
      <c r="AH115">
        <v>9.6851366999999993</v>
      </c>
      <c r="AI115">
        <v>1.2672739</v>
      </c>
      <c r="AJ115">
        <v>242.65830349999999</v>
      </c>
      <c r="AK115">
        <v>2.6739660999999999</v>
      </c>
      <c r="AL115">
        <v>351.1465776</v>
      </c>
      <c r="AM115">
        <v>1.2769999999999999E-4</v>
      </c>
      <c r="AN115">
        <v>11.343095</v>
      </c>
      <c r="AO115">
        <v>1.1158136999999999</v>
      </c>
      <c r="AP115">
        <v>28.9512134</v>
      </c>
      <c r="AQ115">
        <v>0.30471540000000003</v>
      </c>
      <c r="AR115">
        <v>149.2447688</v>
      </c>
      <c r="AS115">
        <v>1.1932244000000001</v>
      </c>
      <c r="AT115">
        <v>-13.055475899999999</v>
      </c>
      <c r="AU115">
        <v>1.2810762</v>
      </c>
      <c r="AV115">
        <f>(5.2/nov_2021_out_good[[#This Row],[a]]+2*COS(nov_2021_out_good[[#This Row],[incl]]*3.1415/180)*((nov_2021_out_good[[#This Row],[a]]/5.2*(1-nov_2021_out_good[[#This Row],[e]]^2)^0.5)))</f>
        <v>5.767693958706924</v>
      </c>
    </row>
    <row r="116" spans="1:48" x14ac:dyDescent="0.25">
      <c r="A116" s="30">
        <v>43152.061145833301</v>
      </c>
      <c r="B116" t="s">
        <v>1415</v>
      </c>
      <c r="C116" t="s">
        <v>1416</v>
      </c>
      <c r="D116">
        <v>31.5</v>
      </c>
      <c r="E116">
        <v>13.1</v>
      </c>
      <c r="F116">
        <v>-0.9</v>
      </c>
      <c r="G116">
        <v>13.1</v>
      </c>
      <c r="H116">
        <v>-0.4</v>
      </c>
      <c r="I116" s="41">
        <v>71000000000</v>
      </c>
      <c r="J116">
        <v>0.22</v>
      </c>
      <c r="L116">
        <f>nov_2021_out_good[[#This Row],[Calculated Total Impact Energy(kt)]]*4180000000000*2/(nov_2021_out_good[[#This Row],[Vel(km/s)]]*1000)^2</f>
        <v>10717.324165258435</v>
      </c>
      <c r="M116">
        <f>2*(nov_2021_out_good[[#This Row],[Mass (kg)]]/4/1500)^0.3333</f>
        <v>2.4266099275444373</v>
      </c>
      <c r="N116" t="s">
        <v>2524</v>
      </c>
      <c r="O116" t="s">
        <v>2525</v>
      </c>
      <c r="P116">
        <v>-13.5</v>
      </c>
      <c r="Q116">
        <v>-37.1</v>
      </c>
      <c r="R116">
        <v>13.13697073</v>
      </c>
      <c r="S116">
        <v>50.882377499999997</v>
      </c>
      <c r="T116">
        <v>283.6263821</v>
      </c>
      <c r="U116">
        <v>-2.4012120289999999</v>
      </c>
      <c r="V116">
        <v>9.905462279</v>
      </c>
      <c r="W116">
        <v>8.2883048830000003</v>
      </c>
      <c r="Z116">
        <v>1</v>
      </c>
      <c r="AA116">
        <v>0.98860579999999998</v>
      </c>
      <c r="AB116">
        <v>5.2530000000000003E-4</v>
      </c>
      <c r="AC116" s="36">
        <v>3.5120274</v>
      </c>
      <c r="AD116">
        <v>2.2503166000000001</v>
      </c>
      <c r="AE116">
        <v>0.45503169999999998</v>
      </c>
      <c r="AF116">
        <v>0.56068150000000005</v>
      </c>
      <c r="AG116">
        <v>8.9047399999999999E-2</v>
      </c>
      <c r="AH116">
        <v>3.1163761999999999</v>
      </c>
      <c r="AI116">
        <v>0.65804200000000002</v>
      </c>
      <c r="AJ116">
        <v>2.5433680000000001</v>
      </c>
      <c r="AK116">
        <v>1.7807278</v>
      </c>
      <c r="AL116">
        <v>152.1318334</v>
      </c>
      <c r="AM116">
        <v>3.6294999999999999E-3</v>
      </c>
      <c r="AN116">
        <v>7.5769197000000004</v>
      </c>
      <c r="AO116">
        <v>1.1689113</v>
      </c>
      <c r="AP116">
        <v>37.414404599999997</v>
      </c>
      <c r="AQ116">
        <v>1.0652945</v>
      </c>
      <c r="AR116">
        <v>70.361707999999993</v>
      </c>
      <c r="AS116">
        <v>2.8722154</v>
      </c>
      <c r="AT116">
        <v>6.5065559000000004</v>
      </c>
      <c r="AU116">
        <v>1.4030311</v>
      </c>
      <c r="AV116">
        <f>(5.2/nov_2021_out_good[[#This Row],[a]]+2*COS(nov_2021_out_good[[#This Row],[incl]]*3.1415/180)*((nov_2021_out_good[[#This Row],[a]]/5.2*(1-nov_2021_out_good[[#This Row],[e]]^2)^0.5)))</f>
        <v>3.0263927915429414</v>
      </c>
    </row>
    <row r="117" spans="1:48" x14ac:dyDescent="0.25">
      <c r="A117" s="30">
        <v>42916.601909722202</v>
      </c>
      <c r="B117" t="s">
        <v>1159</v>
      </c>
      <c r="C117" t="s">
        <v>1160</v>
      </c>
      <c r="D117">
        <v>20</v>
      </c>
      <c r="E117">
        <v>15.2</v>
      </c>
      <c r="F117">
        <v>10.9</v>
      </c>
      <c r="G117">
        <v>-9.6999999999999993</v>
      </c>
      <c r="H117">
        <v>4.2</v>
      </c>
      <c r="I117" s="41">
        <v>94000000000</v>
      </c>
      <c r="J117">
        <v>0.28999999999999998</v>
      </c>
      <c r="L117">
        <f>nov_2021_out_good[[#This Row],[Calculated Total Impact Energy(kt)]]*4180000000000*2/(nov_2021_out_good[[#This Row],[Vel(km/s)]]*1000)^2</f>
        <v>10493.421052631578</v>
      </c>
      <c r="M117">
        <f>2*(nov_2021_out_good[[#This Row],[Mass (kg)]]/4/1500)^0.3333</f>
        <v>2.4095938893036117</v>
      </c>
      <c r="N117" t="s">
        <v>2524</v>
      </c>
      <c r="O117" t="s">
        <v>2519</v>
      </c>
      <c r="P117">
        <v>-34.299999999999997</v>
      </c>
      <c r="Q117">
        <v>134.5</v>
      </c>
      <c r="R117">
        <v>15.183543719999999</v>
      </c>
      <c r="S117">
        <v>18.564130590000001</v>
      </c>
      <c r="T117">
        <v>11.64374385</v>
      </c>
      <c r="U117">
        <v>-4.7344475250000002</v>
      </c>
      <c r="V117">
        <v>-0.97561003300000004</v>
      </c>
      <c r="W117">
        <v>14.39351214</v>
      </c>
      <c r="Z117">
        <v>1</v>
      </c>
      <c r="AA117">
        <v>0.79896</v>
      </c>
      <c r="AB117">
        <v>1.9042E-2</v>
      </c>
      <c r="AC117" s="36">
        <v>1.6775895999999999</v>
      </c>
      <c r="AD117">
        <v>1.2382747999999999</v>
      </c>
      <c r="AE117">
        <v>5.7775300000000002E-2</v>
      </c>
      <c r="AF117">
        <v>0.35477969999999998</v>
      </c>
      <c r="AG117">
        <v>4.1879600000000003E-2</v>
      </c>
      <c r="AH117">
        <v>3.6305887000000001</v>
      </c>
      <c r="AI117">
        <v>0.4484706</v>
      </c>
      <c r="AJ117">
        <v>259.4614297</v>
      </c>
      <c r="AK117">
        <v>2.3405957000000002</v>
      </c>
      <c r="AL117">
        <v>98.784564500000002</v>
      </c>
      <c r="AM117">
        <v>4.3299999999999996E-3</v>
      </c>
      <c r="AN117">
        <v>10.258056</v>
      </c>
      <c r="AO117">
        <v>1.1223323999999999</v>
      </c>
      <c r="AP117">
        <v>32.074210100000002</v>
      </c>
      <c r="AQ117">
        <v>0.5210844</v>
      </c>
      <c r="AR117">
        <v>272.36006190000001</v>
      </c>
      <c r="AS117">
        <v>1.2223105999999999</v>
      </c>
      <c r="AT117">
        <v>-12.5744361</v>
      </c>
      <c r="AU117">
        <v>1.3069903</v>
      </c>
      <c r="AV117">
        <f>(5.2/nov_2021_out_good[[#This Row],[a]]+2*COS(nov_2021_out_good[[#This Row],[incl]]*3.1415/180)*((nov_2021_out_good[[#This Row],[a]]/5.2*(1-nov_2021_out_good[[#This Row],[e]]^2)^0.5)))</f>
        <v>4.6437761860278224</v>
      </c>
    </row>
    <row r="118" spans="1:48" x14ac:dyDescent="0.25">
      <c r="A118" s="30">
        <v>44261.363263888903</v>
      </c>
      <c r="B118" t="s">
        <v>908</v>
      </c>
      <c r="C118" t="s">
        <v>909</v>
      </c>
      <c r="D118">
        <v>31.1</v>
      </c>
      <c r="E118">
        <v>18.100000000000001</v>
      </c>
      <c r="F118">
        <v>12.7</v>
      </c>
      <c r="G118">
        <v>-4.7</v>
      </c>
      <c r="H118">
        <v>12</v>
      </c>
      <c r="I118" s="41">
        <v>141000000000</v>
      </c>
      <c r="J118">
        <v>0.41</v>
      </c>
      <c r="L118">
        <f>nov_2021_out_good[[#This Row],[Calculated Total Impact Energy(kt)]]*4180000000000*2/(nov_2021_out_good[[#This Row],[Vel(km/s)]]*1000)^2</f>
        <v>10462.440096456152</v>
      </c>
      <c r="M118">
        <f>2*(nov_2021_out_good[[#This Row],[Mass (kg)]]/4/1500)^0.3333</f>
        <v>2.4072204135260917</v>
      </c>
      <c r="N118" t="s">
        <v>2524</v>
      </c>
      <c r="O118" t="s">
        <v>2519</v>
      </c>
      <c r="P118">
        <v>-48.6</v>
      </c>
      <c r="Q118">
        <v>90.4</v>
      </c>
      <c r="R118">
        <v>18.093645290000001</v>
      </c>
      <c r="S118">
        <v>47.739348800000002</v>
      </c>
      <c r="T118">
        <v>108.9281661</v>
      </c>
      <c r="U118">
        <v>4.3437999200000004</v>
      </c>
      <c r="V118">
        <v>-12.66687859</v>
      </c>
      <c r="W118">
        <v>12.16805609</v>
      </c>
      <c r="Z118">
        <v>1</v>
      </c>
      <c r="AA118">
        <v>0.98338630000000005</v>
      </c>
      <c r="AB118">
        <v>1.6113E-3</v>
      </c>
      <c r="AC118" s="36">
        <v>4.0047611999999999</v>
      </c>
      <c r="AD118">
        <v>2.4940737999999998</v>
      </c>
      <c r="AE118">
        <v>0.42299059999999999</v>
      </c>
      <c r="AF118">
        <v>0.60571079999999999</v>
      </c>
      <c r="AG118">
        <v>6.6717700000000005E-2</v>
      </c>
      <c r="AH118">
        <v>18.979900900000001</v>
      </c>
      <c r="AI118">
        <v>1.3741626</v>
      </c>
      <c r="AJ118">
        <v>12.3956555</v>
      </c>
      <c r="AK118">
        <v>1.3152523</v>
      </c>
      <c r="AL118">
        <v>165.70887690000001</v>
      </c>
      <c r="AM118">
        <v>1.009E-4</v>
      </c>
      <c r="AN118">
        <v>13.964764799999999</v>
      </c>
      <c r="AO118">
        <v>1.1582201999999999</v>
      </c>
      <c r="AP118">
        <v>37.850590699999998</v>
      </c>
      <c r="AQ118">
        <v>0.79688230000000004</v>
      </c>
      <c r="AR118">
        <v>100.7396722</v>
      </c>
      <c r="AS118">
        <v>1.6751474</v>
      </c>
      <c r="AT118">
        <v>-38.682277200000001</v>
      </c>
      <c r="AU118">
        <v>1.2257043000000001</v>
      </c>
      <c r="AV118">
        <f>(5.2/nov_2021_out_good[[#This Row],[a]]+2*COS(nov_2021_out_good[[#This Row],[incl]]*3.1415/180)*((nov_2021_out_good[[#This Row],[a]]/5.2*(1-nov_2021_out_good[[#This Row],[e]]^2)^0.5)))</f>
        <v>2.8067159418381982</v>
      </c>
    </row>
    <row r="119" spans="1:48" x14ac:dyDescent="0.25">
      <c r="A119" s="30">
        <v>39630.736331018503</v>
      </c>
      <c r="B119" t="s">
        <v>1929</v>
      </c>
      <c r="C119" t="s">
        <v>1930</v>
      </c>
      <c r="D119">
        <v>36.1</v>
      </c>
      <c r="E119">
        <v>9.8000000000000007</v>
      </c>
      <c r="F119">
        <v>2.8</v>
      </c>
      <c r="G119">
        <v>1.7</v>
      </c>
      <c r="H119">
        <v>-9.1999999999999993</v>
      </c>
      <c r="I119" s="41">
        <v>36000000000</v>
      </c>
      <c r="J119">
        <v>0.12</v>
      </c>
      <c r="L119">
        <f>nov_2021_out_good[[#This Row],[Calculated Total Impact Energy(kt)]]*4180000000000*2/(nov_2021_out_good[[#This Row],[Vel(km/s)]]*1000)^2</f>
        <v>10445.647646813828</v>
      </c>
      <c r="M119">
        <f>2*(nov_2021_out_good[[#This Row],[Mass (kg)]]/4/1500)^0.3333</f>
        <v>2.4059319718947925</v>
      </c>
      <c r="N119" t="s">
        <v>2518</v>
      </c>
      <c r="O119" t="s">
        <v>2525</v>
      </c>
      <c r="P119">
        <v>37.1</v>
      </c>
      <c r="Q119">
        <v>-115.7</v>
      </c>
      <c r="R119">
        <v>9.7657564990000001</v>
      </c>
      <c r="S119">
        <v>37.57660697</v>
      </c>
      <c r="T119">
        <v>342.55062290000001</v>
      </c>
      <c r="U119">
        <v>-5.6813169419999996</v>
      </c>
      <c r="V119">
        <v>1.7857952159999999</v>
      </c>
      <c r="W119">
        <v>7.7397398700000002</v>
      </c>
      <c r="Z119">
        <v>1</v>
      </c>
      <c r="AA119" t="s">
        <v>2842</v>
      </c>
      <c r="AB119" t="s">
        <v>2842</v>
      </c>
      <c r="AC119" s="36" t="s">
        <v>2842</v>
      </c>
      <c r="AD119" t="s">
        <v>2842</v>
      </c>
      <c r="AE119" t="s">
        <v>2842</v>
      </c>
      <c r="AF119" t="s">
        <v>2842</v>
      </c>
      <c r="AG119" t="s">
        <v>2842</v>
      </c>
      <c r="AH119">
        <v>2062.6483546999998</v>
      </c>
      <c r="AI119">
        <v>0</v>
      </c>
      <c r="AJ119" t="s">
        <v>2842</v>
      </c>
      <c r="AK119" t="s">
        <v>2842</v>
      </c>
      <c r="AL119">
        <v>100.1231166</v>
      </c>
      <c r="AM119">
        <v>0</v>
      </c>
      <c r="AN119" t="s">
        <v>2842</v>
      </c>
      <c r="AO119" t="s">
        <v>2842</v>
      </c>
      <c r="AP119" t="s">
        <v>2842</v>
      </c>
      <c r="AQ119" t="s">
        <v>2842</v>
      </c>
      <c r="AR119" t="s">
        <v>2842</v>
      </c>
      <c r="AS119" t="s">
        <v>2842</v>
      </c>
      <c r="AT119" t="s">
        <v>2842</v>
      </c>
      <c r="AU119" t="s">
        <v>2842</v>
      </c>
      <c r="AV119" t="e">
        <f>(5.2/nov_2021_out_good[[#This Row],[a]]+2*COS(nov_2021_out_good[[#This Row],[incl]]*3.1415/180)*((nov_2021_out_good[[#This Row],[a]]/5.2*(1-nov_2021_out_good[[#This Row],[e]]^2)^0.5)))</f>
        <v>#VALUE!</v>
      </c>
    </row>
    <row r="120" spans="1:48" x14ac:dyDescent="0.25">
      <c r="A120" s="30">
        <v>38715.420543981498</v>
      </c>
      <c r="B120" t="s">
        <v>689</v>
      </c>
      <c r="C120" t="s">
        <v>690</v>
      </c>
      <c r="D120">
        <v>42.2</v>
      </c>
      <c r="E120">
        <v>20.7</v>
      </c>
      <c r="F120">
        <v>18.600000000000001</v>
      </c>
      <c r="G120">
        <v>8.5</v>
      </c>
      <c r="H120">
        <v>3.2</v>
      </c>
      <c r="I120" s="41">
        <v>190000000000</v>
      </c>
      <c r="J120">
        <v>0.53</v>
      </c>
      <c r="L120">
        <f>nov_2021_out_good[[#This Row],[Calculated Total Impact Energy(kt)]]*4180000000000*2/(nov_2021_out_good[[#This Row],[Vel(km/s)]]*1000)^2</f>
        <v>10340.498027958645</v>
      </c>
      <c r="M120">
        <f>2*(nov_2021_out_good[[#This Row],[Mass (kg)]]/4/1500)^0.3333</f>
        <v>2.3978325494138075</v>
      </c>
      <c r="N120" t="s">
        <v>2524</v>
      </c>
      <c r="O120" t="s">
        <v>2525</v>
      </c>
      <c r="P120">
        <v>-3</v>
      </c>
      <c r="Q120">
        <v>-154.9</v>
      </c>
      <c r="R120">
        <v>20.699033790000001</v>
      </c>
      <c r="S120">
        <v>5.9178114559999999</v>
      </c>
      <c r="T120">
        <v>185.18260860000001</v>
      </c>
      <c r="U120">
        <v>2.1253821620000002</v>
      </c>
      <c r="V120">
        <v>0.192774473</v>
      </c>
      <c r="W120">
        <v>20.588724790000001</v>
      </c>
      <c r="Z120">
        <v>1</v>
      </c>
      <c r="AA120">
        <v>0.75300299999999998</v>
      </c>
      <c r="AB120">
        <v>1.3965999999999999E-2</v>
      </c>
      <c r="AC120" s="36">
        <v>2.7769067999999999</v>
      </c>
      <c r="AD120">
        <v>1.7649549</v>
      </c>
      <c r="AE120">
        <v>0.1835097</v>
      </c>
      <c r="AF120">
        <v>0.57335849999999999</v>
      </c>
      <c r="AG120">
        <v>4.8266499999999997E-2</v>
      </c>
      <c r="AH120">
        <v>16.6739085</v>
      </c>
      <c r="AI120">
        <v>1.1516412</v>
      </c>
      <c r="AJ120">
        <v>69.076836999999998</v>
      </c>
      <c r="AK120">
        <v>2.1355091000000002</v>
      </c>
      <c r="AL120">
        <v>97.715983699999995</v>
      </c>
      <c r="AM120">
        <v>1.7090000000000001E-4</v>
      </c>
      <c r="AN120">
        <v>17.456270499999999</v>
      </c>
      <c r="AO120">
        <v>1.2278819999999999</v>
      </c>
      <c r="AP120">
        <v>36.077081</v>
      </c>
      <c r="AQ120">
        <v>0.72429580000000005</v>
      </c>
      <c r="AR120">
        <v>92.293257199999999</v>
      </c>
      <c r="AS120">
        <v>1.1016661000000001</v>
      </c>
      <c r="AT120">
        <v>-9.3928800999999993</v>
      </c>
      <c r="AU120">
        <v>1.0864872000000001</v>
      </c>
      <c r="AV120">
        <f>(5.2/nov_2021_out_good[[#This Row],[a]]+2*COS(nov_2021_out_good[[#This Row],[incl]]*3.1415/180)*((nov_2021_out_good[[#This Row],[a]]/5.2*(1-nov_2021_out_good[[#This Row],[e]]^2)^0.5)))</f>
        <v>3.4790348206551198</v>
      </c>
    </row>
    <row r="121" spans="1:48" x14ac:dyDescent="0.25">
      <c r="A121" s="30">
        <v>41775.8378240741</v>
      </c>
      <c r="B121" t="s">
        <v>926</v>
      </c>
      <c r="C121" t="s">
        <v>927</v>
      </c>
      <c r="D121">
        <v>30.8</v>
      </c>
      <c r="E121">
        <v>18</v>
      </c>
      <c r="F121">
        <v>2.9</v>
      </c>
      <c r="G121">
        <v>13.4</v>
      </c>
      <c r="H121">
        <v>-12.5</v>
      </c>
      <c r="I121" s="41">
        <v>136000000000</v>
      </c>
      <c r="J121">
        <v>0.4</v>
      </c>
      <c r="L121">
        <f>nov_2021_out_good[[#This Row],[Calculated Total Impact Energy(kt)]]*4180000000000*2/(nov_2021_out_good[[#This Row],[Vel(km/s)]]*1000)^2</f>
        <v>10320.987654320988</v>
      </c>
      <c r="M121">
        <f>2*(nov_2021_out_good[[#This Row],[Mass (kg)]]/4/1500)^0.3333</f>
        <v>2.3963236800148993</v>
      </c>
      <c r="N121" t="s">
        <v>2524</v>
      </c>
      <c r="O121" t="s">
        <v>2525</v>
      </c>
      <c r="P121">
        <v>-39.4</v>
      </c>
      <c r="Q121">
        <v>-95.9</v>
      </c>
      <c r="R121">
        <v>18.55316685</v>
      </c>
      <c r="S121">
        <v>81.956659459999997</v>
      </c>
      <c r="T121">
        <v>355.29388360000002</v>
      </c>
      <c r="U121">
        <v>-18.308716069999999</v>
      </c>
      <c r="V121">
        <v>1.5072181769999999</v>
      </c>
      <c r="W121">
        <v>2.5959987099999999</v>
      </c>
      <c r="Z121">
        <v>1</v>
      </c>
      <c r="AA121">
        <v>0.86114939999999995</v>
      </c>
      <c r="AB121">
        <v>1.2122600000000001E-2</v>
      </c>
      <c r="AC121" s="36">
        <v>3.6469844999999999</v>
      </c>
      <c r="AD121">
        <v>2.254067</v>
      </c>
      <c r="AE121">
        <v>0.34886040000000001</v>
      </c>
      <c r="AF121">
        <v>0.61795750000000005</v>
      </c>
      <c r="AG121">
        <v>6.3139200000000006E-2</v>
      </c>
      <c r="AH121">
        <v>12.596536800000001</v>
      </c>
      <c r="AI121">
        <v>0.5543553</v>
      </c>
      <c r="AJ121">
        <v>127.6997124</v>
      </c>
      <c r="AK121">
        <v>1.4654172999999999</v>
      </c>
      <c r="AL121">
        <v>55.682032700000001</v>
      </c>
      <c r="AM121">
        <v>3.3619999999999999E-4</v>
      </c>
      <c r="AN121">
        <v>14.8619299</v>
      </c>
      <c r="AO121">
        <v>1.1601196</v>
      </c>
      <c r="AP121">
        <v>36.893763999999997</v>
      </c>
      <c r="AQ121">
        <v>0.82550559999999995</v>
      </c>
      <c r="AR121">
        <v>70.063115800000006</v>
      </c>
      <c r="AS121">
        <v>1.7141313</v>
      </c>
      <c r="AT121">
        <v>53.1708432</v>
      </c>
      <c r="AU121">
        <v>1.8018893</v>
      </c>
      <c r="AV121">
        <f>(5.2/nov_2021_out_good[[#This Row],[a]]+2*COS(nov_2021_out_good[[#This Row],[incl]]*3.1415/180)*((nov_2021_out_good[[#This Row],[a]]/5.2*(1-nov_2021_out_good[[#This Row],[e]]^2)^0.5)))</f>
        <v>2.9721410331940241</v>
      </c>
    </row>
    <row r="122" spans="1:48" x14ac:dyDescent="0.25">
      <c r="A122" s="30">
        <v>39004.757511574098</v>
      </c>
      <c r="B122" t="s">
        <v>527</v>
      </c>
      <c r="C122" t="s">
        <v>528</v>
      </c>
      <c r="D122">
        <v>44.4</v>
      </c>
      <c r="E122">
        <v>23.9</v>
      </c>
      <c r="F122">
        <v>4.9000000000000004</v>
      </c>
      <c r="G122">
        <v>23.4</v>
      </c>
      <c r="H122">
        <v>-1</v>
      </c>
      <c r="I122" s="41">
        <v>258000000000</v>
      </c>
      <c r="J122">
        <v>0.7</v>
      </c>
      <c r="L122">
        <f>nov_2021_out_good[[#This Row],[Calculated Total Impact Energy(kt)]]*4180000000000*2/(nov_2021_out_good[[#This Row],[Vel(km/s)]]*1000)^2</f>
        <v>10244.918681395633</v>
      </c>
      <c r="M122">
        <f>2*(nov_2021_out_good[[#This Row],[Mass (kg)]]/4/1500)^0.3333</f>
        <v>2.390422522941178</v>
      </c>
      <c r="N122" t="s">
        <v>2518</v>
      </c>
      <c r="O122" t="s">
        <v>2525</v>
      </c>
      <c r="P122">
        <v>49.4</v>
      </c>
      <c r="Q122">
        <v>-175</v>
      </c>
      <c r="R122">
        <v>23.928434970000001</v>
      </c>
      <c r="S122">
        <v>77.293684780000007</v>
      </c>
      <c r="T122">
        <v>101.3754266</v>
      </c>
      <c r="U122">
        <v>4.6039894339999998</v>
      </c>
      <c r="V122">
        <v>-22.883892800000002</v>
      </c>
      <c r="W122">
        <v>5.2631484710000001</v>
      </c>
      <c r="Z122">
        <v>1</v>
      </c>
      <c r="AA122">
        <v>0.54502539999999999</v>
      </c>
      <c r="AB122">
        <v>2.7377800000000001E-2</v>
      </c>
      <c r="AC122" s="36">
        <v>2.5808835999999999</v>
      </c>
      <c r="AD122">
        <v>1.5629545</v>
      </c>
      <c r="AE122">
        <v>0.11999310000000001</v>
      </c>
      <c r="AF122">
        <v>0.65128520000000001</v>
      </c>
      <c r="AG122">
        <v>3.8271399999999997E-2</v>
      </c>
      <c r="AH122">
        <v>3.7002847000000001</v>
      </c>
      <c r="AI122">
        <v>0.92313940000000005</v>
      </c>
      <c r="AJ122">
        <v>81.385841400000004</v>
      </c>
      <c r="AK122">
        <v>2.6161705</v>
      </c>
      <c r="AL122">
        <v>201.1592248</v>
      </c>
      <c r="AM122">
        <v>1.4553999999999999E-3</v>
      </c>
      <c r="AN122">
        <v>20.840356499999999</v>
      </c>
      <c r="AO122">
        <v>1.3569534999999999</v>
      </c>
      <c r="AP122">
        <v>34.804830000000003</v>
      </c>
      <c r="AQ122">
        <v>0.62600719999999999</v>
      </c>
      <c r="AR122">
        <v>197.39001450000001</v>
      </c>
      <c r="AS122">
        <v>1.1482086</v>
      </c>
      <c r="AT122">
        <v>-1.9422223000000001</v>
      </c>
      <c r="AU122">
        <v>1.1943782000000001</v>
      </c>
      <c r="AV122">
        <f>(5.2/nov_2021_out_good[[#This Row],[a]]+2*COS(nov_2021_out_good[[#This Row],[incl]]*3.1415/180)*((nov_2021_out_good[[#This Row],[a]]/5.2*(1-nov_2021_out_good[[#This Row],[e]]^2)^0.5)))</f>
        <v>3.7822434499145334</v>
      </c>
    </row>
    <row r="123" spans="1:48" x14ac:dyDescent="0.25">
      <c r="A123" s="30">
        <v>42929.396249999998</v>
      </c>
      <c r="B123" t="s">
        <v>1352</v>
      </c>
      <c r="C123" t="s">
        <v>1353</v>
      </c>
      <c r="D123">
        <v>35</v>
      </c>
      <c r="E123">
        <v>13.7</v>
      </c>
      <c r="F123">
        <v>-10</v>
      </c>
      <c r="G123">
        <v>-6.5</v>
      </c>
      <c r="H123">
        <v>-6.8</v>
      </c>
      <c r="I123" s="41">
        <v>73000000000</v>
      </c>
      <c r="J123">
        <v>0.23</v>
      </c>
      <c r="L123">
        <f>nov_2021_out_good[[#This Row],[Calculated Total Impact Energy(kt)]]*4180000000000*2/(nov_2021_out_good[[#This Row],[Vel(km/s)]]*1000)^2</f>
        <v>10244.552187117055</v>
      </c>
      <c r="M123">
        <f>2*(nov_2021_out_good[[#This Row],[Mass (kg)]]/4/1500)^0.3333</f>
        <v>2.390394021038786</v>
      </c>
      <c r="N123" t="s">
        <v>2518</v>
      </c>
      <c r="O123" t="s">
        <v>2519</v>
      </c>
      <c r="P123">
        <v>23.1</v>
      </c>
      <c r="Q123">
        <v>60.7</v>
      </c>
      <c r="R123">
        <v>13.72916603</v>
      </c>
      <c r="S123">
        <v>25.581726710000002</v>
      </c>
      <c r="T123">
        <v>290.85851559999998</v>
      </c>
      <c r="U123">
        <v>-2.1108137469999999</v>
      </c>
      <c r="V123">
        <v>5.5397067880000002</v>
      </c>
      <c r="W123">
        <v>12.3832998</v>
      </c>
      <c r="Z123">
        <v>1</v>
      </c>
      <c r="AA123">
        <v>0.66662460000000001</v>
      </c>
      <c r="AB123">
        <v>2.58018E-2</v>
      </c>
      <c r="AC123" s="36">
        <v>1.2127502999999999</v>
      </c>
      <c r="AD123">
        <v>0.93968739999999995</v>
      </c>
      <c r="AE123">
        <v>1.5080400000000001E-2</v>
      </c>
      <c r="AF123">
        <v>0.29058899999999999</v>
      </c>
      <c r="AG123">
        <v>3.3695900000000001E-2</v>
      </c>
      <c r="AH123">
        <v>1.9792204</v>
      </c>
      <c r="AI123">
        <v>0.46535389999999999</v>
      </c>
      <c r="AJ123">
        <v>58.0214085</v>
      </c>
      <c r="AK123">
        <v>3.1173126999999998</v>
      </c>
      <c r="AL123">
        <v>111.0047579</v>
      </c>
      <c r="AM123">
        <v>1.3983199999999999E-2</v>
      </c>
      <c r="AN123">
        <v>8.3126651000000003</v>
      </c>
      <c r="AO123">
        <v>1.1486954</v>
      </c>
      <c r="AP123">
        <v>28.308297</v>
      </c>
      <c r="AQ123">
        <v>0.26760070000000002</v>
      </c>
      <c r="AR123">
        <v>96.894008799999995</v>
      </c>
      <c r="AS123">
        <v>1.9527273000000001</v>
      </c>
      <c r="AT123">
        <v>29.773291100000002</v>
      </c>
      <c r="AU123">
        <v>1.2130444</v>
      </c>
      <c r="AV123">
        <f>(5.2/nov_2021_out_good[[#This Row],[a]]+2*COS(nov_2021_out_good[[#This Row],[incl]]*3.1415/180)*((nov_2021_out_good[[#This Row],[a]]/5.2*(1-nov_2021_out_good[[#This Row],[e]]^2)^0.5)))</f>
        <v>5.8793711620577991</v>
      </c>
    </row>
    <row r="124" spans="1:48" x14ac:dyDescent="0.25">
      <c r="A124" s="30">
        <v>42396.416157407402</v>
      </c>
      <c r="B124" t="s">
        <v>271</v>
      </c>
      <c r="C124" t="s">
        <v>1674</v>
      </c>
      <c r="D124">
        <v>37</v>
      </c>
      <c r="E124">
        <v>11.5</v>
      </c>
      <c r="F124">
        <v>-10</v>
      </c>
      <c r="G124">
        <v>-4.4000000000000004</v>
      </c>
      <c r="H124">
        <v>3.6</v>
      </c>
      <c r="I124" s="41">
        <v>50000000000</v>
      </c>
      <c r="J124">
        <v>0.16</v>
      </c>
      <c r="L124">
        <f>nov_2021_out_good[[#This Row],[Calculated Total Impact Energy(kt)]]*4180000000000*2/(nov_2021_out_good[[#This Row],[Vel(km/s)]]*1000)^2</f>
        <v>10114.177693761814</v>
      </c>
      <c r="M124">
        <f>2*(nov_2021_out_good[[#This Row],[Mass (kg)]]/4/1500)^0.3333</f>
        <v>2.380211482806696</v>
      </c>
      <c r="N124" t="s">
        <v>2524</v>
      </c>
      <c r="O124" t="s">
        <v>2519</v>
      </c>
      <c r="P124">
        <v>-45.8</v>
      </c>
      <c r="Q124">
        <v>53.6</v>
      </c>
      <c r="R124">
        <v>11.503043079999999</v>
      </c>
      <c r="S124">
        <v>36.997666629999998</v>
      </c>
      <c r="T124">
        <v>308.22764180000001</v>
      </c>
      <c r="U124">
        <v>-4.2834509409999999</v>
      </c>
      <c r="V124">
        <v>5.4378948720000002</v>
      </c>
      <c r="W124">
        <v>9.1870205939999998</v>
      </c>
      <c r="Z124">
        <v>1</v>
      </c>
      <c r="AA124">
        <v>0.83436129999999997</v>
      </c>
      <c r="AB124">
        <v>7.8069700000000006E-2</v>
      </c>
      <c r="AC124" s="36">
        <v>1.0530820000000001</v>
      </c>
      <c r="AD124">
        <v>0.9437217</v>
      </c>
      <c r="AE124">
        <v>1.6342200000000001E-2</v>
      </c>
      <c r="AF124">
        <v>0.115882</v>
      </c>
      <c r="AG124">
        <v>6.7897200000000005E-2</v>
      </c>
      <c r="AH124">
        <v>2.5041451000000001</v>
      </c>
      <c r="AI124">
        <v>0.84305169999999996</v>
      </c>
      <c r="AJ124">
        <v>62.028402499999999</v>
      </c>
      <c r="AK124">
        <v>2.5858479999999999</v>
      </c>
      <c r="AL124">
        <v>306.6301962</v>
      </c>
      <c r="AM124">
        <v>1.23587E-2</v>
      </c>
      <c r="AN124">
        <v>3.3910420000000001</v>
      </c>
      <c r="AO124">
        <v>1.9779825</v>
      </c>
      <c r="AP124">
        <v>29.358465200000001</v>
      </c>
      <c r="AQ124">
        <v>0.2772307</v>
      </c>
      <c r="AR124">
        <v>285.4086825</v>
      </c>
      <c r="AS124">
        <v>4.2305849999999996</v>
      </c>
      <c r="AT124">
        <v>-0.44633689999999998</v>
      </c>
      <c r="AU124">
        <v>6.0546367999999999</v>
      </c>
      <c r="AV124">
        <f>(5.2/nov_2021_out_good[[#This Row],[a]]+2*COS(nov_2021_out_good[[#This Row],[incl]]*3.1415/180)*((nov_2021_out_good[[#This Row],[a]]/5.2*(1-nov_2021_out_good[[#This Row],[e]]^2)^0.5)))</f>
        <v>5.870279298916973</v>
      </c>
    </row>
    <row r="125" spans="1:48" x14ac:dyDescent="0.25">
      <c r="A125" s="30">
        <v>38665.314675925903</v>
      </c>
      <c r="B125" t="s">
        <v>1276</v>
      </c>
      <c r="C125" t="s">
        <v>540</v>
      </c>
      <c r="D125">
        <v>30.7</v>
      </c>
      <c r="E125">
        <v>13.8</v>
      </c>
      <c r="F125">
        <v>13.5</v>
      </c>
      <c r="G125">
        <v>-2.7</v>
      </c>
      <c r="H125">
        <v>-0.7</v>
      </c>
      <c r="I125" s="41">
        <v>73000000000</v>
      </c>
      <c r="J125">
        <v>0.23</v>
      </c>
      <c r="L125">
        <f>nov_2021_out_good[[#This Row],[Calculated Total Impact Energy(kt)]]*4180000000000*2/(nov_2021_out_good[[#This Row],[Vel(km/s)]]*1000)^2</f>
        <v>10096.618357487923</v>
      </c>
      <c r="M125">
        <f>2*(nov_2021_out_good[[#This Row],[Mass (kg)]]/4/1500)^0.3333</f>
        <v>2.3788333854918657</v>
      </c>
      <c r="N125" t="s">
        <v>2524</v>
      </c>
      <c r="O125" t="s">
        <v>2519</v>
      </c>
      <c r="P125">
        <v>-31</v>
      </c>
      <c r="Q125">
        <v>145.9</v>
      </c>
      <c r="R125">
        <v>13.785136919999999</v>
      </c>
      <c r="S125">
        <v>40.263897040000003</v>
      </c>
      <c r="T125">
        <v>36.766976249999999</v>
      </c>
      <c r="U125">
        <v>-7.1371583760000004</v>
      </c>
      <c r="V125">
        <v>-5.3328635240000004</v>
      </c>
      <c r="W125">
        <v>10.519103429999999</v>
      </c>
      <c r="Z125">
        <v>1</v>
      </c>
      <c r="AA125">
        <v>0.9783925</v>
      </c>
      <c r="AB125">
        <v>1.2537E-3</v>
      </c>
      <c r="AC125" s="36">
        <v>3.2154269000000002</v>
      </c>
      <c r="AD125">
        <v>2.0969096999999999</v>
      </c>
      <c r="AE125">
        <v>0.44034020000000001</v>
      </c>
      <c r="AF125">
        <v>0.5334122</v>
      </c>
      <c r="AG125">
        <v>9.7858700000000007E-2</v>
      </c>
      <c r="AH125">
        <v>4.4802704999999996</v>
      </c>
      <c r="AI125">
        <v>0.40447040000000001</v>
      </c>
      <c r="AJ125">
        <v>195.2054335</v>
      </c>
      <c r="AK125">
        <v>1.3272754</v>
      </c>
      <c r="AL125">
        <v>226.91908430000001</v>
      </c>
      <c r="AM125">
        <v>6.5530000000000004E-4</v>
      </c>
      <c r="AN125">
        <v>7.8373751</v>
      </c>
      <c r="AO125">
        <v>1.1992081000000001</v>
      </c>
      <c r="AP125">
        <v>36.990703099999998</v>
      </c>
      <c r="AQ125">
        <v>1.2008532000000001</v>
      </c>
      <c r="AR125">
        <v>334.29486830000002</v>
      </c>
      <c r="AS125">
        <v>1.6293971</v>
      </c>
      <c r="AT125">
        <v>12.504913999999999</v>
      </c>
      <c r="AU125">
        <v>2.1124963999999999</v>
      </c>
      <c r="AV125">
        <f>(5.2/nov_2021_out_good[[#This Row],[a]]+2*COS(nov_2021_out_good[[#This Row],[incl]]*3.1415/180)*((nov_2021_out_good[[#This Row],[a]]/5.2*(1-nov_2021_out_good[[#This Row],[e]]^2)^0.5)))</f>
        <v>3.1599408680423093</v>
      </c>
    </row>
    <row r="126" spans="1:48" x14ac:dyDescent="0.25">
      <c r="A126" s="30">
        <v>42061.9211111111</v>
      </c>
      <c r="B126" t="s">
        <v>692</v>
      </c>
      <c r="C126" t="s">
        <v>693</v>
      </c>
      <c r="D126">
        <v>33.700000000000003</v>
      </c>
      <c r="E126">
        <v>21.1</v>
      </c>
      <c r="F126">
        <v>5.6</v>
      </c>
      <c r="G126">
        <v>-2.2999999999999998</v>
      </c>
      <c r="H126">
        <v>-20.2</v>
      </c>
      <c r="I126" s="41">
        <v>188000000000</v>
      </c>
      <c r="J126">
        <v>0.53</v>
      </c>
      <c r="L126">
        <f>nov_2021_out_good[[#This Row],[Calculated Total Impact Energy(kt)]]*4180000000000*2/(nov_2021_out_good[[#This Row],[Vel(km/s)]]*1000)^2</f>
        <v>9952.1574088632333</v>
      </c>
      <c r="M126">
        <f>2*(nov_2021_out_good[[#This Row],[Mass (kg)]]/4/1500)^0.3333</f>
        <v>2.3674346452027137</v>
      </c>
      <c r="N126" t="s">
        <v>2518</v>
      </c>
      <c r="O126" t="s">
        <v>2525</v>
      </c>
      <c r="P126">
        <v>68</v>
      </c>
      <c r="Q126">
        <v>-149</v>
      </c>
      <c r="R126">
        <v>21.087674119999999</v>
      </c>
      <c r="S126">
        <v>17.752582480000001</v>
      </c>
      <c r="T126">
        <v>310.95817160000001</v>
      </c>
      <c r="U126">
        <v>-4.2147742409999998</v>
      </c>
      <c r="V126">
        <v>4.8556980110000003</v>
      </c>
      <c r="W126">
        <v>20.083522469999998</v>
      </c>
      <c r="Z126">
        <v>1</v>
      </c>
      <c r="AA126">
        <v>0.98988200000000004</v>
      </c>
      <c r="AB126">
        <v>3.7189999999999999E-4</v>
      </c>
      <c r="AC126" s="36">
        <v>3.0786821999999998</v>
      </c>
      <c r="AD126">
        <v>2.0342821</v>
      </c>
      <c r="AE126">
        <v>0.27728609999999998</v>
      </c>
      <c r="AF126">
        <v>0.51339979999999996</v>
      </c>
      <c r="AG126">
        <v>6.6333199999999995E-2</v>
      </c>
      <c r="AH126">
        <v>28.9230476</v>
      </c>
      <c r="AI126">
        <v>1.5616895</v>
      </c>
      <c r="AJ126">
        <v>177.65739289999999</v>
      </c>
      <c r="AK126">
        <v>1.5506507</v>
      </c>
      <c r="AL126">
        <v>337.77577020000001</v>
      </c>
      <c r="AM126">
        <v>6.9200000000000002E-5</v>
      </c>
      <c r="AN126">
        <v>17.937167800000001</v>
      </c>
      <c r="AO126">
        <v>1.2419945999999999</v>
      </c>
      <c r="AP126">
        <v>36.821102199999999</v>
      </c>
      <c r="AQ126">
        <v>0.80716860000000001</v>
      </c>
      <c r="AR126">
        <v>279.85846559999999</v>
      </c>
      <c r="AS126">
        <v>3.6516451999999999</v>
      </c>
      <c r="AT126">
        <v>72.5630788</v>
      </c>
      <c r="AU126">
        <v>1.0785385000000001</v>
      </c>
      <c r="AV126">
        <f>(5.2/nov_2021_out_good[[#This Row],[a]]+2*COS(nov_2021_out_good[[#This Row],[incl]]*3.1415/180)*((nov_2021_out_good[[#This Row],[a]]/5.2*(1-nov_2021_out_good[[#This Row],[e]]^2)^0.5)))</f>
        <v>3.1438718112690136</v>
      </c>
    </row>
    <row r="127" spans="1:48" x14ac:dyDescent="0.25">
      <c r="A127" s="30">
        <v>44142.893796296303</v>
      </c>
      <c r="B127" t="s">
        <v>1079</v>
      </c>
      <c r="C127" t="s">
        <v>1080</v>
      </c>
      <c r="D127">
        <v>22.3</v>
      </c>
      <c r="E127">
        <v>16.7</v>
      </c>
      <c r="F127">
        <v>-10.8</v>
      </c>
      <c r="G127">
        <v>1.2</v>
      </c>
      <c r="H127">
        <v>-12.7</v>
      </c>
      <c r="I127" s="41">
        <v>111000000000</v>
      </c>
      <c r="J127">
        <v>0.33</v>
      </c>
      <c r="L127">
        <f>nov_2021_out_good[[#This Row],[Calculated Total Impact Energy(kt)]]*4180000000000*2/(nov_2021_out_good[[#This Row],[Vel(km/s)]]*1000)^2</f>
        <v>9892.072143138872</v>
      </c>
      <c r="M127">
        <f>2*(nov_2021_out_good[[#This Row],[Mass (kg)]]/4/1500)^0.3333</f>
        <v>2.3626611095568779</v>
      </c>
      <c r="N127" t="s">
        <v>2518</v>
      </c>
      <c r="O127" t="s">
        <v>2519</v>
      </c>
      <c r="P127">
        <v>59.8</v>
      </c>
      <c r="Q127">
        <v>16.8</v>
      </c>
      <c r="R127">
        <v>16.71436508</v>
      </c>
      <c r="S127">
        <v>16.78119676</v>
      </c>
      <c r="T127">
        <v>242.2401601</v>
      </c>
      <c r="U127">
        <v>2.2476640849999998</v>
      </c>
      <c r="V127">
        <v>4.2703268039999998</v>
      </c>
      <c r="W127">
        <v>16.002572140000002</v>
      </c>
      <c r="Z127">
        <v>1</v>
      </c>
      <c r="AA127">
        <v>0.89701249999999999</v>
      </c>
      <c r="AB127">
        <v>8.3607999999999998E-3</v>
      </c>
      <c r="AC127" s="36">
        <v>2.6137353999999999</v>
      </c>
      <c r="AD127">
        <v>1.755374</v>
      </c>
      <c r="AE127">
        <v>0.16072939999999999</v>
      </c>
      <c r="AF127">
        <v>0.4889907</v>
      </c>
      <c r="AG127">
        <v>4.9757200000000001E-2</v>
      </c>
      <c r="AH127">
        <v>14.146591900000001</v>
      </c>
      <c r="AI127">
        <v>1.1837369</v>
      </c>
      <c r="AJ127">
        <v>224.62888609999999</v>
      </c>
      <c r="AK127">
        <v>1.606711</v>
      </c>
      <c r="AL127">
        <v>225.63964870000001</v>
      </c>
      <c r="AM127">
        <v>7.1770000000000004E-4</v>
      </c>
      <c r="AN127">
        <v>12.5126413</v>
      </c>
      <c r="AO127">
        <v>1.1204886999999999</v>
      </c>
      <c r="AP127">
        <v>35.851930799999998</v>
      </c>
      <c r="AQ127">
        <v>0.64535560000000003</v>
      </c>
      <c r="AR127">
        <v>358.87607659999998</v>
      </c>
      <c r="AS127">
        <v>1.7112712000000001</v>
      </c>
      <c r="AT127">
        <v>47.201695000000001</v>
      </c>
      <c r="AU127">
        <v>1.1683663</v>
      </c>
      <c r="AV127">
        <f>(5.2/nov_2021_out_good[[#This Row],[a]]+2*COS(nov_2021_out_good[[#This Row],[incl]]*3.1415/180)*((nov_2021_out_good[[#This Row],[a]]/5.2*(1-nov_2021_out_good[[#This Row],[e]]^2)^0.5)))</f>
        <v>3.5333934256625539</v>
      </c>
    </row>
    <row r="128" spans="1:48" x14ac:dyDescent="0.25">
      <c r="A128" s="30">
        <v>39742.097511574102</v>
      </c>
      <c r="B128" t="s">
        <v>1502</v>
      </c>
      <c r="C128" t="s">
        <v>1706</v>
      </c>
      <c r="D128">
        <v>29.6</v>
      </c>
      <c r="E128">
        <v>11.3</v>
      </c>
      <c r="F128">
        <v>9.6</v>
      </c>
      <c r="G128">
        <v>5.8</v>
      </c>
      <c r="H128">
        <v>1.5</v>
      </c>
      <c r="I128" s="41">
        <v>46000000000</v>
      </c>
      <c r="J128">
        <v>0.15</v>
      </c>
      <c r="L128">
        <f>nov_2021_out_good[[#This Row],[Calculated Total Impact Energy(kt)]]*4180000000000*2/(nov_2021_out_good[[#This Row],[Vel(km/s)]]*1000)^2</f>
        <v>9820.6594095074015</v>
      </c>
      <c r="M128">
        <f>2*(nov_2021_out_good[[#This Row],[Mass (kg)]]/4/1500)^0.3333</f>
        <v>2.3569624434416889</v>
      </c>
      <c r="N128" t="s">
        <v>2518</v>
      </c>
      <c r="O128" t="s">
        <v>2525</v>
      </c>
      <c r="P128">
        <v>32.799999999999997</v>
      </c>
      <c r="Q128">
        <v>-165.6</v>
      </c>
      <c r="R128">
        <v>11.315917990000001</v>
      </c>
      <c r="S128">
        <v>43.444669869999998</v>
      </c>
      <c r="T128">
        <v>155.4720686</v>
      </c>
      <c r="U128">
        <v>7.0792292840000002</v>
      </c>
      <c r="V128">
        <v>-3.2303594169999998</v>
      </c>
      <c r="W128">
        <v>8.2157952010000006</v>
      </c>
      <c r="Z128">
        <v>1</v>
      </c>
      <c r="AA128">
        <v>0.99502029999999997</v>
      </c>
      <c r="AB128">
        <v>8.1028000000000003E-3</v>
      </c>
      <c r="AC128" s="36">
        <v>1.1489688</v>
      </c>
      <c r="AD128">
        <v>1.0719946</v>
      </c>
      <c r="AE128">
        <v>0.45221980000000001</v>
      </c>
      <c r="AF128">
        <v>7.1804699999999999E-2</v>
      </c>
      <c r="AG128">
        <v>0.38423269999999998</v>
      </c>
      <c r="AH128">
        <v>0.63164949999999997</v>
      </c>
      <c r="AI128">
        <v>2.3237477000000002</v>
      </c>
      <c r="AJ128">
        <v>6.3330736999999999</v>
      </c>
      <c r="AK128">
        <v>78.126480200000003</v>
      </c>
      <c r="AL128">
        <v>27.992736699999998</v>
      </c>
      <c r="AM128">
        <v>0.2049782</v>
      </c>
      <c r="AN128">
        <v>1.0666399</v>
      </c>
      <c r="AO128">
        <v>5.9758431999999999</v>
      </c>
      <c r="AP128">
        <v>30.900560200000001</v>
      </c>
      <c r="AQ128">
        <v>5.6531718</v>
      </c>
      <c r="AR128">
        <v>288.04883640000003</v>
      </c>
      <c r="AS128">
        <v>19.8392424</v>
      </c>
      <c r="AT128">
        <v>-41.202656400000002</v>
      </c>
      <c r="AU128">
        <v>32.5799345</v>
      </c>
      <c r="AV128">
        <f>(5.2/nov_2021_out_good[[#This Row],[a]]+2*COS(nov_2021_out_good[[#This Row],[incl]]*3.1415/180)*((nov_2021_out_good[[#This Row],[a]]/5.2*(1-nov_2021_out_good[[#This Row],[e]]^2)^0.5)))</f>
        <v>5.2619870502373978</v>
      </c>
    </row>
    <row r="129" spans="1:48" x14ac:dyDescent="0.25">
      <c r="A129" s="30">
        <v>44225.675543981502</v>
      </c>
      <c r="B129" t="s">
        <v>1315</v>
      </c>
      <c r="C129" t="s">
        <v>1316</v>
      </c>
      <c r="D129">
        <v>30</v>
      </c>
      <c r="E129">
        <v>14.3</v>
      </c>
      <c r="F129">
        <v>-14.2</v>
      </c>
      <c r="G129">
        <v>1.9</v>
      </c>
      <c r="H129">
        <v>-0.6</v>
      </c>
      <c r="I129" s="41">
        <v>77000000000</v>
      </c>
      <c r="J129">
        <v>0.24</v>
      </c>
      <c r="L129">
        <f>nov_2021_out_good[[#This Row],[Calculated Total Impact Energy(kt)]]*4180000000000*2/(nov_2021_out_good[[#This Row],[Vel(km/s)]]*1000)^2</f>
        <v>9811.7267348036585</v>
      </c>
      <c r="M129">
        <f>2*(nov_2021_out_good[[#This Row],[Mass (kg)]]/4/1500)^0.3333</f>
        <v>2.3562476828927243</v>
      </c>
      <c r="N129" t="s">
        <v>2518</v>
      </c>
      <c r="O129" t="s">
        <v>2525</v>
      </c>
      <c r="P129">
        <v>38.799999999999997</v>
      </c>
      <c r="Q129">
        <v>-51.3</v>
      </c>
      <c r="R129">
        <v>14.33910736</v>
      </c>
      <c r="S129">
        <v>53.888434680000003</v>
      </c>
      <c r="T129">
        <v>121.33831669999999</v>
      </c>
      <c r="U129">
        <v>6.0248044170000004</v>
      </c>
      <c r="V129">
        <v>-9.8941507370000004</v>
      </c>
      <c r="W129">
        <v>8.4508882930000002</v>
      </c>
      <c r="Z129">
        <v>1</v>
      </c>
      <c r="AA129">
        <v>0.96504889999999999</v>
      </c>
      <c r="AB129">
        <v>3.6045999999999999E-3</v>
      </c>
      <c r="AC129" s="36">
        <v>3.7217717000000001</v>
      </c>
      <c r="AD129">
        <v>2.3434102999999999</v>
      </c>
      <c r="AE129">
        <v>0.49553180000000002</v>
      </c>
      <c r="AF129">
        <v>0.58818610000000005</v>
      </c>
      <c r="AG129">
        <v>8.8431099999999999E-2</v>
      </c>
      <c r="AH129">
        <v>2.7912501000000001</v>
      </c>
      <c r="AI129">
        <v>0.34429490000000001</v>
      </c>
      <c r="AJ129">
        <v>340.93944629999999</v>
      </c>
      <c r="AK129">
        <v>1.0342168</v>
      </c>
      <c r="AL129">
        <v>129.7340882</v>
      </c>
      <c r="AM129">
        <v>5.0476000000000002E-3</v>
      </c>
      <c r="AN129">
        <v>8.6007180000000005</v>
      </c>
      <c r="AO129">
        <v>1.1746084999999999</v>
      </c>
      <c r="AP129">
        <v>37.719738200000002</v>
      </c>
      <c r="AQ129">
        <v>1.0611086000000001</v>
      </c>
      <c r="AR129">
        <v>12.411658600000001</v>
      </c>
      <c r="AS129">
        <v>1.984237</v>
      </c>
      <c r="AT129">
        <v>-7.9664589000000001</v>
      </c>
      <c r="AU129">
        <v>2.1077767000000001</v>
      </c>
      <c r="AV129">
        <f>(5.2/nov_2021_out_good[[#This Row],[a]]+2*COS(nov_2021_out_good[[#This Row],[incl]]*3.1415/180)*((nov_2021_out_good[[#This Row],[a]]/5.2*(1-nov_2021_out_good[[#This Row],[e]]^2)^0.5)))</f>
        <v>2.9470373579177367</v>
      </c>
    </row>
    <row r="130" spans="1:48" x14ac:dyDescent="0.25">
      <c r="A130" s="30">
        <v>44767.311307870397</v>
      </c>
      <c r="B130" t="s">
        <v>1240</v>
      </c>
      <c r="C130" t="s">
        <v>1241</v>
      </c>
      <c r="D130">
        <v>33.6</v>
      </c>
      <c r="E130">
        <v>15.2</v>
      </c>
      <c r="F130">
        <v>-2.1</v>
      </c>
      <c r="G130">
        <v>-2.2000000000000002</v>
      </c>
      <c r="H130">
        <v>14.9</v>
      </c>
      <c r="I130" s="41">
        <v>87000000000</v>
      </c>
      <c r="J130">
        <v>0.27</v>
      </c>
      <c r="L130">
        <f>nov_2021_out_good[[#This Row],[Calculated Total Impact Energy(kt)]]*4180000000000*2/(nov_2021_out_good[[#This Row],[Vel(km/s)]]*1000)^2</f>
        <v>9769.7368421052633</v>
      </c>
      <c r="M130">
        <f>2*(nov_2021_out_good[[#This Row],[Mass (kg)]]/4/1500)^0.3333</f>
        <v>2.3528819769510325</v>
      </c>
      <c r="N130" t="s">
        <v>2524</v>
      </c>
      <c r="O130" t="s">
        <v>2519</v>
      </c>
      <c r="P130">
        <v>-40.5</v>
      </c>
      <c r="Q130">
        <v>76.599999999999994</v>
      </c>
      <c r="R130">
        <v>15.20723512</v>
      </c>
      <c r="S130">
        <v>39.85456095</v>
      </c>
      <c r="T130">
        <v>189.05038809999999</v>
      </c>
      <c r="U130">
        <v>9.6240933480000006</v>
      </c>
      <c r="V130">
        <v>1.532983956</v>
      </c>
      <c r="W130">
        <v>11.674193219999999</v>
      </c>
      <c r="AA130">
        <v>0.98499999999999999</v>
      </c>
      <c r="AB130">
        <v>6.0000000000000001E-3</v>
      </c>
      <c r="AC130" s="36">
        <v>1.448</v>
      </c>
      <c r="AD130">
        <v>1.216</v>
      </c>
      <c r="AE130">
        <v>5.7000000000000002E-2</v>
      </c>
      <c r="AF130">
        <v>0.191</v>
      </c>
      <c r="AG130">
        <v>3.5000000000000003E-2</v>
      </c>
      <c r="AH130">
        <v>18.236000000000001</v>
      </c>
      <c r="AI130">
        <v>1.84</v>
      </c>
      <c r="AJ130">
        <v>36.113999999999997</v>
      </c>
      <c r="AK130">
        <v>5.8310000000000004</v>
      </c>
      <c r="AL130">
        <v>302.048</v>
      </c>
      <c r="AM130">
        <v>1E-3</v>
      </c>
      <c r="AN130">
        <v>10.391999999999999</v>
      </c>
      <c r="AO130">
        <v>1.1160000000000001</v>
      </c>
      <c r="AP130">
        <v>31.895</v>
      </c>
      <c r="AQ130">
        <v>0.54</v>
      </c>
      <c r="AR130">
        <v>55.930999999999997</v>
      </c>
      <c r="AS130">
        <v>11.287000000000001</v>
      </c>
      <c r="AT130">
        <v>-81.512</v>
      </c>
      <c r="AU130">
        <v>1.165</v>
      </c>
      <c r="AV130">
        <f>(5.2/nov_2021_out_good[[#This Row],[a]]+2*COS(nov_2021_out_good[[#This Row],[incl]]*3.1415/180)*((nov_2021_out_good[[#This Row],[a]]/5.2*(1-nov_2021_out_good[[#This Row],[e]]^2)^0.5)))</f>
        <v>4.7123421322767394</v>
      </c>
    </row>
    <row r="131" spans="1:48" x14ac:dyDescent="0.25">
      <c r="A131" s="30">
        <v>43846.397013888898</v>
      </c>
      <c r="B131" t="s">
        <v>1562</v>
      </c>
      <c r="C131" t="s">
        <v>1563</v>
      </c>
      <c r="D131">
        <v>27.8</v>
      </c>
      <c r="E131">
        <v>12.9</v>
      </c>
      <c r="F131">
        <v>9.8000000000000007</v>
      </c>
      <c r="G131">
        <v>-4.5</v>
      </c>
      <c r="H131">
        <v>7</v>
      </c>
      <c r="I131" s="41">
        <v>59000000000</v>
      </c>
      <c r="J131">
        <v>0.19</v>
      </c>
      <c r="L131">
        <f>nov_2021_out_good[[#This Row],[Calculated Total Impact Energy(kt)]]*4180000000000*2/(nov_2021_out_good[[#This Row],[Vel(km/s)]]*1000)^2</f>
        <v>9545.0994531578635</v>
      </c>
      <c r="M131">
        <f>2*(nov_2021_out_good[[#This Row],[Mass (kg)]]/4/1500)^0.3333</f>
        <v>2.3347103602582298</v>
      </c>
      <c r="N131" t="s">
        <v>2524</v>
      </c>
      <c r="O131" t="s">
        <v>2525</v>
      </c>
      <c r="P131">
        <v>-71.7</v>
      </c>
      <c r="Q131">
        <v>-116.4</v>
      </c>
      <c r="R131">
        <v>12.85651586</v>
      </c>
      <c r="S131">
        <v>58.337538870000003</v>
      </c>
      <c r="T131">
        <v>260.06625919999999</v>
      </c>
      <c r="U131">
        <v>1.8877491580000001</v>
      </c>
      <c r="V131">
        <v>10.778833560000001</v>
      </c>
      <c r="W131">
        <v>6.7485665350000001</v>
      </c>
      <c r="Z131">
        <v>1</v>
      </c>
      <c r="AA131">
        <v>0.9817958</v>
      </c>
      <c r="AB131">
        <v>4.9419999999999998E-4</v>
      </c>
      <c r="AC131" s="36">
        <v>2.5404138000000001</v>
      </c>
      <c r="AD131">
        <v>1.7611048</v>
      </c>
      <c r="AE131">
        <v>0.24057029999999999</v>
      </c>
      <c r="AF131">
        <v>0.4425114</v>
      </c>
      <c r="AG131">
        <v>7.6319899999999996E-2</v>
      </c>
      <c r="AH131">
        <v>5.1100092999999998</v>
      </c>
      <c r="AI131">
        <v>1.4980085000000001</v>
      </c>
      <c r="AJ131">
        <v>6.2685423</v>
      </c>
      <c r="AK131">
        <v>0.7032834</v>
      </c>
      <c r="AL131">
        <v>115.4536975</v>
      </c>
      <c r="AM131">
        <v>7.5954999999999998E-3</v>
      </c>
      <c r="AN131">
        <v>6.6079856000000001</v>
      </c>
      <c r="AO131">
        <v>1.2627252</v>
      </c>
      <c r="AP131">
        <v>36.056593100000001</v>
      </c>
      <c r="AQ131">
        <v>0.95420910000000003</v>
      </c>
      <c r="AR131">
        <v>45.5764347</v>
      </c>
      <c r="AS131">
        <v>1.7694589000000001</v>
      </c>
      <c r="AT131">
        <v>-13.1680461</v>
      </c>
      <c r="AU131">
        <v>3.9826088999999998</v>
      </c>
      <c r="AV131">
        <f>(5.2/nov_2021_out_good[[#This Row],[a]]+2*COS(nov_2021_out_good[[#This Row],[incl]]*3.1415/180)*((nov_2021_out_good[[#This Row],[a]]/5.2*(1-nov_2021_out_good[[#This Row],[e]]^2)^0.5)))</f>
        <v>3.5576984737200634</v>
      </c>
    </row>
    <row r="132" spans="1:48" x14ac:dyDescent="0.25">
      <c r="A132" s="30">
        <v>41115.325231481504</v>
      </c>
      <c r="B132" t="s">
        <v>893</v>
      </c>
      <c r="C132" t="s">
        <v>954</v>
      </c>
      <c r="D132">
        <v>26.8</v>
      </c>
      <c r="E132">
        <v>18.5</v>
      </c>
      <c r="F132">
        <v>0.8</v>
      </c>
      <c r="G132">
        <v>2</v>
      </c>
      <c r="H132">
        <v>-18.399999999999999</v>
      </c>
      <c r="I132" s="41">
        <v>133000000000</v>
      </c>
      <c r="J132">
        <v>0.39</v>
      </c>
      <c r="L132">
        <f>nov_2021_out_good[[#This Row],[Calculated Total Impact Energy(kt)]]*4180000000000*2/(nov_2021_out_good[[#This Row],[Vel(km/s)]]*1000)^2</f>
        <v>9526.3696128560987</v>
      </c>
      <c r="M132">
        <f>2*(nov_2021_out_good[[#This Row],[Mass (kg)]]/4/1500)^0.3333</f>
        <v>2.3331824204838809</v>
      </c>
      <c r="N132" t="s">
        <v>2518</v>
      </c>
      <c r="O132" t="s">
        <v>2519</v>
      </c>
      <c r="P132">
        <v>36.4</v>
      </c>
      <c r="Q132">
        <v>41.5</v>
      </c>
      <c r="R132">
        <v>18.525657880000001</v>
      </c>
      <c r="S132">
        <v>59.616644690000001</v>
      </c>
      <c r="T132">
        <v>356.52809880000001</v>
      </c>
      <c r="U132">
        <v>-15.952023949999999</v>
      </c>
      <c r="V132">
        <v>0.96781540300000002</v>
      </c>
      <c r="W132">
        <v>9.3699661279999997</v>
      </c>
      <c r="Z132">
        <v>1</v>
      </c>
      <c r="AA132">
        <v>0.99219970000000002</v>
      </c>
      <c r="AB132">
        <v>1.24321E-2</v>
      </c>
      <c r="AC132" s="36">
        <v>1.09493</v>
      </c>
      <c r="AD132">
        <v>1.0435649</v>
      </c>
      <c r="AE132">
        <v>2.7200800000000001E-2</v>
      </c>
      <c r="AF132">
        <v>4.9220899999999998E-2</v>
      </c>
      <c r="AG132">
        <v>2.2311600000000001E-2</v>
      </c>
      <c r="AH132">
        <v>28.8055278</v>
      </c>
      <c r="AI132">
        <v>2.1318299999999999</v>
      </c>
      <c r="AJ132">
        <v>120.42454650000001</v>
      </c>
      <c r="AK132">
        <v>21.8562683</v>
      </c>
      <c r="AL132">
        <v>122.6046399</v>
      </c>
      <c r="AM132">
        <v>2.0680000000000001E-4</v>
      </c>
      <c r="AN132">
        <v>14.814585299999999</v>
      </c>
      <c r="AO132">
        <v>1.1598282</v>
      </c>
      <c r="AP132">
        <v>29.945069499999999</v>
      </c>
      <c r="AQ132">
        <v>0.36997609999999997</v>
      </c>
      <c r="AR132">
        <v>300.84199769999998</v>
      </c>
      <c r="AS132">
        <v>4.5382059000000003</v>
      </c>
      <c r="AT132">
        <v>75.879000399999995</v>
      </c>
      <c r="AU132">
        <v>1.4395296</v>
      </c>
      <c r="AV132">
        <f>(5.2/nov_2021_out_good[[#This Row],[a]]+2*COS(nov_2021_out_good[[#This Row],[incl]]*3.1415/180)*((nov_2021_out_good[[#This Row],[a]]/5.2*(1-nov_2021_out_good[[#This Row],[e]]^2)^0.5)))</f>
        <v>5.3342017061084936</v>
      </c>
    </row>
    <row r="133" spans="1:48" x14ac:dyDescent="0.25">
      <c r="A133" s="30">
        <v>44130.631365740701</v>
      </c>
      <c r="B133" t="s">
        <v>1058</v>
      </c>
      <c r="C133" t="s">
        <v>1059</v>
      </c>
      <c r="D133">
        <v>28.5</v>
      </c>
      <c r="E133">
        <v>17.600000000000001</v>
      </c>
      <c r="F133">
        <v>10.9</v>
      </c>
      <c r="G133">
        <v>-13.8</v>
      </c>
      <c r="H133">
        <v>-0.1</v>
      </c>
      <c r="I133" s="41">
        <v>114000000000</v>
      </c>
      <c r="J133">
        <v>0.34</v>
      </c>
      <c r="L133">
        <f>nov_2021_out_good[[#This Row],[Calculated Total Impact Energy(kt)]]*4180000000000*2/(nov_2021_out_good[[#This Row],[Vel(km/s)]]*1000)^2</f>
        <v>9176.136363636364</v>
      </c>
      <c r="M133">
        <f>2*(nov_2021_out_good[[#This Row],[Mass (kg)]]/4/1500)^0.3333</f>
        <v>2.3042347126717875</v>
      </c>
      <c r="N133" t="s">
        <v>2524</v>
      </c>
      <c r="O133" t="s">
        <v>2519</v>
      </c>
      <c r="P133">
        <v>-5.9</v>
      </c>
      <c r="Q133">
        <v>160.4</v>
      </c>
      <c r="R133">
        <v>17.585789720000001</v>
      </c>
      <c r="S133">
        <v>32.640661260000002</v>
      </c>
      <c r="T133">
        <v>279.90032359999998</v>
      </c>
      <c r="U133">
        <v>-1.6308383289999999</v>
      </c>
      <c r="V133">
        <v>9.3439707369999994</v>
      </c>
      <c r="W133">
        <v>14.80846303</v>
      </c>
      <c r="Z133">
        <v>1</v>
      </c>
      <c r="AA133">
        <v>0.75750949999999995</v>
      </c>
      <c r="AB133">
        <v>1.8130299999999999E-2</v>
      </c>
      <c r="AC133" s="36">
        <v>2.5102517999999998</v>
      </c>
      <c r="AD133">
        <v>1.6338807</v>
      </c>
      <c r="AE133">
        <v>0.1212324</v>
      </c>
      <c r="AF133">
        <v>0.53637400000000002</v>
      </c>
      <c r="AG133">
        <v>4.2352399999999998E-2</v>
      </c>
      <c r="AH133">
        <v>3.7682832999999998</v>
      </c>
      <c r="AI133">
        <v>0.62830589999999997</v>
      </c>
      <c r="AJ133">
        <v>71.392568499999996</v>
      </c>
      <c r="AK133">
        <v>2.0065542999999999</v>
      </c>
      <c r="AL133">
        <v>33.404763099999997</v>
      </c>
      <c r="AM133">
        <v>4.2297000000000003E-3</v>
      </c>
      <c r="AN133">
        <v>13.9179858</v>
      </c>
      <c r="AO133">
        <v>1.1269123000000001</v>
      </c>
      <c r="AP133">
        <v>35.243850000000002</v>
      </c>
      <c r="AQ133">
        <v>0.57154479999999996</v>
      </c>
      <c r="AR133">
        <v>25.2096631</v>
      </c>
      <c r="AS133">
        <v>1.2366975</v>
      </c>
      <c r="AT133">
        <v>1.0389873000000001</v>
      </c>
      <c r="AU133">
        <v>1.0981784000000001</v>
      </c>
      <c r="AV133">
        <f>(5.2/nov_2021_out_good[[#This Row],[a]]+2*COS(nov_2021_out_good[[#This Row],[incl]]*3.1415/180)*((nov_2021_out_good[[#This Row],[a]]/5.2*(1-nov_2021_out_good[[#This Row],[e]]^2)^0.5)))</f>
        <v>3.7118308150977581</v>
      </c>
    </row>
    <row r="134" spans="1:48" x14ac:dyDescent="0.25">
      <c r="A134" s="30">
        <v>43368.011793981503</v>
      </c>
      <c r="B134" t="s">
        <v>1159</v>
      </c>
      <c r="C134" t="s">
        <v>1627</v>
      </c>
      <c r="D134">
        <v>40.700000000000003</v>
      </c>
      <c r="E134">
        <v>12.5</v>
      </c>
      <c r="F134">
        <v>-11</v>
      </c>
      <c r="G134">
        <v>2.5</v>
      </c>
      <c r="H134">
        <v>-5.5</v>
      </c>
      <c r="I134" s="41">
        <v>53000000000</v>
      </c>
      <c r="J134">
        <v>0.17</v>
      </c>
      <c r="L134">
        <f>nov_2021_out_good[[#This Row],[Calculated Total Impact Energy(kt)]]*4180000000000*2/(nov_2021_out_good[[#This Row],[Vel(km/s)]]*1000)^2</f>
        <v>9095.68</v>
      </c>
      <c r="M134">
        <f>2*(nov_2021_out_good[[#This Row],[Mass (kg)]]/4/1500)^0.3333</f>
        <v>2.2974810979543365</v>
      </c>
      <c r="N134" t="s">
        <v>2524</v>
      </c>
      <c r="O134" t="s">
        <v>2519</v>
      </c>
      <c r="P134">
        <v>-34.299999999999997</v>
      </c>
      <c r="Q134">
        <v>44.9</v>
      </c>
      <c r="R134">
        <v>12.5499004</v>
      </c>
      <c r="S134">
        <v>81.386625769999995</v>
      </c>
      <c r="T134">
        <v>309.78339399999999</v>
      </c>
      <c r="U134">
        <v>-7.9399455269999999</v>
      </c>
      <c r="V134">
        <v>9.535436872</v>
      </c>
      <c r="W134">
        <v>1.8795501299999999</v>
      </c>
      <c r="Z134">
        <v>1</v>
      </c>
      <c r="AA134">
        <v>0.93610579999999999</v>
      </c>
      <c r="AB134">
        <v>2.78874E-2</v>
      </c>
      <c r="AC134" s="36">
        <v>1.3155448999999999</v>
      </c>
      <c r="AD134">
        <v>1.1258253</v>
      </c>
      <c r="AE134">
        <v>2.33908E-2</v>
      </c>
      <c r="AF134">
        <v>0.168516</v>
      </c>
      <c r="AG134">
        <v>4.0427100000000001E-2</v>
      </c>
      <c r="AH134">
        <v>9.6646426999999999</v>
      </c>
      <c r="AI134">
        <v>1.301318</v>
      </c>
      <c r="AJ134">
        <v>237.48255850000001</v>
      </c>
      <c r="AK134">
        <v>6.9796901</v>
      </c>
      <c r="AL134">
        <v>181.6370794</v>
      </c>
      <c r="AM134">
        <v>2.308E-4</v>
      </c>
      <c r="AN134">
        <v>6.3808696999999999</v>
      </c>
      <c r="AO134">
        <v>1.2633886000000001</v>
      </c>
      <c r="AP134">
        <v>31.3206363</v>
      </c>
      <c r="AQ134">
        <v>0.26135350000000002</v>
      </c>
      <c r="AR134">
        <v>321.59665000000001</v>
      </c>
      <c r="AS134">
        <v>7.8446204000000002</v>
      </c>
      <c r="AT134">
        <v>44.219013699999998</v>
      </c>
      <c r="AU134">
        <v>2.7809363</v>
      </c>
      <c r="AV134">
        <f>(5.2/nov_2021_out_good[[#This Row],[a]]+2*COS(nov_2021_out_good[[#This Row],[incl]]*3.1415/180)*((nov_2021_out_good[[#This Row],[a]]/5.2*(1-nov_2021_out_good[[#This Row],[e]]^2)^0.5)))</f>
        <v>5.0395937180438928</v>
      </c>
    </row>
    <row r="135" spans="1:48" x14ac:dyDescent="0.25">
      <c r="A135" s="30">
        <v>44762.456168981502</v>
      </c>
      <c r="B135" t="s">
        <v>1237</v>
      </c>
      <c r="C135" t="s">
        <v>1238</v>
      </c>
      <c r="D135">
        <v>32.200000000000003</v>
      </c>
      <c r="E135">
        <v>16</v>
      </c>
      <c r="F135">
        <v>-0.9</v>
      </c>
      <c r="G135">
        <v>15.6</v>
      </c>
      <c r="H135">
        <v>-3.6</v>
      </c>
      <c r="I135" s="41">
        <v>86000000000</v>
      </c>
      <c r="J135">
        <v>0.27</v>
      </c>
      <c r="L135">
        <f>nov_2021_out_good[[#This Row],[Calculated Total Impact Energy(kt)]]*4180000000000*2/(nov_2021_out_good[[#This Row],[Vel(km/s)]]*1000)^2</f>
        <v>8817.1875</v>
      </c>
      <c r="M135">
        <f>2*(nov_2021_out_good[[#This Row],[Mass (kg)]]/4/1500)^0.3333</f>
        <v>2.2737918125015706</v>
      </c>
      <c r="N135" t="s">
        <v>2524</v>
      </c>
      <c r="O135" t="s">
        <v>2525</v>
      </c>
      <c r="P135">
        <v>-43</v>
      </c>
      <c r="Q135">
        <v>-59.6</v>
      </c>
      <c r="R135">
        <v>16.035273620000002</v>
      </c>
      <c r="S135">
        <v>61.227092730000003</v>
      </c>
      <c r="T135">
        <v>329.57484060000002</v>
      </c>
      <c r="U135">
        <v>-12.11990947</v>
      </c>
      <c r="V135">
        <v>7.1178644179999999</v>
      </c>
      <c r="W135">
        <v>7.718406613</v>
      </c>
      <c r="AA135">
        <v>0.249</v>
      </c>
      <c r="AB135">
        <v>3.6999999999999998E-2</v>
      </c>
      <c r="AC135" s="36">
        <v>1.02</v>
      </c>
      <c r="AD135">
        <v>0.63500000000000001</v>
      </c>
      <c r="AE135">
        <v>1.7999999999999999E-2</v>
      </c>
      <c r="AF135">
        <v>0.60699999999999998</v>
      </c>
      <c r="AG135">
        <v>4.7E-2</v>
      </c>
      <c r="AH135">
        <v>10.62</v>
      </c>
      <c r="AI135">
        <v>1.008</v>
      </c>
      <c r="AJ135">
        <v>356.048</v>
      </c>
      <c r="AK135">
        <v>0.48199999999999998</v>
      </c>
      <c r="AL135">
        <v>117.43300000000001</v>
      </c>
      <c r="AM135">
        <v>1E-3</v>
      </c>
      <c r="AN135">
        <v>11.728999999999999</v>
      </c>
      <c r="AO135">
        <v>1.107</v>
      </c>
      <c r="AP135">
        <v>18.66</v>
      </c>
      <c r="AQ135">
        <v>1.087</v>
      </c>
      <c r="AR135">
        <v>9.6240000000000006</v>
      </c>
      <c r="AS135">
        <v>1.3620000000000001</v>
      </c>
      <c r="AT135">
        <v>22.620999999999999</v>
      </c>
      <c r="AU135">
        <v>1.784</v>
      </c>
      <c r="AV135">
        <f>(5.2/nov_2021_out_good[[#This Row],[a]]+2*COS(nov_2021_out_good[[#This Row],[incl]]*3.1415/180)*((nov_2021_out_good[[#This Row],[a]]/5.2*(1-nov_2021_out_good[[#This Row],[e]]^2)^0.5)))</f>
        <v>8.3797426495535614</v>
      </c>
    </row>
    <row r="136" spans="1:48" x14ac:dyDescent="0.25">
      <c r="A136" s="30">
        <v>42093.898518518501</v>
      </c>
      <c r="B136" t="s">
        <v>1508</v>
      </c>
      <c r="C136" t="s">
        <v>1266</v>
      </c>
      <c r="D136">
        <v>33.1</v>
      </c>
      <c r="E136">
        <v>13.8</v>
      </c>
      <c r="F136">
        <v>-13.7</v>
      </c>
      <c r="G136">
        <v>-1.7</v>
      </c>
      <c r="H136">
        <v>0.8</v>
      </c>
      <c r="I136" s="41">
        <v>64000000000</v>
      </c>
      <c r="J136">
        <v>0.2</v>
      </c>
      <c r="L136">
        <f>nov_2021_out_good[[#This Row],[Calculated Total Impact Energy(kt)]]*4180000000000*2/(nov_2021_out_good[[#This Row],[Vel(km/s)]]*1000)^2</f>
        <v>8779.6681369460202</v>
      </c>
      <c r="M136">
        <f>2*(nov_2021_out_good[[#This Row],[Mass (kg)]]/4/1500)^0.3333</f>
        <v>2.2705623633089362</v>
      </c>
      <c r="N136" t="s">
        <v>2524</v>
      </c>
      <c r="O136" t="s">
        <v>2525</v>
      </c>
      <c r="P136">
        <v>-36.1</v>
      </c>
      <c r="Q136">
        <v>-5.5</v>
      </c>
      <c r="R136">
        <v>13.828231990000001</v>
      </c>
      <c r="S136">
        <v>34.777029570000003</v>
      </c>
      <c r="T136">
        <v>22.396883389999999</v>
      </c>
      <c r="U136">
        <v>-7.2924340010000002</v>
      </c>
      <c r="V136">
        <v>-3.0052603470000001</v>
      </c>
      <c r="W136">
        <v>11.35820481</v>
      </c>
      <c r="Z136">
        <v>1</v>
      </c>
      <c r="AA136">
        <v>0.93572040000000001</v>
      </c>
      <c r="AB136">
        <v>1.0027599999999999E-2</v>
      </c>
      <c r="AC136" s="36">
        <v>2.1075482000000001</v>
      </c>
      <c r="AD136">
        <v>1.5216343000000001</v>
      </c>
      <c r="AE136">
        <v>0.13995579999999999</v>
      </c>
      <c r="AF136">
        <v>0.3850557</v>
      </c>
      <c r="AG136">
        <v>6.2427999999999997E-2</v>
      </c>
      <c r="AH136">
        <v>0.70190390000000003</v>
      </c>
      <c r="AI136">
        <v>0.55425720000000001</v>
      </c>
      <c r="AJ136">
        <v>39.411080699999999</v>
      </c>
      <c r="AK136">
        <v>1.5007744000000001</v>
      </c>
      <c r="AL136">
        <v>189.60902329999999</v>
      </c>
      <c r="AM136">
        <v>3.3540500000000001E-2</v>
      </c>
      <c r="AN136">
        <v>8.0384768999999991</v>
      </c>
      <c r="AO136">
        <v>1.1828647999999999</v>
      </c>
      <c r="AP136">
        <v>34.547214400000001</v>
      </c>
      <c r="AQ136">
        <v>0.77609229999999996</v>
      </c>
      <c r="AR136">
        <v>159.1353684</v>
      </c>
      <c r="AS136">
        <v>1.3221044</v>
      </c>
      <c r="AT136">
        <v>5.5913912999999997</v>
      </c>
      <c r="AU136">
        <v>1.9887425999999999</v>
      </c>
      <c r="AV136">
        <f>(5.2/nov_2021_out_good[[#This Row],[a]]+2*COS(nov_2021_out_good[[#This Row],[incl]]*3.1415/180)*((nov_2021_out_good[[#This Row],[a]]/5.2*(1-nov_2021_out_good[[#This Row],[e]]^2)^0.5)))</f>
        <v>3.9574555005915486</v>
      </c>
    </row>
    <row r="137" spans="1:48" x14ac:dyDescent="0.25">
      <c r="A137" s="30">
        <v>39456.161979166704</v>
      </c>
      <c r="B137" t="s">
        <v>1783</v>
      </c>
      <c r="C137" t="s">
        <v>1784</v>
      </c>
      <c r="D137">
        <v>31.5</v>
      </c>
      <c r="E137">
        <v>11.6</v>
      </c>
      <c r="F137">
        <v>4.3</v>
      </c>
      <c r="G137">
        <v>5.7</v>
      </c>
      <c r="H137">
        <v>9.1</v>
      </c>
      <c r="I137" s="41">
        <v>41000000000</v>
      </c>
      <c r="J137">
        <v>0.14000000000000001</v>
      </c>
      <c r="L137">
        <f>nov_2021_out_good[[#This Row],[Calculated Total Impact Energy(kt)]]*4180000000000*2/(nov_2021_out_good[[#This Row],[Vel(km/s)]]*1000)^2</f>
        <v>8697.9785969084423</v>
      </c>
      <c r="M137">
        <f>2*(nov_2021_out_good[[#This Row],[Mass (kg)]]/4/1500)^0.3333</f>
        <v>2.263499041131054</v>
      </c>
      <c r="N137" t="s">
        <v>2524</v>
      </c>
      <c r="O137" t="s">
        <v>2525</v>
      </c>
      <c r="P137">
        <v>-66.8</v>
      </c>
      <c r="Q137">
        <v>-67.3</v>
      </c>
      <c r="R137">
        <v>11.566762730000001</v>
      </c>
      <c r="S137">
        <v>32.253494889999999</v>
      </c>
      <c r="T137">
        <v>267.4295305</v>
      </c>
      <c r="U137">
        <v>0.27683791600000002</v>
      </c>
      <c r="V137">
        <v>6.1665782260000004</v>
      </c>
      <c r="W137">
        <v>9.7819565399999995</v>
      </c>
      <c r="Z137">
        <v>1</v>
      </c>
      <c r="AA137">
        <v>0.98236979999999996</v>
      </c>
      <c r="AB137">
        <v>4.9790000000000001E-4</v>
      </c>
      <c r="AC137" s="36">
        <v>1.4600008</v>
      </c>
      <c r="AD137">
        <v>1.2211852999999999</v>
      </c>
      <c r="AE137">
        <v>0.14632800000000001</v>
      </c>
      <c r="AF137">
        <v>0.1955604</v>
      </c>
      <c r="AG137">
        <v>9.6729800000000005E-2</v>
      </c>
      <c r="AH137">
        <v>3.9376866000000001</v>
      </c>
      <c r="AI137">
        <v>2.6610822000000001</v>
      </c>
      <c r="AJ137">
        <v>353.65869199999997</v>
      </c>
      <c r="AK137">
        <v>0.90694770000000002</v>
      </c>
      <c r="AL137">
        <v>108.1541385</v>
      </c>
      <c r="AM137">
        <v>1.00436E-2</v>
      </c>
      <c r="AN137">
        <v>3.3742774</v>
      </c>
      <c r="AO137">
        <v>1.9996822000000001</v>
      </c>
      <c r="AP137">
        <v>32.830630599999999</v>
      </c>
      <c r="AQ137">
        <v>1.3257163000000001</v>
      </c>
      <c r="AR137">
        <v>24.099669200000001</v>
      </c>
      <c r="AS137">
        <v>4.1685224999999999</v>
      </c>
      <c r="AT137">
        <v>-35.760129800000001</v>
      </c>
      <c r="AU137">
        <v>5.6726612000000003</v>
      </c>
      <c r="AV137">
        <f>(5.2/nov_2021_out_good[[#This Row],[a]]+2*COS(nov_2021_out_good[[#This Row],[incl]]*3.1415/180)*((nov_2021_out_good[[#This Row],[a]]/5.2*(1-nov_2021_out_good[[#This Row],[e]]^2)^0.5)))</f>
        <v>4.7176885163688453</v>
      </c>
    </row>
    <row r="138" spans="1:48" x14ac:dyDescent="0.25">
      <c r="A138" s="30">
        <v>44092.337118055599</v>
      </c>
      <c r="B138" t="s">
        <v>1811</v>
      </c>
      <c r="C138" t="s">
        <v>1500</v>
      </c>
      <c r="D138">
        <v>46</v>
      </c>
      <c r="E138">
        <v>11.7</v>
      </c>
      <c r="F138">
        <v>10.199999999999999</v>
      </c>
      <c r="G138">
        <v>2.9</v>
      </c>
      <c r="H138">
        <v>-4.9000000000000004</v>
      </c>
      <c r="I138" s="41">
        <v>41000000000</v>
      </c>
      <c r="J138">
        <v>0.14000000000000001</v>
      </c>
      <c r="K138">
        <v>0.4</v>
      </c>
      <c r="L138">
        <f>nov_2021_out_good[[#This Row],[Calculated Total Impact Energy(kt)]]*4180000000000*2/(nov_2021_out_good[[#This Row],[Vel(km/s)]]*1000)^2</f>
        <v>8549.9306012126526</v>
      </c>
      <c r="M138">
        <f>2*(nov_2021_out_good[[#This Row],[Mass (kg)]]/4/1500)^0.3333</f>
        <v>2.2505844560441957</v>
      </c>
      <c r="N138" t="s">
        <v>2518</v>
      </c>
      <c r="O138" t="s">
        <v>2525</v>
      </c>
      <c r="P138">
        <v>2.4</v>
      </c>
      <c r="Q138">
        <v>-169.7</v>
      </c>
      <c r="R138">
        <v>11.681609480000001</v>
      </c>
      <c r="S138">
        <v>23.036269399999998</v>
      </c>
      <c r="T138">
        <v>13.01535367</v>
      </c>
      <c r="U138">
        <v>-4.453739777</v>
      </c>
      <c r="V138">
        <v>-1.029484015</v>
      </c>
      <c r="W138">
        <v>10.75008673</v>
      </c>
      <c r="Z138">
        <v>1</v>
      </c>
      <c r="AA138">
        <v>0.96518530000000002</v>
      </c>
      <c r="AB138">
        <v>1.02202E-2</v>
      </c>
      <c r="AC138" s="36">
        <v>1.1880639</v>
      </c>
      <c r="AD138">
        <v>1.0766245999999999</v>
      </c>
      <c r="AE138">
        <v>7.2362200000000002E-2</v>
      </c>
      <c r="AF138">
        <v>0.10350810000000001</v>
      </c>
      <c r="AG138">
        <v>6.91079E-2</v>
      </c>
      <c r="AH138">
        <v>5.0042004999999996</v>
      </c>
      <c r="AI138">
        <v>2.5657000000000001</v>
      </c>
      <c r="AJ138">
        <v>234.5603462</v>
      </c>
      <c r="AK138">
        <v>11.003144499999999</v>
      </c>
      <c r="AL138">
        <v>175.58819729999999</v>
      </c>
      <c r="AM138">
        <v>2.096E-4</v>
      </c>
      <c r="AN138">
        <v>3.4088554000000002</v>
      </c>
      <c r="AO138">
        <v>1.9963706000000001</v>
      </c>
      <c r="AP138">
        <v>30.6890733</v>
      </c>
      <c r="AQ138">
        <v>0.90231320000000004</v>
      </c>
      <c r="AR138">
        <v>314.04033370000002</v>
      </c>
      <c r="AS138">
        <v>2.0783651999999999</v>
      </c>
      <c r="AT138">
        <v>37.194701199999997</v>
      </c>
      <c r="AU138">
        <v>4.4888773999999998</v>
      </c>
      <c r="AV138">
        <f>(5.2/nov_2021_out_good[[#This Row],[a]]+2*COS(nov_2021_out_good[[#This Row],[incl]]*3.1415/180)*((nov_2021_out_good[[#This Row],[a]]/5.2*(1-nov_2021_out_good[[#This Row],[e]]^2)^0.5)))</f>
        <v>5.2402024380042276</v>
      </c>
    </row>
    <row r="139" spans="1:48" x14ac:dyDescent="0.25">
      <c r="A139" s="30">
        <v>43115.0962731482</v>
      </c>
      <c r="B139" t="s">
        <v>571</v>
      </c>
      <c r="C139" t="s">
        <v>650</v>
      </c>
      <c r="D139">
        <v>43.6</v>
      </c>
      <c r="E139">
        <v>23.7</v>
      </c>
      <c r="F139">
        <v>18.600000000000001</v>
      </c>
      <c r="G139">
        <v>-12.1</v>
      </c>
      <c r="H139">
        <v>8.4</v>
      </c>
      <c r="I139" s="41">
        <v>199000000000</v>
      </c>
      <c r="J139">
        <v>0.56000000000000005</v>
      </c>
      <c r="L139">
        <f>nov_2021_out_good[[#This Row],[Calculated Total Impact Energy(kt)]]*4180000000000*2/(nov_2021_out_good[[#This Row],[Vel(km/s)]]*1000)^2</f>
        <v>8334.8466235824035</v>
      </c>
      <c r="M139">
        <f>2*(nov_2021_out_good[[#This Row],[Mass (kg)]]/4/1500)^0.3333</f>
        <v>2.2315537821555473</v>
      </c>
      <c r="N139" t="s">
        <v>2524</v>
      </c>
      <c r="O139" t="s">
        <v>2519</v>
      </c>
      <c r="P139">
        <v>-52</v>
      </c>
      <c r="Q139">
        <v>57.2</v>
      </c>
      <c r="R139">
        <v>23.72614592</v>
      </c>
      <c r="S139">
        <v>73.652969889999994</v>
      </c>
      <c r="T139">
        <v>102.93587100000001</v>
      </c>
      <c r="U139">
        <v>5.0966298160000001</v>
      </c>
      <c r="V139">
        <v>-22.189208170000001</v>
      </c>
      <c r="W139">
        <v>6.6778293870000001</v>
      </c>
      <c r="Z139">
        <v>1</v>
      </c>
      <c r="AA139">
        <v>0.62910449999999996</v>
      </c>
      <c r="AB139">
        <v>2.2670800000000001E-2</v>
      </c>
      <c r="AC139" s="36">
        <v>4.0623448</v>
      </c>
      <c r="AD139">
        <v>2.3457246</v>
      </c>
      <c r="AE139">
        <v>0.34586899999999998</v>
      </c>
      <c r="AF139">
        <v>0.73180809999999996</v>
      </c>
      <c r="AG139">
        <v>4.5830299999999997E-2</v>
      </c>
      <c r="AH139">
        <v>2.4529885999999999</v>
      </c>
      <c r="AI139">
        <v>0.70017050000000003</v>
      </c>
      <c r="AJ139">
        <v>98.500306199999997</v>
      </c>
      <c r="AK139">
        <v>2.2661375000000001</v>
      </c>
      <c r="AL139">
        <v>294.5790447</v>
      </c>
      <c r="AM139">
        <v>1.3971000000000001E-2</v>
      </c>
      <c r="AN139">
        <v>20.6349926</v>
      </c>
      <c r="AO139">
        <v>1.3485024000000001</v>
      </c>
      <c r="AP139">
        <v>37.7556163</v>
      </c>
      <c r="AQ139">
        <v>0.73846639999999997</v>
      </c>
      <c r="AR139">
        <v>299.53162600000002</v>
      </c>
      <c r="AS139">
        <v>1.18893</v>
      </c>
      <c r="AT139">
        <v>-16.8308973</v>
      </c>
      <c r="AU139">
        <v>1.1881518</v>
      </c>
      <c r="AV139">
        <f>(5.2/nov_2021_out_good[[#This Row],[a]]+2*COS(nov_2021_out_good[[#This Row],[incl]]*3.1415/180)*((nov_2021_out_good[[#This Row],[a]]/5.2*(1-nov_2021_out_good[[#This Row],[e]]^2)^0.5)))</f>
        <v>2.8310958498958141</v>
      </c>
    </row>
    <row r="140" spans="1:48" x14ac:dyDescent="0.25">
      <c r="A140" s="30">
        <v>43457.984756944497</v>
      </c>
      <c r="B140" t="s">
        <v>1235</v>
      </c>
      <c r="C140" t="s">
        <v>148</v>
      </c>
      <c r="D140">
        <v>31.8</v>
      </c>
      <c r="E140">
        <v>16.5</v>
      </c>
      <c r="F140">
        <v>9.9</v>
      </c>
      <c r="G140">
        <v>7.6</v>
      </c>
      <c r="H140">
        <v>10.8</v>
      </c>
      <c r="I140" s="41">
        <v>89000000000</v>
      </c>
      <c r="J140">
        <v>0.27</v>
      </c>
      <c r="L140">
        <f>nov_2021_out_good[[#This Row],[Calculated Total Impact Energy(kt)]]*4180000000000*2/(nov_2021_out_good[[#This Row],[Vel(km/s)]]*1000)^2</f>
        <v>8290.9090909090901</v>
      </c>
      <c r="M140">
        <f>2*(nov_2021_out_good[[#This Row],[Mass (kg)]]/4/1500)^0.3333</f>
        <v>2.2276260174195461</v>
      </c>
      <c r="N140" t="s">
        <v>2524</v>
      </c>
      <c r="O140" t="s">
        <v>2525</v>
      </c>
      <c r="P140">
        <v>-47.5</v>
      </c>
      <c r="Q140">
        <v>-174.4</v>
      </c>
      <c r="R140">
        <v>16.504847770000001</v>
      </c>
      <c r="S140">
        <v>23.637879989999998</v>
      </c>
      <c r="T140">
        <v>85.539910340000006</v>
      </c>
      <c r="U140">
        <v>-0.514622986</v>
      </c>
      <c r="V140">
        <v>-6.5976575310000003</v>
      </c>
      <c r="W140">
        <v>15.120055499999999</v>
      </c>
      <c r="Z140">
        <v>1</v>
      </c>
      <c r="AA140">
        <v>0.88621970000000005</v>
      </c>
      <c r="AB140">
        <v>1.03716E-2</v>
      </c>
      <c r="AC140" s="36">
        <v>3.2462529</v>
      </c>
      <c r="AD140">
        <v>2.0662362999999999</v>
      </c>
      <c r="AE140">
        <v>0.25384669999999998</v>
      </c>
      <c r="AF140">
        <v>0.57109469999999996</v>
      </c>
      <c r="AG140">
        <v>5.6612500000000003E-2</v>
      </c>
      <c r="AH140">
        <v>6.5865203000000001</v>
      </c>
      <c r="AI140">
        <v>0.68639530000000004</v>
      </c>
      <c r="AJ140">
        <v>316.67985570000002</v>
      </c>
      <c r="AK140">
        <v>1.5422548</v>
      </c>
      <c r="AL140">
        <v>91.854522599999996</v>
      </c>
      <c r="AM140">
        <v>2.1827999999999999E-3</v>
      </c>
      <c r="AN140">
        <v>11.9895142</v>
      </c>
      <c r="AO140">
        <v>1.1275326999999999</v>
      </c>
      <c r="AP140">
        <v>37.0755798</v>
      </c>
      <c r="AQ140">
        <v>0.71134280000000005</v>
      </c>
      <c r="AR140">
        <v>306.98676169999999</v>
      </c>
      <c r="AS140">
        <v>1.6202768000000001</v>
      </c>
      <c r="AT140">
        <v>-39.713707900000003</v>
      </c>
      <c r="AU140">
        <v>1.1828596</v>
      </c>
      <c r="AV140">
        <f>(5.2/nov_2021_out_good[[#This Row],[a]]+2*COS(nov_2021_out_good[[#This Row],[incl]]*3.1415/180)*((nov_2021_out_good[[#This Row],[a]]/5.2*(1-nov_2021_out_good[[#This Row],[e]]^2)^0.5)))</f>
        <v>3.1647094338214163</v>
      </c>
    </row>
    <row r="141" spans="1:48" x14ac:dyDescent="0.25">
      <c r="A141" s="30">
        <v>43223.308321759301</v>
      </c>
      <c r="B141" t="s">
        <v>1875</v>
      </c>
      <c r="C141" t="s">
        <v>1876</v>
      </c>
      <c r="D141">
        <v>39</v>
      </c>
      <c r="E141">
        <v>11.5</v>
      </c>
      <c r="F141">
        <v>1.3</v>
      </c>
      <c r="G141">
        <v>-2.1</v>
      </c>
      <c r="H141">
        <v>-11.2</v>
      </c>
      <c r="I141" s="41">
        <v>38000000000</v>
      </c>
      <c r="J141">
        <v>0.13</v>
      </c>
      <c r="L141">
        <f>nov_2021_out_good[[#This Row],[Calculated Total Impact Energy(kt)]]*4180000000000*2/(nov_2021_out_good[[#This Row],[Vel(km/s)]]*1000)^2</f>
        <v>8217.7693761814753</v>
      </c>
      <c r="M141">
        <f>2*(nov_2021_out_good[[#This Row],[Mass (kg)]]/4/1500)^0.3333</f>
        <v>2.2210568513647222</v>
      </c>
      <c r="N141" t="s">
        <v>2518</v>
      </c>
      <c r="O141" t="s">
        <v>2525</v>
      </c>
      <c r="P141">
        <v>46.9</v>
      </c>
      <c r="Q141">
        <v>-7.5</v>
      </c>
      <c r="R141">
        <v>11.46908889</v>
      </c>
      <c r="S141">
        <v>51.689997640000001</v>
      </c>
      <c r="T141">
        <v>12.26871343</v>
      </c>
      <c r="U141">
        <v>-8.7938977269999992</v>
      </c>
      <c r="V141">
        <v>-1.912350159</v>
      </c>
      <c r="W141">
        <v>7.1098719839999998</v>
      </c>
      <c r="Z141">
        <v>1</v>
      </c>
      <c r="AA141">
        <v>1.0046105999999999</v>
      </c>
      <c r="AB141">
        <v>2.0203E-3</v>
      </c>
      <c r="AC141" s="36">
        <v>1.3440496</v>
      </c>
      <c r="AD141">
        <v>1.1743300999999999</v>
      </c>
      <c r="AE141">
        <v>0.2065362</v>
      </c>
      <c r="AF141">
        <v>0.1445245</v>
      </c>
      <c r="AG141">
        <v>0.15214250000000001</v>
      </c>
      <c r="AH141">
        <v>1.9796459</v>
      </c>
      <c r="AI141">
        <v>2.9921337000000001</v>
      </c>
      <c r="AJ141">
        <v>166.70524700000001</v>
      </c>
      <c r="AK141">
        <v>2.4915911999999998</v>
      </c>
      <c r="AL141">
        <v>42.623051500000003</v>
      </c>
      <c r="AM141">
        <v>7.8168799999999997E-2</v>
      </c>
      <c r="AN141">
        <v>2.4447763999999998</v>
      </c>
      <c r="AO141">
        <v>2.6793925999999999</v>
      </c>
      <c r="AP141">
        <v>31.697777899999998</v>
      </c>
      <c r="AQ141">
        <v>2.0959165999999998</v>
      </c>
      <c r="AR141">
        <v>129.8425957</v>
      </c>
      <c r="AS141">
        <v>4.2566509000000003</v>
      </c>
      <c r="AT141">
        <v>46.014241900000002</v>
      </c>
      <c r="AU141">
        <v>15.2125346</v>
      </c>
      <c r="AV141">
        <f>(5.2/nov_2021_out_good[[#This Row],[a]]+2*COS(nov_2021_out_good[[#This Row],[incl]]*3.1415/180)*((nov_2021_out_good[[#This Row],[a]]/5.2*(1-nov_2021_out_good[[#This Row],[e]]^2)^0.5)))</f>
        <v>4.8747132353155731</v>
      </c>
    </row>
    <row r="142" spans="1:48" x14ac:dyDescent="0.25">
      <c r="A142" s="30">
        <v>39522.479108796302</v>
      </c>
      <c r="B142" t="s">
        <v>87</v>
      </c>
      <c r="C142" t="s">
        <v>1282</v>
      </c>
      <c r="D142">
        <v>26.7</v>
      </c>
      <c r="E142">
        <v>12.9</v>
      </c>
      <c r="F142">
        <v>-4.0999999999999996</v>
      </c>
      <c r="G142">
        <v>4.8</v>
      </c>
      <c r="H142">
        <v>-11.2</v>
      </c>
      <c r="I142" s="41">
        <v>50000000000</v>
      </c>
      <c r="J142">
        <v>0.16</v>
      </c>
      <c r="L142">
        <f>nov_2021_out_good[[#This Row],[Calculated Total Impact Energy(kt)]]*4180000000000*2/(nov_2021_out_good[[#This Row],[Vel(km/s)]]*1000)^2</f>
        <v>8037.9784868697798</v>
      </c>
      <c r="M142">
        <f>2*(nov_2021_out_good[[#This Row],[Mass (kg)]]/4/1500)^0.3333</f>
        <v>2.2047412389828338</v>
      </c>
      <c r="N142" t="s">
        <v>2518</v>
      </c>
      <c r="O142" t="s">
        <v>2525</v>
      </c>
      <c r="P142">
        <v>28</v>
      </c>
      <c r="Q142">
        <v>-41.5</v>
      </c>
      <c r="R142">
        <v>12.85651586</v>
      </c>
      <c r="S142">
        <v>33.038719139999998</v>
      </c>
      <c r="T142">
        <v>352.80223430000001</v>
      </c>
      <c r="U142">
        <v>-6.9542079540000001</v>
      </c>
      <c r="V142">
        <v>0.87824526199999997</v>
      </c>
      <c r="W142">
        <v>10.777647099999999</v>
      </c>
      <c r="Z142">
        <v>1</v>
      </c>
      <c r="AA142">
        <v>0.99044129999999997</v>
      </c>
      <c r="AB142">
        <v>2.4412000000000001E-3</v>
      </c>
      <c r="AC142" s="36">
        <v>1.1912910000000001</v>
      </c>
      <c r="AD142">
        <v>1.0908660999999999</v>
      </c>
      <c r="AE142">
        <v>2.0382000000000001E-2</v>
      </c>
      <c r="AF142">
        <v>9.2059699999999994E-2</v>
      </c>
      <c r="AG142">
        <v>1.81838E-2</v>
      </c>
      <c r="AH142">
        <v>11.8976001</v>
      </c>
      <c r="AI142">
        <v>2.3390388999999998</v>
      </c>
      <c r="AJ142">
        <v>161.7795361</v>
      </c>
      <c r="AK142">
        <v>4.5601368999999998</v>
      </c>
      <c r="AL142">
        <v>355.15083600000003</v>
      </c>
      <c r="AM142">
        <v>5.4999999999999999E-6</v>
      </c>
      <c r="AN142">
        <v>6.4535223000000004</v>
      </c>
      <c r="AO142">
        <v>1.2842384</v>
      </c>
      <c r="AP142">
        <v>31.154049100000002</v>
      </c>
      <c r="AQ142">
        <v>0.24386269999999999</v>
      </c>
      <c r="AR142">
        <v>280.93991879999999</v>
      </c>
      <c r="AS142">
        <v>5.1861205999999997</v>
      </c>
      <c r="AT142">
        <v>70.716263100000006</v>
      </c>
      <c r="AU142">
        <v>2.3771380999999998</v>
      </c>
      <c r="AV142">
        <f>(5.2/nov_2021_out_good[[#This Row],[a]]+2*COS(nov_2021_out_good[[#This Row],[incl]]*3.1415/180)*((nov_2021_out_good[[#This Row],[a]]/5.2*(1-nov_2021_out_good[[#This Row],[e]]^2)^0.5)))</f>
        <v>5.1756622946027626</v>
      </c>
    </row>
    <row r="143" spans="1:48" x14ac:dyDescent="0.25">
      <c r="A143" s="30">
        <v>38689.531817129602</v>
      </c>
      <c r="B143" t="s">
        <v>1219</v>
      </c>
      <c r="C143" t="s">
        <v>1220</v>
      </c>
      <c r="D143">
        <v>32.200000000000003</v>
      </c>
      <c r="E143">
        <v>17</v>
      </c>
      <c r="F143">
        <v>-12.1</v>
      </c>
      <c r="G143">
        <v>-9.6</v>
      </c>
      <c r="H143">
        <v>7.2</v>
      </c>
      <c r="I143" s="41">
        <v>88000000000</v>
      </c>
      <c r="J143">
        <v>0.27</v>
      </c>
      <c r="L143">
        <f>nov_2021_out_good[[#This Row],[Calculated Total Impact Energy(kt)]]*4180000000000*2/(nov_2021_out_good[[#This Row],[Vel(km/s)]]*1000)^2</f>
        <v>7810.3806228373705</v>
      </c>
      <c r="M143">
        <f>2*(nov_2021_out_good[[#This Row],[Mass (kg)]]/4/1500)^0.3333</f>
        <v>2.1837344616644621</v>
      </c>
      <c r="N143" t="s">
        <v>2524</v>
      </c>
      <c r="O143" t="s">
        <v>2519</v>
      </c>
      <c r="P143">
        <v>-33.799999999999997</v>
      </c>
      <c r="Q143">
        <v>117.4</v>
      </c>
      <c r="R143">
        <v>17.041420129999999</v>
      </c>
      <c r="S143">
        <v>67.721468090000002</v>
      </c>
      <c r="T143">
        <v>254.02705889999999</v>
      </c>
      <c r="U143">
        <v>4.3394514219999998</v>
      </c>
      <c r="V143">
        <v>15.160484090000001</v>
      </c>
      <c r="W143">
        <v>6.4605637060000003</v>
      </c>
      <c r="Z143">
        <v>1</v>
      </c>
      <c r="AA143">
        <v>0.91638330000000001</v>
      </c>
      <c r="AB143">
        <v>3.9620000000000002E-3</v>
      </c>
      <c r="AC143" s="36">
        <v>8.0031272999999992</v>
      </c>
      <c r="AD143">
        <v>4.4597553000000003</v>
      </c>
      <c r="AE143">
        <v>1.8840576</v>
      </c>
      <c r="AF143">
        <v>0.79452160000000005</v>
      </c>
      <c r="AG143">
        <v>8.7149000000000004E-2</v>
      </c>
      <c r="AH143">
        <v>0.86181149999999995</v>
      </c>
      <c r="AI143">
        <v>0.4446947</v>
      </c>
      <c r="AJ143">
        <v>147.3077107</v>
      </c>
      <c r="AK143">
        <v>1.106627</v>
      </c>
      <c r="AL143">
        <v>251.3333671</v>
      </c>
      <c r="AM143">
        <v>2.3974200000000001E-2</v>
      </c>
      <c r="AN143">
        <v>13.336464100000001</v>
      </c>
      <c r="AO143">
        <v>1.1109532</v>
      </c>
      <c r="AP143">
        <v>40.013213899999997</v>
      </c>
      <c r="AQ143">
        <v>1.0500617999999999</v>
      </c>
      <c r="AR143">
        <v>292.43166839999998</v>
      </c>
      <c r="AS143">
        <v>1.6724557</v>
      </c>
      <c r="AT143">
        <v>-19.3041594</v>
      </c>
      <c r="AU143">
        <v>1.2705522</v>
      </c>
      <c r="AV143">
        <f>(5.2/nov_2021_out_good[[#This Row],[a]]+2*COS(nov_2021_out_good[[#This Row],[incl]]*3.1415/180)*((nov_2021_out_good[[#This Row],[a]]/5.2*(1-nov_2021_out_good[[#This Row],[e]]^2)^0.5)))</f>
        <v>2.2074513918398253</v>
      </c>
    </row>
    <row r="144" spans="1:48" x14ac:dyDescent="0.25">
      <c r="A144" s="30">
        <v>42855.894768518498</v>
      </c>
      <c r="B144" t="s">
        <v>825</v>
      </c>
      <c r="C144" t="s">
        <v>826</v>
      </c>
      <c r="D144">
        <v>32.4</v>
      </c>
      <c r="E144">
        <v>21.5</v>
      </c>
      <c r="F144">
        <v>-13.4</v>
      </c>
      <c r="G144">
        <v>-14.2</v>
      </c>
      <c r="H144">
        <v>8.9</v>
      </c>
      <c r="I144" s="41">
        <v>150000000000</v>
      </c>
      <c r="J144">
        <v>0.43</v>
      </c>
      <c r="L144">
        <f>nov_2021_out_good[[#This Row],[Calculated Total Impact Energy(kt)]]*4180000000000*2/(nov_2021_out_good[[#This Row],[Vel(km/s)]]*1000)^2</f>
        <v>7776.7441860465115</v>
      </c>
      <c r="M144">
        <f>2*(nov_2021_out_good[[#This Row],[Mass (kg)]]/4/1500)^0.3333</f>
        <v>2.1805954173057933</v>
      </c>
      <c r="N144" t="s">
        <v>2524</v>
      </c>
      <c r="O144" t="s">
        <v>2519</v>
      </c>
      <c r="P144">
        <v>-25.7</v>
      </c>
      <c r="Q144">
        <v>56.2</v>
      </c>
      <c r="R144">
        <v>21.45716663</v>
      </c>
      <c r="S144">
        <v>8.71883725</v>
      </c>
      <c r="T144">
        <v>275.82723929999997</v>
      </c>
      <c r="U144">
        <v>-0.33023427700000002</v>
      </c>
      <c r="V144">
        <v>3.2357941480000001</v>
      </c>
      <c r="W144">
        <v>21.209209829999999</v>
      </c>
      <c r="Z144">
        <v>1</v>
      </c>
      <c r="AA144">
        <v>0.51949820000000002</v>
      </c>
      <c r="AB144">
        <v>2.3984499999999999E-2</v>
      </c>
      <c r="AC144" s="36">
        <v>1.8785989999999999</v>
      </c>
      <c r="AD144">
        <v>1.1990486</v>
      </c>
      <c r="AE144">
        <v>6.0700799999999999E-2</v>
      </c>
      <c r="AF144">
        <v>0.5667413</v>
      </c>
      <c r="AG144">
        <v>3.5320900000000002E-2</v>
      </c>
      <c r="AH144">
        <v>4.6815093000000001</v>
      </c>
      <c r="AI144">
        <v>0.81444620000000001</v>
      </c>
      <c r="AJ144">
        <v>109.8381521</v>
      </c>
      <c r="AK144">
        <v>2.2623991999999999</v>
      </c>
      <c r="AL144">
        <v>220.46001570000001</v>
      </c>
      <c r="AM144">
        <v>3.4884E-3</v>
      </c>
      <c r="AN144">
        <v>18.4077898</v>
      </c>
      <c r="AO144">
        <v>1.2545204999999999</v>
      </c>
      <c r="AP144">
        <v>31.955832999999998</v>
      </c>
      <c r="AQ144">
        <v>0.58603919999999998</v>
      </c>
      <c r="AR144">
        <v>225.42986859999999</v>
      </c>
      <c r="AS144">
        <v>1.1841761</v>
      </c>
      <c r="AT144">
        <v>-24.233318400000002</v>
      </c>
      <c r="AU144">
        <v>1.0740179999999999</v>
      </c>
      <c r="AV144">
        <f>(5.2/nov_2021_out_good[[#This Row],[a]]+2*COS(nov_2021_out_good[[#This Row],[incl]]*3.1415/180)*((nov_2021_out_good[[#This Row],[a]]/5.2*(1-nov_2021_out_good[[#This Row],[e]]^2)^0.5)))</f>
        <v>4.7154622409214078</v>
      </c>
    </row>
    <row r="145" spans="1:48" x14ac:dyDescent="0.25">
      <c r="A145" s="30">
        <v>39626.084293981497</v>
      </c>
      <c r="B145" t="s">
        <v>741</v>
      </c>
      <c r="C145" t="s">
        <v>742</v>
      </c>
      <c r="D145">
        <v>33.700000000000003</v>
      </c>
      <c r="E145">
        <v>23.1</v>
      </c>
      <c r="F145">
        <v>-17.899999999999999</v>
      </c>
      <c r="G145">
        <v>13</v>
      </c>
      <c r="H145">
        <v>6.6</v>
      </c>
      <c r="I145" s="41">
        <v>172000000000</v>
      </c>
      <c r="J145">
        <v>0.49</v>
      </c>
      <c r="L145">
        <f>nov_2021_out_good[[#This Row],[Calculated Total Impact Energy(kt)]]*4180000000000*2/(nov_2021_out_good[[#This Row],[Vel(km/s)]]*1000)^2</f>
        <v>7676.7676767676767</v>
      </c>
      <c r="M145">
        <f>2*(nov_2021_out_good[[#This Row],[Mass (kg)]]/4/1500)^0.3333</f>
        <v>2.171211566296023</v>
      </c>
      <c r="N145" t="s">
        <v>2524</v>
      </c>
      <c r="O145" t="s">
        <v>2525</v>
      </c>
      <c r="P145">
        <v>-26.9</v>
      </c>
      <c r="Q145">
        <v>-17.7</v>
      </c>
      <c r="R145">
        <v>23.086143029999999</v>
      </c>
      <c r="S145">
        <v>19.821742319999998</v>
      </c>
      <c r="T145">
        <v>297.5231804</v>
      </c>
      <c r="U145">
        <v>-3.6175591819999999</v>
      </c>
      <c r="V145">
        <v>6.9424074659999997</v>
      </c>
      <c r="W145">
        <v>21.718338889999998</v>
      </c>
      <c r="Z145">
        <v>1</v>
      </c>
      <c r="AA145">
        <v>0.68831819999999999</v>
      </c>
      <c r="AB145">
        <v>1.7778700000000001E-2</v>
      </c>
      <c r="AC145" s="36">
        <v>5.0503869000000003</v>
      </c>
      <c r="AD145">
        <v>2.8693525000000002</v>
      </c>
      <c r="AE145">
        <v>0.60694950000000003</v>
      </c>
      <c r="AF145">
        <v>0.76011379999999995</v>
      </c>
      <c r="AG145">
        <v>5.4384200000000001E-2</v>
      </c>
      <c r="AH145">
        <v>4.8248072999999998</v>
      </c>
      <c r="AI145">
        <v>0.70441790000000004</v>
      </c>
      <c r="AJ145">
        <v>255.37501739999999</v>
      </c>
      <c r="AK145">
        <v>1.8958558000000001</v>
      </c>
      <c r="AL145">
        <v>95.699210300000004</v>
      </c>
      <c r="AM145">
        <v>1.8944000000000001E-3</v>
      </c>
      <c r="AN145">
        <v>20.359397999999999</v>
      </c>
      <c r="AO145">
        <v>1.3162123999999999</v>
      </c>
      <c r="AP145">
        <v>37.896440400000003</v>
      </c>
      <c r="AQ145">
        <v>0.86286010000000002</v>
      </c>
      <c r="AR145">
        <v>267.52990740000001</v>
      </c>
      <c r="AS145">
        <v>1.1102261</v>
      </c>
      <c r="AT145">
        <v>-15.7618045</v>
      </c>
      <c r="AU145">
        <v>1.0616918</v>
      </c>
      <c r="AV145">
        <f>(5.2/nov_2021_out_good[[#This Row],[a]]+2*COS(nov_2021_out_good[[#This Row],[incl]]*3.1415/180)*((nov_2021_out_good[[#This Row],[a]]/5.2*(1-nov_2021_out_good[[#This Row],[e]]^2)^0.5)))</f>
        <v>2.5268210032058547</v>
      </c>
    </row>
    <row r="146" spans="1:48" x14ac:dyDescent="0.25">
      <c r="A146" s="30">
        <v>40603.442986111098</v>
      </c>
      <c r="B146" t="s">
        <v>1848</v>
      </c>
      <c r="C146" t="s">
        <v>1849</v>
      </c>
      <c r="D146">
        <v>30.6</v>
      </c>
      <c r="E146">
        <v>11.9</v>
      </c>
      <c r="F146">
        <v>-6.7</v>
      </c>
      <c r="G146">
        <v>-1.1000000000000001</v>
      </c>
      <c r="H146">
        <v>-9.8000000000000007</v>
      </c>
      <c r="I146" s="41">
        <v>37000000000</v>
      </c>
      <c r="J146">
        <v>0.13</v>
      </c>
      <c r="L146">
        <f>nov_2021_out_good[[#This Row],[Calculated Total Impact Energy(kt)]]*4180000000000*2/(nov_2021_out_good[[#This Row],[Vel(km/s)]]*1000)^2</f>
        <v>7674.5992514652917</v>
      </c>
      <c r="M146">
        <f>2*(nov_2021_out_good[[#This Row],[Mass (kg)]]/4/1500)^0.3333</f>
        <v>2.1710071363924759</v>
      </c>
      <c r="N146" t="s">
        <v>2518</v>
      </c>
      <c r="O146" t="s">
        <v>2519</v>
      </c>
      <c r="P146">
        <v>53.5</v>
      </c>
      <c r="Q146">
        <v>103.9</v>
      </c>
      <c r="R146">
        <v>11.92224811</v>
      </c>
      <c r="S146">
        <v>50.673699550000002</v>
      </c>
      <c r="T146">
        <v>312.78842320000001</v>
      </c>
      <c r="U146">
        <v>-6.2647445289999997</v>
      </c>
      <c r="V146">
        <v>6.7680512730000002</v>
      </c>
      <c r="W146">
        <v>7.5555580830000002</v>
      </c>
      <c r="Z146">
        <v>1</v>
      </c>
      <c r="AA146">
        <v>0.86303600000000003</v>
      </c>
      <c r="AB146">
        <v>9.8948999999999999E-3</v>
      </c>
      <c r="AC146" s="36">
        <v>1.0686631</v>
      </c>
      <c r="AD146">
        <v>0.96584959999999997</v>
      </c>
      <c r="AE146">
        <v>2.6032799999999998E-2</v>
      </c>
      <c r="AF146">
        <v>0.1064488</v>
      </c>
      <c r="AG146">
        <v>1.9276100000000001E-2</v>
      </c>
      <c r="AH146">
        <v>7.2076840999999998</v>
      </c>
      <c r="AI146">
        <v>2.6971379999999998</v>
      </c>
      <c r="AJ146">
        <v>70.109127900000004</v>
      </c>
      <c r="AK146">
        <v>16.215108699999998</v>
      </c>
      <c r="AL146">
        <v>340.332314</v>
      </c>
      <c r="AM146">
        <v>1.1247E-3</v>
      </c>
      <c r="AN146">
        <v>4.6195674000000002</v>
      </c>
      <c r="AO146">
        <v>1.5592191</v>
      </c>
      <c r="AP146">
        <v>29.5338177</v>
      </c>
      <c r="AQ146">
        <v>0.4191183</v>
      </c>
      <c r="AR146">
        <v>305.1135357</v>
      </c>
      <c r="AS146">
        <v>4.4211827000000001</v>
      </c>
      <c r="AT146">
        <v>35.532987900000002</v>
      </c>
      <c r="AU146">
        <v>5.2752999999999997</v>
      </c>
      <c r="AV146">
        <f>(5.2/nov_2021_out_good[[#This Row],[a]]+2*COS(nov_2021_out_good[[#This Row],[incl]]*3.1415/180)*((nov_2021_out_good[[#This Row],[a]]/5.2*(1-nov_2021_out_good[[#This Row],[e]]^2)^0.5)))</f>
        <v>5.7503123059184009</v>
      </c>
    </row>
    <row r="147" spans="1:48" x14ac:dyDescent="0.25">
      <c r="A147" s="30">
        <v>41651.667222222197</v>
      </c>
      <c r="B147" t="s">
        <v>1299</v>
      </c>
      <c r="C147" t="s">
        <v>1300</v>
      </c>
      <c r="D147">
        <v>37</v>
      </c>
      <c r="E147">
        <v>16.2</v>
      </c>
      <c r="F147">
        <v>-5.2</v>
      </c>
      <c r="G147">
        <v>-15.1</v>
      </c>
      <c r="H147">
        <v>2.6</v>
      </c>
      <c r="I147" s="41">
        <v>78000000000</v>
      </c>
      <c r="J147">
        <v>0.24</v>
      </c>
      <c r="L147">
        <f>nov_2021_out_good[[#This Row],[Calculated Total Impact Energy(kt)]]*4180000000000*2/(nov_2021_out_good[[#This Row],[Vel(km/s)]]*1000)^2</f>
        <v>7645.1760402377686</v>
      </c>
      <c r="M147">
        <f>2*(nov_2021_out_good[[#This Row],[Mass (kg)]]/4/1500)^0.3333</f>
        <v>2.1682294271104583</v>
      </c>
      <c r="N147" t="s">
        <v>2518</v>
      </c>
      <c r="O147" t="s">
        <v>2519</v>
      </c>
      <c r="P147">
        <v>2.9</v>
      </c>
      <c r="Q147">
        <v>64.400000000000006</v>
      </c>
      <c r="R147">
        <v>16.180543870000001</v>
      </c>
      <c r="S147">
        <v>13.812200320000001</v>
      </c>
      <c r="T147">
        <v>151.6395397</v>
      </c>
      <c r="U147">
        <v>3.3993028889999999</v>
      </c>
      <c r="V147">
        <v>-1.8349656700000001</v>
      </c>
      <c r="W147">
        <v>15.712658619999999</v>
      </c>
      <c r="Z147">
        <v>1</v>
      </c>
      <c r="AA147">
        <v>0.95905149999999995</v>
      </c>
      <c r="AB147">
        <v>2.8348000000000002E-3</v>
      </c>
      <c r="AC147" s="36">
        <v>5.8348107000000002</v>
      </c>
      <c r="AD147">
        <v>3.3969311000000002</v>
      </c>
      <c r="AE147">
        <v>0.98628510000000003</v>
      </c>
      <c r="AF147">
        <v>0.71767119999999995</v>
      </c>
      <c r="AG147">
        <v>8.2502000000000006E-2</v>
      </c>
      <c r="AH147">
        <v>9.0484939000000004</v>
      </c>
      <c r="AI147">
        <v>0.67302379999999995</v>
      </c>
      <c r="AJ147">
        <v>19.846870200000001</v>
      </c>
      <c r="AK147">
        <v>0.89891679999999996</v>
      </c>
      <c r="AL147">
        <v>112.18816080000001</v>
      </c>
      <c r="AM147">
        <v>7.9869999999999995E-4</v>
      </c>
      <c r="AN147">
        <v>11.6649786</v>
      </c>
      <c r="AO147">
        <v>1.1191142999999999</v>
      </c>
      <c r="AP147">
        <v>39.279697400000003</v>
      </c>
      <c r="AQ147">
        <v>0.96518809999999999</v>
      </c>
      <c r="AR147">
        <v>62.102159399999998</v>
      </c>
      <c r="AS147">
        <v>1.1957268999999999</v>
      </c>
      <c r="AT147">
        <v>-11.2670572</v>
      </c>
      <c r="AU147">
        <v>1.1967192</v>
      </c>
      <c r="AV147">
        <f>(5.2/nov_2021_out_good[[#This Row],[a]]+2*COS(nov_2021_out_good[[#This Row],[incl]]*3.1415/180)*((nov_2021_out_good[[#This Row],[a]]/5.2*(1-nov_2021_out_good[[#This Row],[e]]^2)^0.5)))</f>
        <v>2.4293033917681912</v>
      </c>
    </row>
    <row r="148" spans="1:48" x14ac:dyDescent="0.25">
      <c r="A148" s="30">
        <v>43487.387511574103</v>
      </c>
      <c r="B148" t="s">
        <v>1976</v>
      </c>
      <c r="C148" t="s">
        <v>1169</v>
      </c>
      <c r="D148">
        <v>42.5</v>
      </c>
      <c r="E148">
        <v>11.6</v>
      </c>
      <c r="F148">
        <v>-8.6</v>
      </c>
      <c r="G148">
        <v>-5.9</v>
      </c>
      <c r="H148">
        <v>5</v>
      </c>
      <c r="I148" s="41">
        <v>36000000000</v>
      </c>
      <c r="J148">
        <v>0.12</v>
      </c>
      <c r="L148">
        <f>nov_2021_out_good[[#This Row],[Calculated Total Impact Energy(kt)]]*4180000000000*2/(nov_2021_out_good[[#This Row],[Vel(km/s)]]*1000)^2</f>
        <v>7455.4102259215224</v>
      </c>
      <c r="M148">
        <f>2*(nov_2021_out_good[[#This Row],[Mass (kg)]]/4/1500)^0.3333</f>
        <v>2.1501410457992174</v>
      </c>
      <c r="N148" t="s">
        <v>2518</v>
      </c>
      <c r="O148" t="s">
        <v>2519</v>
      </c>
      <c r="P148">
        <v>18</v>
      </c>
      <c r="Q148">
        <v>6.5</v>
      </c>
      <c r="R148">
        <v>11.565898150000001</v>
      </c>
      <c r="S148">
        <v>51.394253650000003</v>
      </c>
      <c r="T148">
        <v>147.25710710000001</v>
      </c>
      <c r="U148">
        <v>7.6021377719999998</v>
      </c>
      <c r="V148">
        <v>-4.8885263099999996</v>
      </c>
      <c r="W148">
        <v>7.2166343819999996</v>
      </c>
      <c r="Z148">
        <v>1</v>
      </c>
      <c r="AA148">
        <v>0.94075160000000002</v>
      </c>
      <c r="AB148">
        <v>7.5321600000000002E-2</v>
      </c>
      <c r="AC148" s="36">
        <v>1.0917756999999999</v>
      </c>
      <c r="AD148">
        <v>1.0162637000000001</v>
      </c>
      <c r="AE148">
        <v>9.4899000000000008E-3</v>
      </c>
      <c r="AF148">
        <v>7.4303599999999997E-2</v>
      </c>
      <c r="AG148">
        <v>8.1895700000000002E-2</v>
      </c>
      <c r="AH148">
        <v>2.5540159999999998</v>
      </c>
      <c r="AI148">
        <v>2.2308634000000001</v>
      </c>
      <c r="AJ148">
        <v>291.23758409999999</v>
      </c>
      <c r="AK148">
        <v>27.9474366</v>
      </c>
      <c r="AL148">
        <v>121.8360064</v>
      </c>
      <c r="AM148">
        <v>3.9961099999999999E-2</v>
      </c>
      <c r="AN148">
        <v>2.3275017</v>
      </c>
      <c r="AO148">
        <v>2.8296397</v>
      </c>
      <c r="AP148">
        <v>30.495437200000001</v>
      </c>
      <c r="AQ148">
        <v>0.1336512</v>
      </c>
      <c r="AR148">
        <v>322.45376690000001</v>
      </c>
      <c r="AS148">
        <v>21.109560599999998</v>
      </c>
      <c r="AT148">
        <v>-52.639978300000003</v>
      </c>
      <c r="AU148">
        <v>10.1355276</v>
      </c>
      <c r="AV148">
        <f>(5.2/nov_2021_out_good[[#This Row],[a]]+2*COS(nov_2021_out_good[[#This Row],[incl]]*3.1415/180)*((nov_2021_out_good[[#This Row],[a]]/5.2*(1-nov_2021_out_good[[#This Row],[e]]^2)^0.5)))</f>
        <v>5.5061851733856146</v>
      </c>
    </row>
    <row r="149" spans="1:48" x14ac:dyDescent="0.25">
      <c r="A149" s="30">
        <v>44468.452071759297</v>
      </c>
      <c r="B149" t="s">
        <v>938</v>
      </c>
      <c r="C149" t="s">
        <v>939</v>
      </c>
      <c r="D149">
        <v>28</v>
      </c>
      <c r="E149">
        <v>21.2</v>
      </c>
      <c r="F149">
        <v>-3.5</v>
      </c>
      <c r="G149">
        <v>-9</v>
      </c>
      <c r="H149">
        <v>-18.899999999999999</v>
      </c>
      <c r="I149" s="41">
        <v>137000000000</v>
      </c>
      <c r="J149">
        <v>0.4</v>
      </c>
      <c r="L149">
        <f>nov_2021_out_good[[#This Row],[Calculated Total Impact Energy(kt)]]*4180000000000*2/(nov_2021_out_good[[#This Row],[Vel(km/s)]]*1000)^2</f>
        <v>7440.3702385190463</v>
      </c>
      <c r="M149">
        <f>2*(nov_2021_out_good[[#This Row],[Mass (kg)]]/4/1500)^0.3333</f>
        <v>2.1486943724772969</v>
      </c>
      <c r="N149" t="s">
        <v>2518</v>
      </c>
      <c r="O149" t="s">
        <v>2525</v>
      </c>
      <c r="P149">
        <v>53.9</v>
      </c>
      <c r="Q149">
        <v>-148</v>
      </c>
      <c r="R149">
        <v>21.224042969999999</v>
      </c>
      <c r="S149">
        <v>59.687428769999997</v>
      </c>
      <c r="T149">
        <v>341.61888490000001</v>
      </c>
      <c r="U149">
        <v>-17.387585789999999</v>
      </c>
      <c r="V149">
        <v>5.7777154399999997</v>
      </c>
      <c r="W149">
        <v>10.71213633</v>
      </c>
      <c r="Z149">
        <v>1</v>
      </c>
      <c r="AA149">
        <v>0.96960900000000005</v>
      </c>
      <c r="AB149">
        <v>4.529E-3</v>
      </c>
      <c r="AC149" s="36">
        <v>2.4627089999999998</v>
      </c>
      <c r="AD149">
        <v>1.716159</v>
      </c>
      <c r="AE149">
        <v>0.15445529999999999</v>
      </c>
      <c r="AF149">
        <v>0.43501210000000001</v>
      </c>
      <c r="AG149">
        <v>5.0147700000000003E-2</v>
      </c>
      <c r="AH149">
        <v>29.556439600000001</v>
      </c>
      <c r="AI149">
        <v>1.8358403000000001</v>
      </c>
      <c r="AJ149">
        <v>153.4218836</v>
      </c>
      <c r="AK149">
        <v>2.4148838000000001</v>
      </c>
      <c r="AL149">
        <v>186.21841319999999</v>
      </c>
      <c r="AM149">
        <v>7.2999999999999999E-5</v>
      </c>
      <c r="AN149">
        <v>18.138704600000001</v>
      </c>
      <c r="AO149">
        <v>1.2462131999999999</v>
      </c>
      <c r="AP149">
        <v>35.416339999999998</v>
      </c>
      <c r="AQ149">
        <v>0.65680989999999995</v>
      </c>
      <c r="AR149">
        <v>236.98799020000001</v>
      </c>
      <c r="AS149">
        <v>2.0183656000000001</v>
      </c>
      <c r="AT149">
        <v>57.6999146</v>
      </c>
      <c r="AU149">
        <v>1.2362636</v>
      </c>
      <c r="AV149">
        <f>(5.2/nov_2021_out_good[[#This Row],[a]]+2*COS(nov_2021_out_good[[#This Row],[incl]]*3.1415/180)*((nov_2021_out_good[[#This Row],[a]]/5.2*(1-nov_2021_out_good[[#This Row],[e]]^2)^0.5)))</f>
        <v>3.5470213125040457</v>
      </c>
    </row>
    <row r="150" spans="1:48" x14ac:dyDescent="0.25">
      <c r="A150" s="30">
        <v>42909.848553240699</v>
      </c>
      <c r="B150" t="s">
        <v>705</v>
      </c>
      <c r="C150" t="s">
        <v>706</v>
      </c>
      <c r="D150">
        <v>35.1</v>
      </c>
      <c r="E150">
        <v>24.3</v>
      </c>
      <c r="F150">
        <v>17.7</v>
      </c>
      <c r="G150">
        <v>13.1</v>
      </c>
      <c r="H150">
        <v>-10.3</v>
      </c>
      <c r="I150" s="41">
        <v>184000000000</v>
      </c>
      <c r="J150">
        <v>0.52</v>
      </c>
      <c r="L150">
        <f>nov_2021_out_good[[#This Row],[Calculated Total Impact Energy(kt)]]*4180000000000*2/(nov_2021_out_good[[#This Row],[Vel(km/s)]]*1000)^2</f>
        <v>7362.0213720808142</v>
      </c>
      <c r="M150">
        <f>2*(nov_2021_out_good[[#This Row],[Mass (kg)]]/4/1500)^0.3333</f>
        <v>2.1411264112987052</v>
      </c>
      <c r="N150" t="s">
        <v>2518</v>
      </c>
      <c r="O150" t="s">
        <v>2519</v>
      </c>
      <c r="P150">
        <v>57</v>
      </c>
      <c r="Q150">
        <v>143.69999999999999</v>
      </c>
      <c r="R150">
        <v>24.310285889999999</v>
      </c>
      <c r="S150">
        <v>59.922344670000001</v>
      </c>
      <c r="T150">
        <v>89.590347890000004</v>
      </c>
      <c r="U150">
        <v>-0.150407396</v>
      </c>
      <c r="V150">
        <v>-21.03629376</v>
      </c>
      <c r="W150">
        <v>12.18366621</v>
      </c>
      <c r="Z150">
        <v>1</v>
      </c>
      <c r="AA150">
        <v>0.39609800000000001</v>
      </c>
      <c r="AB150">
        <v>2.61534E-2</v>
      </c>
      <c r="AC150" s="36">
        <v>1.9689258000000001</v>
      </c>
      <c r="AD150">
        <v>1.1825118999999999</v>
      </c>
      <c r="AE150">
        <v>6.2964599999999996E-2</v>
      </c>
      <c r="AF150">
        <v>0.66503679999999998</v>
      </c>
      <c r="AG150">
        <v>3.4015200000000002E-2</v>
      </c>
      <c r="AH150">
        <v>0.63260649999999996</v>
      </c>
      <c r="AI150">
        <v>1.0121211000000001</v>
      </c>
      <c r="AJ150">
        <v>238.3338067</v>
      </c>
      <c r="AK150">
        <v>2.1370798999999998</v>
      </c>
      <c r="AL150">
        <v>272.1021872</v>
      </c>
      <c r="AM150">
        <v>0.3301943</v>
      </c>
      <c r="AN150">
        <v>21.347530200000001</v>
      </c>
      <c r="AO150">
        <v>1.3716520000000001</v>
      </c>
      <c r="AP150">
        <v>31.549282099999999</v>
      </c>
      <c r="AQ150">
        <v>0.63307020000000003</v>
      </c>
      <c r="AR150">
        <v>76.301065899999998</v>
      </c>
      <c r="AS150">
        <v>1.1835899000000001</v>
      </c>
      <c r="AT150">
        <v>22.130838799999999</v>
      </c>
      <c r="AU150">
        <v>1.1359440000000001</v>
      </c>
      <c r="AV150">
        <f>(5.2/nov_2021_out_good[[#This Row],[a]]+2*COS(nov_2021_out_good[[#This Row],[incl]]*3.1415/180)*((nov_2021_out_good[[#This Row],[a]]/5.2*(1-nov_2021_out_good[[#This Row],[e]]^2)^0.5)))</f>
        <v>4.7370566656897637</v>
      </c>
    </row>
    <row r="151" spans="1:48" x14ac:dyDescent="0.25">
      <c r="A151" s="30">
        <v>43916.9777314815</v>
      </c>
      <c r="B151" t="s">
        <v>991</v>
      </c>
      <c r="C151" t="s">
        <v>992</v>
      </c>
      <c r="D151">
        <v>26.5</v>
      </c>
      <c r="E151">
        <v>20.7</v>
      </c>
      <c r="F151">
        <v>-10</v>
      </c>
      <c r="G151">
        <v>3.2</v>
      </c>
      <c r="H151">
        <v>17.8</v>
      </c>
      <c r="I151" s="41">
        <v>124000000000</v>
      </c>
      <c r="J151">
        <v>0.37</v>
      </c>
      <c r="L151">
        <f>nov_2021_out_good[[#This Row],[Calculated Total Impact Energy(kt)]]*4180000000000*2/(nov_2021_out_good[[#This Row],[Vel(km/s)]]*1000)^2</f>
        <v>7218.8382459333943</v>
      </c>
      <c r="M151">
        <f>2*(nov_2021_out_good[[#This Row],[Mass (kg)]]/4/1500)^0.3333</f>
        <v>2.1271559875157315</v>
      </c>
      <c r="N151" t="s">
        <v>2524</v>
      </c>
      <c r="O151" t="s">
        <v>2519</v>
      </c>
      <c r="P151">
        <v>-38.299999999999997</v>
      </c>
      <c r="Q151">
        <v>23.5</v>
      </c>
      <c r="R151">
        <v>20.665913960000001</v>
      </c>
      <c r="S151">
        <v>33.527353560000002</v>
      </c>
      <c r="T151">
        <v>217.331705</v>
      </c>
      <c r="U151">
        <v>9.0761095439999995</v>
      </c>
      <c r="V151">
        <v>6.9220829269999999</v>
      </c>
      <c r="W151">
        <v>17.227565219999999</v>
      </c>
      <c r="Z151">
        <v>1</v>
      </c>
      <c r="AA151">
        <v>0.89029080000000005</v>
      </c>
      <c r="AB151">
        <v>1.0943E-2</v>
      </c>
      <c r="AC151" s="36">
        <v>1.7910809999999999</v>
      </c>
      <c r="AD151">
        <v>1.3406859</v>
      </c>
      <c r="AE151">
        <v>7.8646400000000005E-2</v>
      </c>
      <c r="AF151">
        <v>0.33594380000000001</v>
      </c>
      <c r="AG151">
        <v>4.0247600000000001E-2</v>
      </c>
      <c r="AH151">
        <v>28.5337402</v>
      </c>
      <c r="AI151">
        <v>1.7673045999999999</v>
      </c>
      <c r="AJ151">
        <v>55.1617824</v>
      </c>
      <c r="AK151">
        <v>3.5024236000000002</v>
      </c>
      <c r="AL151">
        <v>186.4900859</v>
      </c>
      <c r="AM151">
        <v>7.3200000000000004E-5</v>
      </c>
      <c r="AN151">
        <v>17.540263100000001</v>
      </c>
      <c r="AO151">
        <v>1.2248737000000001</v>
      </c>
      <c r="AP151">
        <v>33.411760899999997</v>
      </c>
      <c r="AQ151">
        <v>0.58087290000000003</v>
      </c>
      <c r="AR151">
        <v>151.74888129999999</v>
      </c>
      <c r="AS151">
        <v>2.2445162000000001</v>
      </c>
      <c r="AT151">
        <v>-59.5611946</v>
      </c>
      <c r="AU151">
        <v>1.0734914</v>
      </c>
      <c r="AV151">
        <f>(5.2/nov_2021_out_good[[#This Row],[a]]+2*COS(nov_2021_out_good[[#This Row],[incl]]*3.1415/180)*((nov_2021_out_good[[#This Row],[a]]/5.2*(1-nov_2021_out_good[[#This Row],[e]]^2)^0.5)))</f>
        <v>4.3053024318099435</v>
      </c>
    </row>
    <row r="152" spans="1:48" x14ac:dyDescent="0.25">
      <c r="A152" s="30">
        <v>42287.415173611102</v>
      </c>
      <c r="B152" t="s">
        <v>1957</v>
      </c>
      <c r="C152" t="s">
        <v>1958</v>
      </c>
      <c r="D152">
        <v>51.8</v>
      </c>
      <c r="E152">
        <v>11.8</v>
      </c>
      <c r="F152">
        <v>-1.3</v>
      </c>
      <c r="G152">
        <v>-5.0999999999999996</v>
      </c>
      <c r="H152">
        <v>10.6</v>
      </c>
      <c r="I152" s="41">
        <v>36000000000</v>
      </c>
      <c r="J152">
        <v>0.12</v>
      </c>
      <c r="L152">
        <f>nov_2021_out_good[[#This Row],[Calculated Total Impact Energy(kt)]]*4180000000000*2/(nov_2021_out_good[[#This Row],[Vel(km/s)]]*1000)^2</f>
        <v>7204.826199367998</v>
      </c>
      <c r="M152">
        <f>2*(nov_2021_out_good[[#This Row],[Mass (kg)]]/4/1500)^0.3333</f>
        <v>2.1257789361696289</v>
      </c>
      <c r="N152" t="s">
        <v>2524</v>
      </c>
      <c r="O152" t="s">
        <v>2525</v>
      </c>
      <c r="P152">
        <v>-51</v>
      </c>
      <c r="Q152">
        <v>-21.1</v>
      </c>
      <c r="R152">
        <v>11.83469476</v>
      </c>
      <c r="S152">
        <v>48.476182610000002</v>
      </c>
      <c r="T152">
        <v>143.8556303</v>
      </c>
      <c r="U152">
        <v>7.1550700860000003</v>
      </c>
      <c r="V152">
        <v>-5.2260588779999999</v>
      </c>
      <c r="W152">
        <v>7.845589886</v>
      </c>
      <c r="Z152">
        <v>1</v>
      </c>
      <c r="AA152">
        <v>0.99861789999999995</v>
      </c>
      <c r="AB152">
        <v>5.0849999999999995E-4</v>
      </c>
      <c r="AC152" s="36">
        <v>1.6108210000000001</v>
      </c>
      <c r="AD152">
        <v>1.3047195</v>
      </c>
      <c r="AE152">
        <v>0.20153989999999999</v>
      </c>
      <c r="AF152">
        <v>0.23461099999999999</v>
      </c>
      <c r="AG152">
        <v>0.1186161</v>
      </c>
      <c r="AH152">
        <v>2.2996139000000002</v>
      </c>
      <c r="AI152">
        <v>1.8542254</v>
      </c>
      <c r="AJ152">
        <v>358.30049839999998</v>
      </c>
      <c r="AK152">
        <v>4.8815252999999998</v>
      </c>
      <c r="AL152">
        <v>16.583808900000001</v>
      </c>
      <c r="AM152">
        <v>1.50352E-2</v>
      </c>
      <c r="AN152">
        <v>3.5826954999999998</v>
      </c>
      <c r="AO152">
        <v>1.9337667999999999</v>
      </c>
      <c r="AP152">
        <v>33.115379099999998</v>
      </c>
      <c r="AQ152">
        <v>1.5858515</v>
      </c>
      <c r="AR152">
        <v>276.38959169999998</v>
      </c>
      <c r="AS152">
        <v>6.3997105000000003</v>
      </c>
      <c r="AT152">
        <v>-45.118102399999998</v>
      </c>
      <c r="AU152">
        <v>7.4841297000000004</v>
      </c>
      <c r="AV152">
        <f>(5.2/nov_2021_out_good[[#This Row],[a]]+2*COS(nov_2021_out_good[[#This Row],[incl]]*3.1415/180)*((nov_2021_out_good[[#This Row],[a]]/5.2*(1-nov_2021_out_good[[#This Row],[e]]^2)^0.5)))</f>
        <v>4.4729473606936647</v>
      </c>
    </row>
    <row r="153" spans="1:48" x14ac:dyDescent="0.25">
      <c r="A153" s="30">
        <v>44595.826851851903</v>
      </c>
      <c r="B153" t="s">
        <v>801</v>
      </c>
      <c r="C153" t="s">
        <v>802</v>
      </c>
      <c r="D153">
        <v>36</v>
      </c>
      <c r="E153">
        <v>22.8</v>
      </c>
      <c r="F153">
        <v>17.600000000000001</v>
      </c>
      <c r="G153">
        <v>9.6999999999999993</v>
      </c>
      <c r="H153">
        <v>-10.8</v>
      </c>
      <c r="I153" s="41">
        <v>152000000000</v>
      </c>
      <c r="J153">
        <v>0.44</v>
      </c>
      <c r="L153">
        <f>nov_2021_out_good[[#This Row],[Calculated Total Impact Energy(kt)]]*4180000000000*2/(nov_2021_out_good[[#This Row],[Vel(km/s)]]*1000)^2</f>
        <v>7076.0233918128652</v>
      </c>
      <c r="M153">
        <f>2*(nov_2021_out_good[[#This Row],[Mass (kg)]]/4/1500)^0.3333</f>
        <v>2.113036233595766</v>
      </c>
      <c r="N153" t="s">
        <v>2524</v>
      </c>
      <c r="O153" t="s">
        <v>2519</v>
      </c>
      <c r="P153">
        <v>-13.3</v>
      </c>
      <c r="Q153">
        <v>142.19999999999999</v>
      </c>
      <c r="R153">
        <v>22.814249929999999</v>
      </c>
      <c r="S153">
        <v>76.661176060000003</v>
      </c>
      <c r="T153">
        <v>56.222381560000002</v>
      </c>
      <c r="U153">
        <v>-12.34187966</v>
      </c>
      <c r="V153">
        <v>-18.451667759999999</v>
      </c>
      <c r="W153">
        <v>5.2634554309999997</v>
      </c>
      <c r="Z153">
        <v>1</v>
      </c>
      <c r="AA153">
        <v>0.73495909999999998</v>
      </c>
      <c r="AB153">
        <v>1.8303699999999999E-2</v>
      </c>
      <c r="AC153" s="36">
        <v>1.6308723000000001</v>
      </c>
      <c r="AD153">
        <v>1.1829156999999999</v>
      </c>
      <c r="AE153">
        <v>4.7753200000000003E-2</v>
      </c>
      <c r="AF153">
        <v>0.37868849999999998</v>
      </c>
      <c r="AG153">
        <v>2.6713400000000002E-2</v>
      </c>
      <c r="AH153">
        <v>30.856976599999999</v>
      </c>
      <c r="AI153">
        <v>2.2090969</v>
      </c>
      <c r="AJ153">
        <v>94.238919800000005</v>
      </c>
      <c r="AK153">
        <v>3.7696926999999998</v>
      </c>
      <c r="AL153">
        <v>314.65461620000002</v>
      </c>
      <c r="AM153">
        <v>2.7760000000000003E-4</v>
      </c>
      <c r="AN153">
        <v>19.483333999999999</v>
      </c>
      <c r="AO153">
        <v>1.3142933999999999</v>
      </c>
      <c r="AP153">
        <v>32.404049800000003</v>
      </c>
      <c r="AQ153">
        <v>0.46714460000000002</v>
      </c>
      <c r="AR153">
        <v>286.5504244</v>
      </c>
      <c r="AS153">
        <v>1.5457463</v>
      </c>
      <c r="AT153">
        <v>31.137505600000001</v>
      </c>
      <c r="AU153">
        <v>1.0803887999999999</v>
      </c>
      <c r="AV153">
        <f>(5.2/nov_2021_out_good[[#This Row],[a]]+2*COS(nov_2021_out_good[[#This Row],[incl]]*3.1415/180)*((nov_2021_out_good[[#This Row],[a]]/5.2*(1-nov_2021_out_good[[#This Row],[e]]^2)^0.5)))</f>
        <v>4.7574003231894544</v>
      </c>
    </row>
    <row r="154" spans="1:48" x14ac:dyDescent="0.25">
      <c r="A154" s="30">
        <v>42879.293784722198</v>
      </c>
      <c r="B154" t="s">
        <v>1192</v>
      </c>
      <c r="C154" t="s">
        <v>1193</v>
      </c>
      <c r="D154">
        <v>46</v>
      </c>
      <c r="E154">
        <v>18.399999999999999</v>
      </c>
      <c r="F154">
        <v>-6.5</v>
      </c>
      <c r="G154">
        <v>-16.5</v>
      </c>
      <c r="H154">
        <v>-5</v>
      </c>
      <c r="I154" s="41">
        <v>90000000000</v>
      </c>
      <c r="J154">
        <v>0.28000000000000003</v>
      </c>
      <c r="L154">
        <f>nov_2021_out_good[[#This Row],[Calculated Total Impact Energy(kt)]]*4180000000000*2/(nov_2021_out_good[[#This Row],[Vel(km/s)]]*1000)^2</f>
        <v>6913.9886578449905</v>
      </c>
      <c r="M154">
        <f>2*(nov_2021_out_good[[#This Row],[Mass (kg)]]/4/1500)^0.3333</f>
        <v>2.0967842570634185</v>
      </c>
      <c r="N154" t="s">
        <v>2524</v>
      </c>
      <c r="O154" t="s">
        <v>2519</v>
      </c>
      <c r="P154">
        <v>-9.1</v>
      </c>
      <c r="Q154">
        <v>101.8</v>
      </c>
      <c r="R154">
        <v>18.42552577</v>
      </c>
      <c r="S154">
        <v>41.289129770000002</v>
      </c>
      <c r="T154">
        <v>306.78953849999999</v>
      </c>
      <c r="U154">
        <v>-7.2813017579999997</v>
      </c>
      <c r="V154">
        <v>9.7368228820000002</v>
      </c>
      <c r="W154">
        <v>13.844743579999999</v>
      </c>
      <c r="X154" t="s">
        <v>1194</v>
      </c>
      <c r="Z154">
        <v>1</v>
      </c>
      <c r="AA154">
        <v>0.55351229999999996</v>
      </c>
      <c r="AB154">
        <v>2.0251600000000002E-2</v>
      </c>
      <c r="AC154" s="36">
        <v>1.6399451</v>
      </c>
      <c r="AD154">
        <v>1.0967286999999999</v>
      </c>
      <c r="AE154">
        <v>4.5541999999999999E-2</v>
      </c>
      <c r="AF154">
        <v>0.49530610000000003</v>
      </c>
      <c r="AG154">
        <v>3.3235199999999999E-2</v>
      </c>
      <c r="AH154">
        <v>0.2344919</v>
      </c>
      <c r="AI154">
        <v>0.66530670000000003</v>
      </c>
      <c r="AJ154">
        <v>248.87101949999999</v>
      </c>
      <c r="AK154">
        <v>2.5108779000000001</v>
      </c>
      <c r="AL154">
        <v>242.55219289999999</v>
      </c>
      <c r="AM154">
        <v>1.5075103999999999</v>
      </c>
      <c r="AN154">
        <v>14.9874244</v>
      </c>
      <c r="AO154">
        <v>1.1479412</v>
      </c>
      <c r="AP154">
        <v>30.709520600000001</v>
      </c>
      <c r="AQ154">
        <v>0.54688599999999998</v>
      </c>
      <c r="AR154">
        <v>50.547711399999997</v>
      </c>
      <c r="AS154">
        <v>1.2708797999999999</v>
      </c>
      <c r="AT154">
        <v>18.075863699999999</v>
      </c>
      <c r="AU154">
        <v>1.1296402000000001</v>
      </c>
      <c r="AV154">
        <f>(5.2/nov_2021_out_good[[#This Row],[a]]+2*COS(nov_2021_out_good[[#This Row],[incl]]*3.1415/180)*((nov_2021_out_good[[#This Row],[a]]/5.2*(1-nov_2021_out_good[[#This Row],[e]]^2)^0.5)))</f>
        <v>5.1078118148015479</v>
      </c>
    </row>
    <row r="155" spans="1:48" x14ac:dyDescent="0.25">
      <c r="A155" s="30">
        <v>43978.729375000003</v>
      </c>
      <c r="B155" t="s">
        <v>1595</v>
      </c>
      <c r="C155" t="s">
        <v>1596</v>
      </c>
      <c r="D155">
        <v>29.3</v>
      </c>
      <c r="E155">
        <v>14.9</v>
      </c>
      <c r="F155">
        <v>-6</v>
      </c>
      <c r="G155">
        <v>-7.3</v>
      </c>
      <c r="H155">
        <v>-11.5</v>
      </c>
      <c r="I155" s="41">
        <v>57000000000</v>
      </c>
      <c r="J155">
        <v>0.18</v>
      </c>
      <c r="L155">
        <f>nov_2021_out_good[[#This Row],[Calculated Total Impact Energy(kt)]]*4180000000000*2/(nov_2021_out_good[[#This Row],[Vel(km/s)]]*1000)^2</f>
        <v>6778.0730597720822</v>
      </c>
      <c r="M155">
        <f>2*(nov_2021_out_good[[#This Row],[Mass (kg)]]/4/1500)^0.3333</f>
        <v>2.0829550384865638</v>
      </c>
      <c r="N155" t="s">
        <v>2518</v>
      </c>
      <c r="O155" t="s">
        <v>2519</v>
      </c>
      <c r="P155">
        <v>40.799999999999997</v>
      </c>
      <c r="Q155">
        <v>41.7</v>
      </c>
      <c r="R155">
        <v>14.884219829999999</v>
      </c>
      <c r="S155">
        <v>11.572447970000001</v>
      </c>
      <c r="T155">
        <v>29.252506629999999</v>
      </c>
      <c r="U155">
        <v>-2.6051014010000002</v>
      </c>
      <c r="V155">
        <v>-1.459076603</v>
      </c>
      <c r="W155">
        <v>14.581650870000001</v>
      </c>
      <c r="Z155">
        <v>1</v>
      </c>
      <c r="AA155">
        <v>1.0128896999999999</v>
      </c>
      <c r="AB155">
        <v>3.411E-4</v>
      </c>
      <c r="AC155" s="36">
        <v>2.8882976999999999</v>
      </c>
      <c r="AD155">
        <v>1.9505937</v>
      </c>
      <c r="AE155">
        <v>0.27541949999999998</v>
      </c>
      <c r="AF155">
        <v>0.48072749999999997</v>
      </c>
      <c r="AG155">
        <v>7.3376800000000006E-2</v>
      </c>
      <c r="AH155">
        <v>12.677713799999999</v>
      </c>
      <c r="AI155">
        <v>1.1390169999999999</v>
      </c>
      <c r="AJ155">
        <v>183.1479645</v>
      </c>
      <c r="AK155">
        <v>1.0362274</v>
      </c>
      <c r="AL155">
        <v>66.612007899999995</v>
      </c>
      <c r="AM155">
        <v>1.049E-3</v>
      </c>
      <c r="AN155">
        <v>9.7995456000000001</v>
      </c>
      <c r="AO155">
        <v>1.1280768000000001</v>
      </c>
      <c r="AP155">
        <v>36.000191200000003</v>
      </c>
      <c r="AQ155">
        <v>0.89188990000000001</v>
      </c>
      <c r="AR155">
        <v>198.11369669999999</v>
      </c>
      <c r="AS155">
        <v>2.0243720000000001</v>
      </c>
      <c r="AT155">
        <v>52.874428899999998</v>
      </c>
      <c r="AU155">
        <v>1.2461966</v>
      </c>
      <c r="AV155">
        <f>(5.2/nov_2021_out_good[[#This Row],[a]]+2*COS(nov_2021_out_good[[#This Row],[incl]]*3.1415/180)*((nov_2021_out_good[[#This Row],[a]]/5.2*(1-nov_2021_out_good[[#This Row],[e]]^2)^0.5)))</f>
        <v>3.3076702585987827</v>
      </c>
    </row>
    <row r="156" spans="1:48" x14ac:dyDescent="0.25">
      <c r="A156" s="30">
        <v>41969.736296296302</v>
      </c>
      <c r="B156" t="s">
        <v>1100</v>
      </c>
      <c r="C156" t="s">
        <v>1101</v>
      </c>
      <c r="D156">
        <v>37</v>
      </c>
      <c r="E156">
        <v>19.899999999999999</v>
      </c>
      <c r="F156">
        <v>-7</v>
      </c>
      <c r="G156">
        <v>16.100000000000001</v>
      </c>
      <c r="H156">
        <v>9.4</v>
      </c>
      <c r="I156" s="41">
        <v>105000000000</v>
      </c>
      <c r="J156">
        <v>0.32</v>
      </c>
      <c r="L156">
        <f>nov_2021_out_good[[#This Row],[Calculated Total Impact Energy(kt)]]*4180000000000*2/(nov_2021_out_good[[#This Row],[Vel(km/s)]]*1000)^2</f>
        <v>6755.3849650261354</v>
      </c>
      <c r="M156">
        <f>2*(nov_2021_out_good[[#This Row],[Mass (kg)]]/4/1500)^0.3333</f>
        <v>2.0806285965650977</v>
      </c>
      <c r="N156" t="s">
        <v>2524</v>
      </c>
      <c r="O156" t="s">
        <v>2525</v>
      </c>
      <c r="P156">
        <v>-68.2</v>
      </c>
      <c r="Q156">
        <v>-24</v>
      </c>
      <c r="R156">
        <v>19.91406538</v>
      </c>
      <c r="S156">
        <v>47.184134829999998</v>
      </c>
      <c r="T156">
        <v>305.71227320000003</v>
      </c>
      <c r="U156">
        <v>-8.5267926670000005</v>
      </c>
      <c r="V156">
        <v>11.86092537</v>
      </c>
      <c r="W156">
        <v>13.53448397</v>
      </c>
      <c r="Z156">
        <v>1</v>
      </c>
      <c r="AA156">
        <v>0.7971897</v>
      </c>
      <c r="AB156">
        <v>1.14108E-2</v>
      </c>
      <c r="AC156" s="36">
        <v>4.9855663999999997</v>
      </c>
      <c r="AD156">
        <v>2.891378</v>
      </c>
      <c r="AE156">
        <v>0.63819420000000004</v>
      </c>
      <c r="AF156">
        <v>0.72428729999999997</v>
      </c>
      <c r="AG156">
        <v>6.3304700000000005E-2</v>
      </c>
      <c r="AH156">
        <v>0.17755499999999999</v>
      </c>
      <c r="AI156">
        <v>0.57435729999999996</v>
      </c>
      <c r="AJ156">
        <v>302.2724561</v>
      </c>
      <c r="AK156">
        <v>2.4462366000000002</v>
      </c>
      <c r="AL156">
        <v>64.749016400000002</v>
      </c>
      <c r="AM156">
        <v>1.8769682999999999</v>
      </c>
      <c r="AN156">
        <v>16.6163457</v>
      </c>
      <c r="AO156">
        <v>1.1995543</v>
      </c>
      <c r="AP156">
        <v>38.612769700000001</v>
      </c>
      <c r="AQ156">
        <v>0.87693239999999995</v>
      </c>
      <c r="AR156">
        <v>261.7194025</v>
      </c>
      <c r="AS156">
        <v>1.1847255999999999</v>
      </c>
      <c r="AT156">
        <v>-23.599176400000001</v>
      </c>
      <c r="AU156">
        <v>1.2194989000000001</v>
      </c>
      <c r="AV156">
        <f>(5.2/nov_2021_out_good[[#This Row],[a]]+2*COS(nov_2021_out_good[[#This Row],[incl]]*3.1415/180)*((nov_2021_out_good[[#This Row],[a]]/5.2*(1-nov_2021_out_good[[#This Row],[e]]^2)^0.5)))</f>
        <v>2.565216060712797</v>
      </c>
    </row>
    <row r="157" spans="1:48" x14ac:dyDescent="0.25">
      <c r="A157" s="30">
        <v>44672.927407407398</v>
      </c>
      <c r="B157" t="s">
        <v>1902</v>
      </c>
      <c r="C157" t="s">
        <v>1903</v>
      </c>
      <c r="D157">
        <v>28.4</v>
      </c>
      <c r="E157">
        <v>12.7</v>
      </c>
      <c r="F157">
        <v>-4.2</v>
      </c>
      <c r="G157">
        <v>11.6</v>
      </c>
      <c r="H157">
        <v>3.2</v>
      </c>
      <c r="I157" s="41">
        <v>39000000000</v>
      </c>
      <c r="J157">
        <v>0.13</v>
      </c>
      <c r="L157">
        <f>nov_2021_out_good[[#This Row],[Calculated Total Impact Energy(kt)]]*4180000000000*2/(nov_2021_out_good[[#This Row],[Vel(km/s)]]*1000)^2</f>
        <v>6738.1734763469531</v>
      </c>
      <c r="M157">
        <f>2*(nov_2021_out_good[[#This Row],[Mass (kg)]]/4/1500)^0.3333</f>
        <v>2.0788602498162523</v>
      </c>
      <c r="N157" t="s">
        <v>2524</v>
      </c>
      <c r="O157" t="s">
        <v>2525</v>
      </c>
      <c r="P157">
        <v>-55.5</v>
      </c>
      <c r="Q157">
        <v>-68.900000000000006</v>
      </c>
      <c r="R157">
        <v>12.745195170000001</v>
      </c>
      <c r="S157">
        <v>40.969308409999996</v>
      </c>
      <c r="T157">
        <v>358.23377900000003</v>
      </c>
      <c r="U157">
        <v>-8.3524765040000002</v>
      </c>
      <c r="V157">
        <v>0.257558128</v>
      </c>
      <c r="W157">
        <v>9.6233985709999992</v>
      </c>
      <c r="Z157">
        <v>1</v>
      </c>
      <c r="AA157">
        <v>1.002686</v>
      </c>
      <c r="AB157">
        <v>5.0989999999999998E-4</v>
      </c>
      <c r="AC157" s="36">
        <v>2.4592149999999999</v>
      </c>
      <c r="AD157">
        <v>1.7309505000000001</v>
      </c>
      <c r="AE157">
        <v>0.27752779999999999</v>
      </c>
      <c r="AF157">
        <v>0.42073100000000002</v>
      </c>
      <c r="AG157">
        <v>9.2777999999999999E-2</v>
      </c>
      <c r="AH157">
        <v>3.6456982999999998</v>
      </c>
      <c r="AI157">
        <v>1.1680565999999999</v>
      </c>
      <c r="AJ157">
        <v>352.90093439999998</v>
      </c>
      <c r="AK157">
        <v>1.0991431</v>
      </c>
      <c r="AL157">
        <v>211.45289210000001</v>
      </c>
      <c r="AM157">
        <v>8.8535000000000003E-3</v>
      </c>
      <c r="AN157">
        <v>6.1574318999999997</v>
      </c>
      <c r="AO157">
        <v>1.3199061999999999</v>
      </c>
      <c r="AP157">
        <v>35.396968399999999</v>
      </c>
      <c r="AQ157">
        <v>1.16072</v>
      </c>
      <c r="AR157">
        <v>111.5831735</v>
      </c>
      <c r="AS157">
        <v>1.2686063999999999</v>
      </c>
      <c r="AT157">
        <v>0.29888819999999999</v>
      </c>
      <c r="AU157">
        <v>3.3295298</v>
      </c>
      <c r="AV157">
        <f>(5.2/nov_2021_out_good[[#This Row],[a]]+2*COS(nov_2021_out_good[[#This Row],[incl]]*3.1415/180)*((nov_2021_out_good[[#This Row],[a]]/5.2*(1-nov_2021_out_good[[#This Row],[e]]^2)^0.5)))</f>
        <v>3.6068665528826136</v>
      </c>
    </row>
    <row r="158" spans="1:48" x14ac:dyDescent="0.25">
      <c r="A158" s="30">
        <v>44032.892465277801</v>
      </c>
      <c r="B158" t="s">
        <v>1412</v>
      </c>
      <c r="C158" t="s">
        <v>1682</v>
      </c>
      <c r="D158">
        <v>31.6</v>
      </c>
      <c r="E158">
        <v>14.1</v>
      </c>
      <c r="F158">
        <v>-2.9</v>
      </c>
      <c r="G158">
        <v>-1</v>
      </c>
      <c r="H158">
        <v>-13.8</v>
      </c>
      <c r="I158" s="41">
        <v>50000000000</v>
      </c>
      <c r="J158">
        <v>0.16</v>
      </c>
      <c r="L158">
        <f>nov_2021_out_good[[#This Row],[Calculated Total Impact Energy(kt)]]*4180000000000*2/(nov_2021_out_good[[#This Row],[Vel(km/s)]]*1000)^2</f>
        <v>6728.0317891454151</v>
      </c>
      <c r="M158">
        <f>2*(nov_2021_out_good[[#This Row],[Mass (kg)]]/4/1500)^0.3333</f>
        <v>2.0778168598454561</v>
      </c>
      <c r="N158" t="s">
        <v>2524</v>
      </c>
      <c r="O158" t="s">
        <v>2525</v>
      </c>
      <c r="P158">
        <v>-51.8</v>
      </c>
      <c r="Q158">
        <v>-11.2</v>
      </c>
      <c r="R158">
        <v>14.13683133</v>
      </c>
      <c r="S158">
        <v>-49.368892240000001</v>
      </c>
      <c r="T158">
        <v>8.2756134330000002</v>
      </c>
      <c r="U158">
        <v>-10.61697753</v>
      </c>
      <c r="V158">
        <v>-1.544234774</v>
      </c>
      <c r="W158">
        <v>-9.2057116590000003</v>
      </c>
      <c r="Z158">
        <v>1</v>
      </c>
      <c r="AA158">
        <v>0.92042670000000004</v>
      </c>
      <c r="AB158">
        <v>3.1299199999999999E-2</v>
      </c>
      <c r="AC158" s="36">
        <v>1.0438128</v>
      </c>
      <c r="AD158">
        <v>0.98211970000000004</v>
      </c>
      <c r="AE158">
        <v>2.65163E-2</v>
      </c>
      <c r="AF158">
        <v>6.2816200000000003E-2</v>
      </c>
      <c r="AG158">
        <v>8.8900000000000003E-3</v>
      </c>
      <c r="AH158">
        <v>16.7778393</v>
      </c>
      <c r="AI158">
        <v>2.1292631000000002</v>
      </c>
      <c r="AJ158">
        <v>126.41317359999999</v>
      </c>
      <c r="AK158">
        <v>26.566796100000001</v>
      </c>
      <c r="AL158">
        <v>298.31414319999999</v>
      </c>
      <c r="AM158">
        <v>9.951999999999999E-4</v>
      </c>
      <c r="AN158">
        <v>8.6270015000000004</v>
      </c>
      <c r="AO158">
        <v>1.1559797999999999</v>
      </c>
      <c r="AP158">
        <v>29.031329700000001</v>
      </c>
      <c r="AQ158">
        <v>0.4200236</v>
      </c>
      <c r="AR158">
        <v>54.8069883</v>
      </c>
      <c r="AS158">
        <v>2.9802322999999999</v>
      </c>
      <c r="AT158">
        <v>-65.823414999999997</v>
      </c>
      <c r="AU158">
        <v>2.4056413999999999</v>
      </c>
      <c r="AV158">
        <f>(5.2/nov_2021_out_good[[#This Row],[a]]+2*COS(nov_2021_out_good[[#This Row],[incl]]*3.1415/180)*((nov_2021_out_good[[#This Row],[a]]/5.2*(1-nov_2021_out_good[[#This Row],[e]]^2)^0.5)))</f>
        <v>5.6556154826067671</v>
      </c>
    </row>
    <row r="159" spans="1:48" x14ac:dyDescent="0.25">
      <c r="A159" s="30">
        <v>35799.9586458333</v>
      </c>
      <c r="B159" t="s">
        <v>1321</v>
      </c>
      <c r="C159" t="s">
        <v>1322</v>
      </c>
      <c r="D159">
        <v>30</v>
      </c>
      <c r="E159">
        <v>17.100000000000001</v>
      </c>
      <c r="F159">
        <v>6</v>
      </c>
      <c r="G159">
        <v>-10.6</v>
      </c>
      <c r="H159">
        <v>12</v>
      </c>
      <c r="I159" s="41">
        <v>74000000000</v>
      </c>
      <c r="J159">
        <v>0.23</v>
      </c>
      <c r="L159">
        <f>nov_2021_out_good[[#This Row],[Calculated Total Impact Energy(kt)]]*4180000000000*2/(nov_2021_out_good[[#This Row],[Vel(km/s)]]*1000)^2</f>
        <v>6575.6985055230671</v>
      </c>
      <c r="M159">
        <f>2*(nov_2021_out_good[[#This Row],[Mass (kg)]]/4/1500)^0.3333</f>
        <v>2.0620168827189098</v>
      </c>
      <c r="N159" t="s">
        <v>2524</v>
      </c>
      <c r="O159" t="s">
        <v>2519</v>
      </c>
      <c r="P159">
        <v>-35.1</v>
      </c>
      <c r="Q159">
        <v>33.4</v>
      </c>
      <c r="R159">
        <v>17.098537950000001</v>
      </c>
      <c r="S159">
        <v>63.700029120000004</v>
      </c>
      <c r="T159">
        <v>127.55358870000001</v>
      </c>
      <c r="U159">
        <v>9.3428372890000002</v>
      </c>
      <c r="V159">
        <v>-12.15227179</v>
      </c>
      <c r="W159">
        <v>7.5758617800000003</v>
      </c>
      <c r="Z159">
        <v>1</v>
      </c>
      <c r="AA159">
        <v>0.33975840000000002</v>
      </c>
      <c r="AB159">
        <v>3.0073699999999998E-2</v>
      </c>
      <c r="AC159" s="36">
        <v>1.0398862</v>
      </c>
      <c r="AD159">
        <v>0.6898223</v>
      </c>
      <c r="AE159">
        <v>1.3977E-2</v>
      </c>
      <c r="AF159">
        <v>0.50746970000000002</v>
      </c>
      <c r="AG159">
        <v>3.3800200000000002E-2</v>
      </c>
      <c r="AH159">
        <v>13.4640936</v>
      </c>
      <c r="AI159">
        <v>2.3419652000000002</v>
      </c>
      <c r="AJ159">
        <v>199.2403669</v>
      </c>
      <c r="AK159">
        <v>1.1501606</v>
      </c>
      <c r="AL159">
        <v>104.4259424</v>
      </c>
      <c r="AM159">
        <v>1.3909999999999999E-4</v>
      </c>
      <c r="AN159">
        <v>12.596294800000001</v>
      </c>
      <c r="AO159">
        <v>1.1422132</v>
      </c>
      <c r="AP159">
        <v>22.767553899999999</v>
      </c>
      <c r="AQ159">
        <v>0.57224059999999999</v>
      </c>
      <c r="AR159">
        <v>221.1679929</v>
      </c>
      <c r="AS159">
        <v>2.1870349</v>
      </c>
      <c r="AT159">
        <v>-40.761675199999999</v>
      </c>
      <c r="AU159">
        <v>1.3495571</v>
      </c>
      <c r="AV159">
        <f>(5.2/nov_2021_out_good[[#This Row],[a]]+2*COS(nov_2021_out_good[[#This Row],[incl]]*3.1415/180)*((nov_2021_out_good[[#This Row],[a]]/5.2*(1-nov_2021_out_good[[#This Row],[e]]^2)^0.5)))</f>
        <v>7.7605053221924587</v>
      </c>
    </row>
    <row r="160" spans="1:48" x14ac:dyDescent="0.25">
      <c r="A160" s="30">
        <v>44193.727696759299</v>
      </c>
      <c r="B160" t="s">
        <v>1598</v>
      </c>
      <c r="C160" t="s">
        <v>1599</v>
      </c>
      <c r="D160">
        <v>28.3</v>
      </c>
      <c r="E160">
        <v>15.2</v>
      </c>
      <c r="F160">
        <v>1.5</v>
      </c>
      <c r="G160">
        <v>3.5</v>
      </c>
      <c r="H160">
        <v>-14.7</v>
      </c>
      <c r="I160" s="41">
        <v>57000000000</v>
      </c>
      <c r="J160">
        <v>0.18</v>
      </c>
      <c r="L160">
        <f>nov_2021_out_good[[#This Row],[Calculated Total Impact Energy(kt)]]*4180000000000*2/(nov_2021_out_good[[#This Row],[Vel(km/s)]]*1000)^2</f>
        <v>6513.1578947368425</v>
      </c>
      <c r="M160">
        <f>2*(nov_2021_out_good[[#This Row],[Mass (kg)]]/4/1500)^0.3333</f>
        <v>2.0554595112772431</v>
      </c>
      <c r="N160" t="s">
        <v>2518</v>
      </c>
      <c r="O160" t="s">
        <v>2525</v>
      </c>
      <c r="P160">
        <v>36.799999999999997</v>
      </c>
      <c r="Q160">
        <v>-54.7</v>
      </c>
      <c r="R160">
        <v>15.18519015</v>
      </c>
      <c r="S160">
        <v>46.779912639999999</v>
      </c>
      <c r="T160">
        <v>342.93849870000003</v>
      </c>
      <c r="U160">
        <v>-10.57887682</v>
      </c>
      <c r="V160">
        <v>3.246708071</v>
      </c>
      <c r="W160">
        <v>10.39885821</v>
      </c>
      <c r="Z160">
        <v>1</v>
      </c>
      <c r="AA160">
        <v>0.87572890000000003</v>
      </c>
      <c r="AB160">
        <v>2.17288E-2</v>
      </c>
      <c r="AC160" s="36">
        <v>1.0783754000000001</v>
      </c>
      <c r="AD160">
        <v>0.97705209999999998</v>
      </c>
      <c r="AE160">
        <v>2.4295899999999999E-2</v>
      </c>
      <c r="AF160">
        <v>0.103703</v>
      </c>
      <c r="AG160">
        <v>7.5044999999999999E-3</v>
      </c>
      <c r="AH160">
        <v>19.080998399999999</v>
      </c>
      <c r="AI160">
        <v>2.1008817999999998</v>
      </c>
      <c r="AJ160">
        <v>279.48103630000003</v>
      </c>
      <c r="AK160">
        <v>13.6622106</v>
      </c>
      <c r="AL160">
        <v>277.15459670000001</v>
      </c>
      <c r="AM160">
        <v>8.9700000000000001E-4</v>
      </c>
      <c r="AN160">
        <v>10.420191300000001</v>
      </c>
      <c r="AO160">
        <v>1.1126754999999999</v>
      </c>
      <c r="AP160">
        <v>29.939509099999999</v>
      </c>
      <c r="AQ160">
        <v>0.37705919999999998</v>
      </c>
      <c r="AR160">
        <v>208.3243794</v>
      </c>
      <c r="AS160">
        <v>6.5564695000000004</v>
      </c>
      <c r="AT160">
        <v>74.228754499999994</v>
      </c>
      <c r="AU160">
        <v>1.2093429</v>
      </c>
      <c r="AV160">
        <f>(5.2/nov_2021_out_good[[#This Row],[a]]+2*COS(nov_2021_out_good[[#This Row],[incl]]*3.1415/180)*((nov_2021_out_good[[#This Row],[a]]/5.2*(1-nov_2021_out_good[[#This Row],[e]]^2)^0.5)))</f>
        <v>5.6753605506763893</v>
      </c>
    </row>
    <row r="161" spans="1:48" x14ac:dyDescent="0.25">
      <c r="A161" s="30">
        <v>44194.855810185203</v>
      </c>
      <c r="B161" t="s">
        <v>115</v>
      </c>
      <c r="C161" t="s">
        <v>1684</v>
      </c>
      <c r="D161">
        <v>33</v>
      </c>
      <c r="E161">
        <v>14.4</v>
      </c>
      <c r="F161">
        <v>-3</v>
      </c>
      <c r="G161">
        <v>10.199999999999999</v>
      </c>
      <c r="H161">
        <v>-9.6999999999999993</v>
      </c>
      <c r="I161" s="41">
        <v>49000000000</v>
      </c>
      <c r="J161">
        <v>0.16</v>
      </c>
      <c r="L161">
        <f>nov_2021_out_good[[#This Row],[Calculated Total Impact Energy(kt)]]*4180000000000*2/(nov_2021_out_good[[#This Row],[Vel(km/s)]]*1000)^2</f>
        <v>6450.6172839506171</v>
      </c>
      <c r="M161">
        <f>2*(nov_2021_out_good[[#This Row],[Mass (kg)]]/4/1500)^0.3333</f>
        <v>2.0488600254421145</v>
      </c>
      <c r="N161" t="s">
        <v>2518</v>
      </c>
      <c r="O161" t="s">
        <v>2525</v>
      </c>
      <c r="P161">
        <v>14.9</v>
      </c>
      <c r="Q161">
        <v>-158.19999999999999</v>
      </c>
      <c r="R161">
        <v>14.39201167</v>
      </c>
      <c r="S161">
        <v>76.07699144</v>
      </c>
      <c r="T161">
        <v>49.263211470000002</v>
      </c>
      <c r="U161">
        <v>-9.1160737730000001</v>
      </c>
      <c r="V161">
        <v>-10.584658940000001</v>
      </c>
      <c r="W161">
        <v>3.4629747430000002</v>
      </c>
      <c r="Z161">
        <v>1</v>
      </c>
      <c r="AA161">
        <v>0.98211999999999999</v>
      </c>
      <c r="AB161">
        <v>6.8590000000000003E-4</v>
      </c>
      <c r="AC161" s="36">
        <v>3.5770626999999999</v>
      </c>
      <c r="AD161">
        <v>2.2795912999999999</v>
      </c>
      <c r="AE161">
        <v>0.39688059999999997</v>
      </c>
      <c r="AF161">
        <v>0.56916840000000002</v>
      </c>
      <c r="AG161">
        <v>7.4760999999999994E-2</v>
      </c>
      <c r="AH161">
        <v>7.3143454999999999</v>
      </c>
      <c r="AI161">
        <v>1.4037194</v>
      </c>
      <c r="AJ161">
        <v>184.67599079999999</v>
      </c>
      <c r="AK161">
        <v>1.5250455000000001</v>
      </c>
      <c r="AL161">
        <v>278.290817</v>
      </c>
      <c r="AM161">
        <v>3.9328000000000002E-3</v>
      </c>
      <c r="AN161">
        <v>8.5673937999999996</v>
      </c>
      <c r="AO161">
        <v>1.1812444</v>
      </c>
      <c r="AP161">
        <v>37.6195977</v>
      </c>
      <c r="AQ161">
        <v>0.90050620000000003</v>
      </c>
      <c r="AR161">
        <v>359.96474590000003</v>
      </c>
      <c r="AS161">
        <v>13628.70307</v>
      </c>
      <c r="AT161">
        <v>37.508030599999998</v>
      </c>
      <c r="AU161">
        <v>1.8738554999999999</v>
      </c>
      <c r="AV161">
        <f>(5.2/nov_2021_out_good[[#This Row],[a]]+2*COS(nov_2021_out_good[[#This Row],[incl]]*3.1415/180)*((nov_2021_out_good[[#This Row],[a]]/5.2*(1-nov_2021_out_good[[#This Row],[e]]^2)^0.5)))</f>
        <v>2.9961400847034194</v>
      </c>
    </row>
    <row r="162" spans="1:48" x14ac:dyDescent="0.25">
      <c r="A162" s="30">
        <v>43721.0847685185</v>
      </c>
      <c r="B162" t="s">
        <v>1800</v>
      </c>
      <c r="C162" t="s">
        <v>1801</v>
      </c>
      <c r="D162">
        <v>27.4</v>
      </c>
      <c r="E162">
        <v>13.5</v>
      </c>
      <c r="F162">
        <v>5.2</v>
      </c>
      <c r="G162">
        <v>-8.1</v>
      </c>
      <c r="H162">
        <v>9.5</v>
      </c>
      <c r="I162" s="41">
        <v>42000000000</v>
      </c>
      <c r="J162">
        <v>0.14000000000000001</v>
      </c>
      <c r="L162">
        <f>nov_2021_out_good[[#This Row],[Calculated Total Impact Energy(kt)]]*4180000000000*2/(nov_2021_out_good[[#This Row],[Vel(km/s)]]*1000)^2</f>
        <v>6421.947873799726</v>
      </c>
      <c r="M162">
        <f>2*(nov_2021_out_good[[#This Row],[Mass (kg)]]/4/1500)^0.3333</f>
        <v>2.0458204730679168</v>
      </c>
      <c r="N162" t="s">
        <v>2524</v>
      </c>
      <c r="O162" t="s">
        <v>2519</v>
      </c>
      <c r="P162">
        <v>-18.600000000000001</v>
      </c>
      <c r="Q162">
        <v>126.9</v>
      </c>
      <c r="R162">
        <v>13.52405265</v>
      </c>
      <c r="S162">
        <v>26.259709449999999</v>
      </c>
      <c r="T162">
        <v>186.76685409999999</v>
      </c>
      <c r="U162">
        <v>5.9419082520000002</v>
      </c>
      <c r="V162">
        <v>0.70504359999999999</v>
      </c>
      <c r="W162">
        <v>12.128340359999999</v>
      </c>
      <c r="Z162">
        <v>1</v>
      </c>
      <c r="AA162">
        <v>0.94605159999999999</v>
      </c>
      <c r="AB162">
        <v>1.43322E-2</v>
      </c>
      <c r="AC162" s="36">
        <v>1.2119816000000001</v>
      </c>
      <c r="AD162">
        <v>1.0790166000000001</v>
      </c>
      <c r="AE162">
        <v>2.4256300000000001E-2</v>
      </c>
      <c r="AF162">
        <v>0.123228</v>
      </c>
      <c r="AG162">
        <v>2.89325E-2</v>
      </c>
      <c r="AH162">
        <v>12.842407</v>
      </c>
      <c r="AI162">
        <v>1.8047561999999999</v>
      </c>
      <c r="AJ162">
        <v>296.98256199999997</v>
      </c>
      <c r="AK162">
        <v>4.8886661</v>
      </c>
      <c r="AL162">
        <v>349.74243969999998</v>
      </c>
      <c r="AM162">
        <v>1.438E-4</v>
      </c>
      <c r="AN162">
        <v>7.6959898000000004</v>
      </c>
      <c r="AO162">
        <v>1.1910588</v>
      </c>
      <c r="AP162">
        <v>30.673568100000001</v>
      </c>
      <c r="AQ162">
        <v>0.3012726</v>
      </c>
      <c r="AR162">
        <v>138.9220163</v>
      </c>
      <c r="AS162">
        <v>2.1105182</v>
      </c>
      <c r="AT162">
        <v>-51.589905600000002</v>
      </c>
      <c r="AU162">
        <v>1.7938444</v>
      </c>
      <c r="AV162">
        <f>(5.2/nov_2021_out_good[[#This Row],[a]]+2*COS(nov_2021_out_good[[#This Row],[incl]]*3.1415/180)*((nov_2021_out_good[[#This Row],[a]]/5.2*(1-nov_2021_out_good[[#This Row],[e]]^2)^0.5)))</f>
        <v>5.2207447213829665</v>
      </c>
    </row>
    <row r="163" spans="1:48" x14ac:dyDescent="0.25">
      <c r="A163" s="30">
        <v>38752.3597800926</v>
      </c>
      <c r="B163" t="s">
        <v>1137</v>
      </c>
      <c r="C163" t="s">
        <v>1138</v>
      </c>
      <c r="D163">
        <v>38.9</v>
      </c>
      <c r="E163">
        <v>19.8</v>
      </c>
      <c r="F163">
        <v>-8.8000000000000007</v>
      </c>
      <c r="G163">
        <v>3.4</v>
      </c>
      <c r="H163">
        <v>-17.399999999999999</v>
      </c>
      <c r="I163" s="41">
        <v>100000000000</v>
      </c>
      <c r="J163">
        <v>0.3</v>
      </c>
      <c r="L163">
        <f>nov_2021_out_good[[#This Row],[Calculated Total Impact Energy(kt)]]*4180000000000*2/(nov_2021_out_good[[#This Row],[Vel(km/s)]]*1000)^2</f>
        <v>6397.3063973063972</v>
      </c>
      <c r="M163">
        <f>2*(nov_2021_out_good[[#This Row],[Mass (kg)]]/4/1500)^0.3333</f>
        <v>2.0432007274879509</v>
      </c>
      <c r="N163" t="s">
        <v>2518</v>
      </c>
      <c r="O163" t="s">
        <v>2525</v>
      </c>
      <c r="P163">
        <v>36.9</v>
      </c>
      <c r="Q163">
        <v>-143.6</v>
      </c>
      <c r="R163">
        <v>19.792928029999999</v>
      </c>
      <c r="S163">
        <v>71.145026490000006</v>
      </c>
      <c r="T163">
        <v>25.144315639999999</v>
      </c>
      <c r="U163">
        <v>-16.955906410000001</v>
      </c>
      <c r="V163">
        <v>-7.9587251129999999</v>
      </c>
      <c r="W163">
        <v>6.3965563029999997</v>
      </c>
      <c r="Z163">
        <v>1</v>
      </c>
      <c r="AA163">
        <v>0.98503839999999998</v>
      </c>
      <c r="AB163">
        <v>2.3346E-3</v>
      </c>
      <c r="AC163" s="36">
        <v>1.1290384</v>
      </c>
      <c r="AD163">
        <v>1.0570383999999999</v>
      </c>
      <c r="AE163">
        <v>4.3159000000000003E-2</v>
      </c>
      <c r="AF163">
        <v>6.8114800000000003E-2</v>
      </c>
      <c r="AG163">
        <v>3.6596499999999997E-2</v>
      </c>
      <c r="AH163">
        <v>30.610878</v>
      </c>
      <c r="AI163">
        <v>2.0602675000000001</v>
      </c>
      <c r="AJ163">
        <v>170.8045343</v>
      </c>
      <c r="AK163">
        <v>14.9037621</v>
      </c>
      <c r="AL163">
        <v>315.3071324</v>
      </c>
      <c r="AM163">
        <v>7.4900000000000005E-5</v>
      </c>
      <c r="AN163">
        <v>16.173001500000002</v>
      </c>
      <c r="AO163">
        <v>1.2021580999999999</v>
      </c>
      <c r="AP163">
        <v>30.991453499999999</v>
      </c>
      <c r="AQ163">
        <v>0.55284610000000001</v>
      </c>
      <c r="AR163">
        <v>254.16516039999999</v>
      </c>
      <c r="AS163">
        <v>2.2061237</v>
      </c>
      <c r="AT163">
        <v>56.330166699999999</v>
      </c>
      <c r="AU163">
        <v>1.3688623</v>
      </c>
      <c r="AV163">
        <f>(5.2/nov_2021_out_good[[#This Row],[a]]+2*COS(nov_2021_out_good[[#This Row],[incl]]*3.1415/180)*((nov_2021_out_good[[#This Row],[a]]/5.2*(1-nov_2021_out_good[[#This Row],[e]]^2)^0.5)))</f>
        <v>5.2684937759458341</v>
      </c>
    </row>
    <row r="164" spans="1:48" x14ac:dyDescent="0.25">
      <c r="A164" s="30">
        <v>41985.283460648097</v>
      </c>
      <c r="B164" t="s">
        <v>2033</v>
      </c>
      <c r="C164" t="s">
        <v>948</v>
      </c>
      <c r="D164">
        <v>26.3</v>
      </c>
      <c r="E164">
        <v>12</v>
      </c>
      <c r="F164">
        <v>11.5</v>
      </c>
      <c r="G164">
        <v>-2.8</v>
      </c>
      <c r="H164">
        <v>-2.2000000000000002</v>
      </c>
      <c r="I164" s="41">
        <v>33000000000</v>
      </c>
      <c r="J164">
        <v>0.11</v>
      </c>
      <c r="L164">
        <f>nov_2021_out_good[[#This Row],[Calculated Total Impact Energy(kt)]]*4180000000000*2/(nov_2021_out_good[[#This Row],[Vel(km/s)]]*1000)^2</f>
        <v>6386.1111111111113</v>
      </c>
      <c r="M164">
        <f>2*(nov_2021_out_good[[#This Row],[Mass (kg)]]/4/1500)^0.3333</f>
        <v>2.0420082836858762</v>
      </c>
      <c r="N164" t="s">
        <v>2518</v>
      </c>
      <c r="O164" t="s">
        <v>2519</v>
      </c>
      <c r="P164">
        <v>33.5</v>
      </c>
      <c r="Q164">
        <v>144.9</v>
      </c>
      <c r="R164">
        <v>12.038687639999999</v>
      </c>
      <c r="S164">
        <v>30.21990946</v>
      </c>
      <c r="T164">
        <v>134.50091810000001</v>
      </c>
      <c r="U164">
        <v>4.2470993730000002</v>
      </c>
      <c r="V164">
        <v>-4.3217411910000001</v>
      </c>
      <c r="W164">
        <v>10.40262948</v>
      </c>
      <c r="Z164">
        <v>1</v>
      </c>
      <c r="AA164">
        <v>0.9840276</v>
      </c>
      <c r="AB164">
        <v>2.1139999999999999E-4</v>
      </c>
      <c r="AC164" s="36">
        <v>1.8724381999999999</v>
      </c>
      <c r="AD164">
        <v>1.4282329</v>
      </c>
      <c r="AE164">
        <v>0.27307039999999999</v>
      </c>
      <c r="AF164">
        <v>0.3110174</v>
      </c>
      <c r="AG164">
        <v>0.13170299999999999</v>
      </c>
      <c r="AH164">
        <v>0.1044998</v>
      </c>
      <c r="AI164">
        <v>0.55420959999999997</v>
      </c>
      <c r="AJ164">
        <v>185.02842219999999</v>
      </c>
      <c r="AK164">
        <v>6.3306243999999996</v>
      </c>
      <c r="AL164">
        <v>258.91085299999997</v>
      </c>
      <c r="AM164">
        <v>5.5396568999999998</v>
      </c>
      <c r="AN164">
        <v>4.1364108000000002</v>
      </c>
      <c r="AO164">
        <v>1.7324828999999999</v>
      </c>
      <c r="AP164">
        <v>34.363932800000001</v>
      </c>
      <c r="AQ164">
        <v>1.7279621999999999</v>
      </c>
      <c r="AR164">
        <v>355.28798440000003</v>
      </c>
      <c r="AS164">
        <v>2.7660361999999998</v>
      </c>
      <c r="AT164">
        <v>-1.0956760000000001</v>
      </c>
      <c r="AU164">
        <v>3.6899378999999999</v>
      </c>
      <c r="AV164">
        <f>(5.2/nov_2021_out_good[[#This Row],[a]]+2*COS(nov_2021_out_good[[#This Row],[incl]]*3.1415/180)*((nov_2021_out_good[[#This Row],[a]]/5.2*(1-nov_2021_out_good[[#This Row],[e]]^2)^0.5)))</f>
        <v>4.1629382807805282</v>
      </c>
    </row>
    <row r="165" spans="1:48" x14ac:dyDescent="0.25">
      <c r="A165" s="30">
        <v>44770.066759259302</v>
      </c>
      <c r="B165" t="s">
        <v>556</v>
      </c>
      <c r="C165" t="s">
        <v>557</v>
      </c>
      <c r="D165">
        <v>37.5</v>
      </c>
      <c r="E165">
        <v>29.9</v>
      </c>
      <c r="F165">
        <v>-17.100000000000001</v>
      </c>
      <c r="G165">
        <v>23.5</v>
      </c>
      <c r="H165">
        <v>-7.2</v>
      </c>
      <c r="I165" s="41">
        <v>251000000000</v>
      </c>
      <c r="J165">
        <v>0.68</v>
      </c>
      <c r="L165">
        <f>nov_2021_out_good[[#This Row],[Calculated Total Impact Energy(kt)]]*4180000000000*2/(nov_2021_out_good[[#This Row],[Vel(km/s)]]*1000)^2</f>
        <v>6358.7655619064662</v>
      </c>
      <c r="M165">
        <f>2*(nov_2021_out_good[[#This Row],[Mass (kg)]]/4/1500)^0.3333</f>
        <v>2.039089755131966</v>
      </c>
      <c r="N165" t="s">
        <v>2524</v>
      </c>
      <c r="O165" t="s">
        <v>2525</v>
      </c>
      <c r="P165">
        <v>-6</v>
      </c>
      <c r="Q165">
        <v>-86.9</v>
      </c>
      <c r="R165">
        <v>29.941609840000002</v>
      </c>
      <c r="S165">
        <v>38.279390149999998</v>
      </c>
      <c r="T165">
        <v>58.433460410000002</v>
      </c>
      <c r="U165">
        <v>-9.7100444390000007</v>
      </c>
      <c r="V165">
        <v>-15.804124959999999</v>
      </c>
      <c r="W165">
        <v>23.504141579999999</v>
      </c>
      <c r="AA165">
        <v>0.86799999999999999</v>
      </c>
      <c r="AB165">
        <v>8.0000000000000002E-3</v>
      </c>
      <c r="AC165" s="36">
        <v>-4.718</v>
      </c>
      <c r="AD165">
        <v>-1.925</v>
      </c>
      <c r="AE165">
        <v>0.54600000000000004</v>
      </c>
      <c r="AF165">
        <v>1.4510000000000001</v>
      </c>
      <c r="AG165">
        <v>0.127</v>
      </c>
      <c r="AH165">
        <v>23.364999999999998</v>
      </c>
      <c r="AI165">
        <v>1.0409999999999999</v>
      </c>
      <c r="AJ165">
        <v>221.03800000000001</v>
      </c>
      <c r="AK165">
        <v>1.2150000000000001</v>
      </c>
      <c r="AL165">
        <v>124.694</v>
      </c>
      <c r="AM165">
        <v>0</v>
      </c>
      <c r="AN165">
        <v>27.527000000000001</v>
      </c>
      <c r="AO165">
        <v>1.615</v>
      </c>
      <c r="AP165">
        <v>46.988999999999997</v>
      </c>
      <c r="AQ165">
        <v>1.391</v>
      </c>
      <c r="AR165">
        <v>276.053</v>
      </c>
      <c r="AS165">
        <v>1.0960000000000001</v>
      </c>
      <c r="AT165">
        <v>14.757</v>
      </c>
      <c r="AU165">
        <v>1.0469999999999999</v>
      </c>
      <c r="AV165" t="e">
        <f>(5.2/nov_2021_out_good[[#This Row],[a]]+2*COS(nov_2021_out_good[[#This Row],[incl]]*3.1415/180)*((nov_2021_out_good[[#This Row],[a]]/5.2*(1-nov_2021_out_good[[#This Row],[e]]^2)^0.5)))</f>
        <v>#NUM!</v>
      </c>
    </row>
    <row r="166" spans="1:48" x14ac:dyDescent="0.25">
      <c r="A166" s="30">
        <v>38354.965173611097</v>
      </c>
      <c r="B166" t="s">
        <v>313</v>
      </c>
      <c r="C166" t="s">
        <v>1038</v>
      </c>
      <c r="D166">
        <v>35.200000000000003</v>
      </c>
      <c r="E166">
        <v>21.5</v>
      </c>
      <c r="F166">
        <v>20.2</v>
      </c>
      <c r="G166">
        <v>-3.3</v>
      </c>
      <c r="H166">
        <v>6.6</v>
      </c>
      <c r="I166" s="41">
        <v>119000000000</v>
      </c>
      <c r="J166">
        <v>0.35</v>
      </c>
      <c r="L166">
        <f>nov_2021_out_good[[#This Row],[Calculated Total Impact Energy(kt)]]*4180000000000*2/(nov_2021_out_good[[#This Row],[Vel(km/s)]]*1000)^2</f>
        <v>6329.9080584099511</v>
      </c>
      <c r="M166">
        <f>2*(nov_2021_out_good[[#This Row],[Mass (kg)]]/4/1500)^0.3333</f>
        <v>2.0360007703381053</v>
      </c>
      <c r="N166" t="s">
        <v>2524</v>
      </c>
      <c r="O166" t="s">
        <v>2519</v>
      </c>
      <c r="P166">
        <v>-21.3</v>
      </c>
      <c r="Q166">
        <v>154.69999999999999</v>
      </c>
      <c r="R166">
        <v>21.505580670000001</v>
      </c>
      <c r="S166">
        <v>15.47053451</v>
      </c>
      <c r="T166">
        <v>79.991252770000003</v>
      </c>
      <c r="U166">
        <v>-0.99698798</v>
      </c>
      <c r="V166">
        <v>-5.6491564280000004</v>
      </c>
      <c r="W166">
        <v>20.726385279999999</v>
      </c>
      <c r="Z166">
        <v>1</v>
      </c>
      <c r="AA166">
        <v>0.3863163</v>
      </c>
      <c r="AB166">
        <v>2.66086E-2</v>
      </c>
      <c r="AC166" s="36">
        <v>1.4679097000000001</v>
      </c>
      <c r="AD166">
        <v>0.92711299999999996</v>
      </c>
      <c r="AE166">
        <v>2.43406E-2</v>
      </c>
      <c r="AF166">
        <v>0.58331259999999996</v>
      </c>
      <c r="AG166">
        <v>3.2985199999999999E-2</v>
      </c>
      <c r="AH166">
        <v>4.2291632000000003</v>
      </c>
      <c r="AI166">
        <v>0.89798979999999995</v>
      </c>
      <c r="AJ166">
        <v>49.621895600000002</v>
      </c>
      <c r="AK166">
        <v>1.9555221</v>
      </c>
      <c r="AL166">
        <v>282.59707229999998</v>
      </c>
      <c r="AM166">
        <v>1.9708999999999998E-3</v>
      </c>
      <c r="AN166">
        <v>18.259590599999999</v>
      </c>
      <c r="AO166">
        <v>1.2599883999999999</v>
      </c>
      <c r="AP166">
        <v>29.1118424</v>
      </c>
      <c r="AQ166">
        <v>0.43147210000000003</v>
      </c>
      <c r="AR166">
        <v>260.71072299999997</v>
      </c>
      <c r="AS166">
        <v>1.1504705</v>
      </c>
      <c r="AT166">
        <v>-17.661873799999999</v>
      </c>
      <c r="AU166">
        <v>1.0843236999999999</v>
      </c>
      <c r="AV166">
        <f>(5.2/nov_2021_out_good[[#This Row],[a]]+2*COS(nov_2021_out_good[[#This Row],[incl]]*3.1415/180)*((nov_2021_out_good[[#This Row],[a]]/5.2*(1-nov_2021_out_good[[#This Row],[e]]^2)^0.5)))</f>
        <v>5.8976535441315923</v>
      </c>
    </row>
    <row r="167" spans="1:48" x14ac:dyDescent="0.25">
      <c r="A167" s="30">
        <v>43058.178842592599</v>
      </c>
      <c r="B167" t="s">
        <v>2153</v>
      </c>
      <c r="C167" t="s">
        <v>2154</v>
      </c>
      <c r="D167">
        <v>33.299999999999997</v>
      </c>
      <c r="E167">
        <v>11.4</v>
      </c>
      <c r="F167">
        <v>6.7</v>
      </c>
      <c r="G167">
        <v>-3.4</v>
      </c>
      <c r="H167">
        <v>8.6</v>
      </c>
      <c r="I167" s="41">
        <v>28000000000</v>
      </c>
      <c r="J167">
        <v>9.8000000000000004E-2</v>
      </c>
      <c r="L167">
        <f>nov_2021_out_good[[#This Row],[Calculated Total Impact Energy(kt)]]*4180000000000*2/(nov_2021_out_good[[#This Row],[Vel(km/s)]]*1000)^2</f>
        <v>6304.0935672514615</v>
      </c>
      <c r="M167">
        <f>2*(nov_2021_out_good[[#This Row],[Mass (kg)]]/4/1500)^0.3333</f>
        <v>2.0332295518778554</v>
      </c>
      <c r="N167" t="s">
        <v>2524</v>
      </c>
      <c r="O167" t="s">
        <v>2519</v>
      </c>
      <c r="P167">
        <v>-24.2</v>
      </c>
      <c r="Q167">
        <v>135</v>
      </c>
      <c r="R167">
        <v>11.41971979</v>
      </c>
      <c r="S167">
        <v>28.461568069999998</v>
      </c>
      <c r="T167">
        <v>154.61090200000001</v>
      </c>
      <c r="U167">
        <v>4.9166534940000002</v>
      </c>
      <c r="V167">
        <v>-2.333452378</v>
      </c>
      <c r="W167">
        <v>10.039497920000001</v>
      </c>
      <c r="Z167">
        <v>1</v>
      </c>
      <c r="AA167">
        <v>0.98562090000000002</v>
      </c>
      <c r="AB167">
        <v>1.1265900000000001E-2</v>
      </c>
      <c r="AC167" s="36">
        <v>1.1886038999999999</v>
      </c>
      <c r="AD167">
        <v>1.0871124000000001</v>
      </c>
      <c r="AE167">
        <v>0.1526554</v>
      </c>
      <c r="AF167">
        <v>9.3358800000000006E-2</v>
      </c>
      <c r="AG167">
        <v>0.1376667</v>
      </c>
      <c r="AH167">
        <v>2.5397387</v>
      </c>
      <c r="AI167">
        <v>3.3463726999999999</v>
      </c>
      <c r="AJ167">
        <v>345.45058499999999</v>
      </c>
      <c r="AK167">
        <v>20.700881599999999</v>
      </c>
      <c r="AL167">
        <v>56.8256765</v>
      </c>
      <c r="AM167">
        <v>5.99955E-2</v>
      </c>
      <c r="AN167">
        <v>2.0528930000000001</v>
      </c>
      <c r="AO167">
        <v>3.1558866000000001</v>
      </c>
      <c r="AP167">
        <v>31.292185799999999</v>
      </c>
      <c r="AQ167">
        <v>1.8310972000000001</v>
      </c>
      <c r="AR167">
        <v>294.5497325</v>
      </c>
      <c r="AS167">
        <v>19.066608800000001</v>
      </c>
      <c r="AT167">
        <v>-64.755773700000006</v>
      </c>
      <c r="AU167">
        <v>7.2210390999999996</v>
      </c>
      <c r="AV167">
        <f>(5.2/nov_2021_out_good[[#This Row],[a]]+2*COS(nov_2021_out_good[[#This Row],[incl]]*3.1415/180)*((nov_2021_out_good[[#This Row],[a]]/5.2*(1-nov_2021_out_good[[#This Row],[e]]^2)^0.5)))</f>
        <v>5.1991991712585008</v>
      </c>
    </row>
    <row r="168" spans="1:48" x14ac:dyDescent="0.25">
      <c r="A168" s="30">
        <v>40799.9838773148</v>
      </c>
      <c r="B168" t="s">
        <v>1453</v>
      </c>
      <c r="C168" t="s">
        <v>1454</v>
      </c>
      <c r="D168">
        <v>21.3</v>
      </c>
      <c r="E168">
        <v>16.7</v>
      </c>
      <c r="F168">
        <v>-3.7</v>
      </c>
      <c r="G168">
        <v>1.8</v>
      </c>
      <c r="H168">
        <v>16.2</v>
      </c>
      <c r="I168" s="41">
        <v>67000000000</v>
      </c>
      <c r="J168">
        <v>0.21</v>
      </c>
      <c r="L168">
        <f>nov_2021_out_good[[#This Row],[Calculated Total Impact Energy(kt)]]*4180000000000*2/(nov_2021_out_good[[#This Row],[Vel(km/s)]]*1000)^2</f>
        <v>6294.9550001792823</v>
      </c>
      <c r="M168">
        <f>2*(nov_2021_out_good[[#This Row],[Mass (kg)]]/4/1500)^0.3333</f>
        <v>2.0322467020550694</v>
      </c>
      <c r="N168" t="s">
        <v>2524</v>
      </c>
      <c r="O168" t="s">
        <v>2525</v>
      </c>
      <c r="P168">
        <v>-19.899999999999999</v>
      </c>
      <c r="Q168">
        <v>-13.8</v>
      </c>
      <c r="R168">
        <v>16.71436508</v>
      </c>
      <c r="S168">
        <v>56.20666868</v>
      </c>
      <c r="T168">
        <v>183.57222150000001</v>
      </c>
      <c r="U168">
        <v>13.863471499999999</v>
      </c>
      <c r="V168">
        <v>0.86546791099999998</v>
      </c>
      <c r="W168">
        <v>9.2965113559999999</v>
      </c>
      <c r="Z168">
        <v>1</v>
      </c>
      <c r="AA168">
        <v>1.0024805000000001</v>
      </c>
      <c r="AB168">
        <v>1.3642000000000001E-3</v>
      </c>
      <c r="AC168" s="36">
        <v>3.8016198000000001</v>
      </c>
      <c r="AD168">
        <v>2.4020502000000001</v>
      </c>
      <c r="AE168">
        <v>0.4238807</v>
      </c>
      <c r="AF168">
        <v>0.58265630000000002</v>
      </c>
      <c r="AG168">
        <v>7.4036599999999994E-2</v>
      </c>
      <c r="AH168">
        <v>16.805953200000001</v>
      </c>
      <c r="AI168">
        <v>1.0974520999999999</v>
      </c>
      <c r="AJ168">
        <v>8.0010587999999991</v>
      </c>
      <c r="AK168">
        <v>1.3155064000000001</v>
      </c>
      <c r="AL168">
        <v>350.6682844</v>
      </c>
      <c r="AM168">
        <v>2.51E-5</v>
      </c>
      <c r="AN168">
        <v>12.478427</v>
      </c>
      <c r="AO168">
        <v>1.1214</v>
      </c>
      <c r="AP168">
        <v>37.339017400000003</v>
      </c>
      <c r="AQ168">
        <v>0.87271240000000005</v>
      </c>
      <c r="AR168">
        <v>287.11556869999998</v>
      </c>
      <c r="AS168">
        <v>11.7921069</v>
      </c>
      <c r="AT168">
        <v>-82.973068999999995</v>
      </c>
      <c r="AU168">
        <v>1.3928107000000001</v>
      </c>
      <c r="AV168">
        <f>(5.2/nov_2021_out_good[[#This Row],[a]]+2*COS(nov_2021_out_good[[#This Row],[incl]]*3.1415/180)*((nov_2021_out_good[[#This Row],[a]]/5.2*(1-nov_2021_out_good[[#This Row],[e]]^2)^0.5)))</f>
        <v>2.8835930615671983</v>
      </c>
    </row>
    <row r="169" spans="1:48" x14ac:dyDescent="0.25">
      <c r="A169" s="30">
        <v>42803.1782060185</v>
      </c>
      <c r="B169" t="s">
        <v>412</v>
      </c>
      <c r="C169" t="s">
        <v>413</v>
      </c>
      <c r="D169">
        <v>23</v>
      </c>
      <c r="E169">
        <v>36.5</v>
      </c>
      <c r="F169">
        <v>-15.3</v>
      </c>
      <c r="G169">
        <v>25.8</v>
      </c>
      <c r="H169">
        <v>-20.8</v>
      </c>
      <c r="I169" s="41">
        <v>400000000000</v>
      </c>
      <c r="J169">
        <v>1</v>
      </c>
      <c r="L169">
        <f>nov_2021_out_good[[#This Row],[Calculated Total Impact Energy(kt)]]*4180000000000*2/(nov_2021_out_good[[#This Row],[Vel(km/s)]]*1000)^2</f>
        <v>6275.0985175455053</v>
      </c>
      <c r="M169">
        <f>2*(nov_2021_out_good[[#This Row],[Mass (kg)]]/4/1500)^0.3333</f>
        <v>2.0301078602982412</v>
      </c>
      <c r="N169" t="s">
        <v>2518</v>
      </c>
      <c r="O169" t="s">
        <v>2525</v>
      </c>
      <c r="P169">
        <v>40.5</v>
      </c>
      <c r="Q169">
        <v>-18</v>
      </c>
      <c r="R169">
        <v>36.501643799999997</v>
      </c>
      <c r="S169">
        <v>32.933944269999998</v>
      </c>
      <c r="T169">
        <v>273.4331871</v>
      </c>
      <c r="U169">
        <v>-1.188404086</v>
      </c>
      <c r="V169">
        <v>19.80929811</v>
      </c>
      <c r="W169">
        <v>30.635753690000001</v>
      </c>
      <c r="Z169">
        <v>1</v>
      </c>
      <c r="AA169">
        <v>0.69368240000000003</v>
      </c>
      <c r="AB169">
        <v>1.3351399999999999E-2</v>
      </c>
      <c r="AC169" s="36">
        <v>-3.2492163999999999</v>
      </c>
      <c r="AD169">
        <v>-1.2777670000000001</v>
      </c>
      <c r="AE169">
        <v>0.2868848</v>
      </c>
      <c r="AF169">
        <v>1.5428865</v>
      </c>
      <c r="AG169">
        <v>0.1181064</v>
      </c>
      <c r="AH169">
        <v>23.851203000000002</v>
      </c>
      <c r="AI169">
        <v>1.3234311000000001</v>
      </c>
      <c r="AJ169">
        <v>239.7767939</v>
      </c>
      <c r="AK169">
        <v>1.4831603</v>
      </c>
      <c r="AL169">
        <v>348.54919389999998</v>
      </c>
      <c r="AM169">
        <v>3.5299999999999997E-5</v>
      </c>
      <c r="AN169">
        <v>34.955566300000001</v>
      </c>
      <c r="AO169">
        <v>1.9159657999999999</v>
      </c>
      <c r="AP169">
        <v>49.8127608</v>
      </c>
      <c r="AQ169">
        <v>1.5646575</v>
      </c>
      <c r="AR169">
        <v>170.1863199</v>
      </c>
      <c r="AS169">
        <v>1.2387079000000001</v>
      </c>
      <c r="AT169">
        <v>34.293877899999998</v>
      </c>
      <c r="AU169">
        <v>1.0176810000000001</v>
      </c>
      <c r="AV169" t="e">
        <f>(5.2/nov_2021_out_good[[#This Row],[a]]+2*COS(nov_2021_out_good[[#This Row],[incl]]*3.1415/180)*((nov_2021_out_good[[#This Row],[a]]/5.2*(1-nov_2021_out_good[[#This Row],[e]]^2)^0.5)))</f>
        <v>#NUM!</v>
      </c>
    </row>
    <row r="170" spans="1:48" x14ac:dyDescent="0.25">
      <c r="A170" s="30">
        <v>39776.917581018497</v>
      </c>
      <c r="B170" t="s">
        <v>837</v>
      </c>
      <c r="C170" t="s">
        <v>838</v>
      </c>
      <c r="D170">
        <v>34.799999999999997</v>
      </c>
      <c r="E170">
        <v>23.7</v>
      </c>
      <c r="F170">
        <v>21.5</v>
      </c>
      <c r="G170">
        <v>10</v>
      </c>
      <c r="H170">
        <v>0.4</v>
      </c>
      <c r="I170" s="41">
        <v>146000000000</v>
      </c>
      <c r="J170">
        <v>0.42</v>
      </c>
      <c r="L170">
        <f>nov_2021_out_good[[#This Row],[Calculated Total Impact Energy(kt)]]*4180000000000*2/(nov_2021_out_good[[#This Row],[Vel(km/s)]]*1000)^2</f>
        <v>6251.1349676868022</v>
      </c>
      <c r="M170">
        <f>2*(nov_2021_out_good[[#This Row],[Mass (kg)]]/4/1500)^0.3333</f>
        <v>2.027520608401443</v>
      </c>
      <c r="N170" t="s">
        <v>2524</v>
      </c>
      <c r="O170" t="s">
        <v>2519</v>
      </c>
      <c r="P170">
        <v>-57.9</v>
      </c>
      <c r="Q170">
        <v>146.1</v>
      </c>
      <c r="R170">
        <v>23.715185009999999</v>
      </c>
      <c r="S170">
        <v>73.191155069999994</v>
      </c>
      <c r="T170">
        <v>63.35830498</v>
      </c>
      <c r="U170">
        <v>-10.179773920000001</v>
      </c>
      <c r="V170">
        <v>-20.29164269</v>
      </c>
      <c r="W170">
        <v>6.8579471910000001</v>
      </c>
      <c r="Z170">
        <v>1</v>
      </c>
      <c r="AA170">
        <v>0.6120217</v>
      </c>
      <c r="AB170">
        <v>2.2458499999999999E-2</v>
      </c>
      <c r="AC170" s="36">
        <v>2.5922440999999998</v>
      </c>
      <c r="AD170">
        <v>1.6021329</v>
      </c>
      <c r="AE170">
        <v>0.1463161</v>
      </c>
      <c r="AF170">
        <v>0.61799570000000004</v>
      </c>
      <c r="AG170">
        <v>4.3518800000000003E-2</v>
      </c>
      <c r="AH170">
        <v>16.408347299999999</v>
      </c>
      <c r="AI170">
        <v>1.0059279999999999</v>
      </c>
      <c r="AJ170">
        <v>90.297040199999998</v>
      </c>
      <c r="AK170">
        <v>2.3836947999999998</v>
      </c>
      <c r="AL170">
        <v>242.87694550000001</v>
      </c>
      <c r="AM170">
        <v>2.264E-4</v>
      </c>
      <c r="AN170">
        <v>20.682127999999999</v>
      </c>
      <c r="AO170">
        <v>1.3474469</v>
      </c>
      <c r="AP170">
        <v>35.265862400000003</v>
      </c>
      <c r="AQ170">
        <v>0.71696170000000004</v>
      </c>
      <c r="AR170">
        <v>241.64282929999999</v>
      </c>
      <c r="AS170">
        <v>1.0956294</v>
      </c>
      <c r="AT170">
        <v>3.8014581000000001</v>
      </c>
      <c r="AU170">
        <v>1.2201449</v>
      </c>
      <c r="AV170">
        <f>(5.2/nov_2021_out_good[[#This Row],[a]]+2*COS(nov_2021_out_good[[#This Row],[incl]]*3.1415/180)*((nov_2021_out_good[[#This Row],[a]]/5.2*(1-nov_2021_out_good[[#This Row],[e]]^2)^0.5)))</f>
        <v>3.7103931637334049</v>
      </c>
    </row>
    <row r="171" spans="1:48" x14ac:dyDescent="0.25">
      <c r="A171" s="30">
        <v>41482.354583333297</v>
      </c>
      <c r="B171" t="s">
        <v>1025</v>
      </c>
      <c r="C171" t="s">
        <v>1026</v>
      </c>
      <c r="D171">
        <v>26.5</v>
      </c>
      <c r="E171">
        <v>22.1</v>
      </c>
      <c r="F171">
        <v>16</v>
      </c>
      <c r="G171">
        <v>14.9</v>
      </c>
      <c r="H171">
        <v>-3.3</v>
      </c>
      <c r="I171" s="41">
        <v>120000000000</v>
      </c>
      <c r="J171">
        <v>0.36</v>
      </c>
      <c r="L171">
        <f>nov_2021_out_good[[#This Row],[Calculated Total Impact Energy(kt)]]*4180000000000*2/(nov_2021_out_good[[#This Row],[Vel(km/s)]]*1000)^2</f>
        <v>6162.0359943490103</v>
      </c>
      <c r="M171">
        <f>2*(nov_2021_out_good[[#This Row],[Mass (kg)]]/4/1500)^0.3333</f>
        <v>2.0178425236980968</v>
      </c>
      <c r="N171" t="s">
        <v>2518</v>
      </c>
      <c r="O171" t="s">
        <v>2519</v>
      </c>
      <c r="P171">
        <v>0.3</v>
      </c>
      <c r="Q171">
        <v>156.19999999999999</v>
      </c>
      <c r="R171">
        <v>22.111083189999999</v>
      </c>
      <c r="S171">
        <v>66.988171449999996</v>
      </c>
      <c r="T171">
        <v>80.797283390000004</v>
      </c>
      <c r="U171">
        <v>-3.254786567</v>
      </c>
      <c r="V171">
        <v>-20.089623790000001</v>
      </c>
      <c r="W171">
        <v>8.6436901989999999</v>
      </c>
      <c r="Z171">
        <v>1</v>
      </c>
      <c r="AA171">
        <v>0.68030869999999999</v>
      </c>
      <c r="AB171">
        <v>1.36475E-2</v>
      </c>
      <c r="AC171" s="36">
        <v>2.5226955000000002</v>
      </c>
      <c r="AD171">
        <v>1.6015021</v>
      </c>
      <c r="AE171">
        <v>0.18405650000000001</v>
      </c>
      <c r="AF171">
        <v>0.57520590000000005</v>
      </c>
      <c r="AG171">
        <v>4.9226399999999997E-2</v>
      </c>
      <c r="AH171">
        <v>17.135303700000001</v>
      </c>
      <c r="AI171">
        <v>1.2200283000000001</v>
      </c>
      <c r="AJ171">
        <v>264.47953699999999</v>
      </c>
      <c r="AK171">
        <v>3.2973406000000001</v>
      </c>
      <c r="AL171">
        <v>124.29548939999999</v>
      </c>
      <c r="AM171">
        <v>3.3389999999999998E-4</v>
      </c>
      <c r="AN171">
        <v>18.598088799999999</v>
      </c>
      <c r="AO171">
        <v>1.2892364000000001</v>
      </c>
      <c r="AP171">
        <v>34.543776399999999</v>
      </c>
      <c r="AQ171">
        <v>0.92147159999999995</v>
      </c>
      <c r="AR171">
        <v>300.91294260000001</v>
      </c>
      <c r="AS171">
        <v>1.3396083999999999</v>
      </c>
      <c r="AT171">
        <v>9.0268335000000004</v>
      </c>
      <c r="AU171">
        <v>1.0605842000000001</v>
      </c>
      <c r="AV171">
        <f>(5.2/nov_2021_out_good[[#This Row],[a]]+2*COS(nov_2021_out_good[[#This Row],[incl]]*3.1415/180)*((nov_2021_out_good[[#This Row],[a]]/5.2*(1-nov_2021_out_good[[#This Row],[e]]^2)^0.5)))</f>
        <v>3.7284499420413191</v>
      </c>
    </row>
    <row r="172" spans="1:48" x14ac:dyDescent="0.25">
      <c r="A172" s="30">
        <v>43889.396226851903</v>
      </c>
      <c r="B172" t="s">
        <v>929</v>
      </c>
      <c r="C172" t="s">
        <v>1055</v>
      </c>
      <c r="D172">
        <v>34.5</v>
      </c>
      <c r="E172">
        <v>21.5</v>
      </c>
      <c r="F172">
        <v>-18.2</v>
      </c>
      <c r="G172">
        <v>-11.3</v>
      </c>
      <c r="H172">
        <v>-2.1</v>
      </c>
      <c r="I172" s="41">
        <v>115000000000</v>
      </c>
      <c r="J172">
        <v>0.34</v>
      </c>
      <c r="L172">
        <f>nov_2021_out_good[[#This Row],[Calculated Total Impact Energy(kt)]]*4180000000000*2/(nov_2021_out_good[[#This Row],[Vel(km/s)]]*1000)^2</f>
        <v>6149.0535424553809</v>
      </c>
      <c r="M172">
        <f>2*(nov_2021_out_good[[#This Row],[Mass (kg)]]/4/1500)^0.3333</f>
        <v>2.0164245755905803</v>
      </c>
      <c r="N172" t="s">
        <v>2518</v>
      </c>
      <c r="O172" t="s">
        <v>2519</v>
      </c>
      <c r="P172">
        <v>45.7</v>
      </c>
      <c r="Q172">
        <v>15.1</v>
      </c>
      <c r="R172">
        <v>21.525333910000001</v>
      </c>
      <c r="S172">
        <v>42.653374790000001</v>
      </c>
      <c r="T172">
        <v>154.97883160000001</v>
      </c>
      <c r="U172">
        <v>13.21598107</v>
      </c>
      <c r="V172">
        <v>-6.1686586720000003</v>
      </c>
      <c r="W172">
        <v>15.831155819999999</v>
      </c>
      <c r="Z172">
        <v>1</v>
      </c>
      <c r="AA172">
        <v>0.58609929999999999</v>
      </c>
      <c r="AB172">
        <v>1.91302E-2</v>
      </c>
      <c r="AC172" s="36">
        <v>2.2968308</v>
      </c>
      <c r="AD172">
        <v>1.441465</v>
      </c>
      <c r="AE172">
        <v>0.1103811</v>
      </c>
      <c r="AF172">
        <v>0.59340029999999999</v>
      </c>
      <c r="AG172">
        <v>3.8828799999999997E-2</v>
      </c>
      <c r="AH172">
        <v>8.0157071999999996</v>
      </c>
      <c r="AI172">
        <v>1.0564347999999999</v>
      </c>
      <c r="AJ172">
        <v>84.4814662</v>
      </c>
      <c r="AK172">
        <v>2.2142035999999998</v>
      </c>
      <c r="AL172">
        <v>338.97801190000001</v>
      </c>
      <c r="AM172">
        <v>6.9240000000000002E-4</v>
      </c>
      <c r="AN172">
        <v>18.300317100000001</v>
      </c>
      <c r="AO172">
        <v>1.2606161</v>
      </c>
      <c r="AP172">
        <v>34.2913864</v>
      </c>
      <c r="AQ172">
        <v>0.68715910000000002</v>
      </c>
      <c r="AR172">
        <v>332.01425360000002</v>
      </c>
      <c r="AS172">
        <v>1.0805582</v>
      </c>
      <c r="AT172">
        <v>2.1861508999999999</v>
      </c>
      <c r="AU172">
        <v>1.1619425999999999</v>
      </c>
      <c r="AV172">
        <f>(5.2/nov_2021_out_good[[#This Row],[a]]+2*COS(nov_2021_out_good[[#This Row],[incl]]*3.1415/180)*((nov_2021_out_good[[#This Row],[a]]/5.2*(1-nov_2021_out_good[[#This Row],[e]]^2)^0.5)))</f>
        <v>4.0493298535211499</v>
      </c>
    </row>
    <row r="173" spans="1:48" x14ac:dyDescent="0.25">
      <c r="A173" s="30">
        <v>39667.2549768518</v>
      </c>
      <c r="B173" t="s">
        <v>1786</v>
      </c>
      <c r="C173" t="s">
        <v>1787</v>
      </c>
      <c r="D173">
        <v>45.4</v>
      </c>
      <c r="E173">
        <v>13.8</v>
      </c>
      <c r="F173">
        <v>6.5</v>
      </c>
      <c r="G173">
        <v>-12.1</v>
      </c>
      <c r="H173">
        <v>1.7</v>
      </c>
      <c r="I173" s="41">
        <v>41000000000</v>
      </c>
      <c r="J173">
        <v>0.14000000000000001</v>
      </c>
      <c r="L173">
        <f>nov_2021_out_good[[#This Row],[Calculated Total Impact Energy(kt)]]*4180000000000*2/(nov_2021_out_good[[#This Row],[Vel(km/s)]]*1000)^2</f>
        <v>6145.7676958622142</v>
      </c>
      <c r="M173">
        <f>2*(nov_2021_out_good[[#This Row],[Mass (kg)]]/4/1500)^0.3333</f>
        <v>2.0160653777791739</v>
      </c>
      <c r="N173" t="s">
        <v>2518</v>
      </c>
      <c r="O173" t="s">
        <v>2519</v>
      </c>
      <c r="P173">
        <v>18.5</v>
      </c>
      <c r="Q173">
        <v>180</v>
      </c>
      <c r="R173">
        <v>13.84015896</v>
      </c>
      <c r="S173">
        <v>66.020906870000005</v>
      </c>
      <c r="T173">
        <v>253.107069</v>
      </c>
      <c r="U173">
        <v>3.6746304809999999</v>
      </c>
      <c r="V173">
        <v>12.1</v>
      </c>
      <c r="W173">
        <v>5.624685844</v>
      </c>
      <c r="Z173">
        <v>1</v>
      </c>
      <c r="AA173">
        <v>0.91284330000000002</v>
      </c>
      <c r="AB173">
        <v>6.3438000000000001E-3</v>
      </c>
      <c r="AC173" s="36">
        <v>1.8447492999999999</v>
      </c>
      <c r="AD173">
        <v>1.3787963000000001</v>
      </c>
      <c r="AE173">
        <v>0.12971750000000001</v>
      </c>
      <c r="AF173">
        <v>0.33794190000000002</v>
      </c>
      <c r="AG173">
        <v>6.4789200000000005E-2</v>
      </c>
      <c r="AH173">
        <v>6.4677641000000001</v>
      </c>
      <c r="AI173">
        <v>0.37444889999999997</v>
      </c>
      <c r="AJ173">
        <v>307.21255189999999</v>
      </c>
      <c r="AK173">
        <v>3.3937046</v>
      </c>
      <c r="AL173">
        <v>314.9888009</v>
      </c>
      <c r="AM173">
        <v>3.6620000000000001E-4</v>
      </c>
      <c r="AN173">
        <v>8.8512479000000006</v>
      </c>
      <c r="AO173">
        <v>1.1125683</v>
      </c>
      <c r="AP173">
        <v>33.259242200000003</v>
      </c>
      <c r="AQ173">
        <v>0.91000029999999998</v>
      </c>
      <c r="AR173">
        <v>148.73042129999999</v>
      </c>
      <c r="AS173">
        <v>2.8859054</v>
      </c>
      <c r="AT173">
        <v>-13.377129999999999</v>
      </c>
      <c r="AU173">
        <v>1.4362667</v>
      </c>
      <c r="AV173">
        <f>(5.2/nov_2021_out_good[[#This Row],[a]]+2*COS(nov_2021_out_good[[#This Row],[incl]]*3.1415/180)*((nov_2021_out_good[[#This Row],[a]]/5.2*(1-nov_2021_out_good[[#This Row],[e]]^2)^0.5)))</f>
        <v>4.2673358502797258</v>
      </c>
    </row>
    <row r="174" spans="1:48" x14ac:dyDescent="0.25">
      <c r="A174" s="30">
        <v>44644.1553472222</v>
      </c>
      <c r="B174" t="s">
        <v>1287</v>
      </c>
      <c r="C174" t="s">
        <v>1319</v>
      </c>
      <c r="D174">
        <v>56.7</v>
      </c>
      <c r="E174">
        <v>18.2</v>
      </c>
      <c r="F174">
        <v>-12.4</v>
      </c>
      <c r="G174">
        <v>11.4</v>
      </c>
      <c r="H174">
        <v>6.9</v>
      </c>
      <c r="I174" s="41">
        <v>76000000000</v>
      </c>
      <c r="J174">
        <v>0.24</v>
      </c>
      <c r="L174">
        <f>nov_2021_out_good[[#This Row],[Calculated Total Impact Energy(kt)]]*4180000000000*2/(nov_2021_out_good[[#This Row],[Vel(km/s)]]*1000)^2</f>
        <v>6057.2394638328706</v>
      </c>
      <c r="M174">
        <f>2*(nov_2021_out_good[[#This Row],[Mass (kg)]]/4/1500)^0.3333</f>
        <v>2.0063391875302892</v>
      </c>
      <c r="N174" t="s">
        <v>2518</v>
      </c>
      <c r="O174" t="s">
        <v>2525</v>
      </c>
      <c r="P174">
        <v>1.9</v>
      </c>
      <c r="Q174">
        <v>-20.6</v>
      </c>
      <c r="R174">
        <v>18.202472360000002</v>
      </c>
      <c r="S174">
        <v>32.329909020000002</v>
      </c>
      <c r="T174">
        <v>220.3928707</v>
      </c>
      <c r="U174">
        <v>7.4140284769999996</v>
      </c>
      <c r="V174">
        <v>6.3082422669999998</v>
      </c>
      <c r="W174">
        <v>15.380775699999999</v>
      </c>
      <c r="Z174">
        <v>1</v>
      </c>
      <c r="AA174">
        <v>0.54725500000000005</v>
      </c>
      <c r="AB174">
        <v>2.7911600000000002E-2</v>
      </c>
      <c r="AC174" s="36">
        <v>1.3945276</v>
      </c>
      <c r="AD174">
        <v>0.97089130000000001</v>
      </c>
      <c r="AE174">
        <v>2.0912300000000002E-2</v>
      </c>
      <c r="AF174">
        <v>0.43633749999999999</v>
      </c>
      <c r="AG174">
        <v>3.2879100000000001E-2</v>
      </c>
      <c r="AH174">
        <v>10.128674999999999</v>
      </c>
      <c r="AI174">
        <v>0.88938680000000003</v>
      </c>
      <c r="AJ174">
        <v>118.98857080000001</v>
      </c>
      <c r="AK174">
        <v>2.2633616000000001</v>
      </c>
      <c r="AL174">
        <v>183.17717630000001</v>
      </c>
      <c r="AM174">
        <v>2.1440000000000001E-4</v>
      </c>
      <c r="AN174">
        <v>14.615524499999999</v>
      </c>
      <c r="AO174">
        <v>1.1440212999999999</v>
      </c>
      <c r="AP174">
        <v>29.4311626</v>
      </c>
      <c r="AQ174">
        <v>0.33435559999999998</v>
      </c>
      <c r="AR174">
        <v>189.96650510000001</v>
      </c>
      <c r="AS174">
        <v>1.2758788000000001</v>
      </c>
      <c r="AT174">
        <v>-24.5539205</v>
      </c>
      <c r="AU174">
        <v>1.1475398000000001</v>
      </c>
      <c r="AV174">
        <f>(5.2/nov_2021_out_good[[#This Row],[a]]+2*COS(nov_2021_out_good[[#This Row],[incl]]*3.1415/180)*((nov_2021_out_good[[#This Row],[a]]/5.2*(1-nov_2021_out_good[[#This Row],[e]]^2)^0.5)))</f>
        <v>5.6866640355106615</v>
      </c>
    </row>
    <row r="175" spans="1:48" x14ac:dyDescent="0.25">
      <c r="A175" s="30">
        <v>43701.5020717593</v>
      </c>
      <c r="B175" t="s">
        <v>1546</v>
      </c>
      <c r="C175" t="s">
        <v>1884</v>
      </c>
      <c r="D175">
        <v>39.799999999999997</v>
      </c>
      <c r="E175">
        <v>13.4</v>
      </c>
      <c r="F175">
        <v>11.1</v>
      </c>
      <c r="G175">
        <v>-5.2</v>
      </c>
      <c r="H175">
        <v>5.4</v>
      </c>
      <c r="I175" s="41">
        <v>40000000000</v>
      </c>
      <c r="J175">
        <v>0.13</v>
      </c>
      <c r="L175">
        <f>nov_2021_out_good[[#This Row],[Calculated Total Impact Energy(kt)]]*4180000000000*2/(nov_2021_out_good[[#This Row],[Vel(km/s)]]*1000)^2</f>
        <v>6052.5729561149474</v>
      </c>
      <c r="M175">
        <f>2*(nov_2021_out_good[[#This Row],[Mass (kg)]]/4/1500)^0.3333</f>
        <v>2.0058238776365527</v>
      </c>
      <c r="N175" t="s">
        <v>2518</v>
      </c>
      <c r="O175" t="s">
        <v>2525</v>
      </c>
      <c r="P175">
        <v>21.9</v>
      </c>
      <c r="Q175">
        <v>-130.4</v>
      </c>
      <c r="R175">
        <v>13.394401820000001</v>
      </c>
      <c r="S175">
        <v>85.775857189999996</v>
      </c>
      <c r="T175">
        <v>242.2649217</v>
      </c>
      <c r="U175">
        <v>6.2166073830000004</v>
      </c>
      <c r="V175">
        <v>11.8232987</v>
      </c>
      <c r="W175">
        <v>0.98661061699999997</v>
      </c>
      <c r="Z175">
        <v>1</v>
      </c>
      <c r="AA175">
        <v>0.98167769999999999</v>
      </c>
      <c r="AB175">
        <v>1.0131899999999999E-2</v>
      </c>
      <c r="AC175" s="36">
        <v>3.0699671999999998</v>
      </c>
      <c r="AD175">
        <v>2.0258224999999999</v>
      </c>
      <c r="AE175">
        <v>0.24422279999999999</v>
      </c>
      <c r="AF175">
        <v>0.51541769999999998</v>
      </c>
      <c r="AG175">
        <v>6.3135700000000003E-2</v>
      </c>
      <c r="AH175">
        <v>1.9794571999999999</v>
      </c>
      <c r="AI175">
        <v>0.2269448</v>
      </c>
      <c r="AJ175">
        <v>23.9099465</v>
      </c>
      <c r="AK175">
        <v>3.2556778</v>
      </c>
      <c r="AL175">
        <v>330.74964720000003</v>
      </c>
      <c r="AM175">
        <v>3.4359999999999998E-3</v>
      </c>
      <c r="AN175">
        <v>8.0998351999999993</v>
      </c>
      <c r="AO175">
        <v>1.139351</v>
      </c>
      <c r="AP175">
        <v>36.288270799999999</v>
      </c>
      <c r="AQ175">
        <v>0.72740020000000005</v>
      </c>
      <c r="AR175">
        <v>278.2590257</v>
      </c>
      <c r="AS175">
        <v>5.2515152</v>
      </c>
      <c r="AT175">
        <v>-32.057891400000003</v>
      </c>
      <c r="AU175">
        <v>1.2909889000000001</v>
      </c>
      <c r="AV175">
        <f>(5.2/nov_2021_out_good[[#This Row],[a]]+2*COS(nov_2021_out_good[[#This Row],[incl]]*3.1415/180)*((nov_2021_out_good[[#This Row],[a]]/5.2*(1-nov_2021_out_good[[#This Row],[e]]^2)^0.5)))</f>
        <v>3.2341550394626069</v>
      </c>
    </row>
    <row r="176" spans="1:48" x14ac:dyDescent="0.25">
      <c r="A176" s="30">
        <v>43539.518703703703</v>
      </c>
      <c r="B176" t="s">
        <v>1730</v>
      </c>
      <c r="C176" t="s">
        <v>1731</v>
      </c>
      <c r="D176">
        <v>31.5</v>
      </c>
      <c r="E176">
        <v>14.4</v>
      </c>
      <c r="F176">
        <v>5.4</v>
      </c>
      <c r="G176">
        <v>-13.2</v>
      </c>
      <c r="H176">
        <v>1.7</v>
      </c>
      <c r="I176" s="41">
        <v>46000000000</v>
      </c>
      <c r="J176">
        <v>0.15</v>
      </c>
      <c r="L176">
        <f>nov_2021_out_good[[#This Row],[Calculated Total Impact Energy(kt)]]*4180000000000*2/(nov_2021_out_good[[#This Row],[Vel(km/s)]]*1000)^2</f>
        <v>6047.4537037037035</v>
      </c>
      <c r="M176">
        <f>2*(nov_2021_out_good[[#This Row],[Mass (kg)]]/4/1500)^0.3333</f>
        <v>2.0052582675973998</v>
      </c>
      <c r="N176" t="s">
        <v>2518</v>
      </c>
      <c r="O176" t="s">
        <v>2519</v>
      </c>
      <c r="P176">
        <v>63.7</v>
      </c>
      <c r="Q176">
        <v>95.7</v>
      </c>
      <c r="R176">
        <v>14.362799170000001</v>
      </c>
      <c r="S176">
        <v>71.601588079999999</v>
      </c>
      <c r="T176">
        <v>162.65832309999999</v>
      </c>
      <c r="U176">
        <v>13.00914096</v>
      </c>
      <c r="V176">
        <v>-4.0622793819999998</v>
      </c>
      <c r="W176">
        <v>4.533225979</v>
      </c>
      <c r="Z176">
        <v>1</v>
      </c>
      <c r="AA176">
        <v>0.98068619999999995</v>
      </c>
      <c r="AB176">
        <v>2.1335E-3</v>
      </c>
      <c r="AC176" s="36">
        <v>2.4631017000000002</v>
      </c>
      <c r="AD176">
        <v>1.7218939</v>
      </c>
      <c r="AE176">
        <v>0.26650049999999997</v>
      </c>
      <c r="AF176">
        <v>0.43046069999999997</v>
      </c>
      <c r="AG176">
        <v>8.9039599999999997E-2</v>
      </c>
      <c r="AH176">
        <v>10.5144503</v>
      </c>
      <c r="AI176">
        <v>0.61777349999999998</v>
      </c>
      <c r="AJ176">
        <v>17.4216774</v>
      </c>
      <c r="AK176">
        <v>0.9846821</v>
      </c>
      <c r="AL176">
        <v>174.37221600000001</v>
      </c>
      <c r="AM176">
        <v>6.6000000000000003E-6</v>
      </c>
      <c r="AN176">
        <v>8.9415221000000003</v>
      </c>
      <c r="AO176">
        <v>1.1489716999999999</v>
      </c>
      <c r="AP176">
        <v>35.623285799999998</v>
      </c>
      <c r="AQ176">
        <v>1.1191960999999999</v>
      </c>
      <c r="AR176">
        <v>113.3446016</v>
      </c>
      <c r="AS176">
        <v>1.2721321999999999</v>
      </c>
      <c r="AT176">
        <v>-25.4344891</v>
      </c>
      <c r="AU176">
        <v>3.2302214</v>
      </c>
      <c r="AV176">
        <f>(5.2/nov_2021_out_good[[#This Row],[a]]+2*COS(nov_2021_out_good[[#This Row],[incl]]*3.1415/180)*((nov_2021_out_good[[#This Row],[a]]/5.2*(1-nov_2021_out_good[[#This Row],[e]]^2)^0.5)))</f>
        <v>3.6076622301727399</v>
      </c>
    </row>
    <row r="177" spans="1:48" x14ac:dyDescent="0.25">
      <c r="A177" s="30">
        <v>42635.206817129598</v>
      </c>
      <c r="B177" t="s">
        <v>1412</v>
      </c>
      <c r="C177" t="s">
        <v>1413</v>
      </c>
      <c r="D177">
        <v>40</v>
      </c>
      <c r="E177">
        <v>17.5</v>
      </c>
      <c r="F177">
        <v>-2.5</v>
      </c>
      <c r="G177">
        <v>-3.3</v>
      </c>
      <c r="H177">
        <v>17</v>
      </c>
      <c r="I177" s="41">
        <v>71000000000</v>
      </c>
      <c r="J177">
        <v>0.22</v>
      </c>
      <c r="L177">
        <f>nov_2021_out_good[[#This Row],[Calculated Total Impact Energy(kt)]]*4180000000000*2/(nov_2021_out_good[[#This Row],[Vel(km/s)]]*1000)^2</f>
        <v>6005.5510204081629</v>
      </c>
      <c r="M177">
        <f>2*(nov_2021_out_good[[#This Row],[Mass (kg)]]/4/1500)^0.3333</f>
        <v>2.0006165282657471</v>
      </c>
      <c r="N177" t="s">
        <v>2524</v>
      </c>
      <c r="O177" t="s">
        <v>2519</v>
      </c>
      <c r="P177">
        <v>-51.8</v>
      </c>
      <c r="Q177">
        <v>178.5</v>
      </c>
      <c r="R177">
        <v>17.496856860000001</v>
      </c>
      <c r="S177">
        <v>47.291828180000003</v>
      </c>
      <c r="T177">
        <v>195.16926749999999</v>
      </c>
      <c r="U177">
        <v>12.40902631</v>
      </c>
      <c r="V177">
        <v>3.3643115429999999</v>
      </c>
      <c r="W177">
        <v>11.86749653</v>
      </c>
      <c r="Z177">
        <v>1</v>
      </c>
      <c r="AA177">
        <v>0.99858290000000005</v>
      </c>
      <c r="AB177">
        <v>1.6366E-3</v>
      </c>
      <c r="AC177" s="36">
        <v>1.8460862</v>
      </c>
      <c r="AD177">
        <v>1.4223345000000001</v>
      </c>
      <c r="AE177">
        <v>0.1175654</v>
      </c>
      <c r="AF177">
        <v>0.29792689999999999</v>
      </c>
      <c r="AG177">
        <v>5.8141900000000003E-2</v>
      </c>
      <c r="AH177">
        <v>23.216527500000002</v>
      </c>
      <c r="AI177">
        <v>1.5092772999999999</v>
      </c>
      <c r="AJ177">
        <v>348.001217</v>
      </c>
      <c r="AK177">
        <v>2.0681185000000002</v>
      </c>
      <c r="AL177">
        <v>359.39063060000001</v>
      </c>
      <c r="AM177">
        <v>2.9E-5</v>
      </c>
      <c r="AN177">
        <v>13.5540989</v>
      </c>
      <c r="AO177">
        <v>1.1330965</v>
      </c>
      <c r="AP177">
        <v>33.825304299999999</v>
      </c>
      <c r="AQ177">
        <v>0.76206149999999995</v>
      </c>
      <c r="AR177">
        <v>117.4903925</v>
      </c>
      <c r="AS177">
        <v>3.5478925000000001</v>
      </c>
      <c r="AT177">
        <v>-70.311348499999994</v>
      </c>
      <c r="AU177">
        <v>1.3373759999999999</v>
      </c>
      <c r="AV177">
        <f>(5.2/nov_2021_out_good[[#This Row],[a]]+2*COS(nov_2021_out_good[[#This Row],[incl]]*3.1415/180)*((nov_2021_out_good[[#This Row],[a]]/5.2*(1-nov_2021_out_good[[#This Row],[e]]^2)^0.5)))</f>
        <v>4.1358855854094339</v>
      </c>
    </row>
    <row r="178" spans="1:48" x14ac:dyDescent="0.25">
      <c r="A178" s="30">
        <v>42627.626284722202</v>
      </c>
      <c r="B178" t="s">
        <v>1309</v>
      </c>
      <c r="C178" t="s">
        <v>1310</v>
      </c>
      <c r="D178">
        <v>54</v>
      </c>
      <c r="E178">
        <v>18.3</v>
      </c>
      <c r="F178">
        <v>3.5</v>
      </c>
      <c r="G178">
        <v>-16.2</v>
      </c>
      <c r="H178">
        <v>7.7</v>
      </c>
      <c r="I178" s="41">
        <v>76000000000</v>
      </c>
      <c r="J178">
        <v>0.24</v>
      </c>
      <c r="L178">
        <f>nov_2021_out_good[[#This Row],[Calculated Total Impact Energy(kt)]]*4180000000000*2/(nov_2021_out_good[[#This Row],[Vel(km/s)]]*1000)^2</f>
        <v>5991.2209979396221</v>
      </c>
      <c r="M178">
        <f>2*(nov_2021_out_good[[#This Row],[Mass (kg)]]/4/1500)^0.3333</f>
        <v>1.9990241767616401</v>
      </c>
      <c r="N178" t="s">
        <v>2524</v>
      </c>
      <c r="O178" t="s">
        <v>2519</v>
      </c>
      <c r="P178">
        <v>-3.5</v>
      </c>
      <c r="Q178">
        <v>44.6</v>
      </c>
      <c r="R178">
        <v>18.275119700000001</v>
      </c>
      <c r="S178">
        <v>59.277898219999997</v>
      </c>
      <c r="T178">
        <v>117.0451501</v>
      </c>
      <c r="U178">
        <v>7.1433566949999996</v>
      </c>
      <c r="V178">
        <v>-13.992357630000001</v>
      </c>
      <c r="W178">
        <v>9.3362938609999997</v>
      </c>
      <c r="Z178">
        <v>1</v>
      </c>
      <c r="AA178">
        <v>0.88460839999999996</v>
      </c>
      <c r="AB178">
        <v>6.1834000000000004E-3</v>
      </c>
      <c r="AC178" s="36">
        <v>5.6114528999999997</v>
      </c>
      <c r="AD178">
        <v>3.2480305999999999</v>
      </c>
      <c r="AE178">
        <v>0.95943909999999999</v>
      </c>
      <c r="AF178">
        <v>0.72764779999999996</v>
      </c>
      <c r="AG178">
        <v>8.1131700000000001E-2</v>
      </c>
      <c r="AH178">
        <v>5.1382558999999999</v>
      </c>
      <c r="AI178">
        <v>0.44401370000000001</v>
      </c>
      <c r="AJ178">
        <v>44.426279600000001</v>
      </c>
      <c r="AK178">
        <v>1.5421156</v>
      </c>
      <c r="AL178">
        <v>351.99053759999998</v>
      </c>
      <c r="AM178">
        <v>1.032E-4</v>
      </c>
      <c r="AN178">
        <v>14.0415975</v>
      </c>
      <c r="AO178">
        <v>1.1661352</v>
      </c>
      <c r="AP178">
        <v>38.614876600000002</v>
      </c>
      <c r="AQ178">
        <v>1.0446588000000001</v>
      </c>
      <c r="AR178">
        <v>329.01889949999997</v>
      </c>
      <c r="AS178">
        <v>1.7399586</v>
      </c>
      <c r="AT178">
        <v>-26.969408399999999</v>
      </c>
      <c r="AU178">
        <v>1.108387</v>
      </c>
      <c r="AV178">
        <f>(5.2/nov_2021_out_good[[#This Row],[a]]+2*COS(nov_2021_out_good[[#This Row],[incl]]*3.1415/180)*((nov_2021_out_good[[#This Row],[a]]/5.2*(1-nov_2021_out_good[[#This Row],[e]]^2)^0.5)))</f>
        <v>2.4544458850067774</v>
      </c>
    </row>
    <row r="179" spans="1:48" x14ac:dyDescent="0.25">
      <c r="A179" s="30">
        <v>42556.058634259301</v>
      </c>
      <c r="B179" t="s">
        <v>798</v>
      </c>
      <c r="C179" t="s">
        <v>799</v>
      </c>
      <c r="D179">
        <v>38.200000000000003</v>
      </c>
      <c r="E179">
        <v>25.1</v>
      </c>
      <c r="F179">
        <v>-10.3</v>
      </c>
      <c r="G179">
        <v>-2</v>
      </c>
      <c r="H179">
        <v>-22.8</v>
      </c>
      <c r="I179" s="41">
        <v>153000000000</v>
      </c>
      <c r="J179">
        <v>0.44</v>
      </c>
      <c r="L179">
        <f>nov_2021_out_good[[#This Row],[Calculated Total Impact Energy(kt)]]*4180000000000*2/(nov_2021_out_good[[#This Row],[Vel(km/s)]]*1000)^2</f>
        <v>5838.637481944731</v>
      </c>
      <c r="M179">
        <f>2*(nov_2021_out_good[[#This Row],[Mass (kg)]]/4/1500)^0.3333</f>
        <v>1.9819094594604851</v>
      </c>
      <c r="N179" t="s">
        <v>2518</v>
      </c>
      <c r="O179" t="s">
        <v>2519</v>
      </c>
      <c r="P179">
        <v>1</v>
      </c>
      <c r="Q179">
        <v>48.6</v>
      </c>
      <c r="R179">
        <v>25.098406319999999</v>
      </c>
      <c r="S179">
        <v>69.697927780000001</v>
      </c>
      <c r="T179">
        <v>344.21451860000002</v>
      </c>
      <c r="U179">
        <v>-22.65146768</v>
      </c>
      <c r="V179">
        <v>6.403520286</v>
      </c>
      <c r="W179">
        <v>8.7083833019999997</v>
      </c>
      <c r="Z179">
        <v>1</v>
      </c>
      <c r="AA179">
        <v>1.0154417</v>
      </c>
      <c r="AB179">
        <v>1.5755999999999999E-3</v>
      </c>
      <c r="AC179" s="36">
        <v>1.5672702999999999</v>
      </c>
      <c r="AD179">
        <v>1.2913559999999999</v>
      </c>
      <c r="AE179">
        <v>7.8132199999999999E-2</v>
      </c>
      <c r="AF179">
        <v>0.21366250000000001</v>
      </c>
      <c r="AG179">
        <v>4.7329599999999999E-2</v>
      </c>
      <c r="AH179">
        <v>42.5151185</v>
      </c>
      <c r="AI179">
        <v>2.3385514999999999</v>
      </c>
      <c r="AJ179">
        <v>173.0408228</v>
      </c>
      <c r="AK179">
        <v>4.3302946999999996</v>
      </c>
      <c r="AL179">
        <v>103.2413057</v>
      </c>
      <c r="AM179">
        <v>1.827E-4</v>
      </c>
      <c r="AN179">
        <v>22.624860399999999</v>
      </c>
      <c r="AO179">
        <v>1.3989844</v>
      </c>
      <c r="AP179">
        <v>32.527476</v>
      </c>
      <c r="AQ179">
        <v>0.63891560000000003</v>
      </c>
      <c r="AR179">
        <v>305.72049750000002</v>
      </c>
      <c r="AS179">
        <v>2.9228934999999998</v>
      </c>
      <c r="AT179">
        <v>67.611363900000001</v>
      </c>
      <c r="AU179">
        <v>1.090592</v>
      </c>
      <c r="AV179">
        <f>(5.2/nov_2021_out_good[[#This Row],[a]]+2*COS(nov_2021_out_good[[#This Row],[incl]]*3.1415/180)*((nov_2021_out_good[[#This Row],[a]]/5.2*(1-nov_2021_out_good[[#This Row],[e]]^2)^0.5)))</f>
        <v>4.3844269567241589</v>
      </c>
    </row>
    <row r="180" spans="1:48" x14ac:dyDescent="0.25">
      <c r="A180" s="30">
        <v>41486.159884259301</v>
      </c>
      <c r="B180" t="s">
        <v>1400</v>
      </c>
      <c r="C180" t="s">
        <v>1401</v>
      </c>
      <c r="D180">
        <v>29.1</v>
      </c>
      <c r="E180">
        <v>17.8</v>
      </c>
      <c r="F180">
        <v>17.7</v>
      </c>
      <c r="G180">
        <v>-2.2999999999999998</v>
      </c>
      <c r="H180">
        <v>-0.1</v>
      </c>
      <c r="I180" s="41">
        <v>69000000000</v>
      </c>
      <c r="J180">
        <v>0.22</v>
      </c>
      <c r="L180">
        <f>nov_2021_out_good[[#This Row],[Calculated Total Impact Energy(kt)]]*4180000000000*2/(nov_2021_out_good[[#This Row],[Vel(km/s)]]*1000)^2</f>
        <v>5804.8226234061358</v>
      </c>
      <c r="M180">
        <f>2*(nov_2021_out_good[[#This Row],[Mass (kg)]]/4/1500)^0.3333</f>
        <v>1.9780763118840072</v>
      </c>
      <c r="N180" t="s">
        <v>2524</v>
      </c>
      <c r="O180" t="s">
        <v>2519</v>
      </c>
      <c r="P180">
        <v>-31.8</v>
      </c>
      <c r="Q180">
        <v>137.1</v>
      </c>
      <c r="R180">
        <v>17.84908961</v>
      </c>
      <c r="S180">
        <v>46.450594250000002</v>
      </c>
      <c r="T180">
        <v>53.237805299999998</v>
      </c>
      <c r="U180">
        <v>-7.7425355739999997</v>
      </c>
      <c r="V180">
        <v>-10.363910710000001</v>
      </c>
      <c r="W180">
        <v>12.297662280000001</v>
      </c>
      <c r="Z180">
        <v>1</v>
      </c>
      <c r="AA180">
        <v>0.97251600000000005</v>
      </c>
      <c r="AB180">
        <v>4.5607E-3</v>
      </c>
      <c r="AC180" s="36">
        <v>21.969781000000001</v>
      </c>
      <c r="AD180">
        <v>11.4711485</v>
      </c>
      <c r="AE180">
        <v>12.344128700000001</v>
      </c>
      <c r="AF180">
        <v>0.9152207</v>
      </c>
      <c r="AG180">
        <v>9.1510099999999997E-2</v>
      </c>
      <c r="AH180">
        <v>1.8036658999999999</v>
      </c>
      <c r="AI180">
        <v>0.41985830000000002</v>
      </c>
      <c r="AJ180">
        <v>155.77851849999999</v>
      </c>
      <c r="AK180">
        <v>0.95116730000000005</v>
      </c>
      <c r="AL180">
        <v>127.9692573</v>
      </c>
      <c r="AM180">
        <v>9.5347999999999995E-3</v>
      </c>
      <c r="AN180">
        <v>13.6369452</v>
      </c>
      <c r="AO180">
        <v>1.1532142000000001</v>
      </c>
      <c r="AP180">
        <v>40.872579199999997</v>
      </c>
      <c r="AQ180">
        <v>1.0179099</v>
      </c>
      <c r="AR180">
        <v>181.9477152</v>
      </c>
      <c r="AS180">
        <v>1.2696353</v>
      </c>
      <c r="AT180">
        <v>4.9331994999999997</v>
      </c>
      <c r="AU180">
        <v>1.2859231</v>
      </c>
      <c r="AV180">
        <f>(5.2/nov_2021_out_good[[#This Row],[a]]+2*COS(nov_2021_out_good[[#This Row],[incl]]*3.1415/180)*((nov_2021_out_good[[#This Row],[a]]/5.2*(1-nov_2021_out_good[[#This Row],[e]]^2)^0.5)))</f>
        <v>2.2302508014884985</v>
      </c>
    </row>
    <row r="181" spans="1:48" x14ac:dyDescent="0.25">
      <c r="A181" s="30">
        <v>43561.499409722201</v>
      </c>
      <c r="B181" t="s">
        <v>1418</v>
      </c>
      <c r="C181" t="s">
        <v>1147</v>
      </c>
      <c r="D181">
        <v>41.5</v>
      </c>
      <c r="E181">
        <v>18.100000000000001</v>
      </c>
      <c r="F181">
        <v>6.2</v>
      </c>
      <c r="G181">
        <v>11.1</v>
      </c>
      <c r="H181">
        <v>-12.9</v>
      </c>
      <c r="I181" s="41">
        <v>70000000000</v>
      </c>
      <c r="J181">
        <v>0.22</v>
      </c>
      <c r="L181">
        <f>nov_2021_out_good[[#This Row],[Calculated Total Impact Energy(kt)]]*4180000000000*2/(nov_2021_out_good[[#This Row],[Vel(km/s)]]*1000)^2</f>
        <v>5613.9922468789109</v>
      </c>
      <c r="M181">
        <f>2*(nov_2021_out_good[[#This Row],[Mass (kg)]]/4/1500)^0.3333</f>
        <v>1.9561604665570964</v>
      </c>
      <c r="N181" t="s">
        <v>2518</v>
      </c>
      <c r="O181" t="s">
        <v>2519</v>
      </c>
      <c r="P181">
        <v>56.5</v>
      </c>
      <c r="Q181">
        <v>94.9</v>
      </c>
      <c r="R181">
        <v>18.112426670000001</v>
      </c>
      <c r="S181">
        <v>74.155091639999995</v>
      </c>
      <c r="T181">
        <v>24.138276229999999</v>
      </c>
      <c r="U181">
        <v>-15.90067795</v>
      </c>
      <c r="V181">
        <v>-7.1254686830000002</v>
      </c>
      <c r="W181">
        <v>4.9453146180000003</v>
      </c>
      <c r="Z181">
        <v>1</v>
      </c>
      <c r="AA181">
        <v>0.64076080000000002</v>
      </c>
      <c r="AB181">
        <v>3.1727999999999999E-2</v>
      </c>
      <c r="AC181" s="36">
        <v>1.0308040000000001</v>
      </c>
      <c r="AD181">
        <v>0.83578240000000004</v>
      </c>
      <c r="AE181">
        <v>1.9443800000000001E-2</v>
      </c>
      <c r="AF181">
        <v>0.2333402</v>
      </c>
      <c r="AG181">
        <v>2.05235E-2</v>
      </c>
      <c r="AH181">
        <v>27.172309299999998</v>
      </c>
      <c r="AI181">
        <v>2.4250471999999998</v>
      </c>
      <c r="AJ181">
        <v>334.2978923</v>
      </c>
      <c r="AK181">
        <v>5.0019665</v>
      </c>
      <c r="AL181">
        <v>16.142882199999999</v>
      </c>
      <c r="AM181">
        <v>1.8770000000000001E-4</v>
      </c>
      <c r="AN181">
        <v>14.1415749</v>
      </c>
      <c r="AO181">
        <v>1.1535131000000001</v>
      </c>
      <c r="AP181">
        <v>26.6762868</v>
      </c>
      <c r="AQ181">
        <v>0.46283350000000001</v>
      </c>
      <c r="AR181">
        <v>259.96615839999998</v>
      </c>
      <c r="AS181">
        <v>1.3690100000000001</v>
      </c>
      <c r="AT181">
        <v>35.819589399999998</v>
      </c>
      <c r="AU181">
        <v>1.7436119999999999</v>
      </c>
      <c r="AV181">
        <f>(5.2/nov_2021_out_good[[#This Row],[a]]+2*COS(nov_2021_out_good[[#This Row],[incl]]*3.1415/180)*((nov_2021_out_good[[#This Row],[a]]/5.2*(1-nov_2021_out_good[[#This Row],[e]]^2)^0.5)))</f>
        <v>6.4998008578840913</v>
      </c>
    </row>
    <row r="182" spans="1:48" x14ac:dyDescent="0.25">
      <c r="A182" s="30">
        <v>44229.418993055602</v>
      </c>
      <c r="B182" t="s">
        <v>792</v>
      </c>
      <c r="C182" t="s">
        <v>2054</v>
      </c>
      <c r="D182">
        <v>20</v>
      </c>
      <c r="E182">
        <v>12.8</v>
      </c>
      <c r="F182">
        <v>4</v>
      </c>
      <c r="G182">
        <v>-6.7</v>
      </c>
      <c r="H182">
        <v>-10.1</v>
      </c>
      <c r="I182" s="41">
        <v>31000000000</v>
      </c>
      <c r="J182">
        <v>0.11</v>
      </c>
      <c r="L182">
        <f>nov_2021_out_good[[#This Row],[Calculated Total Impact Energy(kt)]]*4180000000000*2/(nov_2021_out_good[[#This Row],[Vel(km/s)]]*1000)^2</f>
        <v>5612.79296875</v>
      </c>
      <c r="M182">
        <f>2*(nov_2021_out_good[[#This Row],[Mass (kg)]]/4/1500)^0.3333</f>
        <v>1.9560211769139881</v>
      </c>
      <c r="N182" t="s">
        <v>2518</v>
      </c>
      <c r="O182" t="s">
        <v>2519</v>
      </c>
      <c r="P182">
        <v>48.7</v>
      </c>
      <c r="Q182">
        <v>80.099999999999994</v>
      </c>
      <c r="R182">
        <v>12.76322843</v>
      </c>
      <c r="S182">
        <v>25.809651680000002</v>
      </c>
      <c r="T182">
        <v>66.406073430000006</v>
      </c>
      <c r="U182">
        <v>-2.2241555740000001</v>
      </c>
      <c r="V182">
        <v>-5.0923622770000003</v>
      </c>
      <c r="W182">
        <v>11.49003823</v>
      </c>
      <c r="Z182">
        <v>1</v>
      </c>
      <c r="AA182">
        <v>0.98102590000000001</v>
      </c>
      <c r="AB182">
        <v>8.0110000000000001E-4</v>
      </c>
      <c r="AC182" s="36">
        <v>2.1309260999999999</v>
      </c>
      <c r="AD182">
        <v>1.555976</v>
      </c>
      <c r="AE182">
        <v>0.22534950000000001</v>
      </c>
      <c r="AF182">
        <v>0.36951089999999998</v>
      </c>
      <c r="AG182">
        <v>9.1512399999999994E-2</v>
      </c>
      <c r="AH182">
        <v>4.9180947000000002</v>
      </c>
      <c r="AI182">
        <v>1.1404677999999999</v>
      </c>
      <c r="AJ182">
        <v>190.5396465</v>
      </c>
      <c r="AK182">
        <v>1.0514536000000001</v>
      </c>
      <c r="AL182">
        <v>313.4704711</v>
      </c>
      <c r="AM182">
        <v>5.0156000000000003E-3</v>
      </c>
      <c r="AN182">
        <v>5.9178252999999996</v>
      </c>
      <c r="AO182">
        <v>1.3634678</v>
      </c>
      <c r="AP182">
        <v>35.074637500000001</v>
      </c>
      <c r="AQ182">
        <v>1.1771016999999999</v>
      </c>
      <c r="AR182">
        <v>56.755972200000002</v>
      </c>
      <c r="AS182">
        <v>3.7310965999999999</v>
      </c>
      <c r="AT182">
        <v>51.276371400000002</v>
      </c>
      <c r="AU182">
        <v>1.4623127</v>
      </c>
      <c r="AV182">
        <f>(5.2/nov_2021_out_good[[#This Row],[a]]+2*COS(nov_2021_out_good[[#This Row],[incl]]*3.1415/180)*((nov_2021_out_good[[#This Row],[a]]/5.2*(1-nov_2021_out_good[[#This Row],[e]]^2)^0.5)))</f>
        <v>3.8960042610721994</v>
      </c>
    </row>
    <row r="183" spans="1:48" x14ac:dyDescent="0.25">
      <c r="A183" s="30">
        <v>43960.122349537</v>
      </c>
      <c r="B183" t="s">
        <v>1805</v>
      </c>
      <c r="C183" t="s">
        <v>1806</v>
      </c>
      <c r="D183">
        <v>31.2</v>
      </c>
      <c r="E183">
        <v>14.5</v>
      </c>
      <c r="F183">
        <v>-13</v>
      </c>
      <c r="G183">
        <v>-4</v>
      </c>
      <c r="H183">
        <v>-5</v>
      </c>
      <c r="I183" s="41">
        <v>41000000000</v>
      </c>
      <c r="J183">
        <v>0.14000000000000001</v>
      </c>
      <c r="L183">
        <f>nov_2021_out_good[[#This Row],[Calculated Total Impact Energy(kt)]]*4180000000000*2/(nov_2021_out_good[[#This Row],[Vel(km/s)]]*1000)^2</f>
        <v>5566.7063020214027</v>
      </c>
      <c r="M183">
        <f>2*(nov_2021_out_good[[#This Row],[Mass (kg)]]/4/1500)^0.3333</f>
        <v>1.9506533601920302</v>
      </c>
      <c r="N183" t="s">
        <v>2518</v>
      </c>
      <c r="O183" t="s">
        <v>2525</v>
      </c>
      <c r="P183">
        <v>44.8</v>
      </c>
      <c r="Q183">
        <v>-131</v>
      </c>
      <c r="R183">
        <v>14.491376750000001</v>
      </c>
      <c r="S183">
        <v>-71.197500579999996</v>
      </c>
      <c r="T183">
        <v>31.594728419999999</v>
      </c>
      <c r="U183">
        <v>-11.6846917</v>
      </c>
      <c r="V183">
        <v>-7.1869884280000003</v>
      </c>
      <c r="W183">
        <v>-4.6706720300000004</v>
      </c>
      <c r="Z183">
        <v>1</v>
      </c>
      <c r="AA183">
        <v>0.95403470000000001</v>
      </c>
      <c r="AB183">
        <v>3.6365E-3</v>
      </c>
      <c r="AC183" s="36">
        <v>2.1185635</v>
      </c>
      <c r="AD183">
        <v>1.5362990999999999</v>
      </c>
      <c r="AE183">
        <v>0.1987411</v>
      </c>
      <c r="AF183">
        <v>0.37900460000000002</v>
      </c>
      <c r="AG183">
        <v>8.08088E-2</v>
      </c>
      <c r="AH183">
        <v>8.4998840999999992</v>
      </c>
      <c r="AI183">
        <v>0.56282339999999997</v>
      </c>
      <c r="AJ183">
        <v>36.8958716</v>
      </c>
      <c r="AK183">
        <v>2.9509975000000002</v>
      </c>
      <c r="AL183">
        <v>228.6646949</v>
      </c>
      <c r="AM183">
        <v>9.7199999999999999E-4</v>
      </c>
      <c r="AN183">
        <v>8.9858024000000007</v>
      </c>
      <c r="AO183">
        <v>1.1554903999999999</v>
      </c>
      <c r="AP183">
        <v>34.351242300000003</v>
      </c>
      <c r="AQ183">
        <v>1.087299</v>
      </c>
      <c r="AR183">
        <v>179.60061260000001</v>
      </c>
      <c r="AS183">
        <v>2.2001407999999998</v>
      </c>
      <c r="AT183">
        <v>-37.168052600000003</v>
      </c>
      <c r="AU183">
        <v>2.9189731000000001</v>
      </c>
      <c r="AV183">
        <f>(5.2/nov_2021_out_good[[#This Row],[a]]+2*COS(nov_2021_out_good[[#This Row],[incl]]*3.1415/180)*((nov_2021_out_good[[#This Row],[a]]/5.2*(1-nov_2021_out_good[[#This Row],[e]]^2)^0.5)))</f>
        <v>3.9255531651168258</v>
      </c>
    </row>
    <row r="184" spans="1:48" x14ac:dyDescent="0.25">
      <c r="A184" s="30">
        <v>43720.107615740701</v>
      </c>
      <c r="B184" t="s">
        <v>1559</v>
      </c>
      <c r="C184" t="s">
        <v>1560</v>
      </c>
      <c r="D184">
        <v>30.6</v>
      </c>
      <c r="E184">
        <v>17.2</v>
      </c>
      <c r="F184">
        <v>-11.7</v>
      </c>
      <c r="G184">
        <v>11.7</v>
      </c>
      <c r="H184">
        <v>4.5999999999999996</v>
      </c>
      <c r="I184" s="41">
        <v>59000000000</v>
      </c>
      <c r="J184">
        <v>0.19</v>
      </c>
      <c r="L184">
        <f>nov_2021_out_good[[#This Row],[Calculated Total Impact Energy(kt)]]*4180000000000*2/(nov_2021_out_good[[#This Row],[Vel(km/s)]]*1000)^2</f>
        <v>5369.1184424012981</v>
      </c>
      <c r="M184">
        <f>2*(nov_2021_out_good[[#This Row],[Mass (kg)]]/4/1500)^0.3333</f>
        <v>1.9272979021191705</v>
      </c>
      <c r="N184" t="s">
        <v>2518</v>
      </c>
      <c r="O184" t="s">
        <v>2525</v>
      </c>
      <c r="P184">
        <v>24.9</v>
      </c>
      <c r="Q184">
        <v>-47.8</v>
      </c>
      <c r="R184">
        <v>17.173817280000002</v>
      </c>
      <c r="S184">
        <v>40.528422249999998</v>
      </c>
      <c r="T184">
        <v>175.8466066</v>
      </c>
      <c r="U184">
        <v>11.130669640000001</v>
      </c>
      <c r="V184">
        <v>-0.80828288100000001</v>
      </c>
      <c r="W184">
        <v>13.053538680000001</v>
      </c>
      <c r="Z184">
        <v>1</v>
      </c>
      <c r="AA184">
        <v>0.7974831</v>
      </c>
      <c r="AB184">
        <v>1.6644900000000001E-2</v>
      </c>
      <c r="AC184" s="36">
        <v>2.4860894</v>
      </c>
      <c r="AD184">
        <v>1.6417862000000001</v>
      </c>
      <c r="AE184">
        <v>0.13491449999999999</v>
      </c>
      <c r="AF184">
        <v>0.51425889999999996</v>
      </c>
      <c r="AG184">
        <v>4.7411700000000001E-2</v>
      </c>
      <c r="AH184">
        <v>5.1941024000000002</v>
      </c>
      <c r="AI184">
        <v>0.47241129999999998</v>
      </c>
      <c r="AJ184">
        <v>67.158974900000004</v>
      </c>
      <c r="AK184">
        <v>1.8656683000000001</v>
      </c>
      <c r="AL184">
        <v>348.79036600000001</v>
      </c>
      <c r="AM184">
        <v>2.6899999999999998E-4</v>
      </c>
      <c r="AN184">
        <v>13.0379574</v>
      </c>
      <c r="AO184">
        <v>1.1301764999999999</v>
      </c>
      <c r="AP184">
        <v>34.9604651</v>
      </c>
      <c r="AQ184">
        <v>0.63504430000000001</v>
      </c>
      <c r="AR184">
        <v>342.92350679999998</v>
      </c>
      <c r="AS184">
        <v>1.2000495</v>
      </c>
      <c r="AT184">
        <v>-21.390595699999999</v>
      </c>
      <c r="AU184">
        <v>1.3797708</v>
      </c>
      <c r="AV184">
        <f>(5.2/nov_2021_out_good[[#This Row],[a]]+2*COS(nov_2021_out_good[[#This Row],[incl]]*3.1415/180)*((nov_2021_out_good[[#This Row],[a]]/5.2*(1-nov_2021_out_good[[#This Row],[e]]^2)^0.5)))</f>
        <v>3.7066173742677888</v>
      </c>
    </row>
    <row r="185" spans="1:48" x14ac:dyDescent="0.25">
      <c r="A185" s="30">
        <v>43610.280601851897</v>
      </c>
      <c r="B185" t="s">
        <v>1679</v>
      </c>
      <c r="C185" t="s">
        <v>1680</v>
      </c>
      <c r="D185">
        <v>29.2</v>
      </c>
      <c r="E185">
        <v>15.8</v>
      </c>
      <c r="F185">
        <v>0.2</v>
      </c>
      <c r="G185">
        <v>-15.7</v>
      </c>
      <c r="H185">
        <v>2.1</v>
      </c>
      <c r="I185" s="41">
        <v>49000000000</v>
      </c>
      <c r="J185">
        <v>0.16</v>
      </c>
      <c r="L185">
        <f>nov_2021_out_good[[#This Row],[Calculated Total Impact Energy(kt)]]*4180000000000*2/(nov_2021_out_good[[#This Row],[Vel(km/s)]]*1000)^2</f>
        <v>5358.1156865886878</v>
      </c>
      <c r="M185">
        <f>2*(nov_2021_out_good[[#This Row],[Mass (kg)]]/4/1500)^0.3333</f>
        <v>1.9259806176676597</v>
      </c>
      <c r="N185" t="s">
        <v>2524</v>
      </c>
      <c r="O185" t="s">
        <v>2519</v>
      </c>
      <c r="P185">
        <v>-19.2</v>
      </c>
      <c r="Q185">
        <v>89.4</v>
      </c>
      <c r="R185">
        <v>15.84108582</v>
      </c>
      <c r="S185">
        <v>11.653793840000001</v>
      </c>
      <c r="T185">
        <v>6.5389564699999996</v>
      </c>
      <c r="U185">
        <v>-3.17904411</v>
      </c>
      <c r="V185">
        <v>-0.364396045</v>
      </c>
      <c r="W185">
        <v>15.51453815</v>
      </c>
      <c r="Z185">
        <v>1</v>
      </c>
      <c r="AA185">
        <v>0.80774769999999996</v>
      </c>
      <c r="AB185">
        <v>1.52544E-2</v>
      </c>
      <c r="AC185" s="36">
        <v>1.7678233999999999</v>
      </c>
      <c r="AD185">
        <v>1.2877855</v>
      </c>
      <c r="AE185">
        <v>6.4207100000000003E-2</v>
      </c>
      <c r="AF185">
        <v>0.37276219999999999</v>
      </c>
      <c r="AG185">
        <v>3.8941299999999998E-2</v>
      </c>
      <c r="AH185">
        <v>9.7844090000000001</v>
      </c>
      <c r="AI185">
        <v>1.0767019</v>
      </c>
      <c r="AJ185">
        <v>284.75626999999997</v>
      </c>
      <c r="AK185">
        <v>2.4171545999999999</v>
      </c>
      <c r="AL185">
        <v>243.519845</v>
      </c>
      <c r="AM185">
        <v>1.5436E-3</v>
      </c>
      <c r="AN185">
        <v>11.240679200000001</v>
      </c>
      <c r="AO185">
        <v>1.1159969999999999</v>
      </c>
      <c r="AP185">
        <v>32.603606399999997</v>
      </c>
      <c r="AQ185">
        <v>0.52672799999999997</v>
      </c>
      <c r="AR185">
        <v>72.308843600000003</v>
      </c>
      <c r="AS185">
        <v>1.1777667999999999</v>
      </c>
      <c r="AT185">
        <v>-5.6978891999999997</v>
      </c>
      <c r="AU185">
        <v>1.2035450000000001</v>
      </c>
      <c r="AV185">
        <f>(5.2/nov_2021_out_good[[#This Row],[a]]+2*COS(nov_2021_out_good[[#This Row],[incl]]*3.1415/180)*((nov_2021_out_good[[#This Row],[a]]/5.2*(1-nov_2021_out_good[[#This Row],[e]]^2)^0.5)))</f>
        <v>4.4908587807375442</v>
      </c>
    </row>
    <row r="186" spans="1:48" x14ac:dyDescent="0.25">
      <c r="A186" s="30">
        <v>44764.011331018497</v>
      </c>
      <c r="B186" t="s">
        <v>1568</v>
      </c>
      <c r="C186" t="s">
        <v>1569</v>
      </c>
      <c r="D186">
        <v>32.700000000000003</v>
      </c>
      <c r="E186">
        <v>17.399999999999999</v>
      </c>
      <c r="F186">
        <v>-7.1</v>
      </c>
      <c r="G186">
        <v>15.5</v>
      </c>
      <c r="H186">
        <v>-3.3</v>
      </c>
      <c r="I186" s="41">
        <v>60000000000</v>
      </c>
      <c r="J186">
        <v>0.19</v>
      </c>
      <c r="L186">
        <f>nov_2021_out_good[[#This Row],[Calculated Total Impact Energy(kt)]]*4180000000000*2/(nov_2021_out_good[[#This Row],[Vel(km/s)]]*1000)^2</f>
        <v>5246.3997886114412</v>
      </c>
      <c r="M186">
        <f>2*(nov_2021_out_good[[#This Row],[Mass (kg)]]/4/1500)^0.3333</f>
        <v>1.9125023720436585</v>
      </c>
      <c r="N186" t="s">
        <v>2524</v>
      </c>
      <c r="O186" t="s">
        <v>2525</v>
      </c>
      <c r="P186">
        <v>-23.3</v>
      </c>
      <c r="Q186">
        <v>-20.5</v>
      </c>
      <c r="R186">
        <v>17.365195079999999</v>
      </c>
      <c r="S186">
        <v>55.6900361</v>
      </c>
      <c r="T186">
        <v>302.98280199999999</v>
      </c>
      <c r="U186">
        <v>-7.808503805</v>
      </c>
      <c r="V186">
        <v>12.031946530000001</v>
      </c>
      <c r="W186">
        <v>9.7882343200000008</v>
      </c>
      <c r="AA186">
        <v>1.01</v>
      </c>
      <c r="AB186">
        <v>2E-3</v>
      </c>
      <c r="AC186" s="36">
        <v>38.277000000000001</v>
      </c>
      <c r="AD186">
        <v>19.643999999999998</v>
      </c>
      <c r="AE186">
        <v>36.435000000000002</v>
      </c>
      <c r="AF186">
        <v>0.94899999999999995</v>
      </c>
      <c r="AG186">
        <v>9.5000000000000001E-2</v>
      </c>
      <c r="AH186">
        <v>10.391</v>
      </c>
      <c r="AI186">
        <v>0.61399999999999999</v>
      </c>
      <c r="AJ186">
        <v>188.631</v>
      </c>
      <c r="AK186">
        <v>1.026</v>
      </c>
      <c r="AL186">
        <v>118.917</v>
      </c>
      <c r="AM186">
        <v>1E-3</v>
      </c>
      <c r="AN186">
        <v>13.699</v>
      </c>
      <c r="AO186">
        <v>1.1200000000000001</v>
      </c>
      <c r="AP186">
        <v>41.244</v>
      </c>
      <c r="AQ186">
        <v>1.0149999999999999</v>
      </c>
      <c r="AR186">
        <v>230.74199999999999</v>
      </c>
      <c r="AS186">
        <v>1.4139999999999999</v>
      </c>
      <c r="AT186">
        <v>15.465999999999999</v>
      </c>
      <c r="AU186">
        <v>1.2330000000000001</v>
      </c>
      <c r="AV186">
        <f>(5.2/nov_2021_out_good[[#This Row],[a]]+2*COS(nov_2021_out_good[[#This Row],[incl]]*3.1415/180)*((nov_2021_out_good[[#This Row],[a]]/5.2*(1-nov_2021_out_good[[#This Row],[e]]^2)^0.5)))</f>
        <v>2.6076803684099072</v>
      </c>
    </row>
    <row r="187" spans="1:48" x14ac:dyDescent="0.25">
      <c r="A187" s="30">
        <v>42445.996064814797</v>
      </c>
      <c r="B187" t="s">
        <v>575</v>
      </c>
      <c r="C187" t="s">
        <v>2036</v>
      </c>
      <c r="D187">
        <v>42</v>
      </c>
      <c r="E187">
        <v>13.3</v>
      </c>
      <c r="F187">
        <v>-7.6</v>
      </c>
      <c r="G187">
        <v>9.1</v>
      </c>
      <c r="H187">
        <v>6</v>
      </c>
      <c r="I187" s="41">
        <v>32000000000</v>
      </c>
      <c r="J187">
        <v>0.11</v>
      </c>
      <c r="L187">
        <f>nov_2021_out_good[[#This Row],[Calculated Total Impact Energy(kt)]]*4180000000000*2/(nov_2021_out_good[[#This Row],[Vel(km/s)]]*1000)^2</f>
        <v>5198.7110633727179</v>
      </c>
      <c r="M187">
        <f>2*(nov_2021_out_good[[#This Row],[Mass (kg)]]/4/1500)^0.3333</f>
        <v>1.9066905507330012</v>
      </c>
      <c r="N187" t="s">
        <v>2524</v>
      </c>
      <c r="O187" t="s">
        <v>2525</v>
      </c>
      <c r="P187">
        <v>-49.2</v>
      </c>
      <c r="Q187">
        <v>-6.3</v>
      </c>
      <c r="R187">
        <v>13.287964479999999</v>
      </c>
      <c r="S187">
        <v>40.325582279999999</v>
      </c>
      <c r="T187">
        <v>287.27681439999998</v>
      </c>
      <c r="U187">
        <v>-2.5538170060000001</v>
      </c>
      <c r="V187">
        <v>8.2110639299999999</v>
      </c>
      <c r="W187">
        <v>10.130471249999999</v>
      </c>
      <c r="Z187">
        <v>1</v>
      </c>
      <c r="AA187">
        <v>0.98506170000000004</v>
      </c>
      <c r="AB187">
        <v>3.398E-3</v>
      </c>
      <c r="AC187" s="36">
        <v>2.3392331</v>
      </c>
      <c r="AD187">
        <v>1.6621474000000001</v>
      </c>
      <c r="AE187">
        <v>0.1630962</v>
      </c>
      <c r="AF187">
        <v>0.407356</v>
      </c>
      <c r="AG187">
        <v>5.9988300000000001E-2</v>
      </c>
      <c r="AH187">
        <v>7.7082414999999997</v>
      </c>
      <c r="AI187">
        <v>1.2948382000000001</v>
      </c>
      <c r="AJ187">
        <v>15.114406499999999</v>
      </c>
      <c r="AK187">
        <v>1.9071005000000001</v>
      </c>
      <c r="AL187">
        <v>176.60514599999999</v>
      </c>
      <c r="AM187">
        <v>8.3599999999999999E-5</v>
      </c>
      <c r="AN187">
        <v>7.5687201999999996</v>
      </c>
      <c r="AO187">
        <v>1.1832780000000001</v>
      </c>
      <c r="AP187">
        <v>35.346917400000002</v>
      </c>
      <c r="AQ187">
        <v>0.74081419999999998</v>
      </c>
      <c r="AR187">
        <v>113.27476780000001</v>
      </c>
      <c r="AS187">
        <v>1.9493024000000001</v>
      </c>
      <c r="AT187">
        <v>-17.503829499999998</v>
      </c>
      <c r="AU187">
        <v>2.0134306999999998</v>
      </c>
      <c r="AV187">
        <f>(5.2/nov_2021_out_good[[#This Row],[a]]+2*COS(nov_2021_out_good[[#This Row],[incl]]*3.1415/180)*((nov_2021_out_good[[#This Row],[a]]/5.2*(1-nov_2021_out_good[[#This Row],[e]]^2)^0.5)))</f>
        <v>3.7070494466841399</v>
      </c>
    </row>
    <row r="188" spans="1:48" x14ac:dyDescent="0.25">
      <c r="A188" s="30">
        <v>39158.283738425896</v>
      </c>
      <c r="B188" t="s">
        <v>1837</v>
      </c>
      <c r="C188" t="s">
        <v>1838</v>
      </c>
      <c r="D188">
        <v>32.5</v>
      </c>
      <c r="E188">
        <v>14.5</v>
      </c>
      <c r="F188">
        <v>-7.3</v>
      </c>
      <c r="G188">
        <v>-1.9</v>
      </c>
      <c r="H188">
        <v>-12.4</v>
      </c>
      <c r="I188" s="41">
        <v>40000000000</v>
      </c>
      <c r="J188">
        <v>0.13</v>
      </c>
      <c r="L188">
        <f>nov_2021_out_good[[#This Row],[Calculated Total Impact Energy(kt)]]*4180000000000*2/(nov_2021_out_good[[#This Row],[Vel(km/s)]]*1000)^2</f>
        <v>5169.0844233055886</v>
      </c>
      <c r="M188">
        <f>2*(nov_2021_out_good[[#This Row],[Mass (kg)]]/4/1500)^0.3333</f>
        <v>1.9030620341156954</v>
      </c>
      <c r="N188" t="s">
        <v>2518</v>
      </c>
      <c r="O188" t="s">
        <v>2519</v>
      </c>
      <c r="P188">
        <v>7.1</v>
      </c>
      <c r="Q188">
        <v>4.0999999999999996</v>
      </c>
      <c r="R188">
        <v>14.51413105</v>
      </c>
      <c r="S188">
        <v>52.214323989999997</v>
      </c>
      <c r="T188">
        <v>6.8756488490000001</v>
      </c>
      <c r="U188">
        <v>-11.388143749999999</v>
      </c>
      <c r="V188">
        <v>-1.3732061440000001</v>
      </c>
      <c r="W188">
        <v>8.8929459059999996</v>
      </c>
      <c r="Z188">
        <v>1</v>
      </c>
      <c r="AA188">
        <v>0.9869407</v>
      </c>
      <c r="AB188">
        <v>2.4364999999999999E-3</v>
      </c>
      <c r="AC188" s="36">
        <v>1.4140313</v>
      </c>
      <c r="AD188">
        <v>1.2004859999999999</v>
      </c>
      <c r="AE188">
        <v>2.62043E-2</v>
      </c>
      <c r="AF188">
        <v>0.1778824</v>
      </c>
      <c r="AG188">
        <v>1.8413100000000002E-2</v>
      </c>
      <c r="AH188">
        <v>16.394628099999998</v>
      </c>
      <c r="AI188">
        <v>2.0508565000000001</v>
      </c>
      <c r="AJ188">
        <v>161.1949961</v>
      </c>
      <c r="AK188">
        <v>2.7647122999999998</v>
      </c>
      <c r="AL188">
        <v>356.2009084</v>
      </c>
      <c r="AM188">
        <v>1.03E-5</v>
      </c>
      <c r="AN188">
        <v>9.2335138000000008</v>
      </c>
      <c r="AO188">
        <v>1.1380199</v>
      </c>
      <c r="AP188">
        <v>32.315123200000002</v>
      </c>
      <c r="AQ188">
        <v>0.24957950000000001</v>
      </c>
      <c r="AR188">
        <v>292.95826219999998</v>
      </c>
      <c r="AS188">
        <v>3.8449715000000002</v>
      </c>
      <c r="AT188">
        <v>71.071378100000004</v>
      </c>
      <c r="AU188">
        <v>2.2602967999999999</v>
      </c>
      <c r="AV188">
        <f>(5.2/nov_2021_out_good[[#This Row],[a]]+2*COS(nov_2021_out_good[[#This Row],[incl]]*3.1415/180)*((nov_2021_out_good[[#This Row],[a]]/5.2*(1-nov_2021_out_good[[#This Row],[e]]^2)^0.5)))</f>
        <v>4.7674676551276569</v>
      </c>
    </row>
    <row r="189" spans="1:48" x14ac:dyDescent="0.25">
      <c r="A189" s="30">
        <v>44406.555520833303</v>
      </c>
      <c r="B189" t="s">
        <v>1894</v>
      </c>
      <c r="C189" t="s">
        <v>1895</v>
      </c>
      <c r="D189">
        <v>26.4</v>
      </c>
      <c r="E189">
        <v>14.7</v>
      </c>
      <c r="F189">
        <v>-1.6</v>
      </c>
      <c r="G189">
        <v>-11.9</v>
      </c>
      <c r="H189">
        <v>-8.4</v>
      </c>
      <c r="I189" s="41">
        <v>37000000000</v>
      </c>
      <c r="J189">
        <v>0.13</v>
      </c>
      <c r="L189">
        <f>nov_2021_out_good[[#This Row],[Calculated Total Impact Energy(kt)]]*4180000000000*2/(nov_2021_out_good[[#This Row],[Vel(km/s)]]*1000)^2</f>
        <v>5029.3859040214729</v>
      </c>
      <c r="M189">
        <f>2*(nov_2021_out_good[[#This Row],[Mass (kg)]]/4/1500)^0.3333</f>
        <v>1.8857630427329652</v>
      </c>
      <c r="N189" t="s">
        <v>2518</v>
      </c>
      <c r="O189" t="s">
        <v>2519</v>
      </c>
      <c r="P189">
        <v>42.4</v>
      </c>
      <c r="Q189">
        <v>98.4</v>
      </c>
      <c r="R189">
        <v>14.65366848</v>
      </c>
      <c r="S189">
        <v>14.531633940000001</v>
      </c>
      <c r="T189">
        <v>244.5936231</v>
      </c>
      <c r="U189">
        <v>1.577486006</v>
      </c>
      <c r="V189">
        <v>3.3212237720000002</v>
      </c>
      <c r="W189">
        <v>14.1848867</v>
      </c>
      <c r="Z189">
        <v>1</v>
      </c>
      <c r="AA189">
        <v>1.0147060000000001</v>
      </c>
      <c r="AB189">
        <v>3.1819999999999998E-4</v>
      </c>
      <c r="AC189" s="36">
        <v>3.2581590999999999</v>
      </c>
      <c r="AD189">
        <v>2.1364325000000002</v>
      </c>
      <c r="AE189">
        <v>0.32820559999999999</v>
      </c>
      <c r="AF189">
        <v>0.52504649999999997</v>
      </c>
      <c r="AG189">
        <v>7.2967099999999993E-2</v>
      </c>
      <c r="AH189">
        <v>11.1376995</v>
      </c>
      <c r="AI189">
        <v>1.1574500999999999</v>
      </c>
      <c r="AJ189">
        <v>176.7403477</v>
      </c>
      <c r="AK189">
        <v>0.92862909999999999</v>
      </c>
      <c r="AL189">
        <v>126.3595634</v>
      </c>
      <c r="AM189">
        <v>1.1379999999999999E-3</v>
      </c>
      <c r="AN189">
        <v>9.6167780999999994</v>
      </c>
      <c r="AO189">
        <v>1.1227465999999999</v>
      </c>
      <c r="AP189">
        <v>36.501180900000001</v>
      </c>
      <c r="AQ189">
        <v>0.873807</v>
      </c>
      <c r="AR189">
        <v>224.54255240000001</v>
      </c>
      <c r="AS189">
        <v>1.5156689000000001</v>
      </c>
      <c r="AT189">
        <v>32.929553300000002</v>
      </c>
      <c r="AU189">
        <v>1.2352301999999999</v>
      </c>
      <c r="AV189">
        <f>(5.2/nov_2021_out_good[[#This Row],[a]]+2*COS(nov_2021_out_good[[#This Row],[incl]]*3.1415/180)*((nov_2021_out_good[[#This Row],[a]]/5.2*(1-nov_2021_out_good[[#This Row],[e]]^2)^0.5)))</f>
        <v>3.1201247308669111</v>
      </c>
    </row>
    <row r="190" spans="1:48" x14ac:dyDescent="0.25">
      <c r="A190" s="30">
        <v>43378.018796296303</v>
      </c>
      <c r="B190" t="s">
        <v>1878</v>
      </c>
      <c r="C190" t="s">
        <v>1879</v>
      </c>
      <c r="D190">
        <v>31.5</v>
      </c>
      <c r="E190">
        <v>14.7</v>
      </c>
      <c r="F190">
        <v>-13.2</v>
      </c>
      <c r="G190">
        <v>-6.5</v>
      </c>
      <c r="H190">
        <v>-0.4</v>
      </c>
      <c r="I190" s="41">
        <v>38000000000</v>
      </c>
      <c r="J190">
        <v>0.13</v>
      </c>
      <c r="L190">
        <f>nov_2021_out_good[[#This Row],[Calculated Total Impact Energy(kt)]]*4180000000000*2/(nov_2021_out_good[[#This Row],[Vel(km/s)]]*1000)^2</f>
        <v>5029.3859040214729</v>
      </c>
      <c r="M190">
        <f>2*(nov_2021_out_good[[#This Row],[Mass (kg)]]/4/1500)^0.3333</f>
        <v>1.8857630427329652</v>
      </c>
      <c r="N190" t="s">
        <v>2524</v>
      </c>
      <c r="O190" t="s">
        <v>2525</v>
      </c>
      <c r="P190">
        <v>-39.799999999999997</v>
      </c>
      <c r="Q190">
        <v>-31.7</v>
      </c>
      <c r="R190">
        <v>14.719035290000001</v>
      </c>
      <c r="S190">
        <v>67.01262303</v>
      </c>
      <c r="T190">
        <v>66.929369100000002</v>
      </c>
      <c r="U190">
        <v>-5.3098609100000003</v>
      </c>
      <c r="V190">
        <v>-12.46649801</v>
      </c>
      <c r="W190">
        <v>5.7482001179999997</v>
      </c>
      <c r="Z190">
        <v>1</v>
      </c>
      <c r="AA190">
        <v>0.42402109999999998</v>
      </c>
      <c r="AB190">
        <v>3.18441E-2</v>
      </c>
      <c r="AC190" s="36">
        <v>1.0653307999999999</v>
      </c>
      <c r="AD190">
        <v>0.74467589999999995</v>
      </c>
      <c r="AE190">
        <v>9.2887999999999998E-3</v>
      </c>
      <c r="AF190">
        <v>0.43059649999999999</v>
      </c>
      <c r="AG190">
        <v>3.63582E-2</v>
      </c>
      <c r="AH190">
        <v>2.6213563999999998</v>
      </c>
      <c r="AI190">
        <v>1.0412655</v>
      </c>
      <c r="AJ190">
        <v>156.0301292</v>
      </c>
      <c r="AK190">
        <v>1.5674916999999999</v>
      </c>
      <c r="AL190">
        <v>11.4825678</v>
      </c>
      <c r="AM190">
        <v>5.9966999999999998E-3</v>
      </c>
      <c r="AN190">
        <v>9.1257281999999993</v>
      </c>
      <c r="AO190">
        <v>1.1625808</v>
      </c>
      <c r="AP190">
        <v>24.1378974</v>
      </c>
      <c r="AQ190">
        <v>0.30781029999999998</v>
      </c>
      <c r="AR190">
        <v>57.604899600000003</v>
      </c>
      <c r="AS190">
        <v>2.3580789000000002</v>
      </c>
      <c r="AT190">
        <v>13.265682399999999</v>
      </c>
      <c r="AU190">
        <v>2.20675</v>
      </c>
      <c r="AV190">
        <f>(5.2/nov_2021_out_good[[#This Row],[a]]+2*COS(nov_2021_out_good[[#This Row],[incl]]*3.1415/180)*((nov_2021_out_good[[#This Row],[a]]/5.2*(1-nov_2021_out_good[[#This Row],[e]]^2)^0.5)))</f>
        <v>7.2411343068554075</v>
      </c>
    </row>
    <row r="191" spans="1:48" x14ac:dyDescent="0.25">
      <c r="A191" s="30">
        <v>42983.216284722199</v>
      </c>
      <c r="B191" t="s">
        <v>1870</v>
      </c>
      <c r="C191" t="s">
        <v>1871</v>
      </c>
      <c r="D191">
        <v>36</v>
      </c>
      <c r="E191">
        <v>14.7</v>
      </c>
      <c r="F191">
        <v>12.7</v>
      </c>
      <c r="G191">
        <v>-6.1</v>
      </c>
      <c r="H191">
        <v>-4.2</v>
      </c>
      <c r="I191" s="41">
        <v>38000000000</v>
      </c>
      <c r="J191">
        <v>0.13</v>
      </c>
      <c r="L191">
        <f>nov_2021_out_good[[#This Row],[Calculated Total Impact Energy(kt)]]*4180000000000*2/(nov_2021_out_good[[#This Row],[Vel(km/s)]]*1000)^2</f>
        <v>5029.3859040214729</v>
      </c>
      <c r="M191">
        <f>2*(nov_2021_out_good[[#This Row],[Mass (kg)]]/4/1500)^0.3333</f>
        <v>1.8857630427329652</v>
      </c>
      <c r="N191" t="s">
        <v>2518</v>
      </c>
      <c r="O191" t="s">
        <v>2525</v>
      </c>
      <c r="P191">
        <v>49.3</v>
      </c>
      <c r="Q191">
        <v>-116.9</v>
      </c>
      <c r="R191">
        <v>14.701700580000001</v>
      </c>
      <c r="S191">
        <v>76.693771940000005</v>
      </c>
      <c r="T191">
        <v>280.09138849999999</v>
      </c>
      <c r="U191">
        <v>-2.5068576409999999</v>
      </c>
      <c r="V191">
        <v>14.085680350000001</v>
      </c>
      <c r="W191">
        <v>3.3836775509999999</v>
      </c>
      <c r="Z191">
        <v>1</v>
      </c>
      <c r="AA191">
        <v>0.9520151</v>
      </c>
      <c r="AB191">
        <v>3.9769000000000002E-3</v>
      </c>
      <c r="AC191" s="36">
        <v>3.1760283999999999</v>
      </c>
      <c r="AD191">
        <v>2.0640217999999999</v>
      </c>
      <c r="AE191">
        <v>0.31362089999999998</v>
      </c>
      <c r="AF191">
        <v>0.53875720000000005</v>
      </c>
      <c r="AG191">
        <v>7.1304699999999999E-2</v>
      </c>
      <c r="AH191">
        <v>3.3541685999999999</v>
      </c>
      <c r="AI191">
        <v>1.0309809999999999</v>
      </c>
      <c r="AJ191">
        <v>147.22478530000001</v>
      </c>
      <c r="AK191">
        <v>1.1433475</v>
      </c>
      <c r="AL191">
        <v>162.60896840000001</v>
      </c>
      <c r="AM191">
        <v>2.5479999999999999E-3</v>
      </c>
      <c r="AN191">
        <v>10.015814799999999</v>
      </c>
      <c r="AO191">
        <v>1.1005111999999999</v>
      </c>
      <c r="AP191">
        <v>36.4698365</v>
      </c>
      <c r="AQ191">
        <v>0.89535960000000003</v>
      </c>
      <c r="AR191">
        <v>204.48436960000001</v>
      </c>
      <c r="AS191">
        <v>2.0247419</v>
      </c>
      <c r="AT191">
        <v>2.7543338999999998</v>
      </c>
      <c r="AU191">
        <v>2.3022673</v>
      </c>
      <c r="AV191">
        <f>(5.2/nov_2021_out_good[[#This Row],[a]]+2*COS(nov_2021_out_good[[#This Row],[incl]]*3.1415/180)*((nov_2021_out_good[[#This Row],[a]]/5.2*(1-nov_2021_out_good[[#This Row],[e]]^2)^0.5)))</f>
        <v>3.1869991841910119</v>
      </c>
    </row>
    <row r="192" spans="1:48" x14ac:dyDescent="0.25">
      <c r="A192" s="30">
        <v>42115.071423611102</v>
      </c>
      <c r="B192" t="s">
        <v>1229</v>
      </c>
      <c r="C192" t="s">
        <v>1230</v>
      </c>
      <c r="D192">
        <v>37.4</v>
      </c>
      <c r="E192">
        <v>21.3</v>
      </c>
      <c r="F192">
        <v>-15.3</v>
      </c>
      <c r="G192">
        <v>12.8</v>
      </c>
      <c r="H192">
        <v>7.4</v>
      </c>
      <c r="I192" s="41">
        <v>88000000000</v>
      </c>
      <c r="J192">
        <v>0.27</v>
      </c>
      <c r="L192">
        <f>nov_2021_out_good[[#This Row],[Calculated Total Impact Energy(kt)]]*4180000000000*2/(nov_2021_out_good[[#This Row],[Vel(km/s)]]*1000)^2</f>
        <v>4975.2033326720884</v>
      </c>
      <c r="M192">
        <f>2*(nov_2021_out_good[[#This Row],[Mass (kg)]]/4/1500)^0.3333</f>
        <v>1.8789673565073</v>
      </c>
      <c r="N192" t="s">
        <v>2518</v>
      </c>
      <c r="O192" t="s">
        <v>2525</v>
      </c>
      <c r="P192">
        <v>37.700000000000003</v>
      </c>
      <c r="Q192">
        <v>-39.6</v>
      </c>
      <c r="R192">
        <v>21.276512870000001</v>
      </c>
      <c r="S192">
        <v>58.053656289999999</v>
      </c>
      <c r="T192">
        <v>180.349039</v>
      </c>
      <c r="U192">
        <v>18.053721960000001</v>
      </c>
      <c r="V192">
        <v>0.109982465</v>
      </c>
      <c r="W192">
        <v>11.25793174</v>
      </c>
      <c r="Z192">
        <v>1</v>
      </c>
      <c r="AA192">
        <v>0.73558650000000003</v>
      </c>
      <c r="AB192">
        <v>1.5041199999999999E-2</v>
      </c>
      <c r="AC192" s="36">
        <v>3.4179094000000001</v>
      </c>
      <c r="AD192">
        <v>2.0767479999999998</v>
      </c>
      <c r="AE192">
        <v>0.30279289999999998</v>
      </c>
      <c r="AF192">
        <v>0.64579889999999995</v>
      </c>
      <c r="AG192">
        <v>5.5784899999999998E-2</v>
      </c>
      <c r="AH192">
        <v>9.9467192999999998</v>
      </c>
      <c r="AI192">
        <v>0.66461539999999997</v>
      </c>
      <c r="AJ192">
        <v>71.511863599999998</v>
      </c>
      <c r="AK192">
        <v>1.9637739999999999</v>
      </c>
      <c r="AL192">
        <v>210.43593480000001</v>
      </c>
      <c r="AM192">
        <v>4.5810000000000002E-4</v>
      </c>
      <c r="AN192">
        <v>18.1246337</v>
      </c>
      <c r="AO192">
        <v>1.2491781</v>
      </c>
      <c r="AP192">
        <v>36.587336499999999</v>
      </c>
      <c r="AQ192">
        <v>0.85114319999999999</v>
      </c>
      <c r="AR192">
        <v>193.15398139999999</v>
      </c>
      <c r="AS192">
        <v>1.1647814000000001</v>
      </c>
      <c r="AT192">
        <v>-25.333929699999999</v>
      </c>
      <c r="AU192">
        <v>1.2540279000000001</v>
      </c>
      <c r="AV192">
        <f>(5.2/nov_2021_out_good[[#This Row],[a]]+2*COS(nov_2021_out_good[[#This Row],[incl]]*3.1415/180)*((nov_2021_out_good[[#This Row],[a]]/5.2*(1-nov_2021_out_good[[#This Row],[e]]^2)^0.5)))</f>
        <v>3.1045995937100304</v>
      </c>
    </row>
    <row r="193" spans="1:48" x14ac:dyDescent="0.25">
      <c r="A193" s="30">
        <v>44445.747013888897</v>
      </c>
      <c r="B193" t="s">
        <v>2057</v>
      </c>
      <c r="C193" t="s">
        <v>332</v>
      </c>
      <c r="D193">
        <v>26</v>
      </c>
      <c r="E193">
        <v>13.6</v>
      </c>
      <c r="F193">
        <v>-4.4000000000000004</v>
      </c>
      <c r="G193">
        <v>6.9</v>
      </c>
      <c r="H193">
        <v>10.9</v>
      </c>
      <c r="I193" s="41">
        <v>31000000000</v>
      </c>
      <c r="J193">
        <v>0.11</v>
      </c>
      <c r="L193">
        <f>nov_2021_out_good[[#This Row],[Calculated Total Impact Energy(kt)]]*4180000000000*2/(nov_2021_out_good[[#This Row],[Vel(km/s)]]*1000)^2</f>
        <v>4971.8858131487887</v>
      </c>
      <c r="M193">
        <f>2*(nov_2021_out_good[[#This Row],[Mass (kg)]]/4/1500)^0.3333</f>
        <v>1.8785496668110659</v>
      </c>
      <c r="N193" t="s">
        <v>2524</v>
      </c>
      <c r="O193" t="s">
        <v>2525</v>
      </c>
      <c r="P193">
        <v>-2.1</v>
      </c>
      <c r="Q193">
        <v>-111.8</v>
      </c>
      <c r="R193">
        <v>13.630113720000001</v>
      </c>
      <c r="S193">
        <v>67.714927590000002</v>
      </c>
      <c r="T193">
        <v>148.1904998</v>
      </c>
      <c r="U193">
        <v>10.717796160000001</v>
      </c>
      <c r="V193">
        <v>-6.6477757029999998</v>
      </c>
      <c r="W193">
        <v>5.1687448910000002</v>
      </c>
      <c r="Z193">
        <v>1</v>
      </c>
      <c r="AA193">
        <v>1.0078377999999999</v>
      </c>
      <c r="AB193">
        <v>2.878E-4</v>
      </c>
      <c r="AC193" s="36">
        <v>2.5846531000000001</v>
      </c>
      <c r="AD193">
        <v>1.7962454999999999</v>
      </c>
      <c r="AE193">
        <v>0.23449510000000001</v>
      </c>
      <c r="AF193">
        <v>0.43891980000000003</v>
      </c>
      <c r="AG193">
        <v>7.3397599999999993E-2</v>
      </c>
      <c r="AH193">
        <v>7.6251496999999997</v>
      </c>
      <c r="AI193">
        <v>1.3022495000000001</v>
      </c>
      <c r="AJ193">
        <v>358.98895909999999</v>
      </c>
      <c r="AK193">
        <v>2.9737268000000001</v>
      </c>
      <c r="AL193">
        <v>344.05719590000001</v>
      </c>
      <c r="AM193">
        <v>6.7610000000000001E-4</v>
      </c>
      <c r="AN193">
        <v>7.4383540999999997</v>
      </c>
      <c r="AO193">
        <v>1.2286549</v>
      </c>
      <c r="AP193">
        <v>35.587839299999999</v>
      </c>
      <c r="AQ193">
        <v>0.90585130000000003</v>
      </c>
      <c r="AR193">
        <v>234.12584100000001</v>
      </c>
      <c r="AS193">
        <v>8.2623051000000007</v>
      </c>
      <c r="AT193">
        <v>-60.126352799999999</v>
      </c>
      <c r="AU193">
        <v>1.1180554</v>
      </c>
      <c r="AV193">
        <f>(5.2/nov_2021_out_good[[#This Row],[a]]+2*COS(nov_2021_out_good[[#This Row],[incl]]*3.1415/180)*((nov_2021_out_good[[#This Row],[a]]/5.2*(1-nov_2021_out_good[[#This Row],[e]]^2)^0.5)))</f>
        <v>3.5101975412110145</v>
      </c>
    </row>
    <row r="194" spans="1:48" x14ac:dyDescent="0.25">
      <c r="A194" s="30">
        <v>44236.9774189815</v>
      </c>
      <c r="B194" t="s">
        <v>2126</v>
      </c>
      <c r="C194" t="s">
        <v>2127</v>
      </c>
      <c r="D194">
        <v>31</v>
      </c>
      <c r="E194">
        <v>13.1</v>
      </c>
      <c r="F194">
        <v>-5.2</v>
      </c>
      <c r="G194">
        <v>6.3</v>
      </c>
      <c r="H194">
        <v>-10.3</v>
      </c>
      <c r="I194" s="41">
        <v>30000000000</v>
      </c>
      <c r="J194">
        <v>0.1</v>
      </c>
      <c r="L194">
        <f>nov_2021_out_good[[#This Row],[Calculated Total Impact Energy(kt)]]*4180000000000*2/(nov_2021_out_good[[#This Row],[Vel(km/s)]]*1000)^2</f>
        <v>4871.5109842083793</v>
      </c>
      <c r="M194">
        <f>2*(nov_2021_out_good[[#This Row],[Mass (kg)]]/4/1500)^0.3333</f>
        <v>1.8658232069770107</v>
      </c>
      <c r="N194" t="s">
        <v>2518</v>
      </c>
      <c r="O194" t="s">
        <v>2525</v>
      </c>
      <c r="P194">
        <v>75.8</v>
      </c>
      <c r="Q194">
        <v>-92.8</v>
      </c>
      <c r="R194">
        <v>13.14610208</v>
      </c>
      <c r="S194">
        <v>29.279917829999999</v>
      </c>
      <c r="T194">
        <v>121.1652137</v>
      </c>
      <c r="U194">
        <v>3.3272907589999998</v>
      </c>
      <c r="V194">
        <v>-5.5015454640000003</v>
      </c>
      <c r="W194">
        <v>11.46656591</v>
      </c>
      <c r="Z194">
        <v>1</v>
      </c>
      <c r="AA194">
        <v>0.97197409999999995</v>
      </c>
      <c r="AB194">
        <v>2.6740000000000002E-3</v>
      </c>
      <c r="AC194" s="36">
        <v>2.4194865000000001</v>
      </c>
      <c r="AD194">
        <v>1.6957302999999999</v>
      </c>
      <c r="AE194">
        <v>0.24052789999999999</v>
      </c>
      <c r="AF194">
        <v>0.42681089999999999</v>
      </c>
      <c r="AG194">
        <v>8.2624900000000001E-2</v>
      </c>
      <c r="AH194">
        <v>3.7207778999999999</v>
      </c>
      <c r="AI194">
        <v>0.92653319999999995</v>
      </c>
      <c r="AJ194">
        <v>198.23749090000001</v>
      </c>
      <c r="AK194">
        <v>0.90938149999999995</v>
      </c>
      <c r="AL194">
        <v>321.12872540000001</v>
      </c>
      <c r="AM194">
        <v>5.9678999999999999E-3</v>
      </c>
      <c r="AN194">
        <v>6.8402855999999996</v>
      </c>
      <c r="AO194">
        <v>1.2586762</v>
      </c>
      <c r="AP194">
        <v>35.705780500000003</v>
      </c>
      <c r="AQ194">
        <v>1.0391281999999999</v>
      </c>
      <c r="AR194">
        <v>84.946931199999995</v>
      </c>
      <c r="AS194">
        <v>1.900674</v>
      </c>
      <c r="AT194">
        <v>43.088670999999998</v>
      </c>
      <c r="AU194">
        <v>2.1544504</v>
      </c>
      <c r="AV194">
        <f>(5.2/nov_2021_out_good[[#This Row],[a]]+2*COS(nov_2021_out_good[[#This Row],[incl]]*3.1415/180)*((nov_2021_out_good[[#This Row],[a]]/5.2*(1-nov_2021_out_good[[#This Row],[e]]^2)^0.5)))</f>
        <v>3.6550969258768884</v>
      </c>
    </row>
    <row r="195" spans="1:48" x14ac:dyDescent="0.25">
      <c r="A195" s="30">
        <v>43220.554131944402</v>
      </c>
      <c r="B195" t="s">
        <v>2119</v>
      </c>
      <c r="C195" t="s">
        <v>2120</v>
      </c>
      <c r="D195">
        <v>34</v>
      </c>
      <c r="E195">
        <v>13.1</v>
      </c>
      <c r="F195">
        <v>8.6999999999999993</v>
      </c>
      <c r="G195">
        <v>-9.5</v>
      </c>
      <c r="H195">
        <v>2.5</v>
      </c>
      <c r="I195" s="41">
        <v>30000000000</v>
      </c>
      <c r="J195">
        <v>0.1</v>
      </c>
      <c r="L195">
        <f>nov_2021_out_good[[#This Row],[Calculated Total Impact Energy(kt)]]*4180000000000*2/(nov_2021_out_good[[#This Row],[Vel(km/s)]]*1000)^2</f>
        <v>4871.5109842083793</v>
      </c>
      <c r="M195">
        <f>2*(nov_2021_out_good[[#This Row],[Mass (kg)]]/4/1500)^0.3333</f>
        <v>1.8658232069770107</v>
      </c>
      <c r="N195" t="s">
        <v>2524</v>
      </c>
      <c r="O195" t="s">
        <v>2525</v>
      </c>
      <c r="P195">
        <v>-45.5</v>
      </c>
      <c r="Q195">
        <v>-1.4</v>
      </c>
      <c r="R195">
        <v>13.12211873</v>
      </c>
      <c r="S195">
        <v>-70.057512750000001</v>
      </c>
      <c r="T195">
        <v>131.17620919999999</v>
      </c>
      <c r="U195">
        <v>8.1212492189999992</v>
      </c>
      <c r="V195">
        <v>-9.2846042030000007</v>
      </c>
      <c r="W195">
        <v>-4.475649218</v>
      </c>
      <c r="Z195">
        <v>1</v>
      </c>
      <c r="AA195">
        <v>1.0007691000000001</v>
      </c>
      <c r="AB195">
        <v>2.3800000000000002E-3</v>
      </c>
      <c r="AC195" s="36">
        <v>2.6465209999999999</v>
      </c>
      <c r="AD195">
        <v>1.823645</v>
      </c>
      <c r="AE195">
        <v>0.34279979999999999</v>
      </c>
      <c r="AF195">
        <v>0.45122600000000002</v>
      </c>
      <c r="AG195">
        <v>0.1043825</v>
      </c>
      <c r="AH195">
        <v>2.0495166</v>
      </c>
      <c r="AI195">
        <v>0.52560379999999995</v>
      </c>
      <c r="AJ195">
        <v>168.23650720000001</v>
      </c>
      <c r="AK195">
        <v>1.3117909000000001</v>
      </c>
      <c r="AL195">
        <v>39.947130000000001</v>
      </c>
      <c r="AM195">
        <v>1.2242599999999999E-2</v>
      </c>
      <c r="AN195">
        <v>6.4552258</v>
      </c>
      <c r="AO195">
        <v>1.3103891000000001</v>
      </c>
      <c r="AP195">
        <v>35.706437700000002</v>
      </c>
      <c r="AQ195">
        <v>1.2804693</v>
      </c>
      <c r="AR195">
        <v>117.27515030000001</v>
      </c>
      <c r="AS195">
        <v>4.0357840999999999</v>
      </c>
      <c r="AT195">
        <v>32.664668499999998</v>
      </c>
      <c r="AU195">
        <v>4.2401125000000004</v>
      </c>
      <c r="AV195">
        <f>(5.2/nov_2021_out_good[[#This Row],[a]]+2*COS(nov_2021_out_good[[#This Row],[incl]]*3.1415/180)*((nov_2021_out_good[[#This Row],[a]]/5.2*(1-nov_2021_out_good[[#This Row],[e]]^2)^0.5)))</f>
        <v>3.4769696550844196</v>
      </c>
    </row>
    <row r="196" spans="1:48" x14ac:dyDescent="0.25">
      <c r="A196" s="30">
        <v>42074.263182870403</v>
      </c>
      <c r="B196" t="s">
        <v>1347</v>
      </c>
      <c r="C196" t="s">
        <v>1348</v>
      </c>
      <c r="D196">
        <v>35.200000000000003</v>
      </c>
      <c r="E196">
        <v>19.899999999999999</v>
      </c>
      <c r="F196">
        <v>5.5</v>
      </c>
      <c r="G196">
        <v>-10.5</v>
      </c>
      <c r="H196">
        <v>-16</v>
      </c>
      <c r="I196" s="41">
        <v>72000000000</v>
      </c>
      <c r="J196">
        <v>0.23</v>
      </c>
      <c r="L196">
        <f>nov_2021_out_good[[#This Row],[Calculated Total Impact Energy(kt)]]*4180000000000*2/(nov_2021_out_good[[#This Row],[Vel(km/s)]]*1000)^2</f>
        <v>4855.4329436125354</v>
      </c>
      <c r="M196">
        <f>2*(nov_2021_out_good[[#This Row],[Mass (kg)]]/4/1500)^0.3333</f>
        <v>1.8637684821796947</v>
      </c>
      <c r="N196" t="s">
        <v>2518</v>
      </c>
      <c r="O196" t="s">
        <v>2519</v>
      </c>
      <c r="P196">
        <v>8</v>
      </c>
      <c r="Q196">
        <v>119.1</v>
      </c>
      <c r="R196">
        <v>19.91230775</v>
      </c>
      <c r="S196">
        <v>45.483120380000003</v>
      </c>
      <c r="T196">
        <v>358.7861699</v>
      </c>
      <c r="U196">
        <v>-14.195163989999999</v>
      </c>
      <c r="V196">
        <v>0.30077426699999998</v>
      </c>
      <c r="W196">
        <v>13.960904490000001</v>
      </c>
      <c r="Z196">
        <v>1</v>
      </c>
      <c r="AA196">
        <v>0.96141600000000005</v>
      </c>
      <c r="AB196">
        <v>3.5230000000000001E-3</v>
      </c>
      <c r="AC196" s="36">
        <v>34.824527799999998</v>
      </c>
      <c r="AD196">
        <v>17.892971899999999</v>
      </c>
      <c r="AE196">
        <v>30.495636000000001</v>
      </c>
      <c r="AF196">
        <v>0.94626849999999996</v>
      </c>
      <c r="AG196">
        <v>9.1662800000000003E-2</v>
      </c>
      <c r="AH196">
        <v>16.6638096</v>
      </c>
      <c r="AI196">
        <v>0.82071780000000005</v>
      </c>
      <c r="AJ196">
        <v>159.07936140000001</v>
      </c>
      <c r="AK196">
        <v>0.97250999999999999</v>
      </c>
      <c r="AL196">
        <v>350.14061320000002</v>
      </c>
      <c r="AM196">
        <v>2.8900000000000001E-5</v>
      </c>
      <c r="AN196">
        <v>16.513330799999999</v>
      </c>
      <c r="AO196">
        <v>1.2013555</v>
      </c>
      <c r="AP196">
        <v>41.674059800000002</v>
      </c>
      <c r="AQ196">
        <v>1.0135419000000001</v>
      </c>
      <c r="AR196">
        <v>17.625595100000002</v>
      </c>
      <c r="AS196">
        <v>2.0223643999999998</v>
      </c>
      <c r="AT196">
        <v>57.818154999999997</v>
      </c>
      <c r="AU196">
        <v>1.2334092000000001</v>
      </c>
      <c r="AV196">
        <f>(5.2/nov_2021_out_good[[#This Row],[a]]+2*COS(nov_2021_out_good[[#This Row],[incl]]*3.1415/180)*((nov_2021_out_good[[#This Row],[a]]/5.2*(1-nov_2021_out_good[[#This Row],[e]]^2)^0.5)))</f>
        <v>2.4226470569986369</v>
      </c>
    </row>
    <row r="197" spans="1:48" x14ac:dyDescent="0.25">
      <c r="A197" s="30">
        <v>42131.857337963003</v>
      </c>
      <c r="B197" t="s">
        <v>1620</v>
      </c>
      <c r="C197" t="s">
        <v>1621</v>
      </c>
      <c r="D197">
        <v>37</v>
      </c>
      <c r="E197">
        <v>17.3</v>
      </c>
      <c r="F197">
        <v>-16.2</v>
      </c>
      <c r="G197">
        <v>-5.8</v>
      </c>
      <c r="H197">
        <v>1.4</v>
      </c>
      <c r="I197" s="41">
        <v>52000000000</v>
      </c>
      <c r="J197">
        <v>0.17</v>
      </c>
      <c r="L197">
        <f>nov_2021_out_good[[#This Row],[Calculated Total Impact Energy(kt)]]*4180000000000*2/(nov_2021_out_good[[#This Row],[Vel(km/s)]]*1000)^2</f>
        <v>4748.571619499482</v>
      </c>
      <c r="M197">
        <f>2*(nov_2021_out_good[[#This Row],[Mass (kg)]]/4/1500)^0.3333</f>
        <v>1.8499953181993893</v>
      </c>
      <c r="N197" t="s">
        <v>2524</v>
      </c>
      <c r="O197" t="s">
        <v>2525</v>
      </c>
      <c r="P197">
        <v>-21.5</v>
      </c>
      <c r="Q197">
        <v>-29.3</v>
      </c>
      <c r="R197">
        <v>17.263835029999999</v>
      </c>
      <c r="S197">
        <v>50.347000790000003</v>
      </c>
      <c r="T197">
        <v>77.685341249999993</v>
      </c>
      <c r="U197">
        <v>-2.8348858670000001</v>
      </c>
      <c r="V197">
        <v>-12.9859975</v>
      </c>
      <c r="W197">
        <v>11.016682400000001</v>
      </c>
      <c r="Z197">
        <v>1</v>
      </c>
      <c r="AA197">
        <v>0.89770079999999997</v>
      </c>
      <c r="AB197">
        <v>7.4675999999999996E-3</v>
      </c>
      <c r="AC197" s="36">
        <v>3.7920455999999998</v>
      </c>
      <c r="AD197">
        <v>2.3448731999999999</v>
      </c>
      <c r="AE197">
        <v>0.4352895</v>
      </c>
      <c r="AF197">
        <v>0.6171645</v>
      </c>
      <c r="AG197">
        <v>7.2998300000000002E-2</v>
      </c>
      <c r="AH197">
        <v>2.1613992</v>
      </c>
      <c r="AI197">
        <v>0.42983329999999997</v>
      </c>
      <c r="AJ197">
        <v>224.65883650000001</v>
      </c>
      <c r="AK197">
        <v>1.4462332</v>
      </c>
      <c r="AL197">
        <v>46.796876400000002</v>
      </c>
      <c r="AM197">
        <v>8.3911000000000003E-3</v>
      </c>
      <c r="AN197">
        <v>12.752270299999999</v>
      </c>
      <c r="AO197">
        <v>1.1466357</v>
      </c>
      <c r="AP197">
        <v>37.147956399999998</v>
      </c>
      <c r="AQ197">
        <v>0.94527660000000002</v>
      </c>
      <c r="AR197">
        <v>199.2125101</v>
      </c>
      <c r="AS197">
        <v>1.4963744000000001</v>
      </c>
      <c r="AT197">
        <v>-1.5983898999999999</v>
      </c>
      <c r="AU197">
        <v>1.2112286999999999</v>
      </c>
      <c r="AV197">
        <f>(5.2/nov_2021_out_good[[#This Row],[a]]+2*COS(nov_2021_out_good[[#This Row],[incl]]*3.1415/180)*((nov_2021_out_good[[#This Row],[a]]/5.2*(1-nov_2021_out_good[[#This Row],[e]]^2)^0.5)))</f>
        <v>2.9267245924714667</v>
      </c>
    </row>
    <row r="198" spans="1:48" x14ac:dyDescent="0.25">
      <c r="A198" s="30">
        <v>43211.504212963002</v>
      </c>
      <c r="B198" t="s">
        <v>1973</v>
      </c>
      <c r="C198" t="s">
        <v>1974</v>
      </c>
      <c r="D198">
        <v>28.2</v>
      </c>
      <c r="E198">
        <v>14.6</v>
      </c>
      <c r="F198">
        <v>7.1</v>
      </c>
      <c r="G198">
        <v>-4.5999999999999996</v>
      </c>
      <c r="H198">
        <v>11.9</v>
      </c>
      <c r="I198" s="41">
        <v>36000000000</v>
      </c>
      <c r="J198">
        <v>0.12</v>
      </c>
      <c r="L198">
        <f>nov_2021_out_good[[#This Row],[Calculated Total Impact Energy(kt)]]*4180000000000*2/(nov_2021_out_good[[#This Row],[Vel(km/s)]]*1000)^2</f>
        <v>4706.3238881591296</v>
      </c>
      <c r="M198">
        <f>2*(nov_2021_out_good[[#This Row],[Mass (kg)]]/4/1500)^0.3333</f>
        <v>1.8444930868108182</v>
      </c>
      <c r="N198" t="s">
        <v>2524</v>
      </c>
      <c r="O198" t="s">
        <v>2519</v>
      </c>
      <c r="P198">
        <v>-59</v>
      </c>
      <c r="Q198">
        <v>45.8</v>
      </c>
      <c r="R198">
        <v>14.600684920000001</v>
      </c>
      <c r="S198">
        <v>50.182810480000001</v>
      </c>
      <c r="T198">
        <v>132.28244119999999</v>
      </c>
      <c r="U198">
        <v>7.5450649900000002</v>
      </c>
      <c r="V198">
        <v>-8.2970247869999998</v>
      </c>
      <c r="W198">
        <v>9.3494050059999996</v>
      </c>
      <c r="Z198">
        <v>1</v>
      </c>
      <c r="AA198">
        <v>0.84726080000000004</v>
      </c>
      <c r="AB198">
        <v>1.1927999999999999E-2</v>
      </c>
      <c r="AC198" s="36">
        <v>1.3761673999999999</v>
      </c>
      <c r="AD198">
        <v>1.1117140999999999</v>
      </c>
      <c r="AE198">
        <v>3.4896999999999997E-2</v>
      </c>
      <c r="AF198">
        <v>0.2378789</v>
      </c>
      <c r="AG198">
        <v>2.9116300000000001E-2</v>
      </c>
      <c r="AH198">
        <v>10.696274600000001</v>
      </c>
      <c r="AI198">
        <v>1.7598735999999999</v>
      </c>
      <c r="AJ198">
        <v>79.433922499999994</v>
      </c>
      <c r="AK198">
        <v>3.7322917000000002</v>
      </c>
      <c r="AL198">
        <v>211.0837693</v>
      </c>
      <c r="AM198">
        <v>1.2741E-3</v>
      </c>
      <c r="AN198">
        <v>9.1918661000000004</v>
      </c>
      <c r="AO198">
        <v>1.1488509</v>
      </c>
      <c r="AP198">
        <v>31.105510200000001</v>
      </c>
      <c r="AQ198">
        <v>0.4026439</v>
      </c>
      <c r="AR198">
        <v>189.46557200000001</v>
      </c>
      <c r="AS198">
        <v>2.2500040000000001</v>
      </c>
      <c r="AT198">
        <v>-45.8511478</v>
      </c>
      <c r="AU198">
        <v>2.0074003</v>
      </c>
      <c r="AV198">
        <f>(5.2/nov_2021_out_good[[#This Row],[a]]+2*COS(nov_2021_out_good[[#This Row],[incl]]*3.1415/180)*((nov_2021_out_good[[#This Row],[a]]/5.2*(1-nov_2021_out_good[[#This Row],[e]]^2)^0.5)))</f>
        <v>5.0855544901494047</v>
      </c>
    </row>
    <row r="199" spans="1:48" x14ac:dyDescent="0.25">
      <c r="A199" s="30">
        <v>43797.854791666701</v>
      </c>
      <c r="B199" t="s">
        <v>2198</v>
      </c>
      <c r="C199" t="s">
        <v>1879</v>
      </c>
      <c r="D199">
        <v>35</v>
      </c>
      <c r="E199">
        <v>13</v>
      </c>
      <c r="F199">
        <v>-11.6</v>
      </c>
      <c r="G199">
        <v>-2.5</v>
      </c>
      <c r="H199">
        <v>-5.4</v>
      </c>
      <c r="I199" s="41">
        <v>27000000000</v>
      </c>
      <c r="J199">
        <v>9.5000000000000001E-2</v>
      </c>
      <c r="L199">
        <f>nov_2021_out_good[[#This Row],[Calculated Total Impact Energy(kt)]]*4180000000000*2/(nov_2021_out_good[[#This Row],[Vel(km/s)]]*1000)^2</f>
        <v>4699.4082840236688</v>
      </c>
      <c r="M199">
        <f>2*(nov_2021_out_good[[#This Row],[Mass (kg)]]/4/1500)^0.3333</f>
        <v>1.8435892843640953</v>
      </c>
      <c r="N199" t="s">
        <v>2518</v>
      </c>
      <c r="O199" t="s">
        <v>2525</v>
      </c>
      <c r="P199">
        <v>35.700000000000003</v>
      </c>
      <c r="Q199">
        <v>-31.7</v>
      </c>
      <c r="R199">
        <v>13.03725431</v>
      </c>
      <c r="S199">
        <v>39.228213050000001</v>
      </c>
      <c r="T199">
        <v>94.224584660000005</v>
      </c>
      <c r="U199">
        <v>0.60736985200000004</v>
      </c>
      <c r="V199">
        <v>-8.2224989260000001</v>
      </c>
      <c r="W199">
        <v>10.099089729999999</v>
      </c>
      <c r="Z199">
        <v>1</v>
      </c>
      <c r="AA199">
        <v>0.91152840000000002</v>
      </c>
      <c r="AB199">
        <v>9.1494999999999996E-3</v>
      </c>
      <c r="AC199" s="36">
        <v>1.6697537</v>
      </c>
      <c r="AD199">
        <v>1.2906411</v>
      </c>
      <c r="AE199">
        <v>0.1154197</v>
      </c>
      <c r="AF199">
        <v>0.2937398</v>
      </c>
      <c r="AG199">
        <v>6.9356600000000004E-2</v>
      </c>
      <c r="AH199">
        <v>0.62919130000000001</v>
      </c>
      <c r="AI199">
        <v>0.58007059999999999</v>
      </c>
      <c r="AJ199">
        <v>228.53140010000001</v>
      </c>
      <c r="AK199">
        <v>2.5456846</v>
      </c>
      <c r="AL199">
        <v>245.81639509999999</v>
      </c>
      <c r="AM199">
        <v>0.20289740000000001</v>
      </c>
      <c r="AN199">
        <v>6.2788307000000003</v>
      </c>
      <c r="AO199">
        <v>1.3290563</v>
      </c>
      <c r="AP199">
        <v>33.3330646</v>
      </c>
      <c r="AQ199">
        <v>0.92204050000000004</v>
      </c>
      <c r="AR199">
        <v>38.180854400000001</v>
      </c>
      <c r="AS199">
        <v>2.8837318999999999</v>
      </c>
      <c r="AT199">
        <v>18.457045099999998</v>
      </c>
      <c r="AU199">
        <v>1.9434391</v>
      </c>
      <c r="AV199">
        <f>(5.2/nov_2021_out_good[[#This Row],[a]]+2*COS(nov_2021_out_good[[#This Row],[incl]]*3.1415/180)*((nov_2021_out_good[[#This Row],[a]]/5.2*(1-nov_2021_out_good[[#This Row],[e]]^2)^0.5)))</f>
        <v>4.5034787465074011</v>
      </c>
    </row>
    <row r="200" spans="1:48" x14ac:dyDescent="0.25">
      <c r="A200" s="30">
        <v>42067.187557870398</v>
      </c>
      <c r="B200" t="s">
        <v>1590</v>
      </c>
      <c r="C200" t="s">
        <v>1591</v>
      </c>
      <c r="D200">
        <v>39.799999999999997</v>
      </c>
      <c r="E200">
        <v>18</v>
      </c>
      <c r="F200">
        <v>7.8</v>
      </c>
      <c r="G200">
        <v>-16</v>
      </c>
      <c r="H200">
        <v>-2.5</v>
      </c>
      <c r="I200" s="41">
        <v>55000000000</v>
      </c>
      <c r="J200">
        <v>0.18</v>
      </c>
      <c r="L200">
        <f>nov_2021_out_good[[#This Row],[Calculated Total Impact Energy(kt)]]*4180000000000*2/(nov_2021_out_good[[#This Row],[Vel(km/s)]]*1000)^2</f>
        <v>4644.4444444444443</v>
      </c>
      <c r="M200">
        <f>2*(nov_2021_out_good[[#This Row],[Mass (kg)]]/4/1500)^0.3333</f>
        <v>1.8363743170471307</v>
      </c>
      <c r="N200" t="s">
        <v>2524</v>
      </c>
      <c r="O200" t="s">
        <v>2519</v>
      </c>
      <c r="P200">
        <v>-15.9</v>
      </c>
      <c r="Q200">
        <v>88.1</v>
      </c>
      <c r="R200">
        <v>17.974704450000001</v>
      </c>
      <c r="S200">
        <v>36.517696010000002</v>
      </c>
      <c r="T200">
        <v>51.116466080000002</v>
      </c>
      <c r="U200">
        <v>-6.7144421769999996</v>
      </c>
      <c r="V200">
        <v>-8.3261945389999994</v>
      </c>
      <c r="W200">
        <v>14.445786610000001</v>
      </c>
      <c r="Z200">
        <v>1</v>
      </c>
      <c r="AA200">
        <v>0.76476120000000003</v>
      </c>
      <c r="AB200">
        <v>1.9259600000000002E-2</v>
      </c>
      <c r="AC200" s="36">
        <v>2.4396813000000002</v>
      </c>
      <c r="AD200">
        <v>1.6022213000000001</v>
      </c>
      <c r="AE200">
        <v>0.11400589999999999</v>
      </c>
      <c r="AF200">
        <v>0.52268689999999995</v>
      </c>
      <c r="AG200">
        <v>4.2619200000000003E-2</v>
      </c>
      <c r="AH200">
        <v>6.4640215000000003</v>
      </c>
      <c r="AI200">
        <v>0.64853450000000001</v>
      </c>
      <c r="AJ200">
        <v>109.51515139999999</v>
      </c>
      <c r="AK200">
        <v>2.1865478</v>
      </c>
      <c r="AL200">
        <v>343.0588889</v>
      </c>
      <c r="AM200">
        <v>3.6860000000000001E-4</v>
      </c>
      <c r="AN200">
        <v>13.840463099999999</v>
      </c>
      <c r="AO200">
        <v>1.1539921</v>
      </c>
      <c r="AP200">
        <v>35.155834800000001</v>
      </c>
      <c r="AQ200">
        <v>0.56032590000000004</v>
      </c>
      <c r="AR200">
        <v>347.01275909999998</v>
      </c>
      <c r="AS200">
        <v>1.2496106</v>
      </c>
      <c r="AT200">
        <v>11.062810900000001</v>
      </c>
      <c r="AU200">
        <v>1.2006810999999999</v>
      </c>
      <c r="AV200">
        <f>(5.2/nov_2021_out_good[[#This Row],[a]]+2*COS(nov_2021_out_good[[#This Row],[incl]]*3.1415/180)*((nov_2021_out_good[[#This Row],[a]]/5.2*(1-nov_2021_out_good[[#This Row],[e]]^2)^0.5)))</f>
        <v>3.7675135461790079</v>
      </c>
    </row>
    <row r="201" spans="1:48" x14ac:dyDescent="0.25">
      <c r="A201" s="30">
        <v>39190.530821759297</v>
      </c>
      <c r="B201" t="s">
        <v>1061</v>
      </c>
      <c r="C201" t="s">
        <v>1062</v>
      </c>
      <c r="D201">
        <v>38</v>
      </c>
      <c r="E201">
        <v>24.4</v>
      </c>
      <c r="F201">
        <v>-5.3</v>
      </c>
      <c r="G201">
        <v>-2.5</v>
      </c>
      <c r="H201">
        <v>23.7</v>
      </c>
      <c r="I201" s="41">
        <v>112000000000</v>
      </c>
      <c r="J201">
        <v>0.33</v>
      </c>
      <c r="L201">
        <f>nov_2021_out_good[[#This Row],[Calculated Total Impact Energy(kt)]]*4180000000000*2/(nov_2021_out_good[[#This Row],[Vel(km/s)]]*1000)^2</f>
        <v>4633.8349905939267</v>
      </c>
      <c r="M201">
        <f>2*(nov_2021_out_good[[#This Row],[Mass (kg)]]/4/1500)^0.3333</f>
        <v>1.834975094543577</v>
      </c>
      <c r="N201" t="s">
        <v>2524</v>
      </c>
      <c r="O201" t="s">
        <v>2525</v>
      </c>
      <c r="P201">
        <v>-83.7</v>
      </c>
      <c r="Q201">
        <v>-171.2</v>
      </c>
      <c r="R201">
        <v>24.41372565</v>
      </c>
      <c r="S201">
        <v>20.008494890000001</v>
      </c>
      <c r="T201">
        <v>191.4604448</v>
      </c>
      <c r="U201">
        <v>8.186838303</v>
      </c>
      <c r="V201">
        <v>1.6597460209999999</v>
      </c>
      <c r="W201">
        <v>22.94015958</v>
      </c>
      <c r="Z201">
        <v>1</v>
      </c>
      <c r="AA201">
        <v>1.0015603</v>
      </c>
      <c r="AB201">
        <v>2.0952000000000002E-3</v>
      </c>
      <c r="AC201" s="36">
        <v>1.6005275999999999</v>
      </c>
      <c r="AD201">
        <v>1.3010439</v>
      </c>
      <c r="AE201">
        <v>9.0262700000000001E-2</v>
      </c>
      <c r="AF201">
        <v>0.23018720000000001</v>
      </c>
      <c r="AG201">
        <v>5.2963000000000003E-2</v>
      </c>
      <c r="AH201">
        <v>40.161139300000002</v>
      </c>
      <c r="AI201">
        <v>2.1530087</v>
      </c>
      <c r="AJ201">
        <v>350.57302499999997</v>
      </c>
      <c r="AK201">
        <v>4.2192220000000002</v>
      </c>
      <c r="AL201">
        <v>208.01247849999999</v>
      </c>
      <c r="AM201">
        <v>4.8399999999999997E-5</v>
      </c>
      <c r="AN201">
        <v>21.715091000000001</v>
      </c>
      <c r="AO201">
        <v>1.3725925999999999</v>
      </c>
      <c r="AP201">
        <v>32.941705300000002</v>
      </c>
      <c r="AQ201">
        <v>0.71801599999999999</v>
      </c>
      <c r="AR201">
        <v>62.729785</v>
      </c>
      <c r="AS201">
        <v>4.0585155000000004</v>
      </c>
      <c r="AT201">
        <v>-74.911043300000003</v>
      </c>
      <c r="AU201">
        <v>1.0685153000000001</v>
      </c>
      <c r="AV201">
        <f>(5.2/nov_2021_out_good[[#This Row],[a]]+2*COS(nov_2021_out_good[[#This Row],[incl]]*3.1415/180)*((nov_2021_out_good[[#This Row],[a]]/5.2*(1-nov_2021_out_good[[#This Row],[e]]^2)^0.5)))</f>
        <v>4.3689512615191957</v>
      </c>
    </row>
    <row r="202" spans="1:48" x14ac:dyDescent="0.25">
      <c r="A202" s="30">
        <v>39244.407696759299</v>
      </c>
      <c r="B202" t="s">
        <v>1654</v>
      </c>
      <c r="C202" t="s">
        <v>1655</v>
      </c>
      <c r="D202">
        <v>35.200000000000003</v>
      </c>
      <c r="E202">
        <v>17</v>
      </c>
      <c r="F202">
        <v>16.7</v>
      </c>
      <c r="G202">
        <v>-2.1</v>
      </c>
      <c r="H202">
        <v>-2.2000000000000002</v>
      </c>
      <c r="I202" s="41">
        <v>49000000000</v>
      </c>
      <c r="J202">
        <v>0.16</v>
      </c>
      <c r="L202">
        <f>nov_2021_out_good[[#This Row],[Calculated Total Impact Energy(kt)]]*4180000000000*2/(nov_2021_out_good[[#This Row],[Vel(km/s)]]*1000)^2</f>
        <v>4628.3737024221455</v>
      </c>
      <c r="M202">
        <f>2*(nov_2021_out_good[[#This Row],[Mass (kg)]]/4/1500)^0.3333</f>
        <v>1.8342540024756724</v>
      </c>
      <c r="N202" t="s">
        <v>2524</v>
      </c>
      <c r="O202" t="s">
        <v>2525</v>
      </c>
      <c r="P202">
        <v>-23.4</v>
      </c>
      <c r="Q202">
        <v>-170.9</v>
      </c>
      <c r="R202">
        <v>16.974687039999999</v>
      </c>
      <c r="S202">
        <v>34.703431969999997</v>
      </c>
      <c r="T202">
        <v>330.79968550000001</v>
      </c>
      <c r="U202">
        <v>-8.4360481620000005</v>
      </c>
      <c r="V202">
        <v>4.7148087189999996</v>
      </c>
      <c r="W202">
        <v>13.955058940000001</v>
      </c>
      <c r="Z202">
        <v>1</v>
      </c>
      <c r="AA202">
        <v>0.97851270000000001</v>
      </c>
      <c r="AB202">
        <v>4.6768000000000001E-3</v>
      </c>
      <c r="AC202" s="36">
        <v>9.0243643999999996</v>
      </c>
      <c r="AD202">
        <v>5.0014386000000002</v>
      </c>
      <c r="AE202">
        <v>2.0921544000000001</v>
      </c>
      <c r="AF202">
        <v>0.80435380000000001</v>
      </c>
      <c r="AG202">
        <v>8.2552500000000001E-2</v>
      </c>
      <c r="AH202">
        <v>7.8417269000000003</v>
      </c>
      <c r="AI202">
        <v>0.52696189999999998</v>
      </c>
      <c r="AJ202">
        <v>203.26719439999999</v>
      </c>
      <c r="AK202">
        <v>1.0752858999999999</v>
      </c>
      <c r="AL202">
        <v>80.021830199999997</v>
      </c>
      <c r="AM202">
        <v>4.8200000000000001E-4</v>
      </c>
      <c r="AN202">
        <v>12.961757499999999</v>
      </c>
      <c r="AO202">
        <v>1.1196819</v>
      </c>
      <c r="AP202">
        <v>39.624048700000003</v>
      </c>
      <c r="AQ202">
        <v>0.93624859999999999</v>
      </c>
      <c r="AR202">
        <v>214.91102849999999</v>
      </c>
      <c r="AS202">
        <v>1.1892239</v>
      </c>
      <c r="AT202">
        <v>11.7894781</v>
      </c>
      <c r="AU202">
        <v>1.2699616</v>
      </c>
      <c r="AV202">
        <f>(5.2/nov_2021_out_good[[#This Row],[a]]+2*COS(nov_2021_out_good[[#This Row],[incl]]*3.1415/180)*((nov_2021_out_good[[#This Row],[a]]/5.2*(1-nov_2021_out_good[[#This Row],[e]]^2)^0.5)))</f>
        <v>2.1719397901059154</v>
      </c>
    </row>
    <row r="203" spans="1:48" x14ac:dyDescent="0.25">
      <c r="A203" s="30">
        <v>41969.970034722202</v>
      </c>
      <c r="B203" t="s">
        <v>1043</v>
      </c>
      <c r="C203" t="s">
        <v>1044</v>
      </c>
      <c r="D203">
        <v>23.3</v>
      </c>
      <c r="E203">
        <v>25.3</v>
      </c>
      <c r="F203">
        <v>21.3</v>
      </c>
      <c r="G203">
        <v>2.2000000000000002</v>
      </c>
      <c r="H203">
        <v>13.4</v>
      </c>
      <c r="I203" s="41">
        <v>118000000000</v>
      </c>
      <c r="J203">
        <v>0.35</v>
      </c>
      <c r="L203">
        <f>nov_2021_out_good[[#This Row],[Calculated Total Impact Energy(kt)]]*4180000000000*2/(nov_2021_out_good[[#This Row],[Vel(km/s)]]*1000)^2</f>
        <v>4571.232170476027</v>
      </c>
      <c r="M203">
        <f>2*(nov_2021_out_good[[#This Row],[Mass (kg)]]/4/1500)^0.3333</f>
        <v>1.8266749617964331</v>
      </c>
      <c r="N203" t="s">
        <v>2524</v>
      </c>
      <c r="O203" t="s">
        <v>2525</v>
      </c>
      <c r="P203">
        <v>-69.5</v>
      </c>
      <c r="Q203">
        <v>-179.7</v>
      </c>
      <c r="R203">
        <v>25.260443380000002</v>
      </c>
      <c r="S203">
        <v>37.595655149999999</v>
      </c>
      <c r="T203">
        <v>7.7884739930000002</v>
      </c>
      <c r="U203">
        <v>-15.268854879999999</v>
      </c>
      <c r="V203">
        <v>-2.0884438109999999</v>
      </c>
      <c r="W203">
        <v>20.014756389999999</v>
      </c>
      <c r="Z203">
        <v>1</v>
      </c>
      <c r="AA203">
        <v>0.5793256</v>
      </c>
      <c r="AB203">
        <v>1.8661199999999999E-2</v>
      </c>
      <c r="AC203" s="36">
        <v>3.9462841000000002</v>
      </c>
      <c r="AD203">
        <v>2.2628048000000001</v>
      </c>
      <c r="AE203">
        <v>0.39365719999999998</v>
      </c>
      <c r="AF203">
        <v>0.74397899999999995</v>
      </c>
      <c r="AG203">
        <v>4.8915699999999999E-2</v>
      </c>
      <c r="AH203">
        <v>6.7628754000000004</v>
      </c>
      <c r="AI203">
        <v>0.97678589999999998</v>
      </c>
      <c r="AJ203">
        <v>271.81533400000001</v>
      </c>
      <c r="AK203">
        <v>2.1326366999999999</v>
      </c>
      <c r="AL203">
        <v>64.431422800000007</v>
      </c>
      <c r="AM203">
        <v>2.1803999999999999E-3</v>
      </c>
      <c r="AN203">
        <v>22.639159100000001</v>
      </c>
      <c r="AO203">
        <v>1.4085424</v>
      </c>
      <c r="AP203">
        <v>37.493941599999999</v>
      </c>
      <c r="AQ203">
        <v>0.9095316</v>
      </c>
      <c r="AR203">
        <v>240.3548681</v>
      </c>
      <c r="AS203">
        <v>1.2094609000000001</v>
      </c>
      <c r="AT203">
        <v>-29.9073411</v>
      </c>
      <c r="AU203">
        <v>1.0870777</v>
      </c>
      <c r="AV203">
        <f>(5.2/nov_2021_out_good[[#This Row],[a]]+2*COS(nov_2021_out_good[[#This Row],[incl]]*3.1415/180)*((nov_2021_out_good[[#This Row],[a]]/5.2*(1-nov_2021_out_good[[#This Row],[e]]^2)^0.5)))</f>
        <v>2.8755302681751571</v>
      </c>
    </row>
    <row r="204" spans="1:48" x14ac:dyDescent="0.25">
      <c r="A204" s="30">
        <v>42644.849826388898</v>
      </c>
      <c r="B204" t="s">
        <v>1711</v>
      </c>
      <c r="C204" t="s">
        <v>2038</v>
      </c>
      <c r="D204">
        <v>27.8</v>
      </c>
      <c r="E204">
        <v>14.2</v>
      </c>
      <c r="F204">
        <v>-10</v>
      </c>
      <c r="G204">
        <v>3.9</v>
      </c>
      <c r="H204">
        <v>-9.3000000000000007</v>
      </c>
      <c r="I204" s="41">
        <v>31000000000</v>
      </c>
      <c r="J204">
        <v>0.11</v>
      </c>
      <c r="L204">
        <f>nov_2021_out_good[[#This Row],[Calculated Total Impact Energy(kt)]]*4180000000000*2/(nov_2021_out_good[[#This Row],[Vel(km/s)]]*1000)^2</f>
        <v>4560.6030549494144</v>
      </c>
      <c r="M204">
        <f>2*(nov_2021_out_good[[#This Row],[Mass (kg)]]/4/1500)^0.3333</f>
        <v>1.8252581982655331</v>
      </c>
      <c r="N204" t="s">
        <v>2518</v>
      </c>
      <c r="O204" t="s">
        <v>2519</v>
      </c>
      <c r="P204">
        <v>36.200000000000003</v>
      </c>
      <c r="Q204">
        <v>6.7</v>
      </c>
      <c r="R204">
        <v>14.20211252</v>
      </c>
      <c r="S204">
        <v>22.299857469999999</v>
      </c>
      <c r="T204">
        <v>290.7324112</v>
      </c>
      <c r="U204">
        <v>-1.907743712</v>
      </c>
      <c r="V204">
        <v>5.0400729039999996</v>
      </c>
      <c r="W204">
        <v>13.13994593</v>
      </c>
      <c r="Z204">
        <v>1</v>
      </c>
      <c r="AA204">
        <v>0.99566619999999995</v>
      </c>
      <c r="AB204">
        <v>1.4375E-3</v>
      </c>
      <c r="AC204" s="36">
        <v>2.1377009999999999</v>
      </c>
      <c r="AD204">
        <v>1.5666836</v>
      </c>
      <c r="AE204">
        <v>0.13904920000000001</v>
      </c>
      <c r="AF204">
        <v>0.3644752</v>
      </c>
      <c r="AG204">
        <v>5.6952500000000003E-2</v>
      </c>
      <c r="AH204">
        <v>13.2666392</v>
      </c>
      <c r="AI204">
        <v>1.421567</v>
      </c>
      <c r="AJ204">
        <v>191.37888889999999</v>
      </c>
      <c r="AK204">
        <v>1.2797643999999999</v>
      </c>
      <c r="AL204">
        <v>188.84993689999999</v>
      </c>
      <c r="AM204">
        <v>2.4590000000000001E-4</v>
      </c>
      <c r="AN204">
        <v>9.0042247999999994</v>
      </c>
      <c r="AO204">
        <v>1.1310308</v>
      </c>
      <c r="AP204">
        <v>34.732984100000003</v>
      </c>
      <c r="AQ204">
        <v>0.72346849999999996</v>
      </c>
      <c r="AR204">
        <v>286.37073600000002</v>
      </c>
      <c r="AS204">
        <v>1.9619485999999999</v>
      </c>
      <c r="AT204">
        <v>40.218925400000003</v>
      </c>
      <c r="AU204">
        <v>1.2024459999999999</v>
      </c>
      <c r="AV204">
        <f>(5.2/nov_2021_out_good[[#This Row],[a]]+2*COS(nov_2021_out_good[[#This Row],[incl]]*3.1415/180)*((nov_2021_out_good[[#This Row],[a]]/5.2*(1-nov_2021_out_good[[#This Row],[e]]^2)^0.5)))</f>
        <v>3.8652607419667313</v>
      </c>
    </row>
    <row r="205" spans="1:48" x14ac:dyDescent="0.25">
      <c r="A205" s="30">
        <v>44220.315081018503</v>
      </c>
      <c r="B205" t="s">
        <v>1513</v>
      </c>
      <c r="C205" t="s">
        <v>1514</v>
      </c>
      <c r="D205">
        <v>37.5</v>
      </c>
      <c r="E205">
        <v>19.2</v>
      </c>
      <c r="F205">
        <v>13.3</v>
      </c>
      <c r="G205">
        <v>-3.7</v>
      </c>
      <c r="H205">
        <v>13.3</v>
      </c>
      <c r="I205" s="41">
        <v>61000000000</v>
      </c>
      <c r="J205">
        <v>0.2</v>
      </c>
      <c r="L205">
        <f>nov_2021_out_good[[#This Row],[Calculated Total Impact Energy(kt)]]*4180000000000*2/(nov_2021_out_good[[#This Row],[Vel(km/s)]]*1000)^2</f>
        <v>4535.5902777777774</v>
      </c>
      <c r="M205">
        <f>2*(nov_2021_out_good[[#This Row],[Mass (kg)]]/4/1500)^0.3333</f>
        <v>1.8219155169963586</v>
      </c>
      <c r="N205" t="s">
        <v>2524</v>
      </c>
      <c r="O205" t="s">
        <v>2519</v>
      </c>
      <c r="P205">
        <v>-45</v>
      </c>
      <c r="Q205">
        <v>95.5</v>
      </c>
      <c r="R205">
        <v>19.169507039999999</v>
      </c>
      <c r="S205">
        <v>47.664284670000001</v>
      </c>
      <c r="T205">
        <v>114.6002455</v>
      </c>
      <c r="U205">
        <v>5.8988866890000002</v>
      </c>
      <c r="V205">
        <v>-12.88414015</v>
      </c>
      <c r="W205">
        <v>12.91015369</v>
      </c>
      <c r="Z205">
        <v>1</v>
      </c>
      <c r="AA205">
        <v>0.98280500000000004</v>
      </c>
      <c r="AB205">
        <v>7.3749999999999998E-4</v>
      </c>
      <c r="AC205" s="36">
        <v>11.068555999999999</v>
      </c>
      <c r="AD205">
        <v>6.0256805</v>
      </c>
      <c r="AE205">
        <v>3.0732569999999999</v>
      </c>
      <c r="AF205">
        <v>0.83689729999999996</v>
      </c>
      <c r="AG205">
        <v>8.3249199999999995E-2</v>
      </c>
      <c r="AH205">
        <v>18.299988500000001</v>
      </c>
      <c r="AI205">
        <v>1.1020901999999999</v>
      </c>
      <c r="AJ205">
        <v>355.23874819999997</v>
      </c>
      <c r="AK205">
        <v>1.0738097</v>
      </c>
      <c r="AL205">
        <v>124.2534599</v>
      </c>
      <c r="AM205">
        <v>4.2309999999999998E-4</v>
      </c>
      <c r="AN205">
        <v>15.316396599999999</v>
      </c>
      <c r="AO205">
        <v>1.1857882</v>
      </c>
      <c r="AP205">
        <v>40.684682000000002</v>
      </c>
      <c r="AQ205">
        <v>0.92278380000000004</v>
      </c>
      <c r="AR205">
        <v>47.430039700000002</v>
      </c>
      <c r="AS205">
        <v>1.7086253</v>
      </c>
      <c r="AT205">
        <v>-42.210196699999997</v>
      </c>
      <c r="AU205">
        <v>1.1572819000000001</v>
      </c>
      <c r="AV205">
        <f>(5.2/nov_2021_out_good[[#This Row],[a]]+2*COS(nov_2021_out_good[[#This Row],[incl]]*3.1415/180)*((nov_2021_out_good[[#This Row],[a]]/5.2*(1-nov_2021_out_good[[#This Row],[e]]^2)^0.5)))</f>
        <v>2.0673655327254914</v>
      </c>
    </row>
    <row r="206" spans="1:48" x14ac:dyDescent="0.25">
      <c r="A206" s="30">
        <v>43209.5850347222</v>
      </c>
      <c r="B206" t="s">
        <v>119</v>
      </c>
      <c r="C206" t="s">
        <v>1355</v>
      </c>
      <c r="D206">
        <v>30</v>
      </c>
      <c r="E206">
        <v>20.9</v>
      </c>
      <c r="F206">
        <v>-9.1</v>
      </c>
      <c r="G206">
        <v>-2.5</v>
      </c>
      <c r="H206">
        <v>18.600000000000001</v>
      </c>
      <c r="I206" s="41">
        <v>72000000000</v>
      </c>
      <c r="J206">
        <v>0.23</v>
      </c>
      <c r="L206">
        <f>nov_2021_out_good[[#This Row],[Calculated Total Impact Energy(kt)]]*4180000000000*2/(nov_2021_out_good[[#This Row],[Vel(km/s)]]*1000)^2</f>
        <v>4401.9138755980857</v>
      </c>
      <c r="M206">
        <f>2*(nov_2021_out_good[[#This Row],[Mass (kg)]]/4/1500)^0.3333</f>
        <v>1.8038395699657686</v>
      </c>
      <c r="N206" t="s">
        <v>2518</v>
      </c>
      <c r="O206" t="s">
        <v>2519</v>
      </c>
      <c r="P206">
        <v>7.5</v>
      </c>
      <c r="Q206">
        <v>3.6</v>
      </c>
      <c r="R206">
        <v>20.85713307</v>
      </c>
      <c r="S206">
        <v>71.169084139999995</v>
      </c>
      <c r="T206">
        <v>174.40783759999999</v>
      </c>
      <c r="U206">
        <v>19.646808459999999</v>
      </c>
      <c r="V206">
        <v>-1.9236730929999999</v>
      </c>
      <c r="W206">
        <v>6.7321912590000004</v>
      </c>
      <c r="Z206">
        <v>1</v>
      </c>
      <c r="AA206">
        <v>1.0002309</v>
      </c>
      <c r="AB206">
        <v>2.3611999999999999E-3</v>
      </c>
      <c r="AC206" s="36">
        <v>1.564524</v>
      </c>
      <c r="AD206">
        <v>1.2823774999999999</v>
      </c>
      <c r="AE206">
        <v>8.83969E-2</v>
      </c>
      <c r="AF206">
        <v>0.2200183</v>
      </c>
      <c r="AG206">
        <v>5.4313399999999998E-2</v>
      </c>
      <c r="AH206">
        <v>32.198237200000001</v>
      </c>
      <c r="AI206">
        <v>1.8414899</v>
      </c>
      <c r="AJ206">
        <v>347.64895360000003</v>
      </c>
      <c r="AK206">
        <v>3.3196481000000002</v>
      </c>
      <c r="AL206">
        <v>209.21477770000001</v>
      </c>
      <c r="AM206">
        <v>1.5440000000000001E-4</v>
      </c>
      <c r="AN206">
        <v>17.579359700000001</v>
      </c>
      <c r="AO206">
        <v>1.2351029</v>
      </c>
      <c r="AP206">
        <v>32.7819377</v>
      </c>
      <c r="AQ206">
        <v>0.72732149999999995</v>
      </c>
      <c r="AR206">
        <v>74.029273900000007</v>
      </c>
      <c r="AS206">
        <v>3.1148889</v>
      </c>
      <c r="AT206">
        <v>-70.1142574</v>
      </c>
      <c r="AU206">
        <v>1.3775378</v>
      </c>
      <c r="AV206">
        <f>(5.2/nov_2021_out_good[[#This Row],[a]]+2*COS(nov_2021_out_good[[#This Row],[incl]]*3.1415/180)*((nov_2021_out_good[[#This Row],[a]]/5.2*(1-nov_2021_out_good[[#This Row],[e]]^2)^0.5)))</f>
        <v>4.4621144086860003</v>
      </c>
    </row>
    <row r="207" spans="1:48" x14ac:dyDescent="0.25">
      <c r="A207" s="30">
        <v>44738.844745370399</v>
      </c>
      <c r="B207" t="s">
        <v>1471</v>
      </c>
      <c r="C207" t="s">
        <v>1472</v>
      </c>
      <c r="D207">
        <v>19</v>
      </c>
      <c r="E207">
        <v>20.100000000000001</v>
      </c>
      <c r="F207">
        <v>0.2</v>
      </c>
      <c r="G207">
        <v>-18.3</v>
      </c>
      <c r="H207">
        <v>8.1999999999999993</v>
      </c>
      <c r="I207" s="41">
        <v>65000000000</v>
      </c>
      <c r="J207">
        <v>0.21</v>
      </c>
      <c r="L207">
        <f>nov_2021_out_good[[#This Row],[Calculated Total Impact Energy(kt)]]*4180000000000*2/(nov_2021_out_good[[#This Row],[Vel(km/s)]]*1000)^2</f>
        <v>4345.4369941338082</v>
      </c>
      <c r="M207">
        <f>2*(nov_2021_out_good[[#This Row],[Mass (kg)]]/4/1500)^0.3333</f>
        <v>1.7960926483371382</v>
      </c>
      <c r="N207" t="s">
        <v>2524</v>
      </c>
      <c r="O207" t="s">
        <v>2519</v>
      </c>
      <c r="P207">
        <v>-69.7</v>
      </c>
      <c r="Q207">
        <v>164.7</v>
      </c>
      <c r="R207">
        <v>20.05417662</v>
      </c>
      <c r="S207">
        <v>61.941542120000001</v>
      </c>
      <c r="T207">
        <v>276.04931879999998</v>
      </c>
      <c r="U207">
        <v>-1.865007335</v>
      </c>
      <c r="V207">
        <v>17.598626150000001</v>
      </c>
      <c r="W207">
        <v>9.4329266599999997</v>
      </c>
      <c r="Z207">
        <v>1</v>
      </c>
      <c r="AA207">
        <v>0.31913019999999998</v>
      </c>
      <c r="AB207">
        <v>2.7203600000000001E-2</v>
      </c>
      <c r="AC207" s="36">
        <v>1.3026652999999999</v>
      </c>
      <c r="AD207">
        <v>0.8108978</v>
      </c>
      <c r="AE207">
        <v>1.19115E-2</v>
      </c>
      <c r="AF207">
        <v>0.60644830000000005</v>
      </c>
      <c r="AG207">
        <v>3.3425099999999999E-2</v>
      </c>
      <c r="AH207">
        <v>0.76781900000000003</v>
      </c>
      <c r="AI207">
        <v>1.0313973000000001</v>
      </c>
      <c r="AJ207">
        <v>324.6056327</v>
      </c>
      <c r="AK207">
        <v>1.3938758</v>
      </c>
      <c r="AL207">
        <v>95.119783100000006</v>
      </c>
      <c r="AM207">
        <v>0.29112310000000002</v>
      </c>
      <c r="AN207">
        <v>16.820263499999999</v>
      </c>
      <c r="AO207">
        <v>1.2039915000000001</v>
      </c>
      <c r="AP207">
        <v>25.521309500000001</v>
      </c>
      <c r="AQ207">
        <v>0.31483680000000003</v>
      </c>
      <c r="AR207">
        <v>306.69406729999997</v>
      </c>
      <c r="AS207">
        <v>1.1454176</v>
      </c>
      <c r="AT207">
        <v>-18.181875399999999</v>
      </c>
      <c r="AU207">
        <v>1.3071421999999999</v>
      </c>
      <c r="AV207">
        <f>(5.2/nov_2021_out_good[[#This Row],[a]]+2*COS(nov_2021_out_good[[#This Row],[incl]]*3.1415/180)*((nov_2021_out_good[[#This Row],[a]]/5.2*(1-nov_2021_out_good[[#This Row],[e]]^2)^0.5)))</f>
        <v>6.6606090098264934</v>
      </c>
    </row>
    <row r="208" spans="1:48" x14ac:dyDescent="0.25">
      <c r="A208" s="30">
        <v>38913.640844907401</v>
      </c>
      <c r="B208" t="s">
        <v>760</v>
      </c>
      <c r="C208" t="s">
        <v>761</v>
      </c>
      <c r="D208">
        <v>38.9</v>
      </c>
      <c r="E208">
        <v>30.2</v>
      </c>
      <c r="F208">
        <v>9.1999999999999993</v>
      </c>
      <c r="G208">
        <v>-1.2</v>
      </c>
      <c r="H208">
        <v>-28.7</v>
      </c>
      <c r="I208" s="41">
        <v>163000000000</v>
      </c>
      <c r="J208">
        <v>0.47</v>
      </c>
      <c r="L208">
        <f>nov_2021_out_good[[#This Row],[Calculated Total Impact Energy(kt)]]*4180000000000*2/(nov_2021_out_good[[#This Row],[Vel(km/s)]]*1000)^2</f>
        <v>4308.144379632472</v>
      </c>
      <c r="M208">
        <f>2*(nov_2021_out_good[[#This Row],[Mass (kg)]]/4/1500)^0.3333</f>
        <v>1.7909403615733916</v>
      </c>
      <c r="N208" t="s">
        <v>2518</v>
      </c>
      <c r="O208" t="s">
        <v>2519</v>
      </c>
      <c r="P208">
        <v>31.1</v>
      </c>
      <c r="Q208">
        <v>45.6</v>
      </c>
      <c r="R208">
        <v>30.1623938</v>
      </c>
      <c r="S208">
        <v>70.543279960000007</v>
      </c>
      <c r="T208">
        <v>15.108382239999999</v>
      </c>
      <c r="U208">
        <v>-27.456881379999999</v>
      </c>
      <c r="V208">
        <v>-7.4127446609999996</v>
      </c>
      <c r="W208">
        <v>10.04693393</v>
      </c>
      <c r="Z208">
        <v>1</v>
      </c>
      <c r="AA208">
        <v>0.94892790000000005</v>
      </c>
      <c r="AB208">
        <v>2.7179499999999999E-2</v>
      </c>
      <c r="AC208" s="36">
        <v>1.3214045000000001</v>
      </c>
      <c r="AD208">
        <v>1.1351662</v>
      </c>
      <c r="AE208">
        <v>9.5833399999999999E-2</v>
      </c>
      <c r="AF208">
        <v>0.1640626</v>
      </c>
      <c r="AG208">
        <v>5.1491000000000002E-2</v>
      </c>
      <c r="AH208">
        <v>54.683048200000002</v>
      </c>
      <c r="AI208">
        <v>2.4856311</v>
      </c>
      <c r="AJ208">
        <v>121.91995249999999</v>
      </c>
      <c r="AK208">
        <v>19.850049500000001</v>
      </c>
      <c r="AL208">
        <v>112.9182823</v>
      </c>
      <c r="AM208">
        <v>4.88E-5</v>
      </c>
      <c r="AN208">
        <v>27.922154599999999</v>
      </c>
      <c r="AO208">
        <v>1.6239490000000001</v>
      </c>
      <c r="AP208">
        <v>31.0494202</v>
      </c>
      <c r="AQ208">
        <v>1.0624304</v>
      </c>
      <c r="AR208">
        <v>344.54112880000002</v>
      </c>
      <c r="AS208">
        <v>3.1518323000000001</v>
      </c>
      <c r="AT208">
        <v>70.427377899999996</v>
      </c>
      <c r="AU208">
        <v>1.0745625999999999</v>
      </c>
      <c r="AV208">
        <f>(5.2/nov_2021_out_good[[#This Row],[a]]+2*COS(nov_2021_out_good[[#This Row],[incl]]*3.1415/180)*((nov_2021_out_good[[#This Row],[a]]/5.2*(1-nov_2021_out_good[[#This Row],[e]]^2)^0.5)))</f>
        <v>4.8298163111111334</v>
      </c>
    </row>
    <row r="209" spans="1:48" x14ac:dyDescent="0.25">
      <c r="A209" s="30">
        <v>44490.438912037003</v>
      </c>
      <c r="B209" t="s">
        <v>1367</v>
      </c>
      <c r="C209" t="s">
        <v>1897</v>
      </c>
      <c r="D209">
        <v>30</v>
      </c>
      <c r="E209">
        <v>15.9</v>
      </c>
      <c r="F209">
        <v>-14.1</v>
      </c>
      <c r="G209">
        <v>-7</v>
      </c>
      <c r="H209">
        <v>-1.9</v>
      </c>
      <c r="I209" s="41">
        <v>37000000000</v>
      </c>
      <c r="J209">
        <v>0.13</v>
      </c>
      <c r="L209">
        <f>nov_2021_out_good[[#This Row],[Calculated Total Impact Energy(kt)]]*4180000000000*2/(nov_2021_out_good[[#This Row],[Vel(km/s)]]*1000)^2</f>
        <v>4298.8805822554486</v>
      </c>
      <c r="M209">
        <f>2*(nov_2021_out_good[[#This Row],[Mass (kg)]]/4/1500)^0.3333</f>
        <v>1.7896558831912994</v>
      </c>
      <c r="N209" t="s">
        <v>2518</v>
      </c>
      <c r="O209" t="s">
        <v>2519</v>
      </c>
      <c r="P209">
        <v>51.5</v>
      </c>
      <c r="Q209">
        <v>51.4</v>
      </c>
      <c r="R209">
        <v>15.85622906</v>
      </c>
      <c r="S209">
        <v>49.162755900000001</v>
      </c>
      <c r="T209">
        <v>213.67803699999999</v>
      </c>
      <c r="U209">
        <v>9.9829632499999992</v>
      </c>
      <c r="V209">
        <v>6.6522814840000004</v>
      </c>
      <c r="W209">
        <v>10.368586970000001</v>
      </c>
      <c r="Z209">
        <v>1</v>
      </c>
      <c r="AA209">
        <v>0.74051730000000004</v>
      </c>
      <c r="AB209">
        <v>1.983E-2</v>
      </c>
      <c r="AC209" s="36">
        <v>1.5867051999999999</v>
      </c>
      <c r="AD209">
        <v>1.1636112999999999</v>
      </c>
      <c r="AE209">
        <v>4.3089799999999998E-2</v>
      </c>
      <c r="AF209">
        <v>0.36360419999999999</v>
      </c>
      <c r="AG209">
        <v>3.6038300000000002E-2</v>
      </c>
      <c r="AH209">
        <v>3.9216715</v>
      </c>
      <c r="AI209">
        <v>0.93855840000000001</v>
      </c>
      <c r="AJ209">
        <v>92.295342599999998</v>
      </c>
      <c r="AK209">
        <v>2.3468418</v>
      </c>
      <c r="AL209">
        <v>207.92868089999999</v>
      </c>
      <c r="AM209">
        <v>5.3778999999999997E-3</v>
      </c>
      <c r="AN209">
        <v>11.433617</v>
      </c>
      <c r="AO209">
        <v>1.1081318</v>
      </c>
      <c r="AP209">
        <v>31.937912099999998</v>
      </c>
      <c r="AQ209">
        <v>0.44198539999999997</v>
      </c>
      <c r="AR209">
        <v>210.07798320000001</v>
      </c>
      <c r="AS209">
        <v>1.2000652000000001</v>
      </c>
      <c r="AT209">
        <v>-1.2201557999999999</v>
      </c>
      <c r="AU209">
        <v>1.6299686</v>
      </c>
      <c r="AV209">
        <f>(5.2/nov_2021_out_good[[#This Row],[a]]+2*COS(nov_2021_out_good[[#This Row],[incl]]*3.1415/180)*((nov_2021_out_good[[#This Row],[a]]/5.2*(1-nov_2021_out_good[[#This Row],[e]]^2)^0.5)))</f>
        <v>4.8847801935043798</v>
      </c>
    </row>
    <row r="210" spans="1:48" x14ac:dyDescent="0.25">
      <c r="A210" s="30">
        <v>43277.744363425903</v>
      </c>
      <c r="B210" t="s">
        <v>466</v>
      </c>
      <c r="C210" t="s">
        <v>1748</v>
      </c>
      <c r="D210">
        <v>63</v>
      </c>
      <c r="E210">
        <v>14.1</v>
      </c>
      <c r="F210">
        <v>-10</v>
      </c>
      <c r="G210">
        <v>-1</v>
      </c>
      <c r="H210">
        <v>-9.9</v>
      </c>
      <c r="I210" s="41">
        <v>29000000000</v>
      </c>
      <c r="J210">
        <v>0.1</v>
      </c>
      <c r="L210">
        <f>nov_2021_out_good[[#This Row],[Calculated Total Impact Energy(kt)]]*4180000000000*2/(nov_2021_out_good[[#This Row],[Vel(km/s)]]*1000)^2</f>
        <v>4205.0198682158843</v>
      </c>
      <c r="M210">
        <f>2*(nov_2021_out_good[[#This Row],[Mass (kg)]]/4/1500)^0.3333</f>
        <v>1.7765362583657924</v>
      </c>
      <c r="N210" t="s">
        <v>2518</v>
      </c>
      <c r="O210" t="s">
        <v>2519</v>
      </c>
      <c r="P210">
        <v>32</v>
      </c>
      <c r="Q210">
        <v>12.1</v>
      </c>
      <c r="R210">
        <v>14.10709042</v>
      </c>
      <c r="S210">
        <v>13.522093780000001</v>
      </c>
      <c r="T210">
        <v>340.18029680000001</v>
      </c>
      <c r="U210">
        <v>-3.1031335040000001</v>
      </c>
      <c r="V210">
        <v>1.1184023919999999</v>
      </c>
      <c r="W210">
        <v>13.716039459999999</v>
      </c>
      <c r="Z210">
        <v>1</v>
      </c>
      <c r="AA210">
        <v>1.0063914</v>
      </c>
      <c r="AB210">
        <v>1.4323999999999999E-3</v>
      </c>
      <c r="AC210" s="36">
        <v>2.7059641999999999</v>
      </c>
      <c r="AD210">
        <v>1.8561778</v>
      </c>
      <c r="AE210">
        <v>0.26152370000000003</v>
      </c>
      <c r="AF210">
        <v>0.45781519999999998</v>
      </c>
      <c r="AG210">
        <v>7.6606099999999996E-2</v>
      </c>
      <c r="AH210">
        <v>9.7729687999999992</v>
      </c>
      <c r="AI210">
        <v>1.0272842</v>
      </c>
      <c r="AJ210">
        <v>165.5369264</v>
      </c>
      <c r="AK210">
        <v>1.126701</v>
      </c>
      <c r="AL210">
        <v>94.840838199999993</v>
      </c>
      <c r="AM210">
        <v>1.4801E-3</v>
      </c>
      <c r="AN210">
        <v>8.7289451000000007</v>
      </c>
      <c r="AO210">
        <v>1.1430419999999999</v>
      </c>
      <c r="AP210">
        <v>35.602571699999999</v>
      </c>
      <c r="AQ210">
        <v>0.9456831</v>
      </c>
      <c r="AR210">
        <v>183.19614340000001</v>
      </c>
      <c r="AS210">
        <v>1.8744921000000001</v>
      </c>
      <c r="AT210">
        <v>47.378255000000003</v>
      </c>
      <c r="AU210">
        <v>1.3171444000000001</v>
      </c>
      <c r="AV210">
        <f>(5.2/nov_2021_out_good[[#This Row],[a]]+2*COS(nov_2021_out_good[[#This Row],[incl]]*3.1415/180)*((nov_2021_out_good[[#This Row],[a]]/5.2*(1-nov_2021_out_good[[#This Row],[e]]^2)^0.5)))</f>
        <v>3.42694939254454</v>
      </c>
    </row>
    <row r="211" spans="1:48" x14ac:dyDescent="0.25">
      <c r="A211" s="30">
        <v>40923.518287036997</v>
      </c>
      <c r="B211" t="s">
        <v>2422</v>
      </c>
      <c r="C211" t="s">
        <v>2423</v>
      </c>
      <c r="D211">
        <v>26.3</v>
      </c>
      <c r="E211">
        <v>12.3</v>
      </c>
      <c r="F211">
        <v>-1.9</v>
      </c>
      <c r="G211">
        <v>5.0999999999999996</v>
      </c>
      <c r="H211">
        <v>11</v>
      </c>
      <c r="I211" s="41">
        <v>21000000000</v>
      </c>
      <c r="J211">
        <v>7.5999999999999998E-2</v>
      </c>
      <c r="L211">
        <f>nov_2021_out_good[[#This Row],[Calculated Total Impact Energy(kt)]]*4180000000000*2/(nov_2021_out_good[[#This Row],[Vel(km/s)]]*1000)^2</f>
        <v>4199.6166303126447</v>
      </c>
      <c r="M211">
        <f>2*(nov_2021_out_good[[#This Row],[Mass (kg)]]/4/1500)^0.3333</f>
        <v>1.7757750885730139</v>
      </c>
      <c r="N211" t="s">
        <v>2524</v>
      </c>
      <c r="O211" t="s">
        <v>2519</v>
      </c>
      <c r="P211">
        <v>-64.099999999999994</v>
      </c>
      <c r="Q211">
        <v>109.9</v>
      </c>
      <c r="R211">
        <v>12.272734010000001</v>
      </c>
      <c r="S211">
        <v>52.22403293</v>
      </c>
      <c r="T211">
        <v>180.2989379</v>
      </c>
      <c r="U211">
        <v>9.7003845549999994</v>
      </c>
      <c r="V211">
        <v>5.0611735999999997E-2</v>
      </c>
      <c r="W211">
        <v>7.5179769839999997</v>
      </c>
      <c r="Z211">
        <v>1</v>
      </c>
      <c r="AA211">
        <v>0.61810050000000005</v>
      </c>
      <c r="AB211">
        <v>6.6469899999999998E-2</v>
      </c>
      <c r="AC211" s="36">
        <v>1.0039563</v>
      </c>
      <c r="AD211">
        <v>0.81102839999999998</v>
      </c>
      <c r="AE211">
        <v>2.97684E-2</v>
      </c>
      <c r="AF211">
        <v>0.2378806</v>
      </c>
      <c r="AG211">
        <v>5.4009500000000002E-2</v>
      </c>
      <c r="AH211">
        <v>3.9285185</v>
      </c>
      <c r="AI211">
        <v>2.2207493999999999</v>
      </c>
      <c r="AJ211">
        <v>200.94135790000001</v>
      </c>
      <c r="AK211">
        <v>1.1297041000000001</v>
      </c>
      <c r="AL211">
        <v>114.6023534</v>
      </c>
      <c r="AM211">
        <v>1.17065E-2</v>
      </c>
      <c r="AN211">
        <v>5.0862917000000003</v>
      </c>
      <c r="AO211">
        <v>1.4810336</v>
      </c>
      <c r="AP211">
        <v>26.644706200000002</v>
      </c>
      <c r="AQ211">
        <v>0.75339959999999995</v>
      </c>
      <c r="AR211">
        <v>232.68217519999999</v>
      </c>
      <c r="AS211">
        <v>1.6152641000000001</v>
      </c>
      <c r="AT211">
        <v>-40.586931800000002</v>
      </c>
      <c r="AU211">
        <v>5.6098429000000003</v>
      </c>
      <c r="AV211">
        <f>(5.2/nov_2021_out_good[[#This Row],[a]]+2*COS(nov_2021_out_good[[#This Row],[incl]]*3.1415/180)*((nov_2021_out_good[[#This Row],[a]]/5.2*(1-nov_2021_out_good[[#This Row],[e]]^2)^0.5)))</f>
        <v>6.7138805925316039</v>
      </c>
    </row>
    <row r="212" spans="1:48" x14ac:dyDescent="0.25">
      <c r="A212" s="30">
        <v>38875.004490740699</v>
      </c>
      <c r="B212" t="s">
        <v>1529</v>
      </c>
      <c r="C212" t="s">
        <v>1530</v>
      </c>
      <c r="D212">
        <v>40.700000000000003</v>
      </c>
      <c r="E212">
        <v>19.600000000000001</v>
      </c>
      <c r="F212">
        <v>6.1</v>
      </c>
      <c r="G212">
        <v>4.5999999999999996</v>
      </c>
      <c r="H212">
        <v>-18</v>
      </c>
      <c r="I212" s="41">
        <v>59000000000</v>
      </c>
      <c r="J212">
        <v>0.19</v>
      </c>
      <c r="L212">
        <f>nov_2021_out_good[[#This Row],[Calculated Total Impact Energy(kt)]]*4180000000000*2/(nov_2021_out_good[[#This Row],[Vel(km/s)]]*1000)^2</f>
        <v>4134.7355268638066</v>
      </c>
      <c r="M212">
        <f>2*(nov_2021_out_good[[#This Row],[Mass (kg)]]/4/1500)^0.3333</f>
        <v>1.766583680730704</v>
      </c>
      <c r="N212" t="s">
        <v>2518</v>
      </c>
      <c r="O212" t="s">
        <v>2519</v>
      </c>
      <c r="P212">
        <v>69.2</v>
      </c>
      <c r="Q212">
        <v>22.5</v>
      </c>
      <c r="R212">
        <v>19.554283420000001</v>
      </c>
      <c r="S212">
        <v>43.430521570000003</v>
      </c>
      <c r="T212">
        <v>351.80815530000001</v>
      </c>
      <c r="U212">
        <v>-13.305904379999999</v>
      </c>
      <c r="V212">
        <v>1.9154769119999999</v>
      </c>
      <c r="W212">
        <v>14.20048791</v>
      </c>
      <c r="Z212">
        <v>1</v>
      </c>
      <c r="AA212">
        <v>0.91170150000000005</v>
      </c>
      <c r="AB212">
        <v>6.6233000000000004E-3</v>
      </c>
      <c r="AC212" s="36">
        <v>5.2964957999999998</v>
      </c>
      <c r="AD212">
        <v>3.1040987000000002</v>
      </c>
      <c r="AE212">
        <v>0.6790832</v>
      </c>
      <c r="AF212">
        <v>0.70629109999999995</v>
      </c>
      <c r="AG212">
        <v>6.5060999999999994E-2</v>
      </c>
      <c r="AH212">
        <v>16.4486469</v>
      </c>
      <c r="AI212">
        <v>1.2357422</v>
      </c>
      <c r="AJ212">
        <v>138.983723</v>
      </c>
      <c r="AK212">
        <v>1.4088050999999999</v>
      </c>
      <c r="AL212">
        <v>76.0537858</v>
      </c>
      <c r="AM212">
        <v>2.2560000000000001E-4</v>
      </c>
      <c r="AN212">
        <v>16.0776042</v>
      </c>
      <c r="AO212">
        <v>1.1901846</v>
      </c>
      <c r="AP212">
        <v>38.243731699999998</v>
      </c>
      <c r="AQ212">
        <v>0.81742099999999995</v>
      </c>
      <c r="AR212">
        <v>113.6493808</v>
      </c>
      <c r="AS212">
        <v>2.3360845000000001</v>
      </c>
      <c r="AT212">
        <v>62.434195899999999</v>
      </c>
      <c r="AU212">
        <v>1.2365694</v>
      </c>
      <c r="AV212">
        <f>(5.2/nov_2021_out_good[[#This Row],[a]]+2*COS(nov_2021_out_good[[#This Row],[incl]]*3.1415/180)*((nov_2021_out_good[[#This Row],[a]]/5.2*(1-nov_2021_out_good[[#This Row],[e]]^2)^0.5)))</f>
        <v>2.485792989155478</v>
      </c>
    </row>
    <row r="213" spans="1:48" x14ac:dyDescent="0.25">
      <c r="A213" s="30">
        <v>42290.516064814801</v>
      </c>
      <c r="B213" t="s">
        <v>1022</v>
      </c>
      <c r="C213" t="s">
        <v>2338</v>
      </c>
      <c r="D213">
        <v>38.9</v>
      </c>
      <c r="E213">
        <v>12.9</v>
      </c>
      <c r="F213">
        <v>-6.6</v>
      </c>
      <c r="G213">
        <v>3.8</v>
      </c>
      <c r="H213">
        <v>10.4</v>
      </c>
      <c r="I213" s="41">
        <v>23000000000</v>
      </c>
      <c r="J213">
        <v>8.2000000000000003E-2</v>
      </c>
      <c r="L213">
        <f>nov_2021_out_good[[#This Row],[Calculated Total Impact Energy(kt)]]*4180000000000*2/(nov_2021_out_good[[#This Row],[Vel(km/s)]]*1000)^2</f>
        <v>4119.4639745207623</v>
      </c>
      <c r="M213">
        <f>2*(nov_2021_out_good[[#This Row],[Mass (kg)]]/4/1500)^0.3333</f>
        <v>1.7644062694967153</v>
      </c>
      <c r="N213" t="s">
        <v>2524</v>
      </c>
      <c r="O213" t="s">
        <v>2525</v>
      </c>
      <c r="P213">
        <v>-8</v>
      </c>
      <c r="Q213">
        <v>-52.5</v>
      </c>
      <c r="R213">
        <v>12.89030644</v>
      </c>
      <c r="S213">
        <v>49.266105789999997</v>
      </c>
      <c r="T213">
        <v>162.588167</v>
      </c>
      <c r="U213">
        <v>9.3200436010000001</v>
      </c>
      <c r="V213">
        <v>-2.9228386159999999</v>
      </c>
      <c r="W213">
        <v>8.4115279049999998</v>
      </c>
      <c r="Z213">
        <v>1</v>
      </c>
      <c r="AA213">
        <v>0.97869729999999999</v>
      </c>
      <c r="AB213">
        <v>1.0437699999999999E-2</v>
      </c>
      <c r="AC213" s="36">
        <v>1.4459116999999999</v>
      </c>
      <c r="AD213">
        <v>1.2123044999999999</v>
      </c>
      <c r="AE213">
        <v>3.8253500000000003E-2</v>
      </c>
      <c r="AF213">
        <v>0.1926968</v>
      </c>
      <c r="AG213">
        <v>3.3114600000000001E-2</v>
      </c>
      <c r="AH213">
        <v>9.1837835000000005</v>
      </c>
      <c r="AI213">
        <v>1.8443121</v>
      </c>
      <c r="AJ213">
        <v>331.80635260000003</v>
      </c>
      <c r="AK213">
        <v>6.0140450000000003</v>
      </c>
      <c r="AL213">
        <v>19.638025299999999</v>
      </c>
      <c r="AM213">
        <v>1.0719E-3</v>
      </c>
      <c r="AN213">
        <v>6.2802369000000002</v>
      </c>
      <c r="AO213">
        <v>1.3130826</v>
      </c>
      <c r="AP213">
        <v>32.3476055</v>
      </c>
      <c r="AQ213">
        <v>0.35691289999999998</v>
      </c>
      <c r="AR213">
        <v>195.1862452</v>
      </c>
      <c r="AS213">
        <v>7.9435627000000002</v>
      </c>
      <c r="AT213">
        <v>-69.071043299999999</v>
      </c>
      <c r="AU213">
        <v>2.8676379000000001</v>
      </c>
      <c r="AV213">
        <f>(5.2/nov_2021_out_good[[#This Row],[a]]+2*COS(nov_2021_out_good[[#This Row],[incl]]*3.1415/180)*((nov_2021_out_good[[#This Row],[a]]/5.2*(1-nov_2021_out_good[[#This Row],[e]]^2)^0.5)))</f>
        <v>4.741019126550837</v>
      </c>
    </row>
    <row r="214" spans="1:48" x14ac:dyDescent="0.25">
      <c r="A214" s="30">
        <v>41727.573391203703</v>
      </c>
      <c r="B214" t="s">
        <v>103</v>
      </c>
      <c r="C214" t="s">
        <v>1858</v>
      </c>
      <c r="D214">
        <v>30.7</v>
      </c>
      <c r="E214">
        <v>16.3</v>
      </c>
      <c r="F214">
        <v>10</v>
      </c>
      <c r="G214">
        <v>-12.7</v>
      </c>
      <c r="H214">
        <v>2.2000000000000002</v>
      </c>
      <c r="I214" s="41">
        <v>39000000000</v>
      </c>
      <c r="J214">
        <v>0.13</v>
      </c>
      <c r="L214">
        <f>nov_2021_out_good[[#This Row],[Calculated Total Impact Energy(kt)]]*4180000000000*2/(nov_2021_out_good[[#This Row],[Vel(km/s)]]*1000)^2</f>
        <v>4090.4813880838569</v>
      </c>
      <c r="M214">
        <f>2*(nov_2021_out_good[[#This Row],[Mass (kg)]]/4/1500)^0.3333</f>
        <v>1.7602591009900941</v>
      </c>
      <c r="N214" t="s">
        <v>2524</v>
      </c>
      <c r="O214" t="s">
        <v>2519</v>
      </c>
      <c r="P214">
        <v>-28.7</v>
      </c>
      <c r="Q214">
        <v>121.5</v>
      </c>
      <c r="R214">
        <v>16.31349135</v>
      </c>
      <c r="S214">
        <v>21.885656990000001</v>
      </c>
      <c r="T214">
        <v>18.114512829999999</v>
      </c>
      <c r="U214">
        <v>-5.7795539119999999</v>
      </c>
      <c r="V214">
        <v>-1.890669873</v>
      </c>
      <c r="W214">
        <v>15.137771430000001</v>
      </c>
      <c r="Z214">
        <v>1</v>
      </c>
      <c r="AA214">
        <v>0.88682729999999999</v>
      </c>
      <c r="AB214">
        <v>1.05313E-2</v>
      </c>
      <c r="AC214" s="36">
        <v>2.9267818000000001</v>
      </c>
      <c r="AD214">
        <v>1.9068045</v>
      </c>
      <c r="AE214">
        <v>0.2190146</v>
      </c>
      <c r="AF214">
        <v>0.53491440000000001</v>
      </c>
      <c r="AG214">
        <v>5.7604900000000001E-2</v>
      </c>
      <c r="AH214">
        <v>3.9490034999999999</v>
      </c>
      <c r="AI214">
        <v>0.61644169999999998</v>
      </c>
      <c r="AJ214">
        <v>47.232374299999996</v>
      </c>
      <c r="AK214">
        <v>1.485528</v>
      </c>
      <c r="AL214">
        <v>188.5861396</v>
      </c>
      <c r="AM214">
        <v>1.0217E-3</v>
      </c>
      <c r="AN214">
        <v>11.8446775</v>
      </c>
      <c r="AO214">
        <v>1.1205927</v>
      </c>
      <c r="AP214">
        <v>36.217401600000002</v>
      </c>
      <c r="AQ214">
        <v>0.73773250000000001</v>
      </c>
      <c r="AR214">
        <v>160.52205459999999</v>
      </c>
      <c r="AS214">
        <v>1.1656069</v>
      </c>
      <c r="AT214">
        <v>-4.3766575999999997</v>
      </c>
      <c r="AU214">
        <v>1.2517311</v>
      </c>
      <c r="AV214">
        <f>(5.2/nov_2021_out_good[[#This Row],[a]]+2*COS(nov_2021_out_good[[#This Row],[incl]]*3.1415/180)*((nov_2021_out_good[[#This Row],[a]]/5.2*(1-nov_2021_out_good[[#This Row],[e]]^2)^0.5)))</f>
        <v>3.3452471950304292</v>
      </c>
    </row>
    <row r="215" spans="1:48" x14ac:dyDescent="0.25">
      <c r="A215" s="30">
        <v>44126.735798611102</v>
      </c>
      <c r="B215" t="s">
        <v>286</v>
      </c>
      <c r="C215" t="s">
        <v>1742</v>
      </c>
      <c r="D215">
        <v>40</v>
      </c>
      <c r="E215">
        <v>17.600000000000001</v>
      </c>
      <c r="F215">
        <v>-9.4</v>
      </c>
      <c r="G215">
        <v>14.1</v>
      </c>
      <c r="H215">
        <v>-4.9000000000000004</v>
      </c>
      <c r="I215" s="41">
        <v>44000000000</v>
      </c>
      <c r="J215">
        <v>0.15</v>
      </c>
      <c r="L215">
        <f>nov_2021_out_good[[#This Row],[Calculated Total Impact Energy(kt)]]*4180000000000*2/(nov_2021_out_good[[#This Row],[Vel(km/s)]]*1000)^2</f>
        <v>4048.2954545454545</v>
      </c>
      <c r="M215">
        <f>2*(nov_2021_out_good[[#This Row],[Mass (kg)]]/4/1500)^0.3333</f>
        <v>1.7541874857608915</v>
      </c>
      <c r="N215" t="s">
        <v>2518</v>
      </c>
      <c r="O215" t="s">
        <v>2525</v>
      </c>
      <c r="P215">
        <v>22</v>
      </c>
      <c r="Q215">
        <v>-133.5</v>
      </c>
      <c r="R215">
        <v>17.640294780000001</v>
      </c>
      <c r="S215">
        <v>72.449961560000006</v>
      </c>
      <c r="T215">
        <v>79.255113899999998</v>
      </c>
      <c r="U215">
        <v>-3.135711905</v>
      </c>
      <c r="V215">
        <v>-16.524318600000001</v>
      </c>
      <c r="W215">
        <v>5.3192297850000001</v>
      </c>
      <c r="Z215">
        <v>1</v>
      </c>
      <c r="AA215">
        <v>0.9373245</v>
      </c>
      <c r="AB215">
        <v>9.2793000000000007E-3</v>
      </c>
      <c r="AC215" s="36">
        <v>4.4082388000000003</v>
      </c>
      <c r="AD215">
        <v>2.6727816</v>
      </c>
      <c r="AE215">
        <v>0.39241779999999998</v>
      </c>
      <c r="AF215">
        <v>0.64930750000000004</v>
      </c>
      <c r="AG215">
        <v>5.4208800000000001E-2</v>
      </c>
      <c r="AH215">
        <v>11.5998111</v>
      </c>
      <c r="AI215">
        <v>1.0498417</v>
      </c>
      <c r="AJ215">
        <v>148.51580050000001</v>
      </c>
      <c r="AK215">
        <v>2.0098417</v>
      </c>
      <c r="AL215">
        <v>209.49090960000001</v>
      </c>
      <c r="AM215">
        <v>6.9019999999999997E-4</v>
      </c>
      <c r="AN215">
        <v>13.1438145</v>
      </c>
      <c r="AO215">
        <v>1.1565198000000001</v>
      </c>
      <c r="AP215">
        <v>38.094943499999999</v>
      </c>
      <c r="AQ215">
        <v>0.63960139999999999</v>
      </c>
      <c r="AR215">
        <v>250.46965940000001</v>
      </c>
      <c r="AS215">
        <v>1.8938090999999999</v>
      </c>
      <c r="AT215">
        <v>12.832258299999999</v>
      </c>
      <c r="AU215">
        <v>1.2178173999999999</v>
      </c>
      <c r="AV215">
        <f>(5.2/nov_2021_out_good[[#This Row],[a]]+2*COS(nov_2021_out_good[[#This Row],[incl]]*3.1415/180)*((nov_2021_out_good[[#This Row],[a]]/5.2*(1-nov_2021_out_good[[#This Row],[e]]^2)^0.5)))</f>
        <v>2.711387087317533</v>
      </c>
    </row>
    <row r="216" spans="1:48" x14ac:dyDescent="0.25">
      <c r="A216" s="30">
        <v>43604.616006944401</v>
      </c>
      <c r="B216" t="s">
        <v>2048</v>
      </c>
      <c r="C216" t="s">
        <v>2049</v>
      </c>
      <c r="D216">
        <v>33.299999999999997</v>
      </c>
      <c r="E216">
        <v>15.2</v>
      </c>
      <c r="F216">
        <v>7.3</v>
      </c>
      <c r="G216">
        <v>-12.2</v>
      </c>
      <c r="H216">
        <v>5.3</v>
      </c>
      <c r="I216" s="41">
        <v>33000000000</v>
      </c>
      <c r="J216">
        <v>0.11</v>
      </c>
      <c r="L216">
        <f>nov_2021_out_good[[#This Row],[Calculated Total Impact Energy(kt)]]*4180000000000*2/(nov_2021_out_good[[#This Row],[Vel(km/s)]]*1000)^2</f>
        <v>3980.2631578947367</v>
      </c>
      <c r="M216">
        <f>2*(nov_2021_out_good[[#This Row],[Mass (kg)]]/4/1500)^0.3333</f>
        <v>1.7443064327947222</v>
      </c>
      <c r="N216" t="s">
        <v>2524</v>
      </c>
      <c r="O216" t="s">
        <v>2519</v>
      </c>
      <c r="P216">
        <v>-23.6</v>
      </c>
      <c r="Q216">
        <v>132.80000000000001</v>
      </c>
      <c r="R216">
        <v>15.17300234</v>
      </c>
      <c r="S216">
        <v>11.47417005</v>
      </c>
      <c r="T216">
        <v>283.65805840000002</v>
      </c>
      <c r="U216">
        <v>-0.71270342099999995</v>
      </c>
      <c r="V216">
        <v>2.9329559000000001</v>
      </c>
      <c r="W216">
        <v>14.86976205</v>
      </c>
      <c r="Z216">
        <v>1</v>
      </c>
      <c r="AA216">
        <v>0.87366480000000002</v>
      </c>
      <c r="AB216">
        <v>1.5075399999999999E-2</v>
      </c>
      <c r="AC216" s="36">
        <v>2.1396662000000002</v>
      </c>
      <c r="AD216">
        <v>1.5066655</v>
      </c>
      <c r="AE216">
        <v>0.1067881</v>
      </c>
      <c r="AF216">
        <v>0.42013349999999999</v>
      </c>
      <c r="AG216">
        <v>4.9148600000000001E-2</v>
      </c>
      <c r="AH216">
        <v>1.6580591</v>
      </c>
      <c r="AI216">
        <v>0.40540549999999997</v>
      </c>
      <c r="AJ216">
        <v>57.468342700000001</v>
      </c>
      <c r="AK216">
        <v>1.8780874999999999</v>
      </c>
      <c r="AL216">
        <v>238.0085693</v>
      </c>
      <c r="AM216">
        <v>1.9241600000000001E-2</v>
      </c>
      <c r="AN216">
        <v>10.4170341</v>
      </c>
      <c r="AO216">
        <v>1.1115462</v>
      </c>
      <c r="AP216">
        <v>34.1321279</v>
      </c>
      <c r="AQ216">
        <v>0.61133820000000005</v>
      </c>
      <c r="AR216">
        <v>215.0532623</v>
      </c>
      <c r="AS216">
        <v>1.3081976</v>
      </c>
      <c r="AT216">
        <v>-19.505362600000002</v>
      </c>
      <c r="AU216">
        <v>1.1831075</v>
      </c>
      <c r="AV216">
        <f>(5.2/nov_2021_out_good[[#This Row],[a]]+2*COS(nov_2021_out_good[[#This Row],[incl]]*3.1415/180)*((nov_2021_out_good[[#This Row],[a]]/5.2*(1-nov_2021_out_good[[#This Row],[e]]^2)^0.5)))</f>
        <v>3.9769723115629474</v>
      </c>
    </row>
    <row r="217" spans="1:48" x14ac:dyDescent="0.25">
      <c r="A217" s="30">
        <v>39991.5472800926</v>
      </c>
      <c r="B217" t="s">
        <v>2021</v>
      </c>
      <c r="C217" t="s">
        <v>2022</v>
      </c>
      <c r="D217">
        <v>26.1</v>
      </c>
      <c r="E217">
        <v>15.2</v>
      </c>
      <c r="F217">
        <v>-11.6</v>
      </c>
      <c r="G217">
        <v>1.6</v>
      </c>
      <c r="H217">
        <v>9.6999999999999993</v>
      </c>
      <c r="I217" s="41">
        <v>32000000000</v>
      </c>
      <c r="J217">
        <v>0.11</v>
      </c>
      <c r="L217">
        <f>nov_2021_out_good[[#This Row],[Calculated Total Impact Energy(kt)]]*4180000000000*2/(nov_2021_out_good[[#This Row],[Vel(km/s)]]*1000)^2</f>
        <v>3980.2631578947367</v>
      </c>
      <c r="M217">
        <f>2*(nov_2021_out_good[[#This Row],[Mass (kg)]]/4/1500)^0.3333</f>
        <v>1.7443064327947222</v>
      </c>
      <c r="N217" t="s">
        <v>2524</v>
      </c>
      <c r="O217" t="s">
        <v>2525</v>
      </c>
      <c r="P217">
        <v>-26.6</v>
      </c>
      <c r="Q217">
        <v>-12.6</v>
      </c>
      <c r="R217">
        <v>15.20559108</v>
      </c>
      <c r="S217">
        <v>13.62400328</v>
      </c>
      <c r="T217">
        <v>164.30341730000001</v>
      </c>
      <c r="U217">
        <v>3.4480981580000001</v>
      </c>
      <c r="V217">
        <v>-0.96899478100000003</v>
      </c>
      <c r="W217">
        <v>14.77774232</v>
      </c>
      <c r="Z217">
        <v>1</v>
      </c>
      <c r="AA217">
        <v>0.96727390000000002</v>
      </c>
      <c r="AB217">
        <v>6.4365000000000004E-3</v>
      </c>
      <c r="AC217" s="36">
        <v>1.5583024000000001</v>
      </c>
      <c r="AD217">
        <v>1.2627881999999999</v>
      </c>
      <c r="AE217">
        <v>6.0092600000000003E-2</v>
      </c>
      <c r="AF217">
        <v>0.23401730000000001</v>
      </c>
      <c r="AG217">
        <v>3.8563199999999999E-2</v>
      </c>
      <c r="AH217">
        <v>16.892618500000001</v>
      </c>
      <c r="AI217">
        <v>1.6331599999999999</v>
      </c>
      <c r="AJ217">
        <v>318.09913940000001</v>
      </c>
      <c r="AK217">
        <v>2.9854346</v>
      </c>
      <c r="AL217">
        <v>275.88322959999999</v>
      </c>
      <c r="AM217">
        <v>4.1090000000000001E-4</v>
      </c>
      <c r="AN217">
        <v>10.296561000000001</v>
      </c>
      <c r="AO217">
        <v>1.1212858000000001</v>
      </c>
      <c r="AP217">
        <v>32.292531199999999</v>
      </c>
      <c r="AQ217">
        <v>0.51762370000000002</v>
      </c>
      <c r="AR217">
        <v>103.2924618</v>
      </c>
      <c r="AS217">
        <v>1.6168309999999999</v>
      </c>
      <c r="AT217">
        <v>-42.241865599999997</v>
      </c>
      <c r="AU217">
        <v>1.2534398</v>
      </c>
      <c r="AV217">
        <f>(5.2/nov_2021_out_good[[#This Row],[a]]+2*COS(nov_2021_out_good[[#This Row],[incl]]*3.1415/180)*((nov_2021_out_good[[#This Row],[a]]/5.2*(1-nov_2021_out_good[[#This Row],[e]]^2)^0.5)))</f>
        <v>4.5696994541539606</v>
      </c>
    </row>
    <row r="218" spans="1:48" x14ac:dyDescent="0.25">
      <c r="A218" s="30">
        <v>41201.684976851902</v>
      </c>
      <c r="B218" t="s">
        <v>2333</v>
      </c>
      <c r="C218" t="s">
        <v>1652</v>
      </c>
      <c r="D218">
        <v>29.3</v>
      </c>
      <c r="E218">
        <v>13.2</v>
      </c>
      <c r="F218">
        <v>-2.2999999999999998</v>
      </c>
      <c r="G218">
        <v>-3.9</v>
      </c>
      <c r="H218">
        <v>12.4</v>
      </c>
      <c r="I218" s="41">
        <v>23000000000</v>
      </c>
      <c r="J218">
        <v>8.2000000000000003E-2</v>
      </c>
      <c r="L218">
        <f>nov_2021_out_good[[#This Row],[Calculated Total Impact Energy(kt)]]*4180000000000*2/(nov_2021_out_good[[#This Row],[Vel(km/s)]]*1000)^2</f>
        <v>3934.3434343434342</v>
      </c>
      <c r="M218">
        <f>2*(nov_2021_out_good[[#This Row],[Mass (kg)]]/4/1500)^0.3333</f>
        <v>1.7375732046196435</v>
      </c>
      <c r="N218" t="s">
        <v>2524</v>
      </c>
      <c r="O218" t="s">
        <v>2519</v>
      </c>
      <c r="P218">
        <v>-75.400000000000006</v>
      </c>
      <c r="Q218">
        <v>49.6</v>
      </c>
      <c r="R218">
        <v>13.200757550000001</v>
      </c>
      <c r="S218">
        <v>6.1819938109999999</v>
      </c>
      <c r="T218">
        <v>33.091284450000003</v>
      </c>
      <c r="U218">
        <v>-1.190976228</v>
      </c>
      <c r="V218">
        <v>-0.77612950700000005</v>
      </c>
      <c r="W218">
        <v>13.123993240000001</v>
      </c>
      <c r="Z218">
        <v>1</v>
      </c>
      <c r="AA218">
        <v>0.99433020000000005</v>
      </c>
      <c r="AB218">
        <v>5.1960000000000005E-4</v>
      </c>
      <c r="AC218" s="36">
        <v>2.0589941</v>
      </c>
      <c r="AD218">
        <v>1.5266621</v>
      </c>
      <c r="AE218">
        <v>0.16364139999999999</v>
      </c>
      <c r="AF218">
        <v>0.3486901</v>
      </c>
      <c r="AG218">
        <v>6.9711300000000004E-2</v>
      </c>
      <c r="AH218">
        <v>9.2142143999999995</v>
      </c>
      <c r="AI218">
        <v>1.4403545</v>
      </c>
      <c r="AJ218">
        <v>6.1769876000000004</v>
      </c>
      <c r="AK218">
        <v>1.2863929999999999</v>
      </c>
      <c r="AL218">
        <v>26.520084399999998</v>
      </c>
      <c r="AM218">
        <v>8.3969999999999997E-4</v>
      </c>
      <c r="AN218">
        <v>7.0197151</v>
      </c>
      <c r="AO218">
        <v>1.2406265999999999</v>
      </c>
      <c r="AP218">
        <v>34.649674900000001</v>
      </c>
      <c r="AQ218">
        <v>0.8988022</v>
      </c>
      <c r="AR218">
        <v>334.50806890000001</v>
      </c>
      <c r="AS218">
        <v>3.5633395000000001</v>
      </c>
      <c r="AT218">
        <v>-68.418025599999993</v>
      </c>
      <c r="AU218">
        <v>1.3442122000000001</v>
      </c>
      <c r="AV218">
        <f>(5.2/nov_2021_out_good[[#This Row],[a]]+2*COS(nov_2021_out_good[[#This Row],[incl]]*3.1415/180)*((nov_2021_out_good[[#This Row],[a]]/5.2*(1-nov_2021_out_good[[#This Row],[e]]^2)^0.5)))</f>
        <v>3.9493483870053394</v>
      </c>
    </row>
    <row r="219" spans="1:48" x14ac:dyDescent="0.25">
      <c r="A219" s="30">
        <v>42390.697847222204</v>
      </c>
      <c r="B219" t="s">
        <v>1722</v>
      </c>
      <c r="C219" t="s">
        <v>1723</v>
      </c>
      <c r="D219">
        <v>42.5</v>
      </c>
      <c r="E219">
        <v>18.100000000000001</v>
      </c>
      <c r="F219">
        <v>-3.8</v>
      </c>
      <c r="G219">
        <v>-17.7</v>
      </c>
      <c r="H219">
        <v>-1.2</v>
      </c>
      <c r="I219" s="41">
        <v>46000000000</v>
      </c>
      <c r="J219">
        <v>0.15</v>
      </c>
      <c r="L219">
        <f>nov_2021_out_good[[#This Row],[Calculated Total Impact Energy(kt)]]*4180000000000*2/(nov_2021_out_good[[#This Row],[Vel(km/s)]]*1000)^2</f>
        <v>3827.7219865083484</v>
      </c>
      <c r="M219">
        <f>2*(nov_2021_out_good[[#This Row],[Mass (kg)]]/4/1500)^0.3333</f>
        <v>1.7217346304284851</v>
      </c>
      <c r="N219" t="s">
        <v>2524</v>
      </c>
      <c r="O219" t="s">
        <v>2519</v>
      </c>
      <c r="P219">
        <v>-10.8</v>
      </c>
      <c r="Q219">
        <v>0.7</v>
      </c>
      <c r="R219">
        <v>18.143042739999999</v>
      </c>
      <c r="S219">
        <v>78.16842844</v>
      </c>
      <c r="T219">
        <v>83.756338459999995</v>
      </c>
      <c r="U219">
        <v>-1.9312600630000001</v>
      </c>
      <c r="V219">
        <v>-17.65225444</v>
      </c>
      <c r="W219">
        <v>3.7199660969999999</v>
      </c>
      <c r="Z219">
        <v>1</v>
      </c>
      <c r="AA219">
        <v>0.83821789999999996</v>
      </c>
      <c r="AB219">
        <v>6.8576000000000002E-3</v>
      </c>
      <c r="AC219" s="36">
        <v>3.2886025999999999</v>
      </c>
      <c r="AD219">
        <v>2.0634101999999999</v>
      </c>
      <c r="AE219">
        <v>0.3660639</v>
      </c>
      <c r="AF219">
        <v>0.59377060000000004</v>
      </c>
      <c r="AG219">
        <v>7.2178000000000006E-2</v>
      </c>
      <c r="AH219">
        <v>6.5388294</v>
      </c>
      <c r="AI219">
        <v>0.69590289999999999</v>
      </c>
      <c r="AJ219">
        <v>52.955348899999997</v>
      </c>
      <c r="AK219">
        <v>2.4919802</v>
      </c>
      <c r="AL219">
        <v>120.8685953</v>
      </c>
      <c r="AM219">
        <v>1.6324E-3</v>
      </c>
      <c r="AN219">
        <v>13.746271399999999</v>
      </c>
      <c r="AO219">
        <v>1.1678010000000001</v>
      </c>
      <c r="AP219">
        <v>37.055152300000003</v>
      </c>
      <c r="AQ219">
        <v>1.0291813000000001</v>
      </c>
      <c r="AR219">
        <v>100.4226118</v>
      </c>
      <c r="AS219">
        <v>1.9464177</v>
      </c>
      <c r="AT219">
        <v>6.2028087000000003</v>
      </c>
      <c r="AU219">
        <v>1.0961293000000001</v>
      </c>
      <c r="AV219">
        <f>(5.2/nov_2021_out_good[[#This Row],[a]]+2*COS(nov_2021_out_good[[#This Row],[incl]]*3.1415/180)*((nov_2021_out_good[[#This Row],[a]]/5.2*(1-nov_2021_out_good[[#This Row],[e]]^2)^0.5)))</f>
        <v>3.154519619634482</v>
      </c>
    </row>
    <row r="220" spans="1:48" x14ac:dyDescent="0.25">
      <c r="A220" s="30">
        <v>43611.422164351898</v>
      </c>
      <c r="B220" t="s">
        <v>159</v>
      </c>
      <c r="C220" t="s">
        <v>1798</v>
      </c>
      <c r="D220">
        <v>24.4</v>
      </c>
      <c r="E220">
        <v>17.5</v>
      </c>
      <c r="F220">
        <v>3.8</v>
      </c>
      <c r="G220">
        <v>-5.8</v>
      </c>
      <c r="H220">
        <v>16.100000000000001</v>
      </c>
      <c r="I220" s="41">
        <v>42000000000</v>
      </c>
      <c r="J220">
        <v>0.14000000000000001</v>
      </c>
      <c r="L220">
        <f>nov_2021_out_good[[#This Row],[Calculated Total Impact Energy(kt)]]*4180000000000*2/(nov_2021_out_good[[#This Row],[Vel(km/s)]]*1000)^2</f>
        <v>3821.7142857142858</v>
      </c>
      <c r="M220">
        <f>2*(nov_2021_out_good[[#This Row],[Mass (kg)]]/4/1500)^0.3333</f>
        <v>1.7208334810265979</v>
      </c>
      <c r="N220" t="s">
        <v>2518</v>
      </c>
      <c r="O220" t="s">
        <v>2525</v>
      </c>
      <c r="P220">
        <v>56.6</v>
      </c>
      <c r="Q220">
        <v>-25.3</v>
      </c>
      <c r="R220">
        <v>17.529689099999999</v>
      </c>
      <c r="S220">
        <v>-17.733958099999999</v>
      </c>
      <c r="T220">
        <v>137.31921</v>
      </c>
      <c r="U220">
        <v>3.9252916189999998</v>
      </c>
      <c r="V220">
        <v>-3.6197189070000002</v>
      </c>
      <c r="W220">
        <v>-16.6966979</v>
      </c>
      <c r="Z220">
        <v>1</v>
      </c>
      <c r="AA220">
        <v>0.83864640000000001</v>
      </c>
      <c r="AB220">
        <v>1.31159E-2</v>
      </c>
      <c r="AC220" s="36">
        <v>1.7575472000000001</v>
      </c>
      <c r="AD220">
        <v>1.2980967999999999</v>
      </c>
      <c r="AE220">
        <v>6.1744100000000003E-2</v>
      </c>
      <c r="AF220">
        <v>0.35394150000000002</v>
      </c>
      <c r="AG220">
        <v>3.4757499999999997E-2</v>
      </c>
      <c r="AH220">
        <v>18.6107689</v>
      </c>
      <c r="AI220">
        <v>1.5452634000000001</v>
      </c>
      <c r="AJ220">
        <v>109.9689644</v>
      </c>
      <c r="AK220">
        <v>2.9044287</v>
      </c>
      <c r="AL220">
        <v>64.637244999999993</v>
      </c>
      <c r="AM220">
        <v>6.3259999999999998E-4</v>
      </c>
      <c r="AN220">
        <v>13.441928900000001</v>
      </c>
      <c r="AO220">
        <v>1.1396959</v>
      </c>
      <c r="AP220">
        <v>32.681777400000001</v>
      </c>
      <c r="AQ220">
        <v>0.49731510000000001</v>
      </c>
      <c r="AR220">
        <v>45.0128907</v>
      </c>
      <c r="AS220">
        <v>3.1117705</v>
      </c>
      <c r="AT220">
        <v>67.866119800000007</v>
      </c>
      <c r="AU220">
        <v>1.1349703</v>
      </c>
      <c r="AV220">
        <f>(5.2/nov_2021_out_good[[#This Row],[a]]+2*COS(nov_2021_out_good[[#This Row],[incl]]*3.1415/180)*((nov_2021_out_good[[#This Row],[a]]/5.2*(1-nov_2021_out_good[[#This Row],[e]]^2)^0.5)))</f>
        <v>4.4483976805544545</v>
      </c>
    </row>
    <row r="221" spans="1:48" x14ac:dyDescent="0.25">
      <c r="A221" s="30">
        <v>44609.1620833333</v>
      </c>
      <c r="B221" t="s">
        <v>1469</v>
      </c>
      <c r="C221" t="s">
        <v>249</v>
      </c>
      <c r="D221">
        <v>32.4</v>
      </c>
      <c r="E221">
        <v>21.5</v>
      </c>
      <c r="F221">
        <v>-4.4000000000000004</v>
      </c>
      <c r="G221">
        <v>-19.600000000000001</v>
      </c>
      <c r="H221">
        <v>-7.7</v>
      </c>
      <c r="I221" s="41">
        <v>65000000000</v>
      </c>
      <c r="J221">
        <v>0.21</v>
      </c>
      <c r="L221">
        <f>nov_2021_out_good[[#This Row],[Calculated Total Impact Energy(kt)]]*4180000000000*2/(nov_2021_out_good[[#This Row],[Vel(km/s)]]*1000)^2</f>
        <v>3797.9448350459706</v>
      </c>
      <c r="M221">
        <f>2*(nov_2021_out_good[[#This Row],[Mass (kg)]]/4/1500)^0.3333</f>
        <v>1.7172587966936024</v>
      </c>
      <c r="N221" t="s">
        <v>2518</v>
      </c>
      <c r="O221" t="s">
        <v>2519</v>
      </c>
      <c r="P221">
        <v>5.4</v>
      </c>
      <c r="Q221">
        <v>56.4</v>
      </c>
      <c r="R221">
        <v>21.513019310000001</v>
      </c>
      <c r="S221">
        <v>25.597446519999998</v>
      </c>
      <c r="T221">
        <v>50.593862799999997</v>
      </c>
      <c r="U221">
        <v>-5.9003383119999997</v>
      </c>
      <c r="V221">
        <v>-7.1816209070000001</v>
      </c>
      <c r="W221">
        <v>19.40155481</v>
      </c>
      <c r="Z221">
        <v>1</v>
      </c>
      <c r="AA221">
        <v>0.49677840000000001</v>
      </c>
      <c r="AB221">
        <v>2.0598999999999999E-2</v>
      </c>
      <c r="AC221" s="36">
        <v>1.1785318</v>
      </c>
      <c r="AD221">
        <v>0.83765509999999999</v>
      </c>
      <c r="AE221">
        <v>1.5727499999999998E-2</v>
      </c>
      <c r="AF221">
        <v>0.40694150000000001</v>
      </c>
      <c r="AG221">
        <v>2.0700900000000001E-2</v>
      </c>
      <c r="AH221">
        <v>30.719552799999999</v>
      </c>
      <c r="AI221">
        <v>2.4878377999999999</v>
      </c>
      <c r="AJ221">
        <v>44.031972799999998</v>
      </c>
      <c r="AK221">
        <v>2.6795618999999999</v>
      </c>
      <c r="AL221">
        <v>328.14900239999997</v>
      </c>
      <c r="AM221">
        <v>2.1929999999999999E-4</v>
      </c>
      <c r="AN221">
        <v>18.219521499999999</v>
      </c>
      <c r="AO221">
        <v>1.2611886999999999</v>
      </c>
      <c r="AP221">
        <v>27.142495400000001</v>
      </c>
      <c r="AQ221">
        <v>0.3662996</v>
      </c>
      <c r="AR221">
        <v>283.00829759999999</v>
      </c>
      <c r="AS221">
        <v>1.1979728000000001</v>
      </c>
      <c r="AT221">
        <v>22.299427399999999</v>
      </c>
      <c r="AU221">
        <v>1.0945429</v>
      </c>
      <c r="AV221">
        <f>(5.2/nov_2021_out_good[[#This Row],[a]]+2*COS(nov_2021_out_good[[#This Row],[incl]]*3.1415/180)*((nov_2021_out_good[[#This Row],[a]]/5.2*(1-nov_2021_out_good[[#This Row],[e]]^2)^0.5)))</f>
        <v>6.4608044366783046</v>
      </c>
    </row>
    <row r="222" spans="1:48" x14ac:dyDescent="0.25">
      <c r="A222" s="30">
        <v>44591.087708333303</v>
      </c>
      <c r="B222" t="s">
        <v>982</v>
      </c>
      <c r="C222" t="s">
        <v>1601</v>
      </c>
      <c r="D222">
        <v>36.6</v>
      </c>
      <c r="E222">
        <v>20</v>
      </c>
      <c r="F222">
        <v>-10.8</v>
      </c>
      <c r="G222">
        <v>16.8</v>
      </c>
      <c r="H222">
        <v>1</v>
      </c>
      <c r="I222" s="41">
        <v>54000000000</v>
      </c>
      <c r="J222">
        <v>0.18</v>
      </c>
      <c r="L222">
        <f>nov_2021_out_good[[#This Row],[Calculated Total Impact Energy(kt)]]*4180000000000*2/(nov_2021_out_good[[#This Row],[Vel(km/s)]]*1000)^2</f>
        <v>3762</v>
      </c>
      <c r="M222">
        <f>2*(nov_2021_out_good[[#This Row],[Mass (kg)]]/4/1500)^0.3333</f>
        <v>1.7118246151810153</v>
      </c>
      <c r="N222" t="s">
        <v>2518</v>
      </c>
      <c r="O222" t="s">
        <v>2525</v>
      </c>
      <c r="P222">
        <v>50</v>
      </c>
      <c r="Q222">
        <v>-38</v>
      </c>
      <c r="R222">
        <v>19.996999769999999</v>
      </c>
      <c r="S222">
        <v>55.408133020000001</v>
      </c>
      <c r="T222">
        <v>203.5959862</v>
      </c>
      <c r="U222">
        <v>15.08550528</v>
      </c>
      <c r="V222">
        <v>6.5894367269999998</v>
      </c>
      <c r="W222">
        <v>11.35283463</v>
      </c>
      <c r="Z222">
        <v>1</v>
      </c>
      <c r="AA222">
        <v>0.87405829999999995</v>
      </c>
      <c r="AB222">
        <v>9.2268000000000003E-3</v>
      </c>
      <c r="AC222" s="36">
        <v>7.2563338999999996</v>
      </c>
      <c r="AD222">
        <v>4.0651960999999996</v>
      </c>
      <c r="AE222">
        <v>1.3245339</v>
      </c>
      <c r="AF222">
        <v>0.78498990000000002</v>
      </c>
      <c r="AG222">
        <v>7.1617500000000001E-2</v>
      </c>
      <c r="AH222">
        <v>13.217841399999999</v>
      </c>
      <c r="AI222">
        <v>0.67642380000000002</v>
      </c>
      <c r="AJ222">
        <v>41.936681299999996</v>
      </c>
      <c r="AK222">
        <v>1.3178577</v>
      </c>
      <c r="AL222">
        <v>129.85416699999999</v>
      </c>
      <c r="AM222">
        <v>4.6890000000000001E-4</v>
      </c>
      <c r="AN222">
        <v>16.715820099999998</v>
      </c>
      <c r="AO222">
        <v>1.2021691999999999</v>
      </c>
      <c r="AP222">
        <v>39.786324899999997</v>
      </c>
      <c r="AQ222">
        <v>0.8935478</v>
      </c>
      <c r="AR222">
        <v>100.9909722</v>
      </c>
      <c r="AS222">
        <v>1.0859300999999999</v>
      </c>
      <c r="AT222">
        <v>-8.1486181000000002</v>
      </c>
      <c r="AU222">
        <v>1.2766595000000001</v>
      </c>
      <c r="AV222">
        <f>(5.2/nov_2021_out_good[[#This Row],[a]]+2*COS(nov_2021_out_good[[#This Row],[incl]]*3.1415/180)*((nov_2021_out_good[[#This Row],[a]]/5.2*(1-nov_2021_out_good[[#This Row],[e]]^2)^0.5)))</f>
        <v>2.2221160801389312</v>
      </c>
    </row>
    <row r="223" spans="1:48" x14ac:dyDescent="0.25">
      <c r="A223" s="30">
        <v>44122.453275462998</v>
      </c>
      <c r="B223" t="s">
        <v>1980</v>
      </c>
      <c r="C223" t="s">
        <v>1981</v>
      </c>
      <c r="D223">
        <v>36</v>
      </c>
      <c r="E223">
        <v>16.399999999999999</v>
      </c>
      <c r="F223">
        <v>15.6</v>
      </c>
      <c r="G223">
        <v>1.5</v>
      </c>
      <c r="H223">
        <v>4.9000000000000004</v>
      </c>
      <c r="I223" s="41">
        <v>36000000000</v>
      </c>
      <c r="J223">
        <v>0.12</v>
      </c>
      <c r="L223">
        <f>nov_2021_out_good[[#This Row],[Calculated Total Impact Energy(kt)]]*4180000000000*2/(nov_2021_out_good[[#This Row],[Vel(km/s)]]*1000)^2</f>
        <v>3729.9226650803093</v>
      </c>
      <c r="M223">
        <f>2*(nov_2021_out_good[[#This Row],[Mass (kg)]]/4/1500)^0.3333</f>
        <v>1.7069458197865981</v>
      </c>
      <c r="N223" t="s">
        <v>2524</v>
      </c>
      <c r="O223" t="s">
        <v>2525</v>
      </c>
      <c r="P223">
        <v>-11.4</v>
      </c>
      <c r="Q223">
        <v>-135.80000000000001</v>
      </c>
      <c r="R223">
        <v>16.420109620000002</v>
      </c>
      <c r="S223">
        <v>37.90027147</v>
      </c>
      <c r="T223">
        <v>256.31663650000002</v>
      </c>
      <c r="U223">
        <v>2.386067809</v>
      </c>
      <c r="V223">
        <v>9.8004096940000007</v>
      </c>
      <c r="W223">
        <v>12.95679938</v>
      </c>
      <c r="Z223">
        <v>1</v>
      </c>
      <c r="AA223">
        <v>0.87038780000000004</v>
      </c>
      <c r="AB223">
        <v>1.2075499999999999E-2</v>
      </c>
      <c r="AC223" s="36">
        <v>3.2971629</v>
      </c>
      <c r="AD223">
        <v>2.0837753999999999</v>
      </c>
      <c r="AE223">
        <v>0.2329369</v>
      </c>
      <c r="AF223">
        <v>0.58230249999999995</v>
      </c>
      <c r="AG223">
        <v>5.1144500000000002E-2</v>
      </c>
      <c r="AH223">
        <v>6.6679627999999997</v>
      </c>
      <c r="AI223">
        <v>0.73928039999999995</v>
      </c>
      <c r="AJ223">
        <v>48.936358800000001</v>
      </c>
      <c r="AK223">
        <v>1.6203771</v>
      </c>
      <c r="AL223">
        <v>25.250995499999998</v>
      </c>
      <c r="AM223">
        <v>1.2955E-3</v>
      </c>
      <c r="AN223">
        <v>12.431246099999999</v>
      </c>
      <c r="AO223">
        <v>1.1028697999999999</v>
      </c>
      <c r="AP223">
        <v>36.813478000000003</v>
      </c>
      <c r="AQ223">
        <v>0.64637579999999994</v>
      </c>
      <c r="AR223">
        <v>8.1790561999999998</v>
      </c>
      <c r="AS223">
        <v>1.4528677000000001</v>
      </c>
      <c r="AT223">
        <v>-17.3649986</v>
      </c>
      <c r="AU223">
        <v>1.1024391</v>
      </c>
      <c r="AV223">
        <f>(5.2/nov_2021_out_good[[#This Row],[a]]+2*COS(nov_2021_out_good[[#This Row],[incl]]*3.1415/180)*((nov_2021_out_good[[#This Row],[a]]/5.2*(1-nov_2021_out_good[[#This Row],[e]]^2)^0.5)))</f>
        <v>3.1426216840626133</v>
      </c>
    </row>
    <row r="224" spans="1:48" x14ac:dyDescent="0.25">
      <c r="A224" s="30">
        <v>39637.663541666698</v>
      </c>
      <c r="B224" t="s">
        <v>1441</v>
      </c>
      <c r="C224" t="s">
        <v>1442</v>
      </c>
      <c r="D224">
        <v>52.2</v>
      </c>
      <c r="E224">
        <v>21.7</v>
      </c>
      <c r="F224">
        <v>-12.9</v>
      </c>
      <c r="G224">
        <v>1.9</v>
      </c>
      <c r="H224">
        <v>-17.399999999999999</v>
      </c>
      <c r="I224" s="41">
        <v>66000000000</v>
      </c>
      <c r="J224">
        <v>0.21</v>
      </c>
      <c r="L224">
        <f>nov_2021_out_good[[#This Row],[Calculated Total Impact Energy(kt)]]*4180000000000*2/(nov_2021_out_good[[#This Row],[Vel(km/s)]]*1000)^2</f>
        <v>3728.2592537535306</v>
      </c>
      <c r="M224">
        <f>2*(nov_2021_out_good[[#This Row],[Mass (kg)]]/4/1500)^0.3333</f>
        <v>1.7066920619568262</v>
      </c>
      <c r="N224" t="s">
        <v>2518</v>
      </c>
      <c r="O224" t="s">
        <v>2519</v>
      </c>
      <c r="P224">
        <v>72.8</v>
      </c>
      <c r="Q224">
        <v>147.30000000000001</v>
      </c>
      <c r="R224">
        <v>21.743504779999999</v>
      </c>
      <c r="S224">
        <v>52.925102430000003</v>
      </c>
      <c r="T224">
        <v>341.96735949999999</v>
      </c>
      <c r="U224">
        <v>-16.495885690000001</v>
      </c>
      <c r="V224">
        <v>5.3702296489999997</v>
      </c>
      <c r="W224">
        <v>13.10825651</v>
      </c>
      <c r="Z224">
        <v>1</v>
      </c>
      <c r="AA224">
        <v>0.91274200000000005</v>
      </c>
      <c r="AB224">
        <v>6.8856000000000004E-3</v>
      </c>
      <c r="AC224" s="36">
        <v>24.066361700000002</v>
      </c>
      <c r="AD224">
        <v>12.489551799999999</v>
      </c>
      <c r="AE224">
        <v>13.3213951</v>
      </c>
      <c r="AF224">
        <v>0.92691959999999995</v>
      </c>
      <c r="AG224">
        <v>7.8197199999999994E-2</v>
      </c>
      <c r="AH224">
        <v>16.421759000000002</v>
      </c>
      <c r="AI224">
        <v>1.1453135999999999</v>
      </c>
      <c r="AJ224">
        <v>141.945358</v>
      </c>
      <c r="AK224">
        <v>1.1837826</v>
      </c>
      <c r="AL224">
        <v>106.7332176</v>
      </c>
      <c r="AM224">
        <v>2.5759999999999997E-4</v>
      </c>
      <c r="AN224">
        <v>18.7064278</v>
      </c>
      <c r="AO224">
        <v>1.2657034</v>
      </c>
      <c r="AP224">
        <v>40.915841399999998</v>
      </c>
      <c r="AQ224">
        <v>0.9257225</v>
      </c>
      <c r="AR224">
        <v>156.8926712</v>
      </c>
      <c r="AS224">
        <v>1.6018338000000001</v>
      </c>
      <c r="AT224">
        <v>48.771096</v>
      </c>
      <c r="AU224">
        <v>1.2004345000000001</v>
      </c>
      <c r="AV224">
        <f>(5.2/nov_2021_out_good[[#This Row],[a]]+2*COS(nov_2021_out_good[[#This Row],[incl]]*3.1415/180)*((nov_2021_out_good[[#This Row],[a]]/5.2*(1-nov_2021_out_good[[#This Row],[e]]^2)^0.5)))</f>
        <v>2.1454437352162188</v>
      </c>
    </row>
    <row r="225" spans="1:48" x14ac:dyDescent="0.25">
      <c r="A225" s="30">
        <v>43774.475590277798</v>
      </c>
      <c r="B225" t="s">
        <v>1076</v>
      </c>
      <c r="C225" t="s">
        <v>1077</v>
      </c>
      <c r="D225">
        <v>38</v>
      </c>
      <c r="E225">
        <v>27.4</v>
      </c>
      <c r="F225">
        <v>5.2</v>
      </c>
      <c r="G225">
        <v>12.3</v>
      </c>
      <c r="H225">
        <v>23.9</v>
      </c>
      <c r="I225" s="41">
        <v>110000000000</v>
      </c>
      <c r="J225">
        <v>0.33</v>
      </c>
      <c r="L225">
        <f>nov_2021_out_good[[#This Row],[Calculated Total Impact Energy(kt)]]*4180000000000*2/(nov_2021_out_good[[#This Row],[Vel(km/s)]]*1000)^2</f>
        <v>3674.6763279876391</v>
      </c>
      <c r="M225">
        <f>2*(nov_2021_out_good[[#This Row],[Mass (kg)]]/4/1500)^0.3333</f>
        <v>1.6984771444622322</v>
      </c>
      <c r="N225" t="s">
        <v>2524</v>
      </c>
      <c r="O225" t="s">
        <v>2525</v>
      </c>
      <c r="P225">
        <v>-10.4</v>
      </c>
      <c r="Q225">
        <v>-143.30000000000001</v>
      </c>
      <c r="R225">
        <v>27.377728170000001</v>
      </c>
      <c r="S225">
        <v>55.14816467</v>
      </c>
      <c r="T225">
        <v>162.50477040000001</v>
      </c>
      <c r="U225">
        <v>21.427773510000002</v>
      </c>
      <c r="V225">
        <v>-6.7541896589999997</v>
      </c>
      <c r="W225">
        <v>15.6451732</v>
      </c>
      <c r="Z225">
        <v>1</v>
      </c>
      <c r="AA225">
        <v>0.990734</v>
      </c>
      <c r="AB225">
        <v>8.8029999999999998E-4</v>
      </c>
      <c r="AC225" s="36">
        <v>3.1570984000000002</v>
      </c>
      <c r="AD225">
        <v>2.0739162000000002</v>
      </c>
      <c r="AE225">
        <v>0.3292059</v>
      </c>
      <c r="AF225">
        <v>0.52228830000000004</v>
      </c>
      <c r="AG225">
        <v>7.5739899999999999E-2</v>
      </c>
      <c r="AH225">
        <v>42.051570300000002</v>
      </c>
      <c r="AI225">
        <v>1.9778138999999999</v>
      </c>
      <c r="AJ225">
        <v>356.00821560000003</v>
      </c>
      <c r="AK225">
        <v>2.1790878999999999</v>
      </c>
      <c r="AL225">
        <v>42.479090900000003</v>
      </c>
      <c r="AM225">
        <v>1.4469999999999999E-4</v>
      </c>
      <c r="AN225">
        <v>24.8854547</v>
      </c>
      <c r="AO225">
        <v>1.4999775</v>
      </c>
      <c r="AP225">
        <v>36.899951100000003</v>
      </c>
      <c r="AQ225">
        <v>0.92005650000000005</v>
      </c>
      <c r="AR225">
        <v>104.35561509999999</v>
      </c>
      <c r="AS225">
        <v>2.3783992999999999</v>
      </c>
      <c r="AT225">
        <v>-63.405664399999999</v>
      </c>
      <c r="AU225">
        <v>1.0781449999999999</v>
      </c>
      <c r="AV225">
        <f>(5.2/nov_2021_out_good[[#This Row],[a]]+2*COS(nov_2021_out_good[[#This Row],[incl]]*3.1415/180)*((nov_2021_out_good[[#This Row],[a]]/5.2*(1-nov_2021_out_good[[#This Row],[e]]^2)^0.5)))</f>
        <v>3.0124354962248896</v>
      </c>
    </row>
    <row r="226" spans="1:48" x14ac:dyDescent="0.25">
      <c r="A226" s="30">
        <v>41233.859386574099</v>
      </c>
      <c r="B226" t="s">
        <v>1142</v>
      </c>
      <c r="C226" t="s">
        <v>2263</v>
      </c>
      <c r="D226">
        <v>33.299999999999997</v>
      </c>
      <c r="E226">
        <v>14.3</v>
      </c>
      <c r="F226">
        <v>-12.2</v>
      </c>
      <c r="G226">
        <v>-5.3</v>
      </c>
      <c r="H226">
        <v>5.3</v>
      </c>
      <c r="I226" s="41">
        <v>25000000000</v>
      </c>
      <c r="J226">
        <v>8.8999999999999996E-2</v>
      </c>
      <c r="L226">
        <f>nov_2021_out_good[[#This Row],[Calculated Total Impact Energy(kt)]]*4180000000000*2/(nov_2021_out_good[[#This Row],[Vel(km/s)]]*1000)^2</f>
        <v>3638.5153308230233</v>
      </c>
      <c r="M226">
        <f>2*(nov_2021_out_good[[#This Row],[Mass (kg)]]/4/1500)^0.3333</f>
        <v>1.6928879856105041</v>
      </c>
      <c r="N226" t="s">
        <v>2518</v>
      </c>
      <c r="O226" t="s">
        <v>2519</v>
      </c>
      <c r="P226">
        <v>2.5</v>
      </c>
      <c r="Q226">
        <v>29.6</v>
      </c>
      <c r="R226">
        <v>14.318519480000001</v>
      </c>
      <c r="S226">
        <v>24.952866279999999</v>
      </c>
      <c r="T226">
        <v>193.57434029999999</v>
      </c>
      <c r="U226">
        <v>5.8718538159999998</v>
      </c>
      <c r="V226">
        <v>1.4177676459999999</v>
      </c>
      <c r="W226">
        <v>12.98195932</v>
      </c>
      <c r="Z226">
        <v>1</v>
      </c>
      <c r="AA226">
        <v>0.94961589999999996</v>
      </c>
      <c r="AB226">
        <v>5.8015999999999996E-3</v>
      </c>
      <c r="AC226" s="36">
        <v>2.6334727999999998</v>
      </c>
      <c r="AD226">
        <v>1.7915443</v>
      </c>
      <c r="AE226">
        <v>0.21053479999999999</v>
      </c>
      <c r="AF226">
        <v>0.46994560000000002</v>
      </c>
      <c r="AG226">
        <v>6.4998500000000001E-2</v>
      </c>
      <c r="AH226">
        <v>8.6174282000000009</v>
      </c>
      <c r="AI226">
        <v>0.83048599999999995</v>
      </c>
      <c r="AJ226">
        <v>28.483612600000001</v>
      </c>
      <c r="AK226">
        <v>1.2824169000000001</v>
      </c>
      <c r="AL226">
        <v>58.7702697</v>
      </c>
      <c r="AM226">
        <v>9.4609999999999996E-4</v>
      </c>
      <c r="AN226">
        <v>9.0696504000000004</v>
      </c>
      <c r="AO226">
        <v>1.134695</v>
      </c>
      <c r="AP226">
        <v>36.067501999999998</v>
      </c>
      <c r="AQ226">
        <v>0.80669279999999999</v>
      </c>
      <c r="AR226">
        <v>28.597394900000001</v>
      </c>
      <c r="AS226">
        <v>1.4085916000000001</v>
      </c>
      <c r="AT226">
        <v>-27.186729199999998</v>
      </c>
      <c r="AU226">
        <v>1.5019867</v>
      </c>
      <c r="AV226">
        <f>(5.2/nov_2021_out_good[[#This Row],[a]]+2*COS(nov_2021_out_good[[#This Row],[incl]]*3.1415/180)*((nov_2021_out_good[[#This Row],[a]]/5.2*(1-nov_2021_out_good[[#This Row],[e]]^2)^0.5)))</f>
        <v>3.5038839714398247</v>
      </c>
    </row>
    <row r="227" spans="1:48" x14ac:dyDescent="0.25">
      <c r="A227" s="30">
        <v>43023.189768518503</v>
      </c>
      <c r="B227" t="s">
        <v>2043</v>
      </c>
      <c r="C227" t="s">
        <v>2044</v>
      </c>
      <c r="D227">
        <v>24.1</v>
      </c>
      <c r="E227">
        <v>15.9</v>
      </c>
      <c r="F227">
        <v>9.5</v>
      </c>
      <c r="G227">
        <v>-8.3000000000000007</v>
      </c>
      <c r="H227">
        <v>9.6999999999999993</v>
      </c>
      <c r="I227" s="41">
        <v>33000000000</v>
      </c>
      <c r="J227">
        <v>0.11</v>
      </c>
      <c r="L227">
        <f>nov_2021_out_good[[#This Row],[Calculated Total Impact Energy(kt)]]*4180000000000*2/(nov_2021_out_good[[#This Row],[Vel(km/s)]]*1000)^2</f>
        <v>3637.5143388315337</v>
      </c>
      <c r="M227">
        <f>2*(nov_2021_out_good[[#This Row],[Mass (kg)]]/4/1500)^0.3333</f>
        <v>1.6927327434197805</v>
      </c>
      <c r="N227" t="s">
        <v>2524</v>
      </c>
      <c r="O227" t="s">
        <v>2519</v>
      </c>
      <c r="P227">
        <v>-65.2</v>
      </c>
      <c r="Q227">
        <v>128.19999999999999</v>
      </c>
      <c r="R227">
        <v>15.913202070000001</v>
      </c>
      <c r="S227">
        <v>28.342642229999999</v>
      </c>
      <c r="T227">
        <v>17.986635969999998</v>
      </c>
      <c r="U227">
        <v>-7.1854788000000003</v>
      </c>
      <c r="V227">
        <v>-2.332850804</v>
      </c>
      <c r="W227">
        <v>14.00559537</v>
      </c>
      <c r="Z227">
        <v>1</v>
      </c>
      <c r="AA227">
        <v>0.92677580000000004</v>
      </c>
      <c r="AB227">
        <v>6.8935000000000003E-3</v>
      </c>
      <c r="AC227" s="36">
        <v>3.6007345000000002</v>
      </c>
      <c r="AD227">
        <v>2.2637551999999999</v>
      </c>
      <c r="AE227">
        <v>0.36056139999999998</v>
      </c>
      <c r="AF227">
        <v>0.59060239999999997</v>
      </c>
      <c r="AG227">
        <v>6.7509700000000006E-2</v>
      </c>
      <c r="AH227">
        <v>4.2504673000000004</v>
      </c>
      <c r="AI227">
        <v>0.65918310000000002</v>
      </c>
      <c r="AJ227">
        <v>324.07292539999997</v>
      </c>
      <c r="AK227">
        <v>1.170485</v>
      </c>
      <c r="AL227">
        <v>21.786923000000002</v>
      </c>
      <c r="AM227">
        <v>2.1656000000000002E-3</v>
      </c>
      <c r="AN227">
        <v>11.290913</v>
      </c>
      <c r="AO227">
        <v>1.1194464</v>
      </c>
      <c r="AP227">
        <v>37.248210299999997</v>
      </c>
      <c r="AQ227">
        <v>0.83785639999999995</v>
      </c>
      <c r="AR227">
        <v>230.74941129999999</v>
      </c>
      <c r="AS227">
        <v>1.3833622999999999</v>
      </c>
      <c r="AT227">
        <v>-32.803240199999998</v>
      </c>
      <c r="AU227">
        <v>1.3593157</v>
      </c>
      <c r="AV227">
        <f>(5.2/nov_2021_out_good[[#This Row],[a]]+2*COS(nov_2021_out_good[[#This Row],[incl]]*3.1415/180)*((nov_2021_out_good[[#This Row],[a]]/5.2*(1-nov_2021_out_good[[#This Row],[e]]^2)^0.5)))</f>
        <v>2.9977381405729431</v>
      </c>
    </row>
    <row r="228" spans="1:48" x14ac:dyDescent="0.25">
      <c r="A228" s="30">
        <v>43820.604768518497</v>
      </c>
      <c r="B228" t="s">
        <v>1418</v>
      </c>
      <c r="C228" t="s">
        <v>536</v>
      </c>
      <c r="D228">
        <v>35.5</v>
      </c>
      <c r="E228">
        <v>22.2</v>
      </c>
      <c r="F228">
        <v>14.9</v>
      </c>
      <c r="G228">
        <v>-8.1</v>
      </c>
      <c r="H228">
        <v>-14.3</v>
      </c>
      <c r="I228" s="41">
        <v>65000000000</v>
      </c>
      <c r="J228">
        <v>0.21</v>
      </c>
      <c r="L228">
        <f>nov_2021_out_good[[#This Row],[Calculated Total Impact Energy(kt)]]*4180000000000*2/(nov_2021_out_good[[#This Row],[Vel(km/s)]]*1000)^2</f>
        <v>3562.2108595081568</v>
      </c>
      <c r="M228">
        <f>2*(nov_2021_out_good[[#This Row],[Mass (kg)]]/4/1500)^0.3333</f>
        <v>1.680971438393428</v>
      </c>
      <c r="N228" t="s">
        <v>2518</v>
      </c>
      <c r="O228" t="s">
        <v>2525</v>
      </c>
      <c r="P228">
        <v>56.5</v>
      </c>
      <c r="Q228">
        <v>-147.6</v>
      </c>
      <c r="R228">
        <v>22.183552469999999</v>
      </c>
      <c r="S228">
        <v>42.049787260000002</v>
      </c>
      <c r="T228">
        <v>273.94122920000001</v>
      </c>
      <c r="U228">
        <v>-1.0212386819999999</v>
      </c>
      <c r="V228">
        <v>14.822875440000001</v>
      </c>
      <c r="W228">
        <v>16.47268755</v>
      </c>
      <c r="Z228">
        <v>1</v>
      </c>
      <c r="AA228">
        <v>0.56841600000000003</v>
      </c>
      <c r="AB228">
        <v>2.16685E-2</v>
      </c>
      <c r="AC228" s="36">
        <v>2.3323699000000002</v>
      </c>
      <c r="AD228">
        <v>1.4503929</v>
      </c>
      <c r="AE228">
        <v>0.10401729999999999</v>
      </c>
      <c r="AF228">
        <v>0.6080951</v>
      </c>
      <c r="AG228">
        <v>3.7302000000000002E-2</v>
      </c>
      <c r="AH228">
        <v>9.4133023999999992</v>
      </c>
      <c r="AI228">
        <v>1.0922072</v>
      </c>
      <c r="AJ228">
        <v>276.70319499999999</v>
      </c>
      <c r="AK228">
        <v>2.2604307000000001</v>
      </c>
      <c r="AL228">
        <v>269.12947120000001</v>
      </c>
      <c r="AM228">
        <v>1.8087999999999999E-3</v>
      </c>
      <c r="AN228">
        <v>19.372031400000001</v>
      </c>
      <c r="AO228">
        <v>1.2801163</v>
      </c>
      <c r="AP228">
        <v>34.524629099999999</v>
      </c>
      <c r="AQ228">
        <v>0.63527350000000005</v>
      </c>
      <c r="AR228">
        <v>95.386471599999993</v>
      </c>
      <c r="AS228">
        <v>1.3756505000000001</v>
      </c>
      <c r="AT228">
        <v>37.500887499999997</v>
      </c>
      <c r="AU228">
        <v>1.0940753000000001</v>
      </c>
      <c r="AV228">
        <f>(5.2/nov_2021_out_good[[#This Row],[a]]+2*COS(nov_2021_out_good[[#This Row],[incl]]*3.1415/180)*((nov_2021_out_good[[#This Row],[a]]/5.2*(1-nov_2021_out_good[[#This Row],[e]]^2)^0.5)))</f>
        <v>4.0221243400932627</v>
      </c>
    </row>
    <row r="229" spans="1:48" x14ac:dyDescent="0.25">
      <c r="A229" s="30">
        <v>43810.054988425902</v>
      </c>
      <c r="B229" t="s">
        <v>1886</v>
      </c>
      <c r="C229" t="s">
        <v>1887</v>
      </c>
      <c r="D229">
        <v>37</v>
      </c>
      <c r="E229">
        <v>17.8</v>
      </c>
      <c r="F229">
        <v>13.7</v>
      </c>
      <c r="G229">
        <v>-10.9</v>
      </c>
      <c r="H229">
        <v>-3.3</v>
      </c>
      <c r="I229" s="41">
        <v>39000000000</v>
      </c>
      <c r="J229">
        <v>0.13</v>
      </c>
      <c r="L229">
        <f>nov_2021_out_good[[#This Row],[Calculated Total Impact Energy(kt)]]*4180000000000*2/(nov_2021_out_good[[#This Row],[Vel(km/s)]]*1000)^2</f>
        <v>3430.1224592854437</v>
      </c>
      <c r="M229">
        <f>2*(nov_2021_out_good[[#This Row],[Mass (kg)]]/4/1500)^0.3333</f>
        <v>1.6599342346775208</v>
      </c>
      <c r="N229" t="s">
        <v>2518</v>
      </c>
      <c r="O229" t="s">
        <v>2519</v>
      </c>
      <c r="P229">
        <v>47.7</v>
      </c>
      <c r="Q229">
        <v>161.69999999999999</v>
      </c>
      <c r="R229">
        <v>17.815442740000002</v>
      </c>
      <c r="S229">
        <v>40.74120516</v>
      </c>
      <c r="T229">
        <v>211.3376303</v>
      </c>
      <c r="U229">
        <v>9.9309363679999993</v>
      </c>
      <c r="V229">
        <v>6.0470410579999996</v>
      </c>
      <c r="W229">
        <v>13.498140510000001</v>
      </c>
      <c r="Z229">
        <v>1</v>
      </c>
      <c r="AA229">
        <v>0.50685999999999998</v>
      </c>
      <c r="AB229">
        <v>2.1721600000000001E-2</v>
      </c>
      <c r="AC229" s="36">
        <v>1.2411605000000001</v>
      </c>
      <c r="AD229">
        <v>0.87401019999999996</v>
      </c>
      <c r="AE229">
        <v>1.48979E-2</v>
      </c>
      <c r="AF229">
        <v>0.42007549999999999</v>
      </c>
      <c r="AG229">
        <v>2.6122599999999999E-2</v>
      </c>
      <c r="AH229">
        <v>13.495067199999999</v>
      </c>
      <c r="AI229">
        <v>1.6550289</v>
      </c>
      <c r="AJ229">
        <v>50.186954700000001</v>
      </c>
      <c r="AK229">
        <v>2.1103035000000001</v>
      </c>
      <c r="AL229">
        <v>258.40254920000001</v>
      </c>
      <c r="AM229">
        <v>1.3418E-3</v>
      </c>
      <c r="AN229">
        <v>14.0287275</v>
      </c>
      <c r="AO229">
        <v>1.1381775999999999</v>
      </c>
      <c r="AP229">
        <v>28.050573</v>
      </c>
      <c r="AQ229">
        <v>0.30839369999999999</v>
      </c>
      <c r="AR229">
        <v>237.561735</v>
      </c>
      <c r="AS229">
        <v>1.1313063000000001</v>
      </c>
      <c r="AT229">
        <v>5.8126449999999998</v>
      </c>
      <c r="AU229">
        <v>1.2830895</v>
      </c>
      <c r="AV229">
        <f>(5.2/nov_2021_out_good[[#This Row],[a]]+2*COS(nov_2021_out_good[[#This Row],[incl]]*3.1415/180)*((nov_2021_out_good[[#This Row],[a]]/5.2*(1-nov_2021_out_good[[#This Row],[e]]^2)^0.5)))</f>
        <v>6.2462246528348269</v>
      </c>
    </row>
    <row r="230" spans="1:48" x14ac:dyDescent="0.25">
      <c r="A230" s="30">
        <v>42939.258773148104</v>
      </c>
      <c r="B230" t="s">
        <v>1968</v>
      </c>
      <c r="C230" t="s">
        <v>1969</v>
      </c>
      <c r="D230">
        <v>38</v>
      </c>
      <c r="E230">
        <v>17.2</v>
      </c>
      <c r="F230">
        <v>-0.4</v>
      </c>
      <c r="G230">
        <v>8.6999999999999993</v>
      </c>
      <c r="H230">
        <v>-14.8</v>
      </c>
      <c r="I230" s="41">
        <v>35000000000</v>
      </c>
      <c r="J230">
        <v>0.12</v>
      </c>
      <c r="L230">
        <f>nov_2021_out_good[[#This Row],[Calculated Total Impact Energy(kt)]]*4180000000000*2/(nov_2021_out_good[[#This Row],[Vel(km/s)]]*1000)^2</f>
        <v>3391.0221741481882</v>
      </c>
      <c r="M230">
        <f>2*(nov_2021_out_good[[#This Row],[Mass (kg)]]/4/1500)^0.3333</f>
        <v>1.6536034997610454</v>
      </c>
      <c r="N230" t="s">
        <v>2524</v>
      </c>
      <c r="O230" t="s">
        <v>2525</v>
      </c>
      <c r="P230">
        <v>-6.6</v>
      </c>
      <c r="Q230">
        <v>-69.7</v>
      </c>
      <c r="R230">
        <v>17.172361510000002</v>
      </c>
      <c r="S230">
        <v>67.60554157</v>
      </c>
      <c r="T230">
        <v>350.41701119999999</v>
      </c>
      <c r="U230">
        <v>-15.655712299999999</v>
      </c>
      <c r="V230">
        <v>2.6431845950000001</v>
      </c>
      <c r="W230">
        <v>6.54234267</v>
      </c>
      <c r="Z230">
        <v>1</v>
      </c>
      <c r="AA230">
        <v>1.0130859000000001</v>
      </c>
      <c r="AB230">
        <v>4.2851E-3</v>
      </c>
      <c r="AC230" s="36">
        <v>1.1172583</v>
      </c>
      <c r="AD230">
        <v>1.0651721000000001</v>
      </c>
      <c r="AE230">
        <v>2.44797E-2</v>
      </c>
      <c r="AF230">
        <v>4.88993E-2</v>
      </c>
      <c r="AG230">
        <v>2.3061700000000001E-2</v>
      </c>
      <c r="AH230">
        <v>25.481864300000002</v>
      </c>
      <c r="AI230">
        <v>2.0989330000000002</v>
      </c>
      <c r="AJ230">
        <v>200.00018969999999</v>
      </c>
      <c r="AK230">
        <v>14.0761351</v>
      </c>
      <c r="AL230">
        <v>120.361334</v>
      </c>
      <c r="AM230">
        <v>3.68E-4</v>
      </c>
      <c r="AN230">
        <v>13.165612599999999</v>
      </c>
      <c r="AO230">
        <v>1.1250882</v>
      </c>
      <c r="AP230">
        <v>30.225195800000002</v>
      </c>
      <c r="AQ230">
        <v>0.31663039999999998</v>
      </c>
      <c r="AR230">
        <v>293.32261340000002</v>
      </c>
      <c r="AS230">
        <v>3.4888395999999999</v>
      </c>
      <c r="AT230">
        <v>68.211006800000007</v>
      </c>
      <c r="AU230">
        <v>1.6211925</v>
      </c>
      <c r="AV230">
        <f>(5.2/nov_2021_out_good[[#This Row],[a]]+2*COS(nov_2021_out_good[[#This Row],[incl]]*3.1415/180)*((nov_2021_out_good[[#This Row],[a]]/5.2*(1-nov_2021_out_good[[#This Row],[e]]^2)^0.5)))</f>
        <v>5.251228480230604</v>
      </c>
    </row>
    <row r="231" spans="1:48" x14ac:dyDescent="0.25">
      <c r="A231" s="30">
        <v>40595.2132291667</v>
      </c>
      <c r="B231" t="s">
        <v>1845</v>
      </c>
      <c r="C231" t="s">
        <v>1846</v>
      </c>
      <c r="D231">
        <v>44.4</v>
      </c>
      <c r="E231">
        <v>18</v>
      </c>
      <c r="F231">
        <v>10.3</v>
      </c>
      <c r="G231">
        <v>-14.8</v>
      </c>
      <c r="H231">
        <v>0.1</v>
      </c>
      <c r="I231" s="41">
        <v>39000000000</v>
      </c>
      <c r="J231">
        <v>0.13</v>
      </c>
      <c r="L231">
        <f>nov_2021_out_good[[#This Row],[Calculated Total Impact Energy(kt)]]*4180000000000*2/(nov_2021_out_good[[#This Row],[Vel(km/s)]]*1000)^2</f>
        <v>3354.320987654321</v>
      </c>
      <c r="M231">
        <f>2*(nov_2021_out_good[[#This Row],[Mass (kg)]]/4/1500)^0.3333</f>
        <v>1.6476167696234192</v>
      </c>
      <c r="N231" t="s">
        <v>2518</v>
      </c>
      <c r="O231" t="s">
        <v>2519</v>
      </c>
      <c r="P231">
        <v>26.3</v>
      </c>
      <c r="Q231">
        <v>43.7</v>
      </c>
      <c r="R231">
        <v>18.031638860000001</v>
      </c>
      <c r="S231">
        <v>82.201909819999997</v>
      </c>
      <c r="T231">
        <v>94.239648220000007</v>
      </c>
      <c r="U231">
        <v>1.320721096</v>
      </c>
      <c r="V231">
        <v>-17.81600259</v>
      </c>
      <c r="W231">
        <v>2.446578707</v>
      </c>
      <c r="Z231">
        <v>1</v>
      </c>
      <c r="AA231">
        <v>0.86753720000000001</v>
      </c>
      <c r="AB231">
        <v>1.37769E-2</v>
      </c>
      <c r="AC231" s="36">
        <v>5.0118866999999998</v>
      </c>
      <c r="AD231">
        <v>2.9397120000000001</v>
      </c>
      <c r="AE231">
        <v>0.53840330000000003</v>
      </c>
      <c r="AF231">
        <v>0.70489040000000003</v>
      </c>
      <c r="AG231">
        <v>5.7893100000000003E-2</v>
      </c>
      <c r="AH231">
        <v>2.5295622999999998</v>
      </c>
      <c r="AI231">
        <v>0.50751630000000003</v>
      </c>
      <c r="AJ231">
        <v>314.67553020000003</v>
      </c>
      <c r="AK231">
        <v>1.8685255000000001</v>
      </c>
      <c r="AL231">
        <v>152.07031019999999</v>
      </c>
      <c r="AM231">
        <v>2.6476999999999998E-3</v>
      </c>
      <c r="AN231">
        <v>13.643067800000001</v>
      </c>
      <c r="AO231">
        <v>1.1641703999999999</v>
      </c>
      <c r="AP231">
        <v>38.632486700000001</v>
      </c>
      <c r="AQ231">
        <v>0.71531940000000005</v>
      </c>
      <c r="AR231">
        <v>3.3412256999999999</v>
      </c>
      <c r="AS231">
        <v>1.9308932000000001</v>
      </c>
      <c r="AT231">
        <v>-5.9671943000000001</v>
      </c>
      <c r="AU231">
        <v>1.2958893</v>
      </c>
      <c r="AV231">
        <f>(5.2/nov_2021_out_good[[#This Row],[a]]+2*COS(nov_2021_out_good[[#This Row],[incl]]*3.1415/180)*((nov_2021_out_good[[#This Row],[a]]/5.2*(1-nov_2021_out_good[[#This Row],[e]]^2)^0.5)))</f>
        <v>2.5700937352300386</v>
      </c>
    </row>
    <row r="232" spans="1:48" x14ac:dyDescent="0.25">
      <c r="A232" s="30">
        <v>43693.858391203699</v>
      </c>
      <c r="B232" t="s">
        <v>2266</v>
      </c>
      <c r="C232" t="s">
        <v>2267</v>
      </c>
      <c r="D232">
        <v>36</v>
      </c>
      <c r="E232">
        <v>14.9</v>
      </c>
      <c r="F232">
        <v>-3.9</v>
      </c>
      <c r="G232">
        <v>4</v>
      </c>
      <c r="H232">
        <v>-13.8</v>
      </c>
      <c r="I232" s="41">
        <v>25000000000</v>
      </c>
      <c r="J232">
        <v>8.8999999999999996E-2</v>
      </c>
      <c r="L232">
        <f>nov_2021_out_good[[#This Row],[Calculated Total Impact Energy(kt)]]*4180000000000*2/(nov_2021_out_good[[#This Row],[Vel(km/s)]]*1000)^2</f>
        <v>3351.380568442863</v>
      </c>
      <c r="M232">
        <f>2*(nov_2021_out_good[[#This Row],[Mass (kg)]]/4/1500)^0.3333</f>
        <v>1.6471352398992267</v>
      </c>
      <c r="N232" t="s">
        <v>2518</v>
      </c>
      <c r="O232" t="s">
        <v>2519</v>
      </c>
      <c r="P232">
        <v>38.9</v>
      </c>
      <c r="Q232">
        <v>7</v>
      </c>
      <c r="R232">
        <v>14.88791456</v>
      </c>
      <c r="S232">
        <v>40.629130109999998</v>
      </c>
      <c r="T232">
        <v>332.70575229999997</v>
      </c>
      <c r="U232">
        <v>-8.6150721990000001</v>
      </c>
      <c r="V232">
        <v>4.4454750460000003</v>
      </c>
      <c r="W232">
        <v>11.29903901</v>
      </c>
      <c r="Z232">
        <v>1</v>
      </c>
      <c r="AA232">
        <v>0.95221639999999996</v>
      </c>
      <c r="AB232">
        <v>8.2067000000000008E-3</v>
      </c>
      <c r="AC232" s="36">
        <v>1.3375177</v>
      </c>
      <c r="AD232">
        <v>1.1448670000000001</v>
      </c>
      <c r="AE232">
        <v>4.5463499999999997E-2</v>
      </c>
      <c r="AF232">
        <v>0.16827339999999999</v>
      </c>
      <c r="AG232">
        <v>2.8556100000000001E-2</v>
      </c>
      <c r="AH232">
        <v>17.092666900000001</v>
      </c>
      <c r="AI232">
        <v>1.8884512</v>
      </c>
      <c r="AJ232">
        <v>125.8662101</v>
      </c>
      <c r="AK232">
        <v>7.2411311999999999</v>
      </c>
      <c r="AL232">
        <v>143.42848140000001</v>
      </c>
      <c r="AM232">
        <v>5.0620000000000005E-4</v>
      </c>
      <c r="AN232">
        <v>10.0289606</v>
      </c>
      <c r="AO232">
        <v>1.1134892000000001</v>
      </c>
      <c r="AP232">
        <v>31.261725299999998</v>
      </c>
      <c r="AQ232">
        <v>0.49214770000000002</v>
      </c>
      <c r="AR232">
        <v>203.6735936</v>
      </c>
      <c r="AS232">
        <v>4.5879146999999998</v>
      </c>
      <c r="AT232">
        <v>67.591304600000001</v>
      </c>
      <c r="AU232">
        <v>1.1584749000000001</v>
      </c>
      <c r="AV232">
        <f>(5.2/nov_2021_out_good[[#This Row],[a]]+2*COS(nov_2021_out_good[[#This Row],[incl]]*3.1415/180)*((nov_2021_out_good[[#This Row],[a]]/5.2*(1-nov_2021_out_good[[#This Row],[e]]^2)^0.5)))</f>
        <v>4.9568959843107585</v>
      </c>
    </row>
    <row r="233" spans="1:48" x14ac:dyDescent="0.25">
      <c r="A233" s="30">
        <v>44663.916111111103</v>
      </c>
      <c r="B233" t="s">
        <v>1629</v>
      </c>
      <c r="C233" t="s">
        <v>1630</v>
      </c>
      <c r="D233">
        <v>23.8</v>
      </c>
      <c r="E233">
        <v>20.6</v>
      </c>
      <c r="F233">
        <v>-19.3</v>
      </c>
      <c r="G233">
        <v>-6.3</v>
      </c>
      <c r="H233">
        <v>3.6</v>
      </c>
      <c r="I233" s="41">
        <v>52000000000</v>
      </c>
      <c r="J233">
        <v>0.17</v>
      </c>
      <c r="L233">
        <f>nov_2021_out_good[[#This Row],[Calculated Total Impact Energy(kt)]]*4180000000000*2/(nov_2021_out_good[[#This Row],[Vel(km/s)]]*1000)^2</f>
        <v>3349.0432651522292</v>
      </c>
      <c r="M233">
        <f>2*(nov_2021_out_good[[#This Row],[Mass (kg)]]/4/1500)^0.3333</f>
        <v>1.6467522768350407</v>
      </c>
      <c r="N233" t="s">
        <v>2524</v>
      </c>
      <c r="O233" t="s">
        <v>2519</v>
      </c>
      <c r="P233">
        <v>-8.1999999999999993</v>
      </c>
      <c r="Q233">
        <v>57.8</v>
      </c>
      <c r="R233">
        <v>20.618923349999999</v>
      </c>
      <c r="S233">
        <v>39.240331910000002</v>
      </c>
      <c r="T233">
        <v>264.12100199999998</v>
      </c>
      <c r="U233">
        <v>1.3359681699999999</v>
      </c>
      <c r="V233">
        <v>12.97440757</v>
      </c>
      <c r="W233">
        <v>15.969343670000001</v>
      </c>
      <c r="Z233">
        <v>1</v>
      </c>
      <c r="AA233">
        <v>0.77641090000000001</v>
      </c>
      <c r="AB233">
        <v>1.6400499999999998E-2</v>
      </c>
      <c r="AC233" s="36">
        <v>4.7593332000000004</v>
      </c>
      <c r="AD233">
        <v>2.7678720000000001</v>
      </c>
      <c r="AE233">
        <v>0.49573279999999997</v>
      </c>
      <c r="AF233">
        <v>0.71949180000000001</v>
      </c>
      <c r="AG233">
        <v>5.42481E-2</v>
      </c>
      <c r="AH233">
        <v>3.7482926999999999</v>
      </c>
      <c r="AI233">
        <v>0.56385549999999995</v>
      </c>
      <c r="AJ233">
        <v>62.5631117</v>
      </c>
      <c r="AK233">
        <v>1.8056736</v>
      </c>
      <c r="AL233">
        <v>202.64842160000001</v>
      </c>
      <c r="AM233">
        <v>3.1638E-3</v>
      </c>
      <c r="AN233">
        <v>17.686382600000002</v>
      </c>
      <c r="AO233">
        <v>1.2190312000000001</v>
      </c>
      <c r="AP233">
        <v>38.070877600000003</v>
      </c>
      <c r="AQ233">
        <v>0.75390630000000003</v>
      </c>
      <c r="AR233">
        <v>184.0766988</v>
      </c>
      <c r="AS233">
        <v>1.1689654</v>
      </c>
      <c r="AT233">
        <v>-9.7051181999999994</v>
      </c>
      <c r="AU233">
        <v>1.0547276999999999</v>
      </c>
      <c r="AV233">
        <f>(5.2/nov_2021_out_good[[#This Row],[a]]+2*COS(nov_2021_out_good[[#This Row],[incl]]*3.1415/180)*((nov_2021_out_good[[#This Row],[a]]/5.2*(1-nov_2021_out_good[[#This Row],[e]]^2)^0.5)))</f>
        <v>2.6164603284748269</v>
      </c>
    </row>
    <row r="234" spans="1:48" x14ac:dyDescent="0.25">
      <c r="A234" s="30">
        <v>43569.746215277803</v>
      </c>
      <c r="B234" t="s">
        <v>2123</v>
      </c>
      <c r="C234" t="s">
        <v>2124</v>
      </c>
      <c r="D234">
        <v>30.6</v>
      </c>
      <c r="E234">
        <v>15.9</v>
      </c>
      <c r="F234">
        <v>-2.5</v>
      </c>
      <c r="G234">
        <v>5.9</v>
      </c>
      <c r="H234">
        <v>-14.6</v>
      </c>
      <c r="I234" s="41">
        <v>29000000000</v>
      </c>
      <c r="J234">
        <v>0.1</v>
      </c>
      <c r="L234">
        <f>nov_2021_out_good[[#This Row],[Calculated Total Impact Energy(kt)]]*4180000000000*2/(nov_2021_out_good[[#This Row],[Vel(km/s)]]*1000)^2</f>
        <v>3306.8312171195757</v>
      </c>
      <c r="M234">
        <f>2*(nov_2021_out_good[[#This Row],[Mass (kg)]]/4/1500)^0.3333</f>
        <v>1.6398050256950276</v>
      </c>
      <c r="N234" t="s">
        <v>2518</v>
      </c>
      <c r="O234" t="s">
        <v>2525</v>
      </c>
      <c r="P234">
        <v>18.3</v>
      </c>
      <c r="Q234">
        <v>-74.599999999999994</v>
      </c>
      <c r="R234">
        <v>15.94427797</v>
      </c>
      <c r="S234">
        <v>48.259205889999997</v>
      </c>
      <c r="T234">
        <v>4.0654715430000001</v>
      </c>
      <c r="U234">
        <v>-11.867115200000001</v>
      </c>
      <c r="V234">
        <v>-0.84345741699999999</v>
      </c>
      <c r="W234">
        <v>10.61509098</v>
      </c>
      <c r="Z234">
        <v>1</v>
      </c>
      <c r="AA234">
        <v>0.97271620000000003</v>
      </c>
      <c r="AB234">
        <v>4.8967999999999998E-3</v>
      </c>
      <c r="AC234" s="36">
        <v>2.7772142</v>
      </c>
      <c r="AD234">
        <v>1.8749652000000001</v>
      </c>
      <c r="AE234">
        <v>0.22017200000000001</v>
      </c>
      <c r="AF234">
        <v>0.48120839999999998</v>
      </c>
      <c r="AG234">
        <v>6.2875799999999996E-2</v>
      </c>
      <c r="AH234">
        <v>15.097413</v>
      </c>
      <c r="AI234">
        <v>1.0821137000000001</v>
      </c>
      <c r="AJ234">
        <v>155.1057715</v>
      </c>
      <c r="AK234">
        <v>1.4036147000000001</v>
      </c>
      <c r="AL234">
        <v>24.244789600000001</v>
      </c>
      <c r="AM234">
        <v>3.479E-4</v>
      </c>
      <c r="AN234">
        <v>11.3695436</v>
      </c>
      <c r="AO234">
        <v>1.1168734</v>
      </c>
      <c r="AP234">
        <v>35.997784000000003</v>
      </c>
      <c r="AQ234">
        <v>0.77171199999999995</v>
      </c>
      <c r="AR234">
        <v>41.855180500000003</v>
      </c>
      <c r="AS234">
        <v>4.3613111</v>
      </c>
      <c r="AT234">
        <v>74.901852199999993</v>
      </c>
      <c r="AU234">
        <v>1.6892670000000001</v>
      </c>
      <c r="AV234">
        <f>(5.2/nov_2021_out_good[[#This Row],[a]]+2*COS(nov_2021_out_good[[#This Row],[incl]]*3.1415/180)*((nov_2021_out_good[[#This Row],[a]]/5.2*(1-nov_2021_out_good[[#This Row],[e]]^2)^0.5)))</f>
        <v>3.3837230492591517</v>
      </c>
    </row>
    <row r="235" spans="1:48" x14ac:dyDescent="0.25">
      <c r="A235" s="30">
        <v>43857.2355902778</v>
      </c>
      <c r="B235" t="s">
        <v>1739</v>
      </c>
      <c r="C235" t="s">
        <v>1740</v>
      </c>
      <c r="D235">
        <v>32.5</v>
      </c>
      <c r="E235">
        <v>19.8</v>
      </c>
      <c r="F235">
        <v>-2</v>
      </c>
      <c r="G235">
        <v>-16.600000000000001</v>
      </c>
      <c r="H235">
        <v>-10.6</v>
      </c>
      <c r="I235" s="41">
        <v>44000000000</v>
      </c>
      <c r="J235">
        <v>0.15</v>
      </c>
      <c r="L235">
        <f>nov_2021_out_good[[#This Row],[Calculated Total Impact Energy(kt)]]*4180000000000*2/(nov_2021_out_good[[#This Row],[Vel(km/s)]]*1000)^2</f>
        <v>3198.6531986531986</v>
      </c>
      <c r="M235">
        <f>2*(nov_2021_out_good[[#This Row],[Mass (kg)]]/4/1500)^0.3333</f>
        <v>1.6217269615144505</v>
      </c>
      <c r="N235" t="s">
        <v>2518</v>
      </c>
      <c r="O235" t="s">
        <v>2519</v>
      </c>
      <c r="P235">
        <v>30.4</v>
      </c>
      <c r="Q235">
        <v>1.5</v>
      </c>
      <c r="R235">
        <v>19.796969470000001</v>
      </c>
      <c r="S235">
        <v>67.852861379999993</v>
      </c>
      <c r="T235">
        <v>64.440986109999997</v>
      </c>
      <c r="U235">
        <v>-7.9110336090000004</v>
      </c>
      <c r="V235">
        <v>-16.541957700000001</v>
      </c>
      <c r="W235">
        <v>7.4631885110000002</v>
      </c>
      <c r="Z235">
        <v>1</v>
      </c>
      <c r="AA235">
        <v>0.84136650000000002</v>
      </c>
      <c r="AB235">
        <v>1.02857E-2</v>
      </c>
      <c r="AC235" s="36">
        <v>2.3823025000000002</v>
      </c>
      <c r="AD235">
        <v>1.6118345000000001</v>
      </c>
      <c r="AE235">
        <v>0.11021640000000001</v>
      </c>
      <c r="AF235">
        <v>0.47800690000000001</v>
      </c>
      <c r="AG235">
        <v>3.78813E-2</v>
      </c>
      <c r="AH235">
        <v>20.7651167</v>
      </c>
      <c r="AI235">
        <v>1.7448448999999999</v>
      </c>
      <c r="AJ235">
        <v>123.3830865</v>
      </c>
      <c r="AK235">
        <v>2.1425138000000001</v>
      </c>
      <c r="AL235">
        <v>306.45469379999997</v>
      </c>
      <c r="AM235">
        <v>4.8450000000000001E-4</v>
      </c>
      <c r="AN235">
        <v>15.9455996</v>
      </c>
      <c r="AO235">
        <v>1.2080887</v>
      </c>
      <c r="AP235">
        <v>35.377894499999996</v>
      </c>
      <c r="AQ235">
        <v>0.53189900000000001</v>
      </c>
      <c r="AR235">
        <v>301.61964849999998</v>
      </c>
      <c r="AS235">
        <v>1.6370289</v>
      </c>
      <c r="AT235">
        <v>29.819469000000002</v>
      </c>
      <c r="AU235">
        <v>1.1674575</v>
      </c>
      <c r="AV235">
        <f>(5.2/nov_2021_out_good[[#This Row],[a]]+2*COS(nov_2021_out_good[[#This Row],[incl]]*3.1415/180)*((nov_2021_out_good[[#This Row],[a]]/5.2*(1-nov_2021_out_good[[#This Row],[e]]^2)^0.5)))</f>
        <v>3.7352931856387315</v>
      </c>
    </row>
    <row r="236" spans="1:48" x14ac:dyDescent="0.25">
      <c r="A236" s="30">
        <v>44299.094988425903</v>
      </c>
      <c r="B236" t="s">
        <v>2439</v>
      </c>
      <c r="C236" t="s">
        <v>2440</v>
      </c>
      <c r="D236">
        <v>44.4</v>
      </c>
      <c r="E236">
        <v>14.1</v>
      </c>
      <c r="F236">
        <v>-2.8</v>
      </c>
      <c r="G236">
        <v>12.6</v>
      </c>
      <c r="H236">
        <v>5.6</v>
      </c>
      <c r="I236" s="41">
        <v>21000000000</v>
      </c>
      <c r="J236">
        <v>7.5999999999999998E-2</v>
      </c>
      <c r="L236">
        <f>nov_2021_out_good[[#This Row],[Calculated Total Impact Energy(kt)]]*4180000000000*2/(nov_2021_out_good[[#This Row],[Vel(km/s)]]*1000)^2</f>
        <v>3195.8150998440724</v>
      </c>
      <c r="M236">
        <f>2*(nov_2021_out_good[[#This Row],[Mass (kg)]]/4/1500)^0.3333</f>
        <v>1.621247225962879</v>
      </c>
      <c r="N236" t="s">
        <v>2518</v>
      </c>
      <c r="O236" t="s">
        <v>2525</v>
      </c>
      <c r="P236">
        <v>26.8</v>
      </c>
      <c r="Q236">
        <v>-79.099999999999994</v>
      </c>
      <c r="R236">
        <v>14.069825870000001</v>
      </c>
      <c r="S236">
        <v>50.278787250000001</v>
      </c>
      <c r="T236">
        <v>178.0572142</v>
      </c>
      <c r="U236">
        <v>10.8157689</v>
      </c>
      <c r="V236">
        <v>-0.366881813</v>
      </c>
      <c r="W236">
        <v>8.9913592300000005</v>
      </c>
      <c r="Z236">
        <v>1</v>
      </c>
      <c r="AA236">
        <v>0.95294460000000003</v>
      </c>
      <c r="AB236">
        <v>6.5836000000000002E-3</v>
      </c>
      <c r="AC236" s="36">
        <v>1.8216733000000001</v>
      </c>
      <c r="AD236">
        <v>1.3873089999999999</v>
      </c>
      <c r="AE236">
        <v>0.1240834</v>
      </c>
      <c r="AF236">
        <v>0.3130985</v>
      </c>
      <c r="AG236">
        <v>6.5175700000000003E-2</v>
      </c>
      <c r="AH236">
        <v>10.0260184</v>
      </c>
      <c r="AI236">
        <v>0.83028000000000002</v>
      </c>
      <c r="AJ236">
        <v>37.646538100000001</v>
      </c>
      <c r="AK236">
        <v>1.8541785</v>
      </c>
      <c r="AL236">
        <v>203.08796150000001</v>
      </c>
      <c r="AM236">
        <v>6.3590000000000001E-4</v>
      </c>
      <c r="AN236">
        <v>8.5810361999999998</v>
      </c>
      <c r="AO236">
        <v>1.1532173999999999</v>
      </c>
      <c r="AP236">
        <v>33.615629499999997</v>
      </c>
      <c r="AQ236">
        <v>0.85071039999999998</v>
      </c>
      <c r="AR236">
        <v>155.85075990000001</v>
      </c>
      <c r="AS236">
        <v>1.4473076</v>
      </c>
      <c r="AT236">
        <v>-36.269718900000001</v>
      </c>
      <c r="AU236">
        <v>2.4657406000000002</v>
      </c>
      <c r="AV236">
        <f>(5.2/nov_2021_out_good[[#This Row],[a]]+2*COS(nov_2021_out_good[[#This Row],[incl]]*3.1415/180)*((nov_2021_out_good[[#This Row],[a]]/5.2*(1-nov_2021_out_good[[#This Row],[e]]^2)^0.5)))</f>
        <v>4.2472777768904422</v>
      </c>
    </row>
    <row r="237" spans="1:48" x14ac:dyDescent="0.25">
      <c r="A237" s="30">
        <v>42423.166122685201</v>
      </c>
      <c r="B237" t="s">
        <v>1960</v>
      </c>
      <c r="C237" t="s">
        <v>1961</v>
      </c>
      <c r="D237">
        <v>44</v>
      </c>
      <c r="E237">
        <v>17.899999999999999</v>
      </c>
      <c r="F237">
        <v>-8.5</v>
      </c>
      <c r="G237">
        <v>-1.6</v>
      </c>
      <c r="H237">
        <v>-15.7</v>
      </c>
      <c r="I237" s="41">
        <v>35000000000</v>
      </c>
      <c r="J237">
        <v>0.12</v>
      </c>
      <c r="L237">
        <f>nov_2021_out_good[[#This Row],[Calculated Total Impact Energy(kt)]]*4180000000000*2/(nov_2021_out_good[[#This Row],[Vel(km/s)]]*1000)^2</f>
        <v>3130.9884210854843</v>
      </c>
      <c r="M237">
        <f>2*(nov_2021_out_good[[#This Row],[Mass (kg)]]/4/1500)^0.3333</f>
        <v>1.6102110959577189</v>
      </c>
      <c r="N237" t="s">
        <v>2518</v>
      </c>
      <c r="O237" t="s">
        <v>2519</v>
      </c>
      <c r="P237">
        <v>32.299999999999997</v>
      </c>
      <c r="Q237">
        <v>67.2</v>
      </c>
      <c r="R237">
        <v>17.9248431</v>
      </c>
      <c r="S237">
        <v>46.139241169999998</v>
      </c>
      <c r="T237">
        <v>326.06067710000002</v>
      </c>
      <c r="U237">
        <v>-10.722357349999999</v>
      </c>
      <c r="V237">
        <v>7.2158118499999997</v>
      </c>
      <c r="W237">
        <v>12.42027021</v>
      </c>
      <c r="Z237">
        <v>1</v>
      </c>
      <c r="AA237">
        <v>0.89463029999999999</v>
      </c>
      <c r="AB237">
        <v>9.3214999999999999E-3</v>
      </c>
      <c r="AC237" s="36">
        <v>1.4584405</v>
      </c>
      <c r="AD237">
        <v>1.1765353999999999</v>
      </c>
      <c r="AE237">
        <v>4.21056E-2</v>
      </c>
      <c r="AF237">
        <v>0.23960609999999999</v>
      </c>
      <c r="AG237">
        <v>2.5330499999999999E-2</v>
      </c>
      <c r="AH237">
        <v>23.7366496</v>
      </c>
      <c r="AI237">
        <v>1.9384674</v>
      </c>
      <c r="AJ237">
        <v>239.65307949999999</v>
      </c>
      <c r="AK237">
        <v>4.4673067</v>
      </c>
      <c r="AL237">
        <v>333.74179049999998</v>
      </c>
      <c r="AM237">
        <v>1.618E-4</v>
      </c>
      <c r="AN237">
        <v>14.245295</v>
      </c>
      <c r="AO237">
        <v>1.1380368999999999</v>
      </c>
      <c r="AP237">
        <v>32.242164899999999</v>
      </c>
      <c r="AQ237">
        <v>0.4184677</v>
      </c>
      <c r="AR237">
        <v>209.45822179999999</v>
      </c>
      <c r="AS237">
        <v>2.7591408999999998</v>
      </c>
      <c r="AT237">
        <v>60.739108000000002</v>
      </c>
      <c r="AU237">
        <v>1.0822841000000001</v>
      </c>
      <c r="AV237">
        <f>(5.2/nov_2021_out_good[[#This Row],[a]]+2*COS(nov_2021_out_good[[#This Row],[incl]]*3.1415/180)*((nov_2021_out_good[[#This Row],[a]]/5.2*(1-nov_2021_out_good[[#This Row],[e]]^2)^0.5)))</f>
        <v>4.8219254960986309</v>
      </c>
    </row>
    <row r="238" spans="1:48" x14ac:dyDescent="0.25">
      <c r="A238" s="30">
        <v>44073.672476851898</v>
      </c>
      <c r="B238" t="s">
        <v>1510</v>
      </c>
      <c r="C238" t="s">
        <v>1511</v>
      </c>
      <c r="D238">
        <v>27.8</v>
      </c>
      <c r="E238">
        <v>23.4</v>
      </c>
      <c r="F238">
        <v>7.8</v>
      </c>
      <c r="G238">
        <v>-21.7</v>
      </c>
      <c r="H238">
        <v>3.7</v>
      </c>
      <c r="I238" s="41">
        <v>64000000000</v>
      </c>
      <c r="J238">
        <v>0.2</v>
      </c>
      <c r="L238">
        <f>nov_2021_out_good[[#This Row],[Calculated Total Impact Energy(kt)]]*4180000000000*2/(nov_2021_out_good[[#This Row],[Vel(km/s)]]*1000)^2</f>
        <v>3053.5466432902331</v>
      </c>
      <c r="M238">
        <f>2*(nov_2021_out_good[[#This Row],[Mass (kg)]]/4/1500)^0.3333</f>
        <v>1.5968258083373768</v>
      </c>
      <c r="N238" t="s">
        <v>2518</v>
      </c>
      <c r="O238" t="s">
        <v>2519</v>
      </c>
      <c r="P238">
        <v>26</v>
      </c>
      <c r="Q238">
        <v>133.5</v>
      </c>
      <c r="R238">
        <v>23.35422874</v>
      </c>
      <c r="S238">
        <v>42.015376009999997</v>
      </c>
      <c r="T238">
        <v>216.41473920000001</v>
      </c>
      <c r="U238">
        <v>12.579460620000001</v>
      </c>
      <c r="V238">
        <v>9.2793741969999992</v>
      </c>
      <c r="W238">
        <v>17.351379919999999</v>
      </c>
      <c r="Z238">
        <v>1</v>
      </c>
      <c r="AA238">
        <v>0.69972009999999996</v>
      </c>
      <c r="AB238">
        <v>1.7335799999999998E-2</v>
      </c>
      <c r="AC238" s="36">
        <v>7.7341967</v>
      </c>
      <c r="AD238">
        <v>4.2169584000000002</v>
      </c>
      <c r="AE238">
        <v>1.3873907999999999</v>
      </c>
      <c r="AF238">
        <v>0.83406999999999998</v>
      </c>
      <c r="AG238">
        <v>5.7115800000000001E-2</v>
      </c>
      <c r="AH238">
        <v>0.78779949999999999</v>
      </c>
      <c r="AI238">
        <v>0.67218339999999999</v>
      </c>
      <c r="AJ238">
        <v>250.9629296</v>
      </c>
      <c r="AK238">
        <v>1.7701306000000001</v>
      </c>
      <c r="AL238">
        <v>157.51612689999999</v>
      </c>
      <c r="AM238">
        <v>4.99864E-2</v>
      </c>
      <c r="AN238">
        <v>20.708645799999999</v>
      </c>
      <c r="AO238">
        <v>1.3264731999999999</v>
      </c>
      <c r="AP238">
        <v>39.3342314</v>
      </c>
      <c r="AQ238">
        <v>0.87979470000000004</v>
      </c>
      <c r="AR238">
        <v>328.3012195</v>
      </c>
      <c r="AS238">
        <v>1.0883947</v>
      </c>
      <c r="AT238">
        <v>-11.4853445</v>
      </c>
      <c r="AU238">
        <v>1.0910565000000001</v>
      </c>
      <c r="AV238">
        <f>(5.2/nov_2021_out_good[[#This Row],[a]]+2*COS(nov_2021_out_good[[#This Row],[incl]]*3.1415/180)*((nov_2021_out_good[[#This Row],[a]]/5.2*(1-nov_2021_out_good[[#This Row],[e]]^2)^0.5)))</f>
        <v>2.1277707190826911</v>
      </c>
    </row>
    <row r="239" spans="1:48" x14ac:dyDescent="0.25">
      <c r="A239" s="30">
        <v>38506.344224537002</v>
      </c>
      <c r="B239" t="s">
        <v>1276</v>
      </c>
      <c r="C239" t="s">
        <v>1277</v>
      </c>
      <c r="D239">
        <v>29.6</v>
      </c>
      <c r="E239">
        <v>26.2</v>
      </c>
      <c r="F239">
        <v>-1.5</v>
      </c>
      <c r="G239">
        <v>25.3</v>
      </c>
      <c r="H239">
        <v>6.7</v>
      </c>
      <c r="I239" s="41">
        <v>82000000000</v>
      </c>
      <c r="J239">
        <v>0.25</v>
      </c>
      <c r="L239">
        <f>nov_2021_out_good[[#This Row],[Calculated Total Impact Energy(kt)]]*4180000000000*2/(nov_2021_out_good[[#This Row],[Vel(km/s)]]*1000)^2</f>
        <v>3044.6943651302372</v>
      </c>
      <c r="M239">
        <f>2*(nov_2021_out_good[[#This Row],[Mass (kg)]]/4/1500)^0.3333</f>
        <v>1.5952813950799991</v>
      </c>
      <c r="N239" t="s">
        <v>2524</v>
      </c>
      <c r="O239" t="s">
        <v>2525</v>
      </c>
      <c r="P239">
        <v>-31</v>
      </c>
      <c r="Q239">
        <v>-90.3</v>
      </c>
      <c r="R239">
        <v>26.215071999999999</v>
      </c>
      <c r="S239">
        <v>16.542041569999999</v>
      </c>
      <c r="T239">
        <v>12.63339006</v>
      </c>
      <c r="U239">
        <v>-7.2832186810000001</v>
      </c>
      <c r="V239">
        <v>-1.632449322</v>
      </c>
      <c r="W239">
        <v>25.130058389999999</v>
      </c>
      <c r="Z239">
        <v>1</v>
      </c>
      <c r="AA239">
        <v>0.17147209999999999</v>
      </c>
      <c r="AB239">
        <v>2.06217E-2</v>
      </c>
      <c r="AC239" s="36">
        <v>1.4017751000000001</v>
      </c>
      <c r="AD239">
        <v>0.78662359999999998</v>
      </c>
      <c r="AE239">
        <v>2.0154200000000001E-2</v>
      </c>
      <c r="AF239">
        <v>0.78201500000000002</v>
      </c>
      <c r="AG239">
        <v>2.8623300000000001E-2</v>
      </c>
      <c r="AH239">
        <v>12.146767000000001</v>
      </c>
      <c r="AI239">
        <v>1.9116394000000001</v>
      </c>
      <c r="AJ239">
        <v>333.32050980000002</v>
      </c>
      <c r="AK239">
        <v>1.3757873</v>
      </c>
      <c r="AL239">
        <v>72.788665100000003</v>
      </c>
      <c r="AM239">
        <v>5.2910000000000001E-4</v>
      </c>
      <c r="AN239">
        <v>23.698135000000001</v>
      </c>
      <c r="AO239">
        <v>1.448807</v>
      </c>
      <c r="AP239">
        <v>24.925445100000001</v>
      </c>
      <c r="AQ239">
        <v>0.57962279999999999</v>
      </c>
      <c r="AR239">
        <v>288.30256150000002</v>
      </c>
      <c r="AS239">
        <v>1.0833567</v>
      </c>
      <c r="AT239">
        <v>-14.0206304</v>
      </c>
      <c r="AU239">
        <v>1.0557239</v>
      </c>
      <c r="AV239">
        <f>(5.2/nov_2021_out_good[[#This Row],[a]]+2*COS(nov_2021_out_good[[#This Row],[incl]]*3.1415/180)*((nov_2021_out_good[[#This Row],[a]]/5.2*(1-nov_2021_out_good[[#This Row],[e]]^2)^0.5)))</f>
        <v>6.7948756552232288</v>
      </c>
    </row>
    <row r="240" spans="1:48" x14ac:dyDescent="0.25">
      <c r="A240" s="30">
        <v>41926.434062499997</v>
      </c>
      <c r="B240" t="s">
        <v>2109</v>
      </c>
      <c r="C240" t="s">
        <v>2110</v>
      </c>
      <c r="D240">
        <v>27.2</v>
      </c>
      <c r="E240">
        <v>16.899999999999999</v>
      </c>
      <c r="F240">
        <v>15</v>
      </c>
      <c r="G240">
        <v>-6.9</v>
      </c>
      <c r="H240">
        <v>-3.5</v>
      </c>
      <c r="I240" s="41">
        <v>29000000000</v>
      </c>
      <c r="J240">
        <v>0.1</v>
      </c>
      <c r="L240">
        <f>nov_2021_out_good[[#This Row],[Calculated Total Impact Energy(kt)]]*4180000000000*2/(nov_2021_out_good[[#This Row],[Vel(km/s)]]*1000)^2</f>
        <v>2927.068379958685</v>
      </c>
      <c r="M240">
        <f>2*(nov_2021_out_good[[#This Row],[Mass (kg)]]/4/1500)^0.3333</f>
        <v>1.5744695246988918</v>
      </c>
      <c r="N240" t="s">
        <v>2524</v>
      </c>
      <c r="O240" t="s">
        <v>2519</v>
      </c>
      <c r="P240">
        <v>-2</v>
      </c>
      <c r="Q240">
        <v>119.2</v>
      </c>
      <c r="R240">
        <v>16.877796060000001</v>
      </c>
      <c r="S240">
        <v>38.488649780000003</v>
      </c>
      <c r="T240">
        <v>67.831795330000006</v>
      </c>
      <c r="U240">
        <v>-3.9634640769999998</v>
      </c>
      <c r="V240">
        <v>-9.7275995119999994</v>
      </c>
      <c r="W240">
        <v>13.210781969999999</v>
      </c>
      <c r="Z240">
        <v>1</v>
      </c>
      <c r="AA240">
        <v>0.91268539999999998</v>
      </c>
      <c r="AB240">
        <v>5.0194000000000003E-3</v>
      </c>
      <c r="AC240" s="36">
        <v>4.4247736</v>
      </c>
      <c r="AD240">
        <v>2.6687295</v>
      </c>
      <c r="AE240">
        <v>0.59780789999999995</v>
      </c>
      <c r="AF240">
        <v>0.65800749999999997</v>
      </c>
      <c r="AG240">
        <v>7.7364699999999995E-2</v>
      </c>
      <c r="AH240">
        <v>7.0081828000000002</v>
      </c>
      <c r="AI240">
        <v>0.63729380000000002</v>
      </c>
      <c r="AJ240">
        <v>218.211432</v>
      </c>
      <c r="AK240">
        <v>1.4127692999999999</v>
      </c>
      <c r="AL240">
        <v>200.788082</v>
      </c>
      <c r="AM240">
        <v>6.1930000000000004E-4</v>
      </c>
      <c r="AN240">
        <v>12.3101681</v>
      </c>
      <c r="AO240">
        <v>1.1389199999999999</v>
      </c>
      <c r="AP240">
        <v>38.030613600000002</v>
      </c>
      <c r="AQ240">
        <v>0.9789774</v>
      </c>
      <c r="AR240">
        <v>338.41012540000003</v>
      </c>
      <c r="AS240">
        <v>1.4462756999999999</v>
      </c>
      <c r="AT240">
        <v>14.0003235</v>
      </c>
      <c r="AU240">
        <v>1.176766</v>
      </c>
      <c r="AV240">
        <f>(5.2/nov_2021_out_good[[#This Row],[a]]+2*COS(nov_2021_out_good[[#This Row],[incl]]*3.1415/180)*((nov_2021_out_good[[#This Row],[a]]/5.2*(1-nov_2021_out_good[[#This Row],[e]]^2)^0.5)))</f>
        <v>2.7156351899000697</v>
      </c>
    </row>
    <row r="241" spans="1:48" x14ac:dyDescent="0.25">
      <c r="A241" s="30">
        <v>38727.9760185185</v>
      </c>
      <c r="B241" t="s">
        <v>2144</v>
      </c>
      <c r="C241" t="s">
        <v>2145</v>
      </c>
      <c r="D241">
        <v>32.4</v>
      </c>
      <c r="E241">
        <v>16.899999999999999</v>
      </c>
      <c r="F241">
        <v>-9.9</v>
      </c>
      <c r="G241">
        <v>-6.3</v>
      </c>
      <c r="H241">
        <v>-12.2</v>
      </c>
      <c r="I241" s="41">
        <v>28000000000</v>
      </c>
      <c r="J241">
        <v>9.8000000000000004E-2</v>
      </c>
      <c r="L241">
        <f>nov_2021_out_good[[#This Row],[Calculated Total Impact Energy(kt)]]*4180000000000*2/(nov_2021_out_good[[#This Row],[Vel(km/s)]]*1000)^2</f>
        <v>2868.5270123595114</v>
      </c>
      <c r="M241">
        <f>2*(nov_2021_out_good[[#This Row],[Mass (kg)]]/4/1500)^0.3333</f>
        <v>1.563903349909469</v>
      </c>
      <c r="N241" t="s">
        <v>2518</v>
      </c>
      <c r="O241" t="s">
        <v>2525</v>
      </c>
      <c r="P241">
        <v>29.8</v>
      </c>
      <c r="Q241">
        <v>-12.7</v>
      </c>
      <c r="R241">
        <v>16.927492430000001</v>
      </c>
      <c r="S241">
        <v>38.53095588</v>
      </c>
      <c r="T241">
        <v>52.114479379999999</v>
      </c>
      <c r="U241">
        <v>-6.4753917789999997</v>
      </c>
      <c r="V241">
        <v>-8.3223450499999991</v>
      </c>
      <c r="W241">
        <v>13.24189844</v>
      </c>
      <c r="Z241">
        <v>1</v>
      </c>
      <c r="AA241">
        <v>0.63106700000000004</v>
      </c>
      <c r="AB241">
        <v>1.95842E-2</v>
      </c>
      <c r="AC241" s="36">
        <v>1.2935577</v>
      </c>
      <c r="AD241">
        <v>0.96231230000000001</v>
      </c>
      <c r="AE241">
        <v>2.5402600000000001E-2</v>
      </c>
      <c r="AF241">
        <v>0.34421810000000003</v>
      </c>
      <c r="AG241">
        <v>2.9563599999999999E-2</v>
      </c>
      <c r="AH241">
        <v>13.174270099999999</v>
      </c>
      <c r="AI241">
        <v>1.1811684</v>
      </c>
      <c r="AJ241">
        <v>293.53339779999999</v>
      </c>
      <c r="AK241">
        <v>3.1973229000000001</v>
      </c>
      <c r="AL241">
        <v>290.50720280000002</v>
      </c>
      <c r="AM241">
        <v>3.0360000000000001E-4</v>
      </c>
      <c r="AN241">
        <v>12.4689348</v>
      </c>
      <c r="AO241">
        <v>1.1357344</v>
      </c>
      <c r="AP241">
        <v>29.7029478</v>
      </c>
      <c r="AQ241">
        <v>0.40963939999999999</v>
      </c>
      <c r="AR241">
        <v>140.9011276</v>
      </c>
      <c r="AS241">
        <v>2.0992980000000001</v>
      </c>
      <c r="AT241">
        <v>47.707861600000001</v>
      </c>
      <c r="AU241">
        <v>1.1407297000000001</v>
      </c>
      <c r="AV241">
        <f>(5.2/nov_2021_out_good[[#This Row],[a]]+2*COS(nov_2021_out_good[[#This Row],[incl]]*3.1415/180)*((nov_2021_out_good[[#This Row],[a]]/5.2*(1-nov_2021_out_good[[#This Row],[e]]^2)^0.5)))</f>
        <v>5.7420079094832852</v>
      </c>
    </row>
    <row r="242" spans="1:48" x14ac:dyDescent="0.25">
      <c r="A242" s="30">
        <v>44528.754745370403</v>
      </c>
      <c r="B242" t="s">
        <v>1899</v>
      </c>
      <c r="C242" t="s">
        <v>1900</v>
      </c>
      <c r="D242">
        <v>38.4</v>
      </c>
      <c r="E242">
        <v>19.7</v>
      </c>
      <c r="F242">
        <v>0.2</v>
      </c>
      <c r="G242">
        <v>-2.2000000000000002</v>
      </c>
      <c r="H242">
        <v>-19.600000000000001</v>
      </c>
      <c r="I242" s="41">
        <v>40000000000</v>
      </c>
      <c r="J242">
        <v>0.13</v>
      </c>
      <c r="L242">
        <f>nov_2021_out_good[[#This Row],[Calculated Total Impact Energy(kt)]]*4180000000000*2/(nov_2021_out_good[[#This Row],[Vel(km/s)]]*1000)^2</f>
        <v>2800.3813548403723</v>
      </c>
      <c r="M242">
        <f>2*(nov_2021_out_good[[#This Row],[Mass (kg)]]/4/1500)^0.3333</f>
        <v>1.5514210121376355</v>
      </c>
      <c r="N242" t="s">
        <v>2518</v>
      </c>
      <c r="O242" t="s">
        <v>2519</v>
      </c>
      <c r="P242">
        <v>32.6</v>
      </c>
      <c r="Q242">
        <v>113.5</v>
      </c>
      <c r="R242">
        <v>19.724096939999999</v>
      </c>
      <c r="S242">
        <v>51.320763290000002</v>
      </c>
      <c r="T242">
        <v>357.41732860000002</v>
      </c>
      <c r="U242">
        <v>-15.38211272</v>
      </c>
      <c r="V242">
        <v>0.69383593700000001</v>
      </c>
      <c r="W242">
        <v>12.32676762</v>
      </c>
      <c r="Z242">
        <v>1</v>
      </c>
      <c r="AA242">
        <v>0.87868789999999997</v>
      </c>
      <c r="AB242">
        <v>1.2104E-2</v>
      </c>
      <c r="AC242" s="36">
        <v>1.5703147</v>
      </c>
      <c r="AD242">
        <v>1.2245013</v>
      </c>
      <c r="AE242">
        <v>5.4820199999999999E-2</v>
      </c>
      <c r="AF242">
        <v>0.28241159999999998</v>
      </c>
      <c r="AG242">
        <v>3.4233699999999999E-2</v>
      </c>
      <c r="AH242">
        <v>27.5160962</v>
      </c>
      <c r="AI242">
        <v>1.799382</v>
      </c>
      <c r="AJ242">
        <v>239.76687440000001</v>
      </c>
      <c r="AK242">
        <v>3.9069167</v>
      </c>
      <c r="AL242">
        <v>246.4215959</v>
      </c>
      <c r="AM242">
        <v>3.9189999999999998E-4</v>
      </c>
      <c r="AN242">
        <v>16.290602799999998</v>
      </c>
      <c r="AO242">
        <v>1.1951791</v>
      </c>
      <c r="AP242">
        <v>32.771918499999998</v>
      </c>
      <c r="AQ242">
        <v>0.49485289999999998</v>
      </c>
      <c r="AR242">
        <v>15.4225516</v>
      </c>
      <c r="AS242">
        <v>20.0424246</v>
      </c>
      <c r="AT242">
        <v>86.338170599999998</v>
      </c>
      <c r="AU242">
        <v>1.078357</v>
      </c>
      <c r="AV242">
        <f>(5.2/nov_2021_out_good[[#This Row],[a]]+2*COS(nov_2021_out_good[[#This Row],[incl]]*3.1415/180)*((nov_2021_out_good[[#This Row],[a]]/5.2*(1-nov_2021_out_good[[#This Row],[e]]^2)^0.5)))</f>
        <v>4.6473143854768511</v>
      </c>
    </row>
    <row r="243" spans="1:48" x14ac:dyDescent="0.25">
      <c r="A243" s="30">
        <v>38479.397037037001</v>
      </c>
      <c r="B243" t="s">
        <v>2224</v>
      </c>
      <c r="C243" t="s">
        <v>2225</v>
      </c>
      <c r="D243">
        <v>15.2</v>
      </c>
      <c r="E243">
        <v>16.600000000000001</v>
      </c>
      <c r="F243">
        <v>9.6</v>
      </c>
      <c r="G243">
        <v>-9.6999999999999993</v>
      </c>
      <c r="H243">
        <v>9.4</v>
      </c>
      <c r="I243" s="41">
        <v>26000000000</v>
      </c>
      <c r="J243">
        <v>9.1999999999999998E-2</v>
      </c>
      <c r="L243">
        <f>nov_2021_out_good[[#This Row],[Calculated Total Impact Energy(kt)]]*4180000000000*2/(nov_2021_out_good[[#This Row],[Vel(km/s)]]*1000)^2</f>
        <v>2791.1162723181883</v>
      </c>
      <c r="M243">
        <f>2*(nov_2021_out_good[[#This Row],[Mass (kg)]]/4/1500)^0.3333</f>
        <v>1.5497083302924564</v>
      </c>
      <c r="N243" t="s">
        <v>2524</v>
      </c>
      <c r="O243" t="s">
        <v>2519</v>
      </c>
      <c r="P243">
        <v>-75.8</v>
      </c>
      <c r="Q243">
        <v>163.69999999999999</v>
      </c>
      <c r="R243">
        <v>16.571360840000001</v>
      </c>
      <c r="S243">
        <v>43.397026609999998</v>
      </c>
      <c r="T243">
        <v>324.47400649999997</v>
      </c>
      <c r="U243">
        <v>-9.2659898809999994</v>
      </c>
      <c r="V243">
        <v>6.6157109260000002</v>
      </c>
      <c r="W243">
        <v>12.04092191</v>
      </c>
      <c r="Z243">
        <v>1</v>
      </c>
      <c r="AA243">
        <v>1.0046060000000001</v>
      </c>
      <c r="AB243">
        <v>1.1808999999999999E-3</v>
      </c>
      <c r="AC243" s="36">
        <v>7.3922252999999998</v>
      </c>
      <c r="AD243">
        <v>4.1984155999999997</v>
      </c>
      <c r="AE243">
        <v>1.3525309999999999</v>
      </c>
      <c r="AF243">
        <v>0.7607178</v>
      </c>
      <c r="AG243">
        <v>7.7255400000000002E-2</v>
      </c>
      <c r="AH243">
        <v>11.695407599999999</v>
      </c>
      <c r="AI243">
        <v>1.0634994</v>
      </c>
      <c r="AJ243">
        <v>8.2986055000000007</v>
      </c>
      <c r="AK243">
        <v>0.94860199999999995</v>
      </c>
      <c r="AL243">
        <v>226.8526191</v>
      </c>
      <c r="AM243">
        <v>2.5559999999999998E-4</v>
      </c>
      <c r="AN243">
        <v>12.2904646</v>
      </c>
      <c r="AO243">
        <v>1.1202903</v>
      </c>
      <c r="AP243">
        <v>39.329836800000002</v>
      </c>
      <c r="AQ243">
        <v>0.86537489999999995</v>
      </c>
      <c r="AR243">
        <v>141.10178010000001</v>
      </c>
      <c r="AS243">
        <v>1.2721186</v>
      </c>
      <c r="AT243">
        <v>-27.6792126</v>
      </c>
      <c r="AU243">
        <v>1.4782544</v>
      </c>
      <c r="AV243">
        <f>(5.2/nov_2021_out_good[[#This Row],[a]]+2*COS(nov_2021_out_good[[#This Row],[incl]]*3.1415/180)*((nov_2021_out_good[[#This Row],[a]]/5.2*(1-nov_2021_out_good[[#This Row],[e]]^2)^0.5)))</f>
        <v>2.2649265006035075</v>
      </c>
    </row>
    <row r="244" spans="1:48" x14ac:dyDescent="0.25">
      <c r="A244" s="30">
        <v>44550.969386574099</v>
      </c>
      <c r="B244" t="s">
        <v>502</v>
      </c>
      <c r="C244" t="s">
        <v>2061</v>
      </c>
      <c r="D244">
        <v>56</v>
      </c>
      <c r="E244">
        <v>18.2</v>
      </c>
      <c r="F244">
        <v>10.3</v>
      </c>
      <c r="G244">
        <v>-7.1</v>
      </c>
      <c r="H244">
        <v>-13.2</v>
      </c>
      <c r="I244" s="41">
        <v>32000000000</v>
      </c>
      <c r="J244">
        <v>0.11</v>
      </c>
      <c r="L244">
        <f>nov_2021_out_good[[#This Row],[Calculated Total Impact Energy(kt)]]*4180000000000*2/(nov_2021_out_good[[#This Row],[Vel(km/s)]]*1000)^2</f>
        <v>2776.2347542567322</v>
      </c>
      <c r="M244">
        <f>2*(nov_2021_out_good[[#This Row],[Mass (kg)]]/4/1500)^0.3333</f>
        <v>1.5469494803370962</v>
      </c>
      <c r="N244" t="s">
        <v>2518</v>
      </c>
      <c r="O244" t="s">
        <v>2519</v>
      </c>
      <c r="P244">
        <v>62.7</v>
      </c>
      <c r="Q244">
        <v>60.3</v>
      </c>
      <c r="R244">
        <v>18.186258550000002</v>
      </c>
      <c r="S244">
        <v>47.792797200000003</v>
      </c>
      <c r="T244">
        <v>67.713763540000002</v>
      </c>
      <c r="U244">
        <v>-5.1086325400000003</v>
      </c>
      <c r="V244">
        <v>-12.46466114</v>
      </c>
      <c r="W244">
        <v>12.217777870000001</v>
      </c>
      <c r="Z244">
        <v>1</v>
      </c>
      <c r="AA244">
        <v>0.60086269999999997</v>
      </c>
      <c r="AB244">
        <v>1.96963E-2</v>
      </c>
      <c r="AC244" s="36">
        <v>1.0112506999999999</v>
      </c>
      <c r="AD244">
        <v>0.80605669999999996</v>
      </c>
      <c r="AE244">
        <v>1.0670799999999999E-2</v>
      </c>
      <c r="AF244">
        <v>0.25456529999999999</v>
      </c>
      <c r="AG244">
        <v>1.4974400000000001E-2</v>
      </c>
      <c r="AH244">
        <v>26.936776200000001</v>
      </c>
      <c r="AI244">
        <v>2.5470296000000001</v>
      </c>
      <c r="AJ244">
        <v>23.339452099999999</v>
      </c>
      <c r="AK244">
        <v>2.3642197</v>
      </c>
      <c r="AL244">
        <v>268.98752030000003</v>
      </c>
      <c r="AM244">
        <v>6.0639999999999999E-4</v>
      </c>
      <c r="AN244">
        <v>14.1838757</v>
      </c>
      <c r="AO244">
        <v>1.1564696999999999</v>
      </c>
      <c r="AP244">
        <v>26.513024699999999</v>
      </c>
      <c r="AQ244">
        <v>0.27476539999999999</v>
      </c>
      <c r="AR244">
        <v>228.9427135</v>
      </c>
      <c r="AS244">
        <v>1.6249884999999999</v>
      </c>
      <c r="AT244">
        <v>42.3282205</v>
      </c>
      <c r="AU244">
        <v>1.3010037000000001</v>
      </c>
      <c r="AV244">
        <f>(5.2/nov_2021_out_good[[#This Row],[a]]+2*COS(nov_2021_out_good[[#This Row],[incl]]*3.1415/180)*((nov_2021_out_good[[#This Row],[a]]/5.2*(1-nov_2021_out_good[[#This Row],[e]]^2)^0.5)))</f>
        <v>6.7184421641744905</v>
      </c>
    </row>
    <row r="245" spans="1:48" x14ac:dyDescent="0.25">
      <c r="A245" s="30">
        <v>43339.192187499997</v>
      </c>
      <c r="B245" t="s">
        <v>2300</v>
      </c>
      <c r="C245" t="s">
        <v>2301</v>
      </c>
      <c r="D245">
        <v>33</v>
      </c>
      <c r="E245">
        <v>16.100000000000001</v>
      </c>
      <c r="F245">
        <v>9.8000000000000007</v>
      </c>
      <c r="G245">
        <v>-9.6</v>
      </c>
      <c r="H245">
        <v>-8.4</v>
      </c>
      <c r="I245" s="41">
        <v>24000000000</v>
      </c>
      <c r="J245">
        <v>8.5999999999999993E-2</v>
      </c>
      <c r="L245">
        <f>nov_2021_out_good[[#This Row],[Calculated Total Impact Energy(kt)]]*4180000000000*2/(nov_2021_out_good[[#This Row],[Vel(km/s)]]*1000)^2</f>
        <v>2773.6584236719254</v>
      </c>
      <c r="M245">
        <f>2*(nov_2021_out_good[[#This Row],[Mass (kg)]]/4/1500)^0.3333</f>
        <v>1.5464708598952124</v>
      </c>
      <c r="N245" t="s">
        <v>2524</v>
      </c>
      <c r="O245" t="s">
        <v>2519</v>
      </c>
      <c r="P245">
        <v>-1.7</v>
      </c>
      <c r="Q245">
        <v>141.4</v>
      </c>
      <c r="R245">
        <v>16.086018769999999</v>
      </c>
      <c r="S245">
        <v>33.635033180000001</v>
      </c>
      <c r="T245">
        <v>351.03426769999999</v>
      </c>
      <c r="U245">
        <v>-8.8011920190000001</v>
      </c>
      <c r="V245">
        <v>1.3885764869999999</v>
      </c>
      <c r="W245">
        <v>13.392941220000001</v>
      </c>
      <c r="Z245">
        <v>1</v>
      </c>
      <c r="AA245">
        <v>0.82803879999999996</v>
      </c>
      <c r="AB245">
        <v>1.3337699999999999E-2</v>
      </c>
      <c r="AC245" s="36">
        <v>1.7307528000000001</v>
      </c>
      <c r="AD245">
        <v>1.2793958000000001</v>
      </c>
      <c r="AE245">
        <v>7.4797699999999995E-2</v>
      </c>
      <c r="AF245">
        <v>0.35278920000000002</v>
      </c>
      <c r="AG245">
        <v>4.4009199999999998E-2</v>
      </c>
      <c r="AH245">
        <v>11.4133292</v>
      </c>
      <c r="AI245">
        <v>0.8876077</v>
      </c>
      <c r="AJ245">
        <v>107.92864640000001</v>
      </c>
      <c r="AK245">
        <v>2.8967947000000001</v>
      </c>
      <c r="AL245">
        <v>153.62775239999999</v>
      </c>
      <c r="AM245">
        <v>3.458E-4</v>
      </c>
      <c r="AN245">
        <v>11.660065299999999</v>
      </c>
      <c r="AO245">
        <v>1.1129598000000001</v>
      </c>
      <c r="AP245">
        <v>32.597352700000002</v>
      </c>
      <c r="AQ245">
        <v>0.62180179999999996</v>
      </c>
      <c r="AR245">
        <v>176.12359359999999</v>
      </c>
      <c r="AS245">
        <v>1.4507543000000001</v>
      </c>
      <c r="AT245">
        <v>36.899912</v>
      </c>
      <c r="AU245">
        <v>1.3878805000000001</v>
      </c>
      <c r="AV245">
        <f>(5.2/nov_2021_out_good[[#This Row],[a]]+2*COS(nov_2021_out_good[[#This Row],[incl]]*3.1415/180)*((nov_2021_out_good[[#This Row],[a]]/5.2*(1-nov_2021_out_good[[#This Row],[e]]^2)^0.5)))</f>
        <v>4.5157502735038886</v>
      </c>
    </row>
    <row r="246" spans="1:48" x14ac:dyDescent="0.25">
      <c r="A246" s="30">
        <v>39367.384756944397</v>
      </c>
      <c r="B246" t="s">
        <v>2014</v>
      </c>
      <c r="C246" t="s">
        <v>1377</v>
      </c>
      <c r="D246">
        <v>37</v>
      </c>
      <c r="E246">
        <v>18.399999999999999</v>
      </c>
      <c r="F246">
        <v>-4.5</v>
      </c>
      <c r="G246">
        <v>-14.1</v>
      </c>
      <c r="H246">
        <v>-10.9</v>
      </c>
      <c r="I246" s="41">
        <v>33000000000</v>
      </c>
      <c r="J246">
        <v>0.11</v>
      </c>
      <c r="L246">
        <f>nov_2021_out_good[[#This Row],[Calculated Total Impact Energy(kt)]]*4180000000000*2/(nov_2021_out_good[[#This Row],[Vel(km/s)]]*1000)^2</f>
        <v>2716.2098298676747</v>
      </c>
      <c r="M246">
        <f>2*(nov_2021_out_good[[#This Row],[Mass (kg)]]/4/1500)^0.3333</f>
        <v>1.5357204141256278</v>
      </c>
      <c r="N246" t="s">
        <v>2518</v>
      </c>
      <c r="O246" t="s">
        <v>2519</v>
      </c>
      <c r="P246">
        <v>88.5</v>
      </c>
      <c r="Q246">
        <v>116.6</v>
      </c>
      <c r="R246">
        <v>18.381240439999999</v>
      </c>
      <c r="S246">
        <v>52.563786950000001</v>
      </c>
      <c r="T246">
        <v>225.09270480000001</v>
      </c>
      <c r="U246">
        <v>10.30370027</v>
      </c>
      <c r="V246">
        <v>10.337097200000001</v>
      </c>
      <c r="W246">
        <v>11.173548329999999</v>
      </c>
      <c r="Z246">
        <v>1</v>
      </c>
      <c r="AA246">
        <v>0.90334179999999997</v>
      </c>
      <c r="AB246">
        <v>7.2817000000000003E-3</v>
      </c>
      <c r="AC246" s="36">
        <v>2.7491249999999998</v>
      </c>
      <c r="AD246">
        <v>1.8262334</v>
      </c>
      <c r="AE246">
        <v>0.1692786</v>
      </c>
      <c r="AF246">
        <v>0.50535249999999998</v>
      </c>
      <c r="AG246">
        <v>4.7449499999999999E-2</v>
      </c>
      <c r="AH246">
        <v>17.7417476</v>
      </c>
      <c r="AI246">
        <v>1.5003427</v>
      </c>
      <c r="AJ246">
        <v>135.81614300000001</v>
      </c>
      <c r="AK246">
        <v>1.7418286000000001</v>
      </c>
      <c r="AL246">
        <v>198.5609412</v>
      </c>
      <c r="AM246">
        <v>1.11E-4</v>
      </c>
      <c r="AN246">
        <v>14.609588499999999</v>
      </c>
      <c r="AO246">
        <v>1.1567620000000001</v>
      </c>
      <c r="AP246">
        <v>35.941555399999999</v>
      </c>
      <c r="AQ246">
        <v>0.62639500000000004</v>
      </c>
      <c r="AR246">
        <v>231.0973888</v>
      </c>
      <c r="AS246">
        <v>1.2454954</v>
      </c>
      <c r="AT246">
        <v>29.906426</v>
      </c>
      <c r="AU246">
        <v>1.4011511999999999</v>
      </c>
      <c r="AV246">
        <f>(5.2/nov_2021_out_good[[#This Row],[a]]+2*COS(nov_2021_out_good[[#This Row],[incl]]*3.1415/180)*((nov_2021_out_good[[#This Row],[a]]/5.2*(1-nov_2021_out_good[[#This Row],[e]]^2)^0.5)))</f>
        <v>3.4246736162039459</v>
      </c>
    </row>
    <row r="247" spans="1:48" x14ac:dyDescent="0.25">
      <c r="A247" s="30">
        <v>41986.120740740698</v>
      </c>
      <c r="B247" t="s">
        <v>1717</v>
      </c>
      <c r="C247" t="s">
        <v>1718</v>
      </c>
      <c r="D247">
        <v>30.7</v>
      </c>
      <c r="E247">
        <v>21.7</v>
      </c>
      <c r="F247">
        <v>15.3</v>
      </c>
      <c r="G247">
        <v>-13.3</v>
      </c>
      <c r="H247">
        <v>-7.8</v>
      </c>
      <c r="I247" s="41">
        <v>44000000000</v>
      </c>
      <c r="J247">
        <v>0.15</v>
      </c>
      <c r="L247">
        <f>nov_2021_out_good[[#This Row],[Calculated Total Impact Energy(kt)]]*4180000000000*2/(nov_2021_out_good[[#This Row],[Vel(km/s)]]*1000)^2</f>
        <v>2663.0423241096646</v>
      </c>
      <c r="M247">
        <f>2*(nov_2021_out_good[[#This Row],[Mass (kg)]]/4/1500)^0.3333</f>
        <v>1.5256351785378601</v>
      </c>
      <c r="N247" t="s">
        <v>2518</v>
      </c>
      <c r="O247" t="s">
        <v>2525</v>
      </c>
      <c r="P247">
        <v>86.7</v>
      </c>
      <c r="Q247">
        <v>-162.1</v>
      </c>
      <c r="R247">
        <v>21.721418</v>
      </c>
      <c r="S247">
        <v>67.278770289999997</v>
      </c>
      <c r="T247">
        <v>240.04184789999999</v>
      </c>
      <c r="U247">
        <v>10.005188199999999</v>
      </c>
      <c r="V247">
        <v>17.358761820000002</v>
      </c>
      <c r="W247">
        <v>8.3898508350000007</v>
      </c>
      <c r="Z247">
        <v>1</v>
      </c>
      <c r="AA247">
        <v>0.75164149999999996</v>
      </c>
      <c r="AB247">
        <v>1.15196E-2</v>
      </c>
      <c r="AC247" s="36">
        <v>2.6383725999999998</v>
      </c>
      <c r="AD247">
        <v>1.6950071</v>
      </c>
      <c r="AE247">
        <v>0.16929669999999999</v>
      </c>
      <c r="AF247">
        <v>0.55655549999999998</v>
      </c>
      <c r="AG247">
        <v>4.52672E-2</v>
      </c>
      <c r="AH247">
        <v>20.771946700000001</v>
      </c>
      <c r="AI247">
        <v>1.6412256000000001</v>
      </c>
      <c r="AJ247">
        <v>109.7897591</v>
      </c>
      <c r="AK247">
        <v>2.5647479999999998</v>
      </c>
      <c r="AL247">
        <v>260.79286239999999</v>
      </c>
      <c r="AM247">
        <v>4.2999999999999999E-4</v>
      </c>
      <c r="AN247">
        <v>18.653639399999999</v>
      </c>
      <c r="AO247">
        <v>1.2659421</v>
      </c>
      <c r="AP247">
        <v>35.7603279</v>
      </c>
      <c r="AQ247">
        <v>0.73090239999999995</v>
      </c>
      <c r="AR247">
        <v>263.65853540000001</v>
      </c>
      <c r="AS247">
        <v>1.0747149</v>
      </c>
      <c r="AT247">
        <v>15.207997300000001</v>
      </c>
      <c r="AU247">
        <v>1.2987184000000001</v>
      </c>
      <c r="AV247">
        <f>(5.2/nov_2021_out_good[[#This Row],[a]]+2*COS(nov_2021_out_good[[#This Row],[incl]]*3.1415/180)*((nov_2021_out_good[[#This Row],[a]]/5.2*(1-nov_2021_out_good[[#This Row],[e]]^2)^0.5)))</f>
        <v>3.574256526633993</v>
      </c>
    </row>
    <row r="248" spans="1:48" x14ac:dyDescent="0.25">
      <c r="A248" s="30">
        <v>42011.045821759297</v>
      </c>
      <c r="B248" t="s">
        <v>929</v>
      </c>
      <c r="C248" t="s">
        <v>930</v>
      </c>
      <c r="D248">
        <v>45.5</v>
      </c>
      <c r="E248">
        <v>35.700000000000003</v>
      </c>
      <c r="F248">
        <v>-35.4</v>
      </c>
      <c r="G248">
        <v>1.8</v>
      </c>
      <c r="H248">
        <v>-4.4000000000000004</v>
      </c>
      <c r="I248" s="41">
        <v>136000000000</v>
      </c>
      <c r="J248">
        <v>0.4</v>
      </c>
      <c r="L248">
        <f>nov_2021_out_good[[#This Row],[Calculated Total Impact Energy(kt)]]*4180000000000*2/(nov_2021_out_good[[#This Row],[Vel(km/s)]]*1000)^2</f>
        <v>2623.7946158855698</v>
      </c>
      <c r="M248">
        <f>2*(nov_2021_out_good[[#This Row],[Mass (kg)]]/4/1500)^0.3333</f>
        <v>1.5181039086079398</v>
      </c>
      <c r="N248" t="s">
        <v>2518</v>
      </c>
      <c r="O248" t="s">
        <v>2519</v>
      </c>
      <c r="P248">
        <v>45.7</v>
      </c>
      <c r="Q248">
        <v>26.9</v>
      </c>
      <c r="R248">
        <v>35.71778269</v>
      </c>
      <c r="S248">
        <v>46.405972130000002</v>
      </c>
      <c r="T248">
        <v>222.93713410000001</v>
      </c>
      <c r="U248">
        <v>18.938281740000001</v>
      </c>
      <c r="V248">
        <v>17.621424260000001</v>
      </c>
      <c r="W248">
        <v>24.628984790000001</v>
      </c>
      <c r="Z248">
        <v>1</v>
      </c>
      <c r="AA248">
        <v>0.33246599999999998</v>
      </c>
      <c r="AB248">
        <v>2.0815899999999998E-2</v>
      </c>
      <c r="AC248" s="36">
        <v>9.2454575999999999</v>
      </c>
      <c r="AD248">
        <v>4.7889618</v>
      </c>
      <c r="AE248">
        <v>2.7754376000000001</v>
      </c>
      <c r="AF248">
        <v>0.93057659999999998</v>
      </c>
      <c r="AG248">
        <v>4.2321699999999997E-2</v>
      </c>
      <c r="AH248">
        <v>20.7029645</v>
      </c>
      <c r="AI248">
        <v>1.8533580999999999</v>
      </c>
      <c r="AJ248">
        <v>111.9046498</v>
      </c>
      <c r="AK248">
        <v>2.3900779999999999</v>
      </c>
      <c r="AL248">
        <v>106.18939589999999</v>
      </c>
      <c r="AM248">
        <v>4.8779999999999998E-4</v>
      </c>
      <c r="AN248">
        <v>34.104488600000003</v>
      </c>
      <c r="AO248">
        <v>1.8789069</v>
      </c>
      <c r="AP248">
        <v>40.2387321</v>
      </c>
      <c r="AQ248">
        <v>1.3339844000000001</v>
      </c>
      <c r="AR248">
        <v>118.5839998</v>
      </c>
      <c r="AS248">
        <v>1.0256392999999999</v>
      </c>
      <c r="AT248">
        <v>5.9941757000000004</v>
      </c>
      <c r="AU248">
        <v>1.0294015999999999</v>
      </c>
      <c r="AV248">
        <f>(5.2/nov_2021_out_good[[#This Row],[a]]+2*COS(nov_2021_out_good[[#This Row],[incl]]*3.1415/180)*((nov_2021_out_good[[#This Row],[a]]/5.2*(1-nov_2021_out_good[[#This Row],[e]]^2)^0.5)))</f>
        <v>1.7166068998726391</v>
      </c>
    </row>
    <row r="249" spans="1:48" x14ac:dyDescent="0.25">
      <c r="A249" s="30">
        <v>38573.6081597222</v>
      </c>
      <c r="B249" t="s">
        <v>1620</v>
      </c>
      <c r="C249" t="s">
        <v>826</v>
      </c>
      <c r="D249">
        <v>37</v>
      </c>
      <c r="E249">
        <v>16.899999999999999</v>
      </c>
      <c r="F249">
        <v>-16.3</v>
      </c>
      <c r="G249">
        <v>4.3</v>
      </c>
      <c r="H249">
        <v>1.4</v>
      </c>
      <c r="I249" s="41">
        <v>25000000000</v>
      </c>
      <c r="J249">
        <v>8.8999999999999996E-2</v>
      </c>
      <c r="L249">
        <f>nov_2021_out_good[[#This Row],[Calculated Total Impact Energy(kt)]]*4180000000000*2/(nov_2021_out_good[[#This Row],[Vel(km/s)]]*1000)^2</f>
        <v>2605.0908581632298</v>
      </c>
      <c r="M249">
        <f>2*(nov_2021_out_good[[#This Row],[Mass (kg)]]/4/1500)^0.3333</f>
        <v>1.514488388957927</v>
      </c>
      <c r="N249" t="s">
        <v>2524</v>
      </c>
      <c r="O249" t="s">
        <v>2519</v>
      </c>
      <c r="P249">
        <v>-21.5</v>
      </c>
      <c r="Q249">
        <v>56.2</v>
      </c>
      <c r="R249">
        <v>16.915673210000001</v>
      </c>
      <c r="S249">
        <v>70.576853510000007</v>
      </c>
      <c r="T249">
        <v>272.55484360000003</v>
      </c>
      <c r="U249">
        <v>-0.71111436299999997</v>
      </c>
      <c r="V249">
        <v>15.937118</v>
      </c>
      <c r="W249">
        <v>5.6251743400000001</v>
      </c>
      <c r="Z249">
        <v>1</v>
      </c>
      <c r="AA249">
        <v>0.83665809999999996</v>
      </c>
      <c r="AB249">
        <v>7.7983000000000002E-3</v>
      </c>
      <c r="AC249" s="36">
        <v>2.7396840999999998</v>
      </c>
      <c r="AD249">
        <v>1.7881711</v>
      </c>
      <c r="AE249">
        <v>0.24103550000000001</v>
      </c>
      <c r="AF249">
        <v>0.53211520000000001</v>
      </c>
      <c r="AG249">
        <v>6.3558900000000002E-2</v>
      </c>
      <c r="AH249">
        <v>4.5584302000000001</v>
      </c>
      <c r="AI249">
        <v>0.49978430000000001</v>
      </c>
      <c r="AJ249">
        <v>299.80620160000001</v>
      </c>
      <c r="AK249">
        <v>2.7808047999999999</v>
      </c>
      <c r="AL249">
        <v>317.0214277</v>
      </c>
      <c r="AM249">
        <v>6.0809999999999998E-4</v>
      </c>
      <c r="AN249">
        <v>13.262406500000001</v>
      </c>
      <c r="AO249">
        <v>1.1049776</v>
      </c>
      <c r="AP249">
        <v>35.412674500000001</v>
      </c>
      <c r="AQ249">
        <v>0.94419010000000003</v>
      </c>
      <c r="AR249">
        <v>151.65771430000001</v>
      </c>
      <c r="AS249">
        <v>1.7191053000000001</v>
      </c>
      <c r="AT249">
        <v>-0.65815000000000001</v>
      </c>
      <c r="AU249">
        <v>1.1563395999999999</v>
      </c>
      <c r="AV249">
        <f>(5.2/nov_2021_out_good[[#This Row],[a]]+2*COS(nov_2021_out_good[[#This Row],[incl]]*3.1415/180)*((nov_2021_out_good[[#This Row],[a]]/5.2*(1-nov_2021_out_good[[#This Row],[e]]^2)^0.5)))</f>
        <v>3.488462803726355</v>
      </c>
    </row>
    <row r="250" spans="1:48" x14ac:dyDescent="0.25">
      <c r="A250" s="30">
        <v>43031.646793981497</v>
      </c>
      <c r="B250" t="s">
        <v>2298</v>
      </c>
      <c r="C250" t="s">
        <v>1310</v>
      </c>
      <c r="D250">
        <v>35.4</v>
      </c>
      <c r="E250">
        <v>16.7</v>
      </c>
      <c r="F250">
        <v>-5.7</v>
      </c>
      <c r="G250">
        <v>-10.7</v>
      </c>
      <c r="H250">
        <v>-11.5</v>
      </c>
      <c r="I250" s="41">
        <v>24000000000</v>
      </c>
      <c r="J250">
        <v>8.5999999999999993E-2</v>
      </c>
      <c r="L250">
        <f>nov_2021_out_good[[#This Row],[Calculated Total Impact Energy(kt)]]*4180000000000*2/(nov_2021_out_good[[#This Row],[Vel(km/s)]]*1000)^2</f>
        <v>2577.9339524543725</v>
      </c>
      <c r="M250">
        <f>2*(nov_2021_out_good[[#This Row],[Mass (kg)]]/4/1500)^0.3333</f>
        <v>1.5092079015635027</v>
      </c>
      <c r="N250" t="s">
        <v>2518</v>
      </c>
      <c r="O250" t="s">
        <v>2519</v>
      </c>
      <c r="P250">
        <v>28.8</v>
      </c>
      <c r="Q250">
        <v>44.6</v>
      </c>
      <c r="R250">
        <v>16.710176539999999</v>
      </c>
      <c r="S250">
        <v>20.21944001</v>
      </c>
      <c r="T250">
        <v>38.769101939999999</v>
      </c>
      <c r="U250">
        <v>-4.5028726880000001</v>
      </c>
      <c r="V250">
        <v>-3.61640629</v>
      </c>
      <c r="W250">
        <v>15.68042548</v>
      </c>
      <c r="Z250">
        <v>1</v>
      </c>
      <c r="AA250">
        <v>0.94691380000000003</v>
      </c>
      <c r="AB250">
        <v>3.9696999999999996E-3</v>
      </c>
      <c r="AC250" s="36">
        <v>2.7977302000000002</v>
      </c>
      <c r="AD250">
        <v>1.872322</v>
      </c>
      <c r="AE250">
        <v>0.22835250000000001</v>
      </c>
      <c r="AF250">
        <v>0.494257</v>
      </c>
      <c r="AG250">
        <v>6.21332E-2</v>
      </c>
      <c r="AH250">
        <v>16.184457699999999</v>
      </c>
      <c r="AI250">
        <v>1.2183189000000001</v>
      </c>
      <c r="AJ250">
        <v>211.30349319999999</v>
      </c>
      <c r="AK250">
        <v>1.6643482999999999</v>
      </c>
      <c r="AL250">
        <v>210.17300539999999</v>
      </c>
      <c r="AM250">
        <v>3.6180000000000001E-4</v>
      </c>
      <c r="AN250">
        <v>12.3297477</v>
      </c>
      <c r="AO250">
        <v>1.1266841999999999</v>
      </c>
      <c r="AP250">
        <v>36.190018899999998</v>
      </c>
      <c r="AQ250">
        <v>0.79838290000000001</v>
      </c>
      <c r="AR250">
        <v>327.81897099999998</v>
      </c>
      <c r="AS250">
        <v>1.7119369</v>
      </c>
      <c r="AT250">
        <v>45.7495282</v>
      </c>
      <c r="AU250">
        <v>1.1850377000000001</v>
      </c>
      <c r="AV250">
        <f>(5.2/nov_2021_out_good[[#This Row],[a]]+2*COS(nov_2021_out_good[[#This Row],[incl]]*3.1415/180)*((nov_2021_out_good[[#This Row],[a]]/5.2*(1-nov_2021_out_good[[#This Row],[e]]^2)^0.5)))</f>
        <v>3.3785071775281059</v>
      </c>
    </row>
    <row r="251" spans="1:48" x14ac:dyDescent="0.25">
      <c r="A251" s="30">
        <v>41162.044120370403</v>
      </c>
      <c r="B251" t="s">
        <v>2330</v>
      </c>
      <c r="C251" t="s">
        <v>2331</v>
      </c>
      <c r="D251">
        <v>23.8</v>
      </c>
      <c r="E251">
        <v>16.899999999999999</v>
      </c>
      <c r="F251">
        <v>-10.199999999999999</v>
      </c>
      <c r="G251">
        <v>-5.2</v>
      </c>
      <c r="H251">
        <v>12.4</v>
      </c>
      <c r="I251" s="41">
        <v>23000000000</v>
      </c>
      <c r="J251">
        <v>8.2000000000000003E-2</v>
      </c>
      <c r="L251">
        <f>nov_2021_out_good[[#This Row],[Calculated Total Impact Energy(kt)]]*4180000000000*2/(nov_2021_out_good[[#This Row],[Vel(km/s)]]*1000)^2</f>
        <v>2400.1960715661216</v>
      </c>
      <c r="M251">
        <f>2*(nov_2021_out_good[[#This Row],[Mass (kg)]]/4/1500)^0.3333</f>
        <v>1.4736977345059277</v>
      </c>
      <c r="N251" t="s">
        <v>2524</v>
      </c>
      <c r="O251" t="s">
        <v>2525</v>
      </c>
      <c r="P251">
        <v>-69.8</v>
      </c>
      <c r="Q251">
        <v>-111.7</v>
      </c>
      <c r="R251">
        <v>16.877203560000002</v>
      </c>
      <c r="S251">
        <v>59.101562039999997</v>
      </c>
      <c r="T251">
        <v>148.55724470000001</v>
      </c>
      <c r="U251">
        <v>12.355465199999999</v>
      </c>
      <c r="V251">
        <v>-7.5544690919999997</v>
      </c>
      <c r="W251">
        <v>8.6667454320000008</v>
      </c>
      <c r="Z251">
        <v>1</v>
      </c>
      <c r="AA251">
        <v>0.6705082</v>
      </c>
      <c r="AB251">
        <v>1.7575199999999999E-2</v>
      </c>
      <c r="AC251" s="36">
        <v>1.1959264999999999</v>
      </c>
      <c r="AD251">
        <v>0.93321739999999997</v>
      </c>
      <c r="AE251">
        <v>2.6168899999999998E-2</v>
      </c>
      <c r="AF251">
        <v>0.28150900000000001</v>
      </c>
      <c r="AG251">
        <v>1.32173E-2</v>
      </c>
      <c r="AH251">
        <v>20.207068599999999</v>
      </c>
      <c r="AI251">
        <v>2.0349696000000002</v>
      </c>
      <c r="AJ251">
        <v>121.4010715</v>
      </c>
      <c r="AK251">
        <v>5.7048880999999998</v>
      </c>
      <c r="AL251">
        <v>347.5578759</v>
      </c>
      <c r="AM251">
        <v>6.1600000000000007E-5</v>
      </c>
      <c r="AN251">
        <v>12.5511201</v>
      </c>
      <c r="AO251">
        <v>1.1298914</v>
      </c>
      <c r="AP251">
        <v>28.484945</v>
      </c>
      <c r="AQ251">
        <v>0.46790789999999999</v>
      </c>
      <c r="AR251">
        <v>36.0397009</v>
      </c>
      <c r="AS251">
        <v>1.4460914</v>
      </c>
      <c r="AT251">
        <v>-38.534290800000001</v>
      </c>
      <c r="AU251">
        <v>1.7078868</v>
      </c>
      <c r="AV251">
        <f>(5.2/nov_2021_out_good[[#This Row],[a]]+2*COS(nov_2021_out_good[[#This Row],[incl]]*3.1415/180)*((nov_2021_out_good[[#This Row],[a]]/5.2*(1-nov_2021_out_good[[#This Row],[e]]^2)^0.5)))</f>
        <v>5.895337541037339</v>
      </c>
    </row>
    <row r="252" spans="1:48" x14ac:dyDescent="0.25">
      <c r="A252" s="30">
        <v>42255.574097222197</v>
      </c>
      <c r="B252" t="s">
        <v>1403</v>
      </c>
      <c r="C252" t="s">
        <v>2488</v>
      </c>
      <c r="D252">
        <v>44.4</v>
      </c>
      <c r="E252">
        <v>16.100000000000001</v>
      </c>
      <c r="F252">
        <v>-11.5</v>
      </c>
      <c r="G252">
        <v>-11.3</v>
      </c>
      <c r="H252">
        <v>-0.9</v>
      </c>
      <c r="I252" s="41">
        <v>20000000000</v>
      </c>
      <c r="J252">
        <v>7.2999999999999995E-2</v>
      </c>
      <c r="L252">
        <f>nov_2021_out_good[[#This Row],[Calculated Total Impact Energy(kt)]]*4180000000000*2/(nov_2021_out_good[[#This Row],[Vel(km/s)]]*1000)^2</f>
        <v>2354.3844759075646</v>
      </c>
      <c r="M252">
        <f>2*(nov_2021_out_good[[#This Row],[Mass (kg)]]/4/1500)^0.3333</f>
        <v>1.4642624201956234</v>
      </c>
      <c r="N252" t="s">
        <v>2518</v>
      </c>
      <c r="O252" t="s">
        <v>2519</v>
      </c>
      <c r="P252">
        <v>6.3</v>
      </c>
      <c r="Q252">
        <v>29.9</v>
      </c>
      <c r="R252">
        <v>16.14775526</v>
      </c>
      <c r="S252">
        <v>14.87295716</v>
      </c>
      <c r="T252">
        <v>101.37594110000001</v>
      </c>
      <c r="U252">
        <v>0.81753445000000002</v>
      </c>
      <c r="V252">
        <v>-4.0633242559999996</v>
      </c>
      <c r="W252">
        <v>15.60676243</v>
      </c>
      <c r="Z252">
        <v>1</v>
      </c>
      <c r="AA252">
        <v>1.0005762</v>
      </c>
      <c r="AB252">
        <v>1.4445E-3</v>
      </c>
      <c r="AC252" s="36">
        <v>9.8687018999999996</v>
      </c>
      <c r="AD252">
        <v>5.4346389999999998</v>
      </c>
      <c r="AE252">
        <v>2.741263</v>
      </c>
      <c r="AF252">
        <v>0.81588910000000003</v>
      </c>
      <c r="AG252">
        <v>9.3037499999999995E-2</v>
      </c>
      <c r="AH252">
        <v>6.3709274000000002</v>
      </c>
      <c r="AI252">
        <v>0.56551099999999999</v>
      </c>
      <c r="AJ252">
        <v>169.948465</v>
      </c>
      <c r="AK252">
        <v>0.87318609999999997</v>
      </c>
      <c r="AL252">
        <v>165.3867438</v>
      </c>
      <c r="AM252">
        <v>2.6659999999999998E-4</v>
      </c>
      <c r="AN252">
        <v>11.5359599</v>
      </c>
      <c r="AO252">
        <v>1.1225357</v>
      </c>
      <c r="AP252">
        <v>39.9721981</v>
      </c>
      <c r="AQ252">
        <v>1.0298912</v>
      </c>
      <c r="AR252">
        <v>238.6534671</v>
      </c>
      <c r="AS252">
        <v>1.2176594000000001</v>
      </c>
      <c r="AT252">
        <v>2.7414643999999999</v>
      </c>
      <c r="AU252">
        <v>1.1713205</v>
      </c>
      <c r="AV252">
        <f>(5.2/nov_2021_out_good[[#This Row],[a]]+2*COS(nov_2021_out_good[[#This Row],[incl]]*3.1415/180)*((nov_2021_out_good[[#This Row],[a]]/5.2*(1-nov_2021_out_good[[#This Row],[e]]^2)^0.5)))</f>
        <v>2.1579595517331778</v>
      </c>
    </row>
    <row r="253" spans="1:48" x14ac:dyDescent="0.25">
      <c r="A253" s="30">
        <v>43543.087951388901</v>
      </c>
      <c r="B253" t="s">
        <v>2499</v>
      </c>
      <c r="C253" t="s">
        <v>2500</v>
      </c>
      <c r="D253">
        <v>28.7</v>
      </c>
      <c r="E253">
        <v>16.2</v>
      </c>
      <c r="F253">
        <v>10.199999999999999</v>
      </c>
      <c r="G253">
        <v>0.4</v>
      </c>
      <c r="H253">
        <v>12.6</v>
      </c>
      <c r="I253" s="41">
        <v>20000000000</v>
      </c>
      <c r="J253">
        <v>7.2999999999999995E-2</v>
      </c>
      <c r="L253">
        <f>nov_2021_out_good[[#This Row],[Calculated Total Impact Energy(kt)]]*4180000000000*2/(nov_2021_out_good[[#This Row],[Vel(km/s)]]*1000)^2</f>
        <v>2325.4077122389881</v>
      </c>
      <c r="M253">
        <f>2*(nov_2021_out_good[[#This Row],[Mass (kg)]]/4/1500)^0.3333</f>
        <v>1.4582310344513647</v>
      </c>
      <c r="N253" t="s">
        <v>2524</v>
      </c>
      <c r="O253" t="s">
        <v>2519</v>
      </c>
      <c r="P253">
        <v>-24</v>
      </c>
      <c r="Q253">
        <v>140.30000000000001</v>
      </c>
      <c r="R253">
        <v>16.216041440000001</v>
      </c>
      <c r="S253">
        <v>41.947232249999999</v>
      </c>
      <c r="T253">
        <v>140.9888181</v>
      </c>
      <c r="U253">
        <v>8.4225783570000008</v>
      </c>
      <c r="V253">
        <v>-6.8231915609999998</v>
      </c>
      <c r="W253">
        <v>12.060855310000001</v>
      </c>
      <c r="Z253">
        <v>1</v>
      </c>
      <c r="AA253">
        <v>0.91173890000000002</v>
      </c>
      <c r="AB253">
        <v>1.14666E-2</v>
      </c>
      <c r="AC253" s="36">
        <v>1.5119099</v>
      </c>
      <c r="AD253">
        <v>1.2118244</v>
      </c>
      <c r="AE253">
        <v>4.4813499999999999E-2</v>
      </c>
      <c r="AF253">
        <v>0.2476312</v>
      </c>
      <c r="AG253">
        <v>3.2847800000000003E-2</v>
      </c>
      <c r="AH253">
        <v>18.820682999999999</v>
      </c>
      <c r="AI253">
        <v>1.628042</v>
      </c>
      <c r="AJ253">
        <v>305.2157575</v>
      </c>
      <c r="AK253">
        <v>3.1980985999999998</v>
      </c>
      <c r="AL253">
        <v>177.92453330000001</v>
      </c>
      <c r="AM253">
        <v>3.7499999999999997E-5</v>
      </c>
      <c r="AN253">
        <v>11.525706</v>
      </c>
      <c r="AO253">
        <v>1.1285229999999999</v>
      </c>
      <c r="AP253">
        <v>32.410431699999997</v>
      </c>
      <c r="AQ253">
        <v>0.41763889999999998</v>
      </c>
      <c r="AR253">
        <v>39.016906400000003</v>
      </c>
      <c r="AS253">
        <v>2.6377199</v>
      </c>
      <c r="AT253">
        <v>-54.6425774</v>
      </c>
      <c r="AU253">
        <v>1.1923252</v>
      </c>
      <c r="AV253">
        <f>(5.2/nov_2021_out_good[[#This Row],[a]]+2*COS(nov_2021_out_good[[#This Row],[incl]]*3.1415/180)*((nov_2021_out_good[[#This Row],[a]]/5.2*(1-nov_2021_out_good[[#This Row],[e]]^2)^0.5)))</f>
        <v>4.7184777754046197</v>
      </c>
    </row>
    <row r="254" spans="1:48" x14ac:dyDescent="0.25">
      <c r="A254" s="30">
        <v>41148.290081018502</v>
      </c>
      <c r="B254" t="s">
        <v>1397</v>
      </c>
      <c r="C254" t="s">
        <v>1398</v>
      </c>
      <c r="D254">
        <v>38.700000000000003</v>
      </c>
      <c r="E254">
        <v>28.9</v>
      </c>
      <c r="F254">
        <v>-8</v>
      </c>
      <c r="G254">
        <v>-23.7</v>
      </c>
      <c r="H254">
        <v>-14.5</v>
      </c>
      <c r="I254" s="41">
        <v>68000000000</v>
      </c>
      <c r="J254">
        <v>0.22</v>
      </c>
      <c r="L254">
        <f>nov_2021_out_good[[#This Row],[Calculated Total Impact Energy(kt)]]*4180000000000*2/(nov_2021_out_good[[#This Row],[Vel(km/s)]]*1000)^2</f>
        <v>2202.0809137821625</v>
      </c>
      <c r="M254">
        <f>2*(nov_2021_out_good[[#This Row],[Mass (kg)]]/4/1500)^0.3333</f>
        <v>1.4319851481927035</v>
      </c>
      <c r="N254" t="s">
        <v>2524</v>
      </c>
      <c r="O254" t="s">
        <v>2519</v>
      </c>
      <c r="P254">
        <v>-18.3</v>
      </c>
      <c r="Q254">
        <v>64.2</v>
      </c>
      <c r="R254">
        <v>28.912627000000001</v>
      </c>
      <c r="S254">
        <v>48.88727523</v>
      </c>
      <c r="T254">
        <v>8.2146201629999993</v>
      </c>
      <c r="U254">
        <v>-21.55977494</v>
      </c>
      <c r="V254">
        <v>-3.1124268850000001</v>
      </c>
      <c r="W254">
        <v>19.011283580000001</v>
      </c>
      <c r="Z254">
        <v>1</v>
      </c>
      <c r="AA254">
        <v>0.42390169999999999</v>
      </c>
      <c r="AB254">
        <v>2.11912E-2</v>
      </c>
      <c r="AC254" s="36">
        <v>2.9239486000000001</v>
      </c>
      <c r="AD254">
        <v>1.6739252</v>
      </c>
      <c r="AE254">
        <v>0.21903249999999999</v>
      </c>
      <c r="AF254">
        <v>0.74676180000000003</v>
      </c>
      <c r="AG254">
        <v>3.9664900000000003E-2</v>
      </c>
      <c r="AH254">
        <v>20.011983499999999</v>
      </c>
      <c r="AI254">
        <v>1.5163157</v>
      </c>
      <c r="AJ254">
        <v>69.042850900000005</v>
      </c>
      <c r="AK254">
        <v>2.4138503</v>
      </c>
      <c r="AL254">
        <v>154.24028939999999</v>
      </c>
      <c r="AM254">
        <v>1.2980000000000001E-4</v>
      </c>
      <c r="AN254">
        <v>26.629620200000002</v>
      </c>
      <c r="AO254">
        <v>1.5672093</v>
      </c>
      <c r="AP254">
        <v>35.017800399999999</v>
      </c>
      <c r="AQ254">
        <v>0.9901546</v>
      </c>
      <c r="AR254">
        <v>150.79062740000001</v>
      </c>
      <c r="AS254">
        <v>1.2242987999999999</v>
      </c>
      <c r="AT254">
        <v>32.286874900000001</v>
      </c>
      <c r="AU254">
        <v>1.0737178999999999</v>
      </c>
      <c r="AV254">
        <f>(5.2/nov_2021_out_good[[#This Row],[a]]+2*COS(nov_2021_out_good[[#This Row],[incl]]*3.1415/180)*((nov_2021_out_good[[#This Row],[a]]/5.2*(1-nov_2021_out_good[[#This Row],[e]]^2)^0.5)))</f>
        <v>3.5088158694033615</v>
      </c>
    </row>
    <row r="255" spans="1:48" x14ac:dyDescent="0.25">
      <c r="A255" s="30">
        <v>42204.296134259297</v>
      </c>
      <c r="B255" t="s">
        <v>2335</v>
      </c>
      <c r="C255" t="s">
        <v>2336</v>
      </c>
      <c r="D255">
        <v>22</v>
      </c>
      <c r="E255">
        <v>17.8</v>
      </c>
      <c r="F255">
        <v>9.4</v>
      </c>
      <c r="G255">
        <v>13</v>
      </c>
      <c r="H255">
        <v>7.8</v>
      </c>
      <c r="I255" s="41">
        <v>23000000000</v>
      </c>
      <c r="J255">
        <v>8.2000000000000003E-2</v>
      </c>
      <c r="L255">
        <f>nov_2021_out_good[[#This Row],[Calculated Total Impact Energy(kt)]]*4180000000000*2/(nov_2021_out_good[[#This Row],[Vel(km/s)]]*1000)^2</f>
        <v>2163.6157050877414</v>
      </c>
      <c r="M255">
        <f>2*(nov_2021_out_good[[#This Row],[Mass (kg)]]/4/1500)^0.3333</f>
        <v>1.4235991487471555</v>
      </c>
      <c r="N255" t="s">
        <v>2518</v>
      </c>
      <c r="O255" t="s">
        <v>2525</v>
      </c>
      <c r="P255">
        <v>20.6</v>
      </c>
      <c r="Q255">
        <v>-87.6</v>
      </c>
      <c r="R255">
        <v>17.838161339999999</v>
      </c>
      <c r="S255">
        <v>59.530855170000002</v>
      </c>
      <c r="T255">
        <v>220.2604561</v>
      </c>
      <c r="U255">
        <v>11.732697849999999</v>
      </c>
      <c r="V255">
        <v>9.9361381019999993</v>
      </c>
      <c r="W255">
        <v>9.0452728380000007</v>
      </c>
      <c r="Z255">
        <v>1</v>
      </c>
      <c r="AA255">
        <v>0.87420779999999998</v>
      </c>
      <c r="AB255">
        <v>1.3391500000000001E-2</v>
      </c>
      <c r="AC255" s="36">
        <v>4.7878236000000003</v>
      </c>
      <c r="AD255">
        <v>2.8310157</v>
      </c>
      <c r="AE255">
        <v>0.49782939999999998</v>
      </c>
      <c r="AF255">
        <v>0.69120349999999997</v>
      </c>
      <c r="AG255">
        <v>5.7970500000000001E-2</v>
      </c>
      <c r="AH255">
        <v>3.049299</v>
      </c>
      <c r="AI255">
        <v>0.43729220000000002</v>
      </c>
      <c r="AJ255">
        <v>48.886867199999998</v>
      </c>
      <c r="AK255">
        <v>1.6342858</v>
      </c>
      <c r="AL255">
        <v>296.07879830000002</v>
      </c>
      <c r="AM255">
        <v>4.6617000000000004E-3</v>
      </c>
      <c r="AN255">
        <v>14.2285594</v>
      </c>
      <c r="AO255">
        <v>1.1336697</v>
      </c>
      <c r="AP255">
        <v>37.848272299999998</v>
      </c>
      <c r="AQ255">
        <v>0.72795480000000001</v>
      </c>
      <c r="AR255">
        <v>269.65858220000001</v>
      </c>
      <c r="AS255">
        <v>1.5296285000000001</v>
      </c>
      <c r="AT255">
        <v>-31.095839399999999</v>
      </c>
      <c r="AU255">
        <v>1.2891912999999999</v>
      </c>
      <c r="AV255">
        <f>(5.2/nov_2021_out_good[[#This Row],[a]]+2*COS(nov_2021_out_good[[#This Row],[incl]]*3.1415/180)*((nov_2021_out_good[[#This Row],[a]]/5.2*(1-nov_2021_out_good[[#This Row],[e]]^2)^0.5)))</f>
        <v>2.6225526690737322</v>
      </c>
    </row>
    <row r="256" spans="1:48" x14ac:dyDescent="0.25">
      <c r="A256" s="30">
        <v>44655.021284722199</v>
      </c>
      <c r="B256" t="s">
        <v>795</v>
      </c>
      <c r="C256" t="s">
        <v>2210</v>
      </c>
      <c r="D256">
        <v>31.5</v>
      </c>
      <c r="E256">
        <v>19.7</v>
      </c>
      <c r="F256">
        <v>-17.600000000000001</v>
      </c>
      <c r="G256">
        <v>5.3</v>
      </c>
      <c r="H256">
        <v>-7.2</v>
      </c>
      <c r="I256" s="41">
        <v>27000000000</v>
      </c>
      <c r="J256">
        <v>9.5000000000000001E-2</v>
      </c>
      <c r="L256">
        <f>nov_2021_out_good[[#This Row],[Calculated Total Impact Energy(kt)]]*4180000000000*2/(nov_2021_out_good[[#This Row],[Vel(km/s)]]*1000)^2</f>
        <v>2046.4325285371949</v>
      </c>
      <c r="M256">
        <f>2*(nov_2021_out_good[[#This Row],[Mass (kg)]]/4/1500)^0.3333</f>
        <v>1.3974221649867926</v>
      </c>
      <c r="N256" t="s">
        <v>2524</v>
      </c>
      <c r="O256" t="s">
        <v>2525</v>
      </c>
      <c r="P256">
        <v>-3.2</v>
      </c>
      <c r="Q256">
        <v>-64.3</v>
      </c>
      <c r="R256">
        <v>19.740567370000001</v>
      </c>
      <c r="S256">
        <v>52.611316340000002</v>
      </c>
      <c r="T256">
        <v>59.834801900000002</v>
      </c>
      <c r="U256">
        <v>-7.8814127699999998</v>
      </c>
      <c r="V256">
        <v>-13.560562429999999</v>
      </c>
      <c r="W256">
        <v>11.986846099999999</v>
      </c>
      <c r="Z256">
        <v>1</v>
      </c>
      <c r="AA256">
        <v>0.83268600000000004</v>
      </c>
      <c r="AB256">
        <v>1.0335199999999999E-2</v>
      </c>
      <c r="AC256" s="36">
        <v>3.6938205000000002</v>
      </c>
      <c r="AD256">
        <v>2.2632531999999999</v>
      </c>
      <c r="AE256">
        <v>0.39064100000000002</v>
      </c>
      <c r="AF256">
        <v>0.63208450000000005</v>
      </c>
      <c r="AG256">
        <v>6.5963999999999995E-2</v>
      </c>
      <c r="AH256">
        <v>11.0846046</v>
      </c>
      <c r="AI256">
        <v>0.67129220000000001</v>
      </c>
      <c r="AJ256">
        <v>235.37961440000001</v>
      </c>
      <c r="AK256">
        <v>1.7669859000000001</v>
      </c>
      <c r="AL256">
        <v>13.9299762</v>
      </c>
      <c r="AM256">
        <v>3.0449999999999997E-4</v>
      </c>
      <c r="AN256">
        <v>15.9030363</v>
      </c>
      <c r="AO256">
        <v>1.2055537999999999</v>
      </c>
      <c r="AP256">
        <v>37.179996000000003</v>
      </c>
      <c r="AQ256">
        <v>0.90982320000000005</v>
      </c>
      <c r="AR256">
        <v>187.45468109999999</v>
      </c>
      <c r="AS256">
        <v>1.4319735</v>
      </c>
      <c r="AT256">
        <v>23.969825799999999</v>
      </c>
      <c r="AU256">
        <v>1.1229880000000001</v>
      </c>
      <c r="AV256">
        <f>(5.2/nov_2021_out_good[[#This Row],[a]]+2*COS(nov_2021_out_good[[#This Row],[incl]]*3.1415/180)*((nov_2021_out_good[[#This Row],[a]]/5.2*(1-nov_2021_out_good[[#This Row],[e]]^2)^0.5)))</f>
        <v>2.9595305401743284</v>
      </c>
    </row>
    <row r="257" spans="1:48" x14ac:dyDescent="0.25">
      <c r="A257" s="30">
        <v>44163.690405092602</v>
      </c>
      <c r="B257" t="s">
        <v>2096</v>
      </c>
      <c r="C257" t="s">
        <v>2236</v>
      </c>
      <c r="D257">
        <v>28.1</v>
      </c>
      <c r="E257">
        <v>19.600000000000001</v>
      </c>
      <c r="F257">
        <v>1.8</v>
      </c>
      <c r="G257">
        <v>-16.5</v>
      </c>
      <c r="H257">
        <v>-10.4</v>
      </c>
      <c r="I257" s="41">
        <v>26000000000</v>
      </c>
      <c r="J257">
        <v>9.1999999999999998E-2</v>
      </c>
      <c r="L257">
        <f>nov_2021_out_good[[#This Row],[Calculated Total Impact Energy(kt)]]*4180000000000*2/(nov_2021_out_good[[#This Row],[Vel(km/s)]]*1000)^2</f>
        <v>2002.082465639317</v>
      </c>
      <c r="M257">
        <f>2*(nov_2021_out_good[[#This Row],[Mass (kg)]]/4/1500)^0.3333</f>
        <v>1.3872544348662095</v>
      </c>
      <c r="N257" t="s">
        <v>2518</v>
      </c>
      <c r="O257" t="s">
        <v>2519</v>
      </c>
      <c r="P257">
        <v>33.299999999999997</v>
      </c>
      <c r="Q257">
        <v>135.1</v>
      </c>
      <c r="R257">
        <v>19.586985479999999</v>
      </c>
      <c r="S257">
        <v>32.551388709999998</v>
      </c>
      <c r="T257">
        <v>278.72123699999997</v>
      </c>
      <c r="U257">
        <v>-1.5979826559999999</v>
      </c>
      <c r="V257">
        <v>10.417038489999999</v>
      </c>
      <c r="W257">
        <v>16.510050289999999</v>
      </c>
      <c r="Z257">
        <v>1</v>
      </c>
      <c r="AA257">
        <v>0.76084470000000004</v>
      </c>
      <c r="AB257">
        <v>1.6160399999999998E-2</v>
      </c>
      <c r="AC257" s="36">
        <v>3.7323534999999999</v>
      </c>
      <c r="AD257">
        <v>2.2465991000000001</v>
      </c>
      <c r="AE257">
        <v>0.29577680000000001</v>
      </c>
      <c r="AF257">
        <v>0.66133489999999995</v>
      </c>
      <c r="AG257">
        <v>4.94811E-2</v>
      </c>
      <c r="AH257">
        <v>5.9957013000000003</v>
      </c>
      <c r="AI257">
        <v>0.64755099999999999</v>
      </c>
      <c r="AJ257">
        <v>244.8398923</v>
      </c>
      <c r="AK257">
        <v>1.8247011</v>
      </c>
      <c r="AL257">
        <v>246.60046120000001</v>
      </c>
      <c r="AM257">
        <v>2.6340999999999999E-3</v>
      </c>
      <c r="AN257">
        <v>16.351594500000001</v>
      </c>
      <c r="AO257">
        <v>1.185759</v>
      </c>
      <c r="AP257">
        <v>37.467412299999999</v>
      </c>
      <c r="AQ257">
        <v>0.69376839999999995</v>
      </c>
      <c r="AR257">
        <v>47.669858099999999</v>
      </c>
      <c r="AS257">
        <v>1.3426419999999999</v>
      </c>
      <c r="AT257">
        <v>30.774937399999999</v>
      </c>
      <c r="AU257">
        <v>1.0791980000000001</v>
      </c>
      <c r="AV257">
        <f>(5.2/nov_2021_out_good[[#This Row],[a]]+2*COS(nov_2021_out_good[[#This Row],[incl]]*3.1415/180)*((nov_2021_out_good[[#This Row],[a]]/5.2*(1-nov_2021_out_good[[#This Row],[e]]^2)^0.5)))</f>
        <v>2.9592002606877674</v>
      </c>
    </row>
    <row r="258" spans="1:48" x14ac:dyDescent="0.25">
      <c r="A258" s="30">
        <v>44260.576400462996</v>
      </c>
      <c r="B258" t="s">
        <v>1889</v>
      </c>
      <c r="C258" t="s">
        <v>1890</v>
      </c>
      <c r="D258">
        <v>32.5</v>
      </c>
      <c r="E258">
        <v>23.3</v>
      </c>
      <c r="F258">
        <v>10.1</v>
      </c>
      <c r="G258">
        <v>-8.4</v>
      </c>
      <c r="H258">
        <v>19.2</v>
      </c>
      <c r="I258" s="41">
        <v>39000000000</v>
      </c>
      <c r="J258">
        <v>0.13</v>
      </c>
      <c r="L258">
        <f>nov_2021_out_good[[#This Row],[Calculated Total Impact Energy(kt)]]*4180000000000*2/(nov_2021_out_good[[#This Row],[Vel(km/s)]]*1000)^2</f>
        <v>2001.8788336495422</v>
      </c>
      <c r="M258">
        <f>2*(nov_2021_out_good[[#This Row],[Mass (kg)]]/4/1500)^0.3333</f>
        <v>1.3872074053832906</v>
      </c>
      <c r="N258" t="s">
        <v>2524</v>
      </c>
      <c r="O258" t="s">
        <v>2519</v>
      </c>
      <c r="P258">
        <v>-81.099999999999994</v>
      </c>
      <c r="Q258">
        <v>141.1</v>
      </c>
      <c r="R258">
        <v>23.263920559999999</v>
      </c>
      <c r="S258">
        <v>25.481112039999999</v>
      </c>
      <c r="T258">
        <v>358.88466140000003</v>
      </c>
      <c r="U258">
        <v>-10.006557150000001</v>
      </c>
      <c r="V258">
        <v>0.194815564</v>
      </c>
      <c r="W258">
        <v>21.000972860000001</v>
      </c>
      <c r="Z258">
        <v>1</v>
      </c>
      <c r="AA258">
        <v>0.81484920000000005</v>
      </c>
      <c r="AB258">
        <v>1.46392E-2</v>
      </c>
      <c r="AC258" s="36">
        <v>1.6824015999999999</v>
      </c>
      <c r="AD258">
        <v>1.2486254000000001</v>
      </c>
      <c r="AE258">
        <v>7.5869199999999998E-2</v>
      </c>
      <c r="AF258">
        <v>0.34740300000000002</v>
      </c>
      <c r="AG258">
        <v>3.56234E-2</v>
      </c>
      <c r="AH258">
        <v>33.699685899999999</v>
      </c>
      <c r="AI258">
        <v>2.0770537999999998</v>
      </c>
      <c r="AJ258">
        <v>72.079637700000006</v>
      </c>
      <c r="AK258">
        <v>5.1274487999999998</v>
      </c>
      <c r="AL258">
        <v>164.92042140000001</v>
      </c>
      <c r="AM258">
        <v>5.6900000000000001E-5</v>
      </c>
      <c r="AN258">
        <v>20.407637099999999</v>
      </c>
      <c r="AO258">
        <v>1.3260449999999999</v>
      </c>
      <c r="AP258">
        <v>32.836711600000001</v>
      </c>
      <c r="AQ258">
        <v>0.65735149999999998</v>
      </c>
      <c r="AR258">
        <v>150.7376304</v>
      </c>
      <c r="AS258">
        <v>1.7986024</v>
      </c>
      <c r="AT258">
        <v>-53.823271900000002</v>
      </c>
      <c r="AU258">
        <v>1.0859591</v>
      </c>
      <c r="AV258">
        <f>(5.2/nov_2021_out_good[[#This Row],[a]]+2*COS(nov_2021_out_good[[#This Row],[incl]]*3.1415/180)*((nov_2021_out_good[[#This Row],[a]]/5.2*(1-nov_2021_out_good[[#This Row],[e]]^2)^0.5)))</f>
        <v>4.5392386437484067</v>
      </c>
    </row>
    <row r="259" spans="1:48" x14ac:dyDescent="0.25">
      <c r="A259" s="30">
        <v>44750.067094907397</v>
      </c>
      <c r="B259" t="s">
        <v>1865</v>
      </c>
      <c r="C259" t="s">
        <v>2212</v>
      </c>
      <c r="D259">
        <v>22</v>
      </c>
      <c r="E259">
        <v>20.2</v>
      </c>
      <c r="F259">
        <v>17.899999999999999</v>
      </c>
      <c r="G259">
        <v>-4.0999999999999996</v>
      </c>
      <c r="H259">
        <v>-8.3000000000000007</v>
      </c>
      <c r="I259" s="41">
        <v>27000000000</v>
      </c>
      <c r="J259">
        <v>9.5000000000000001E-2</v>
      </c>
      <c r="L259">
        <f>nov_2021_out_good[[#This Row],[Calculated Total Impact Energy(kt)]]*4180000000000*2/(nov_2021_out_good[[#This Row],[Vel(km/s)]]*1000)^2</f>
        <v>1946.3778060974414</v>
      </c>
      <c r="M259">
        <f>2*(nov_2021_out_good[[#This Row],[Mass (kg)]]/4/1500)^0.3333</f>
        <v>1.3742684966108585</v>
      </c>
      <c r="N259" t="s">
        <v>2518</v>
      </c>
      <c r="O259" t="s">
        <v>2519</v>
      </c>
      <c r="P259">
        <v>21.3</v>
      </c>
      <c r="Q259">
        <v>130.1</v>
      </c>
      <c r="R259">
        <v>20.1521711</v>
      </c>
      <c r="S259">
        <v>34.140819749999999</v>
      </c>
      <c r="T259">
        <v>77.719552379999996</v>
      </c>
      <c r="U259">
        <v>-2.4055980159999999</v>
      </c>
      <c r="V259">
        <v>-11.0511862</v>
      </c>
      <c r="W259">
        <v>16.679160110000002</v>
      </c>
      <c r="Z259">
        <v>1</v>
      </c>
      <c r="AA259">
        <v>0.74942850000000005</v>
      </c>
      <c r="AB259">
        <v>1.8946299999999999E-2</v>
      </c>
      <c r="AC259" s="36">
        <v>3.3316697999999998</v>
      </c>
      <c r="AD259">
        <v>2.0405492000000001</v>
      </c>
      <c r="AE259">
        <v>0.2369146</v>
      </c>
      <c r="AF259">
        <v>0.63273190000000001</v>
      </c>
      <c r="AG259">
        <v>4.8918200000000002E-2</v>
      </c>
      <c r="AH259">
        <v>1.9337808999999999</v>
      </c>
      <c r="AI259">
        <v>0.56786000000000003</v>
      </c>
      <c r="AJ259">
        <v>108.68261990000001</v>
      </c>
      <c r="AK259">
        <v>2.0025423999999998</v>
      </c>
      <c r="AL259">
        <v>105.6880993</v>
      </c>
      <c r="AM259">
        <v>2.3932599999999998E-2</v>
      </c>
      <c r="AN259">
        <v>16.495378899999999</v>
      </c>
      <c r="AO259">
        <v>1.2166809999999999</v>
      </c>
      <c r="AP259">
        <v>36.199226699999997</v>
      </c>
      <c r="AQ259">
        <v>0.69719430000000004</v>
      </c>
      <c r="AR259">
        <v>119.2700589</v>
      </c>
      <c r="AS259">
        <v>1.3035677999999999</v>
      </c>
      <c r="AT259">
        <v>24.587137299999998</v>
      </c>
      <c r="AU259">
        <v>1.0979163999999999</v>
      </c>
      <c r="AV259">
        <f>(5.2/nov_2021_out_good[[#This Row],[a]]+2*COS(nov_2021_out_good[[#This Row],[incl]]*3.1415/180)*((nov_2021_out_good[[#This Row],[a]]/5.2*(1-nov_2021_out_good[[#This Row],[e]]^2)^0.5)))</f>
        <v>3.1557343804061482</v>
      </c>
    </row>
    <row r="260" spans="1:48" x14ac:dyDescent="0.25">
      <c r="A260" s="30">
        <v>42249.840624999997</v>
      </c>
      <c r="B260" t="s">
        <v>1862</v>
      </c>
      <c r="C260" t="s">
        <v>1863</v>
      </c>
      <c r="D260">
        <v>39.799999999999997</v>
      </c>
      <c r="E260">
        <v>24.1</v>
      </c>
      <c r="F260">
        <v>10.3</v>
      </c>
      <c r="G260">
        <v>-12.2</v>
      </c>
      <c r="H260">
        <v>-18</v>
      </c>
      <c r="I260" s="41">
        <v>37000000000</v>
      </c>
      <c r="J260">
        <v>0.13</v>
      </c>
      <c r="L260">
        <f>nov_2021_out_good[[#This Row],[Calculated Total Impact Energy(kt)]]*4180000000000*2/(nov_2021_out_good[[#This Row],[Vel(km/s)]]*1000)^2</f>
        <v>1871.1799039272739</v>
      </c>
      <c r="M260">
        <f>2*(nov_2021_out_good[[#This Row],[Mass (kg)]]/4/1500)^0.3333</f>
        <v>1.3563391416098414</v>
      </c>
      <c r="N260" t="s">
        <v>2518</v>
      </c>
      <c r="O260" t="s">
        <v>2519</v>
      </c>
      <c r="P260">
        <v>39.1</v>
      </c>
      <c r="Q260">
        <v>40.200000000000003</v>
      </c>
      <c r="R260">
        <v>24.060964240000001</v>
      </c>
      <c r="S260">
        <v>61.832564990000002</v>
      </c>
      <c r="T260">
        <v>48.82748161</v>
      </c>
      <c r="U260">
        <v>-13.964114909999999</v>
      </c>
      <c r="V260">
        <v>-15.966525730000001</v>
      </c>
      <c r="W260">
        <v>11.357972999999999</v>
      </c>
      <c r="Z260">
        <v>1</v>
      </c>
      <c r="AA260">
        <v>0.126919</v>
      </c>
      <c r="AB260">
        <v>1.12408E-2</v>
      </c>
      <c r="AC260" s="36">
        <v>1.0099495999999999</v>
      </c>
      <c r="AD260">
        <v>0.56843429999999995</v>
      </c>
      <c r="AE260">
        <v>5.5423E-3</v>
      </c>
      <c r="AF260">
        <v>0.77672180000000002</v>
      </c>
      <c r="AG260">
        <v>1.7603299999999999E-2</v>
      </c>
      <c r="AH260">
        <v>40.957029599999998</v>
      </c>
      <c r="AI260">
        <v>5.3391760000000001</v>
      </c>
      <c r="AJ260">
        <v>358.60109879999999</v>
      </c>
      <c r="AK260">
        <v>0.4893729</v>
      </c>
      <c r="AL260">
        <v>159.82617830000001</v>
      </c>
      <c r="AM260">
        <v>1.137E-4</v>
      </c>
      <c r="AN260">
        <v>21.0493983</v>
      </c>
      <c r="AO260">
        <v>1.3614820999999999</v>
      </c>
      <c r="AP260">
        <v>14.069267</v>
      </c>
      <c r="AQ260">
        <v>0.54077120000000001</v>
      </c>
      <c r="AR260">
        <v>59.639278300000001</v>
      </c>
      <c r="AS260">
        <v>1.6957335</v>
      </c>
      <c r="AT260">
        <v>46.9731132</v>
      </c>
      <c r="AU260">
        <v>1.0925989</v>
      </c>
      <c r="AV260">
        <f>(5.2/nov_2021_out_good[[#This Row],[a]]+2*COS(nov_2021_out_good[[#This Row],[incl]]*3.1415/180)*((nov_2021_out_good[[#This Row],[a]]/5.2*(1-nov_2021_out_good[[#This Row],[e]]^2)^0.5)))</f>
        <v>9.2519294897868178</v>
      </c>
    </row>
    <row r="261" spans="1:48" x14ac:dyDescent="0.25">
      <c r="A261" s="30">
        <v>42006.568969907399</v>
      </c>
      <c r="B261" t="s">
        <v>682</v>
      </c>
      <c r="C261" t="s">
        <v>2483</v>
      </c>
      <c r="D261">
        <v>38.1</v>
      </c>
      <c r="E261">
        <v>18.100000000000001</v>
      </c>
      <c r="F261">
        <v>4.5</v>
      </c>
      <c r="G261">
        <v>-14.4</v>
      </c>
      <c r="H261">
        <v>-10</v>
      </c>
      <c r="I261" s="41">
        <v>20000000000</v>
      </c>
      <c r="J261">
        <v>7.2999999999999995E-2</v>
      </c>
      <c r="L261">
        <f>nov_2021_out_good[[#This Row],[Calculated Total Impact Energy(kt)]]*4180000000000*2/(nov_2021_out_good[[#This Row],[Vel(km/s)]]*1000)^2</f>
        <v>1862.8247001007296</v>
      </c>
      <c r="M261">
        <f>2*(nov_2021_out_good[[#This Row],[Mass (kg)]]/4/1500)^0.3333</f>
        <v>1.3543175534955423</v>
      </c>
      <c r="N261" t="s">
        <v>2524</v>
      </c>
      <c r="O261" t="s">
        <v>2519</v>
      </c>
      <c r="P261">
        <v>-31.1</v>
      </c>
      <c r="Q261">
        <v>140</v>
      </c>
      <c r="R261">
        <v>18.100000000000001</v>
      </c>
      <c r="S261">
        <v>71.603761719999994</v>
      </c>
      <c r="T261">
        <v>331.71509329999998</v>
      </c>
      <c r="U261">
        <v>-15.12437016</v>
      </c>
      <c r="V261">
        <v>8.1384957359999994</v>
      </c>
      <c r="W261">
        <v>5.7121199660000004</v>
      </c>
      <c r="Z261">
        <v>1</v>
      </c>
      <c r="AA261">
        <v>0.9311121</v>
      </c>
      <c r="AB261">
        <v>5.5459000000000003E-3</v>
      </c>
      <c r="AC261" s="36">
        <v>17.8208181</v>
      </c>
      <c r="AD261">
        <v>9.3759651000000002</v>
      </c>
      <c r="AE261">
        <v>8.0513840999999999</v>
      </c>
      <c r="AF261">
        <v>0.90069160000000004</v>
      </c>
      <c r="AG261">
        <v>8.5733000000000004E-2</v>
      </c>
      <c r="AH261">
        <v>8.0245444999999993</v>
      </c>
      <c r="AI261">
        <v>0.40494619999999998</v>
      </c>
      <c r="AJ261">
        <v>207.38590160000001</v>
      </c>
      <c r="AK261">
        <v>1.0332916999999999</v>
      </c>
      <c r="AL261">
        <v>281.60924069999999</v>
      </c>
      <c r="AM261">
        <v>7.025E-4</v>
      </c>
      <c r="AN261">
        <v>14.4890249</v>
      </c>
      <c r="AO261">
        <v>1.1420418999999999</v>
      </c>
      <c r="AP261">
        <v>41.349826499999999</v>
      </c>
      <c r="AQ261">
        <v>0.98238939999999997</v>
      </c>
      <c r="AR261">
        <v>46.081746000000003</v>
      </c>
      <c r="AS261">
        <v>1.6770604</v>
      </c>
      <c r="AT261">
        <v>41.1676237</v>
      </c>
      <c r="AU261">
        <v>1.4930749000000001</v>
      </c>
      <c r="AV261">
        <f>(5.2/nov_2021_out_good[[#This Row],[a]]+2*COS(nov_2021_out_good[[#This Row],[incl]]*3.1415/180)*((nov_2021_out_good[[#This Row],[a]]/5.2*(1-nov_2021_out_good[[#This Row],[e]]^2)^0.5)))</f>
        <v>2.1059899544785328</v>
      </c>
    </row>
    <row r="262" spans="1:48" x14ac:dyDescent="0.25">
      <c r="A262" s="30">
        <v>43106.891921296301</v>
      </c>
      <c r="B262" t="s">
        <v>2156</v>
      </c>
      <c r="C262" t="s">
        <v>2157</v>
      </c>
      <c r="D262">
        <v>26</v>
      </c>
      <c r="E262">
        <v>21</v>
      </c>
      <c r="F262">
        <v>0.8</v>
      </c>
      <c r="G262">
        <v>2.2000000000000002</v>
      </c>
      <c r="H262">
        <v>-20.9</v>
      </c>
      <c r="I262" s="41">
        <v>28000000000</v>
      </c>
      <c r="J262">
        <v>9.8000000000000004E-2</v>
      </c>
      <c r="L262">
        <f>nov_2021_out_good[[#This Row],[Calculated Total Impact Energy(kt)]]*4180000000000*2/(nov_2021_out_good[[#This Row],[Vel(km/s)]]*1000)^2</f>
        <v>1857.7777777777778</v>
      </c>
      <c r="M262">
        <f>2*(nov_2021_out_good[[#This Row],[Mass (kg)]]/4/1500)^0.3333</f>
        <v>1.3530934923955915</v>
      </c>
      <c r="N262" t="s">
        <v>2518</v>
      </c>
      <c r="O262" t="s">
        <v>2519</v>
      </c>
      <c r="P262">
        <v>55.8</v>
      </c>
      <c r="Q262">
        <v>52.5</v>
      </c>
      <c r="R262">
        <v>21.030691860000001</v>
      </c>
      <c r="S262">
        <v>40.334721020000003</v>
      </c>
      <c r="T262">
        <v>357.03292920000001</v>
      </c>
      <c r="U262">
        <v>-13.5939061</v>
      </c>
      <c r="V262">
        <v>0.70459247199999997</v>
      </c>
      <c r="W262">
        <v>16.031196659999999</v>
      </c>
      <c r="Z262">
        <v>1</v>
      </c>
      <c r="AA262">
        <v>0.96804460000000003</v>
      </c>
      <c r="AB262">
        <v>2.9112000000000001E-3</v>
      </c>
      <c r="AC262" s="36">
        <v>4.0672242000000001</v>
      </c>
      <c r="AD262">
        <v>2.5176343999999999</v>
      </c>
      <c r="AE262">
        <v>0.43295250000000002</v>
      </c>
      <c r="AF262">
        <v>0.6154944</v>
      </c>
      <c r="AG262">
        <v>6.6590800000000006E-2</v>
      </c>
      <c r="AH262">
        <v>26.593982199999999</v>
      </c>
      <c r="AI262">
        <v>1.4565490000000001</v>
      </c>
      <c r="AJ262">
        <v>196.43023099999999</v>
      </c>
      <c r="AK262">
        <v>1.4376260999999999</v>
      </c>
      <c r="AL262">
        <v>286.26280530000002</v>
      </c>
      <c r="AM262">
        <v>2.8509999999999999E-4</v>
      </c>
      <c r="AN262">
        <v>17.831682700000002</v>
      </c>
      <c r="AO262">
        <v>1.2408108</v>
      </c>
      <c r="AP262">
        <v>38.104606500000003</v>
      </c>
      <c r="AQ262">
        <v>0.79511960000000004</v>
      </c>
      <c r="AR262">
        <v>316.82094160000003</v>
      </c>
      <c r="AS262">
        <v>6.1478314999999997</v>
      </c>
      <c r="AT262">
        <v>79.921156100000005</v>
      </c>
      <c r="AU262">
        <v>1.1621836999999999</v>
      </c>
      <c r="AV262">
        <f>(5.2/nov_2021_out_good[[#This Row],[a]]+2*COS(nov_2021_out_good[[#This Row],[incl]]*3.1415/180)*((nov_2021_out_good[[#This Row],[a]]/5.2*(1-nov_2021_out_good[[#This Row],[e]]^2)^0.5)))</f>
        <v>2.7478664810158797</v>
      </c>
    </row>
    <row r="263" spans="1:48" x14ac:dyDescent="0.25">
      <c r="A263" s="30">
        <v>42169.127152777801</v>
      </c>
      <c r="B263" t="s">
        <v>1403</v>
      </c>
      <c r="C263" t="s">
        <v>1404</v>
      </c>
      <c r="D263">
        <v>32.4</v>
      </c>
      <c r="E263">
        <v>31.9</v>
      </c>
      <c r="F263">
        <v>-4.7</v>
      </c>
      <c r="G263">
        <v>-17.8</v>
      </c>
      <c r="H263">
        <v>-26</v>
      </c>
      <c r="I263" s="41">
        <v>71000000000</v>
      </c>
      <c r="J263">
        <v>0.22</v>
      </c>
      <c r="L263">
        <f>nov_2021_out_good[[#This Row],[Calculated Total Impact Energy(kt)]]*4180000000000*2/(nov_2021_out_good[[#This Row],[Vel(km/s)]]*1000)^2</f>
        <v>1807.372175980975</v>
      </c>
      <c r="M263">
        <f>2*(nov_2021_out_good[[#This Row],[Mass (kg)]]/4/1500)^0.3333</f>
        <v>1.3407448775528483</v>
      </c>
      <c r="N263" t="s">
        <v>2518</v>
      </c>
      <c r="O263" t="s">
        <v>2519</v>
      </c>
      <c r="P263">
        <v>6.3</v>
      </c>
      <c r="Q263">
        <v>124.1</v>
      </c>
      <c r="R263">
        <v>31.857966040000001</v>
      </c>
      <c r="S263">
        <v>62.14644697</v>
      </c>
      <c r="T263">
        <v>330.4973397</v>
      </c>
      <c r="U263">
        <v>-24.51470909</v>
      </c>
      <c r="V263">
        <v>13.871257679999999</v>
      </c>
      <c r="W263">
        <v>14.884463330000001</v>
      </c>
      <c r="Z263">
        <v>1</v>
      </c>
      <c r="AA263">
        <v>0.48358760000000001</v>
      </c>
      <c r="AB263">
        <v>2.3444400000000001E-2</v>
      </c>
      <c r="AC263" s="36">
        <v>1.7051324999999999</v>
      </c>
      <c r="AD263">
        <v>1.09436</v>
      </c>
      <c r="AE263">
        <v>8.3484799999999998E-2</v>
      </c>
      <c r="AF263">
        <v>0.55810919999999997</v>
      </c>
      <c r="AG263">
        <v>2.6879900000000002E-2</v>
      </c>
      <c r="AH263">
        <v>53.562038999999999</v>
      </c>
      <c r="AI263">
        <v>2.9928750000000002</v>
      </c>
      <c r="AJ263">
        <v>62.448827999999999</v>
      </c>
      <c r="AK263">
        <v>4.9925439999999996</v>
      </c>
      <c r="AL263">
        <v>82.563510300000004</v>
      </c>
      <c r="AM263">
        <v>1.6320000000000001E-4</v>
      </c>
      <c r="AN263">
        <v>30.061044200000001</v>
      </c>
      <c r="AO263">
        <v>1.6989997999999999</v>
      </c>
      <c r="AP263">
        <v>30.5987559</v>
      </c>
      <c r="AQ263">
        <v>1.0105058</v>
      </c>
      <c r="AR263">
        <v>18.520235899999999</v>
      </c>
      <c r="AS263">
        <v>1.8438443</v>
      </c>
      <c r="AT263">
        <v>55.195881300000003</v>
      </c>
      <c r="AU263">
        <v>1.025272</v>
      </c>
      <c r="AV263">
        <f>(5.2/nov_2021_out_good[[#This Row],[a]]+2*COS(nov_2021_out_good[[#This Row],[incl]]*3.1415/180)*((nov_2021_out_good[[#This Row],[a]]/5.2*(1-nov_2021_out_good[[#This Row],[e]]^2)^0.5)))</f>
        <v>4.959084437041188</v>
      </c>
    </row>
    <row r="264" spans="1:48" x14ac:dyDescent="0.25">
      <c r="A264" s="30">
        <v>39806.661087963003</v>
      </c>
      <c r="B264" t="s">
        <v>1933</v>
      </c>
      <c r="C264" t="s">
        <v>1934</v>
      </c>
      <c r="D264">
        <v>21.1</v>
      </c>
      <c r="E264">
        <v>24.1</v>
      </c>
      <c r="F264">
        <v>-13.4</v>
      </c>
      <c r="G264">
        <v>18</v>
      </c>
      <c r="H264">
        <v>8.8000000000000007</v>
      </c>
      <c r="I264" s="41">
        <v>35000000000</v>
      </c>
      <c r="J264">
        <v>0.12</v>
      </c>
      <c r="L264">
        <f>nov_2021_out_good[[#This Row],[Calculated Total Impact Energy(kt)]]*4180000000000*2/(nov_2021_out_good[[#This Row],[Vel(km/s)]]*1000)^2</f>
        <v>1727.2429882405606</v>
      </c>
      <c r="M264">
        <f>2*(nov_2021_out_good[[#This Row],[Mass (kg)]]/4/1500)^0.3333</f>
        <v>1.3206328165695054</v>
      </c>
      <c r="N264" t="s">
        <v>2524</v>
      </c>
      <c r="O264" t="s">
        <v>2525</v>
      </c>
      <c r="P264">
        <v>-68.900000000000006</v>
      </c>
      <c r="Q264">
        <v>-102</v>
      </c>
      <c r="R264">
        <v>24.103941590000002</v>
      </c>
      <c r="S264">
        <v>55.808767109999998</v>
      </c>
      <c r="T264">
        <v>57.68268303</v>
      </c>
      <c r="U264">
        <v>-10.65899671</v>
      </c>
      <c r="V264">
        <v>-16.849588279999999</v>
      </c>
      <c r="W264">
        <v>13.545374259999999</v>
      </c>
      <c r="Z264">
        <v>1</v>
      </c>
      <c r="AA264">
        <v>0.64613609999999999</v>
      </c>
      <c r="AB264">
        <v>1.8952500000000001E-2</v>
      </c>
      <c r="AC264" s="36">
        <v>4.9704205999999997</v>
      </c>
      <c r="AD264">
        <v>2.8082783999999998</v>
      </c>
      <c r="AE264">
        <v>0.58952309999999997</v>
      </c>
      <c r="AF264">
        <v>0.76991730000000003</v>
      </c>
      <c r="AG264">
        <v>5.2471799999999999E-2</v>
      </c>
      <c r="AH264">
        <v>3.3533363</v>
      </c>
      <c r="AI264">
        <v>0.70465140000000004</v>
      </c>
      <c r="AJ264">
        <v>102.2226074</v>
      </c>
      <c r="AK264">
        <v>1.9566528000000001</v>
      </c>
      <c r="AL264">
        <v>273.07543140000001</v>
      </c>
      <c r="AM264">
        <v>3.9477999999999996E-3</v>
      </c>
      <c r="AN264">
        <v>21.2228654</v>
      </c>
      <c r="AO264">
        <v>1.3621432</v>
      </c>
      <c r="AP264">
        <v>38.575400899999998</v>
      </c>
      <c r="AQ264">
        <v>0.85953639999999998</v>
      </c>
      <c r="AR264">
        <v>279.04489150000001</v>
      </c>
      <c r="AS264">
        <v>1.1149373</v>
      </c>
      <c r="AT264">
        <v>-18.046487200000001</v>
      </c>
      <c r="AU264">
        <v>1.1504703999999999</v>
      </c>
      <c r="AV264">
        <f>(5.2/nov_2021_out_good[[#This Row],[a]]+2*COS(nov_2021_out_good[[#This Row],[incl]]*3.1415/180)*((nov_2021_out_good[[#This Row],[a]]/5.2*(1-nov_2021_out_good[[#This Row],[e]]^2)^0.5)))</f>
        <v>2.5397516794198807</v>
      </c>
    </row>
    <row r="265" spans="1:48" x14ac:dyDescent="0.25">
      <c r="A265" s="30">
        <v>43854.467719907399</v>
      </c>
      <c r="B265" t="s">
        <v>87</v>
      </c>
      <c r="C265" t="s">
        <v>2234</v>
      </c>
      <c r="D265">
        <v>32</v>
      </c>
      <c r="E265">
        <v>21.2</v>
      </c>
      <c r="F265">
        <v>-18.600000000000001</v>
      </c>
      <c r="G265">
        <v>-9</v>
      </c>
      <c r="H265">
        <v>-4.7</v>
      </c>
      <c r="I265" s="41">
        <v>26000000000</v>
      </c>
      <c r="J265">
        <v>9.1999999999999998E-2</v>
      </c>
      <c r="L265">
        <f>nov_2021_out_good[[#This Row],[Calculated Total Impact Energy(kt)]]*4180000000000*2/(nov_2021_out_good[[#This Row],[Vel(km/s)]]*1000)^2</f>
        <v>1711.2851548593806</v>
      </c>
      <c r="M265">
        <f>2*(nov_2021_out_good[[#This Row],[Mass (kg)]]/4/1500)^0.3333</f>
        <v>1.3165535672198971</v>
      </c>
      <c r="N265" t="s">
        <v>2518</v>
      </c>
      <c r="O265" t="s">
        <v>2525</v>
      </c>
      <c r="P265">
        <v>28</v>
      </c>
      <c r="Q265">
        <v>-35.799999999999997</v>
      </c>
      <c r="R265">
        <v>21.190799890000001</v>
      </c>
      <c r="S265">
        <v>59.113412930000003</v>
      </c>
      <c r="T265">
        <v>91.452287490000003</v>
      </c>
      <c r="U265">
        <v>0.460905383</v>
      </c>
      <c r="V265">
        <v>-18.179787130000001</v>
      </c>
      <c r="W265">
        <v>10.878092949999999</v>
      </c>
      <c r="Z265">
        <v>1</v>
      </c>
      <c r="AA265">
        <v>0.83810759999999995</v>
      </c>
      <c r="AB265">
        <v>1.08045E-2</v>
      </c>
      <c r="AC265" s="36">
        <v>9.2826070000000005</v>
      </c>
      <c r="AD265">
        <v>5.0603572999999997</v>
      </c>
      <c r="AE265">
        <v>1.9171581</v>
      </c>
      <c r="AF265">
        <v>0.83437779999999995</v>
      </c>
      <c r="AG265">
        <v>6.4127299999999998E-2</v>
      </c>
      <c r="AH265">
        <v>11.150345</v>
      </c>
      <c r="AI265">
        <v>1.0070205000000001</v>
      </c>
      <c r="AJ265">
        <v>132.34364840000001</v>
      </c>
      <c r="AK265">
        <v>1.4212429</v>
      </c>
      <c r="AL265">
        <v>303.6343263</v>
      </c>
      <c r="AM265">
        <v>9.7959999999999996E-4</v>
      </c>
      <c r="AN265">
        <v>17.6001592</v>
      </c>
      <c r="AO265">
        <v>1.2544678</v>
      </c>
      <c r="AP265">
        <v>40.338748600000002</v>
      </c>
      <c r="AQ265">
        <v>0.82323369999999996</v>
      </c>
      <c r="AR265">
        <v>321.61040680000002</v>
      </c>
      <c r="AS265">
        <v>1.2859662000000001</v>
      </c>
      <c r="AT265">
        <v>10.6500652</v>
      </c>
      <c r="AU265">
        <v>1.1203822000000001</v>
      </c>
      <c r="AV265">
        <f>(5.2/nov_2021_out_good[[#This Row],[a]]+2*COS(nov_2021_out_good[[#This Row],[incl]]*3.1415/180)*((nov_2021_out_good[[#This Row],[a]]/5.2*(1-nov_2021_out_good[[#This Row],[e]]^2)^0.5)))</f>
        <v>2.0801278935356811</v>
      </c>
    </row>
    <row r="266" spans="1:48" x14ac:dyDescent="0.25">
      <c r="A266" s="30">
        <v>43736.444675925901</v>
      </c>
      <c r="B266" t="s">
        <v>2340</v>
      </c>
      <c r="C266" t="s">
        <v>1914</v>
      </c>
      <c r="D266">
        <v>52</v>
      </c>
      <c r="E266">
        <v>20.399999999999999</v>
      </c>
      <c r="F266">
        <v>-10.1</v>
      </c>
      <c r="G266">
        <v>11.2</v>
      </c>
      <c r="H266">
        <v>13.7</v>
      </c>
      <c r="I266" s="41">
        <v>23000000000</v>
      </c>
      <c r="J266">
        <v>8.2000000000000003E-2</v>
      </c>
      <c r="L266">
        <f>nov_2021_out_good[[#This Row],[Calculated Total Impact Energy(kt)]]*4180000000000*2/(nov_2021_out_good[[#This Row],[Vel(km/s)]]*1000)^2</f>
        <v>1647.2510572856593</v>
      </c>
      <c r="M266">
        <f>2*(nov_2021_out_good[[#This Row],[Mass (kg)]]/4/1500)^0.3333</f>
        <v>1.2999247828195375</v>
      </c>
      <c r="N266" t="s">
        <v>2524</v>
      </c>
      <c r="O266" t="s">
        <v>2525</v>
      </c>
      <c r="P266">
        <v>-12.5</v>
      </c>
      <c r="Q266">
        <v>-107.2</v>
      </c>
      <c r="R266">
        <v>20.374984659999999</v>
      </c>
      <c r="S266">
        <v>58.996785119999998</v>
      </c>
      <c r="T266">
        <v>132.089034</v>
      </c>
      <c r="U266">
        <v>11.705972060000001</v>
      </c>
      <c r="V266">
        <v>-12.96024162</v>
      </c>
      <c r="W266">
        <v>10.49487281</v>
      </c>
      <c r="Z266">
        <v>1</v>
      </c>
      <c r="AA266">
        <v>0.775057</v>
      </c>
      <c r="AB266">
        <v>2.0619499999999999E-2</v>
      </c>
      <c r="AC266" s="36">
        <v>1.1889737</v>
      </c>
      <c r="AD266">
        <v>0.98201530000000004</v>
      </c>
      <c r="AE266">
        <v>2.3839599999999999E-2</v>
      </c>
      <c r="AF266">
        <v>0.21074860000000001</v>
      </c>
      <c r="AG266">
        <v>1.30528E-2</v>
      </c>
      <c r="AH266">
        <v>30.314998800000001</v>
      </c>
      <c r="AI266">
        <v>2.3885801999999998</v>
      </c>
      <c r="AJ266">
        <v>252.4212929</v>
      </c>
      <c r="AK266">
        <v>6.4155821</v>
      </c>
      <c r="AL266">
        <v>4.7510082000000002</v>
      </c>
      <c r="AM266">
        <v>7.1799999999999997E-5</v>
      </c>
      <c r="AN266">
        <v>16.717640400000001</v>
      </c>
      <c r="AO266">
        <v>1.2240819999999999</v>
      </c>
      <c r="AP266">
        <v>29.4450933</v>
      </c>
      <c r="AQ266">
        <v>0.37239689999999998</v>
      </c>
      <c r="AR266">
        <v>125.9203062</v>
      </c>
      <c r="AS266">
        <v>1.8667039999999999</v>
      </c>
      <c r="AT266">
        <v>-44.034540900000003</v>
      </c>
      <c r="AU266">
        <v>1.0788036000000001</v>
      </c>
      <c r="AV266">
        <f>(5.2/nov_2021_out_good[[#This Row],[a]]+2*COS(nov_2021_out_good[[#This Row],[incl]]*3.1415/180)*((nov_2021_out_good[[#This Row],[a]]/5.2*(1-nov_2021_out_good[[#This Row],[e]]^2)^0.5)))</f>
        <v>5.6139660761797758</v>
      </c>
    </row>
    <row r="267" spans="1:48" x14ac:dyDescent="0.25">
      <c r="A267" s="30">
        <v>44808.163136574098</v>
      </c>
      <c r="B267" t="s">
        <v>2304</v>
      </c>
      <c r="C267" t="s">
        <v>2305</v>
      </c>
      <c r="D267">
        <v>14</v>
      </c>
      <c r="E267">
        <v>21.9</v>
      </c>
      <c r="F267">
        <v>18.399999999999999</v>
      </c>
      <c r="G267">
        <v>-11.4</v>
      </c>
      <c r="H267">
        <v>-3.5</v>
      </c>
      <c r="I267" s="41">
        <v>24000000000</v>
      </c>
      <c r="J267">
        <v>8.5999999999999993E-2</v>
      </c>
      <c r="L267">
        <f>nov_2021_out_good[[#This Row],[Calculated Total Impact Energy(kt)]]*4180000000000*2/(nov_2021_out_good[[#This Row],[Vel(km/s)]]*1000)^2</f>
        <v>1499.0513125247596</v>
      </c>
      <c r="M267">
        <f>2*(nov_2021_out_good[[#This Row],[Mass (kg)]]/4/1500)^0.3333</f>
        <v>1.2597136143781398</v>
      </c>
      <c r="N267" t="s">
        <v>2518</v>
      </c>
      <c r="O267" t="s">
        <v>2519</v>
      </c>
      <c r="P267">
        <v>20</v>
      </c>
      <c r="Q267">
        <v>165.9</v>
      </c>
      <c r="R267">
        <v>21.926468020000002</v>
      </c>
      <c r="S267">
        <v>20.212263149999998</v>
      </c>
      <c r="T267">
        <v>240.2030939</v>
      </c>
      <c r="U267">
        <v>3.7645080659999999</v>
      </c>
      <c r="V267">
        <v>6.574024756</v>
      </c>
      <c r="W267">
        <v>20.57621631</v>
      </c>
      <c r="AA267">
        <v>0.82099999999999995</v>
      </c>
      <c r="AB267">
        <v>1.0999999999999999E-2</v>
      </c>
      <c r="AC267" s="36">
        <v>13.481</v>
      </c>
      <c r="AD267">
        <v>7.1509999999999998</v>
      </c>
      <c r="AE267">
        <v>4.5629999999999997</v>
      </c>
      <c r="AF267">
        <v>0.88500000000000001</v>
      </c>
      <c r="AG267">
        <v>7.3999999999999996E-2</v>
      </c>
      <c r="AH267">
        <v>5.4939999999999998</v>
      </c>
      <c r="AI267">
        <v>0.65800000000000003</v>
      </c>
      <c r="AJ267">
        <v>127.17100000000001</v>
      </c>
      <c r="AK267">
        <v>1.387</v>
      </c>
      <c r="AL267">
        <v>161.321</v>
      </c>
      <c r="AM267">
        <v>1E-3</v>
      </c>
      <c r="AN267">
        <v>19.026</v>
      </c>
      <c r="AO267">
        <v>1.2709999999999999</v>
      </c>
      <c r="AP267">
        <v>40.436</v>
      </c>
      <c r="AQ267">
        <v>0.97899999999999998</v>
      </c>
      <c r="AR267">
        <v>187.43199999999999</v>
      </c>
      <c r="AS267">
        <v>1.091</v>
      </c>
      <c r="AT267">
        <v>8.3919999999999995</v>
      </c>
      <c r="AU267">
        <v>1.07</v>
      </c>
      <c r="AV267">
        <f>(5.2/nov_2021_out_good[[#This Row],[a]]+2*COS(nov_2021_out_good[[#This Row],[incl]]*3.1415/180)*((nov_2021_out_good[[#This Row],[a]]/5.2*(1-nov_2021_out_good[[#This Row],[e]]^2)^0.5)))</f>
        <v>2.0018431838989952</v>
      </c>
    </row>
    <row r="268" spans="1:48" x14ac:dyDescent="0.25">
      <c r="A268" s="30">
        <v>44719.9536689815</v>
      </c>
      <c r="B268" t="s">
        <v>1595</v>
      </c>
      <c r="C268" t="s">
        <v>2063</v>
      </c>
      <c r="D268">
        <v>41.1</v>
      </c>
      <c r="E268">
        <v>24.9</v>
      </c>
      <c r="F268">
        <v>23.1</v>
      </c>
      <c r="G268">
        <v>2</v>
      </c>
      <c r="H268">
        <v>-9.1999999999999993</v>
      </c>
      <c r="I268" s="41">
        <v>31000000000</v>
      </c>
      <c r="J268">
        <v>0.11</v>
      </c>
      <c r="L268">
        <f>nov_2021_out_good[[#This Row],[Calculated Total Impact Energy(kt)]]*4180000000000*2/(nov_2021_out_good[[#This Row],[Vel(km/s)]]*1000)^2</f>
        <v>1483.2018838405832</v>
      </c>
      <c r="M268">
        <f>2*(nov_2021_out_good[[#This Row],[Mass (kg)]]/4/1500)^0.3333</f>
        <v>1.2552586805983246</v>
      </c>
      <c r="N268" t="s">
        <v>2518</v>
      </c>
      <c r="O268" t="s">
        <v>2525</v>
      </c>
      <c r="P268">
        <v>40.799999999999997</v>
      </c>
      <c r="Q268">
        <v>-127.1</v>
      </c>
      <c r="R268">
        <v>24.94493937</v>
      </c>
      <c r="S268">
        <v>44.581660530000001</v>
      </c>
      <c r="T268">
        <v>259.526813</v>
      </c>
      <c r="U268">
        <v>3.182792021</v>
      </c>
      <c r="V268">
        <v>17.217772780000001</v>
      </c>
      <c r="W268">
        <v>17.76705196</v>
      </c>
      <c r="Z268">
        <v>1</v>
      </c>
      <c r="AA268">
        <v>0.39525110000000002</v>
      </c>
      <c r="AB268">
        <v>2.0328700000000002E-2</v>
      </c>
      <c r="AC268" s="36">
        <v>2.2167626</v>
      </c>
      <c r="AD268">
        <v>1.3060069000000001</v>
      </c>
      <c r="AE268">
        <v>0.1061525</v>
      </c>
      <c r="AF268">
        <v>0.69735910000000001</v>
      </c>
      <c r="AG268">
        <v>3.4130800000000003E-2</v>
      </c>
      <c r="AH268">
        <v>0.97190160000000003</v>
      </c>
      <c r="AI268">
        <v>0.97617969999999998</v>
      </c>
      <c r="AJ268">
        <v>241.0870352</v>
      </c>
      <c r="AK268">
        <v>2.1446179999999999</v>
      </c>
      <c r="AL268">
        <v>256.69513269999999</v>
      </c>
      <c r="AM268">
        <v>0.17294309999999999</v>
      </c>
      <c r="AN268">
        <v>22.5879701</v>
      </c>
      <c r="AO268">
        <v>1.3909883999999999</v>
      </c>
      <c r="AP268">
        <v>32.693858900000002</v>
      </c>
      <c r="AQ268">
        <v>0.8443621</v>
      </c>
      <c r="AR268">
        <v>61.4524902</v>
      </c>
      <c r="AS268">
        <v>1.1369806</v>
      </c>
      <c r="AT268">
        <v>19.7931344</v>
      </c>
      <c r="AU268">
        <v>1.0550465</v>
      </c>
      <c r="AV268">
        <f>(5.2/nov_2021_out_good[[#This Row],[a]]+2*COS(nov_2021_out_good[[#This Row],[incl]]*3.1415/180)*((nov_2021_out_good[[#This Row],[a]]/5.2*(1-nov_2021_out_good[[#This Row],[e]]^2)^0.5)))</f>
        <v>4.341567276920828</v>
      </c>
    </row>
    <row r="269" spans="1:48" x14ac:dyDescent="0.25">
      <c r="A269" s="30">
        <v>39770.404062499998</v>
      </c>
      <c r="B269" t="s">
        <v>2257</v>
      </c>
      <c r="C269" t="s">
        <v>2258</v>
      </c>
      <c r="D269">
        <v>35.200000000000003</v>
      </c>
      <c r="E269">
        <v>22.4</v>
      </c>
      <c r="F269">
        <v>-4</v>
      </c>
      <c r="G269">
        <v>-15.2</v>
      </c>
      <c r="H269">
        <v>-16</v>
      </c>
      <c r="I269" s="41">
        <v>25000000000</v>
      </c>
      <c r="J269">
        <v>8.8999999999999996E-2</v>
      </c>
      <c r="L269">
        <f>nov_2021_out_good[[#This Row],[Calculated Total Impact Energy(kt)]]*4180000000000*2/(nov_2021_out_good[[#This Row],[Vel(km/s)]]*1000)^2</f>
        <v>1482.860331632653</v>
      </c>
      <c r="M269">
        <f>2*(nov_2021_out_good[[#This Row],[Mass (kg)]]/4/1500)^0.3333</f>
        <v>1.2551623290457969</v>
      </c>
      <c r="N269" t="s">
        <v>2524</v>
      </c>
      <c r="O269" t="s">
        <v>2519</v>
      </c>
      <c r="P269">
        <v>-29.4</v>
      </c>
      <c r="Q269">
        <v>75.900000000000006</v>
      </c>
      <c r="R269">
        <v>22.428553229999999</v>
      </c>
      <c r="S269">
        <v>74.912580180000006</v>
      </c>
      <c r="T269">
        <v>359.53290700000002</v>
      </c>
      <c r="U269">
        <v>-21.65471703</v>
      </c>
      <c r="V269">
        <v>0.17653988100000001</v>
      </c>
      <c r="W269">
        <v>5.8379845939999999</v>
      </c>
      <c r="Z269">
        <v>1</v>
      </c>
      <c r="AA269">
        <v>0.98131120000000005</v>
      </c>
      <c r="AB269">
        <v>1.9995E-3</v>
      </c>
      <c r="AC269" s="36">
        <v>5.4289364999999998</v>
      </c>
      <c r="AD269">
        <v>3.2051238</v>
      </c>
      <c r="AE269">
        <v>0.9003371</v>
      </c>
      <c r="AF269">
        <v>0.69383050000000002</v>
      </c>
      <c r="AG269">
        <v>8.6302199999999996E-2</v>
      </c>
      <c r="AH269">
        <v>28.910024400000001</v>
      </c>
      <c r="AI269">
        <v>1.2871634999999999</v>
      </c>
      <c r="AJ269">
        <v>169.2822735</v>
      </c>
      <c r="AK269">
        <v>1.3758851000000001</v>
      </c>
      <c r="AL269">
        <v>236.29884089999999</v>
      </c>
      <c r="AM269">
        <v>9.3700000000000001E-5</v>
      </c>
      <c r="AN269">
        <v>19.4668983</v>
      </c>
      <c r="AO269">
        <v>1.2924879</v>
      </c>
      <c r="AP269">
        <v>38.965845100000003</v>
      </c>
      <c r="AQ269">
        <v>0.99766540000000004</v>
      </c>
      <c r="AR269">
        <v>276.57233120000001</v>
      </c>
      <c r="AS269">
        <v>1.6529187999999999</v>
      </c>
      <c r="AT269">
        <v>51.674920200000003</v>
      </c>
      <c r="AU269">
        <v>1.3199727000000001</v>
      </c>
      <c r="AV269">
        <f>(5.2/nov_2021_out_good[[#This Row],[a]]+2*COS(nov_2021_out_good[[#This Row],[incl]]*3.1415/180)*((nov_2021_out_good[[#This Row],[a]]/5.2*(1-nov_2021_out_good[[#This Row],[e]]^2)^0.5)))</f>
        <v>2.3995213004193667</v>
      </c>
    </row>
    <row r="270" spans="1:48" x14ac:dyDescent="0.25">
      <c r="A270" s="30">
        <v>42510.499837962998</v>
      </c>
      <c r="B270" t="s">
        <v>1990</v>
      </c>
      <c r="C270" t="s">
        <v>1055</v>
      </c>
      <c r="D270">
        <v>30.6</v>
      </c>
      <c r="E270">
        <v>20.8</v>
      </c>
      <c r="F270">
        <v>5.4</v>
      </c>
      <c r="G270">
        <v>-9.9</v>
      </c>
      <c r="H270">
        <v>17.5</v>
      </c>
      <c r="I270" s="41">
        <v>20000000000</v>
      </c>
      <c r="J270">
        <v>7.2999999999999995E-2</v>
      </c>
      <c r="L270">
        <f>nov_2021_out_good[[#This Row],[Calculated Total Impact Energy(kt)]]*4180000000000*2/(nov_2021_out_good[[#This Row],[Vel(km/s)]]*1000)^2</f>
        <v>1410.5954142011835</v>
      </c>
      <c r="M270">
        <f>2*(nov_2021_out_good[[#This Row],[Mass (kg)]]/4/1500)^0.3333</f>
        <v>1.2344344302988126</v>
      </c>
      <c r="N270" t="s">
        <v>2524</v>
      </c>
      <c r="O270" t="s">
        <v>2519</v>
      </c>
      <c r="P270">
        <v>-32.799999999999997</v>
      </c>
      <c r="Q270">
        <v>15.1</v>
      </c>
      <c r="R270">
        <v>20.818741559999999</v>
      </c>
      <c r="S270">
        <v>69.574918569999994</v>
      </c>
      <c r="T270">
        <v>145.80447609999999</v>
      </c>
      <c r="U270">
        <v>16.13707703</v>
      </c>
      <c r="V270">
        <v>-10.96490339</v>
      </c>
      <c r="W270">
        <v>7.2653725700000003</v>
      </c>
      <c r="Z270">
        <v>1</v>
      </c>
      <c r="AA270">
        <v>0.91696310000000003</v>
      </c>
      <c r="AB270">
        <v>5.9566000000000003E-3</v>
      </c>
      <c r="AC270" s="36">
        <v>5.2361662999999998</v>
      </c>
      <c r="AD270">
        <v>3.0765647</v>
      </c>
      <c r="AE270">
        <v>0.71027459999999998</v>
      </c>
      <c r="AF270">
        <v>0.70195229999999997</v>
      </c>
      <c r="AG270">
        <v>6.8826700000000005E-2</v>
      </c>
      <c r="AH270">
        <v>19.655388800000001</v>
      </c>
      <c r="AI270">
        <v>1.4139248</v>
      </c>
      <c r="AJ270">
        <v>39.449286600000001</v>
      </c>
      <c r="AK270">
        <v>1.7280496000000001</v>
      </c>
      <c r="AL270">
        <v>239.66735990000001</v>
      </c>
      <c r="AM270">
        <v>4.2529999999999998E-4</v>
      </c>
      <c r="AN270">
        <v>17.3334492</v>
      </c>
      <c r="AO270">
        <v>1.2379952999999999</v>
      </c>
      <c r="AP270">
        <v>38.273013300000002</v>
      </c>
      <c r="AQ270">
        <v>0.86967209999999995</v>
      </c>
      <c r="AR270">
        <v>187.70010500000001</v>
      </c>
      <c r="AS270">
        <v>2.1936675999999999</v>
      </c>
      <c r="AT270">
        <v>-54.245267599999998</v>
      </c>
      <c r="AU270">
        <v>1.1978401999999999</v>
      </c>
      <c r="AV270">
        <f>(5.2/nov_2021_out_good[[#This Row],[a]]+2*COS(nov_2021_out_good[[#This Row],[incl]]*3.1415/180)*((nov_2021_out_good[[#This Row],[a]]/5.2*(1-nov_2021_out_good[[#This Row],[e]]^2)^0.5)))</f>
        <v>2.4838642145665459</v>
      </c>
    </row>
    <row r="271" spans="1:48" x14ac:dyDescent="0.25">
      <c r="A271" s="30">
        <v>44517.662048611099</v>
      </c>
      <c r="B271" t="s">
        <v>828</v>
      </c>
      <c r="C271" t="s">
        <v>1348</v>
      </c>
      <c r="D271">
        <v>35</v>
      </c>
      <c r="E271">
        <v>23</v>
      </c>
      <c r="F271">
        <v>7</v>
      </c>
      <c r="G271">
        <v>-18.3</v>
      </c>
      <c r="H271">
        <v>-12</v>
      </c>
      <c r="I271" s="41">
        <v>24000000000</v>
      </c>
      <c r="J271">
        <v>8.5999999999999993E-2</v>
      </c>
      <c r="L271">
        <f>nov_2021_out_good[[#This Row],[Calculated Total Impact Energy(kt)]]*4180000000000*2/(nov_2021_out_good[[#This Row],[Vel(km/s)]]*1000)^2</f>
        <v>1359.0926275992438</v>
      </c>
      <c r="M271">
        <f>2*(nov_2021_out_good[[#This Row],[Mass (kg)]]/4/1500)^0.3333</f>
        <v>1.219225660492278</v>
      </c>
      <c r="N271" t="s">
        <v>2524</v>
      </c>
      <c r="O271" t="s">
        <v>2519</v>
      </c>
      <c r="P271">
        <v>-6.8</v>
      </c>
      <c r="Q271">
        <v>119.1</v>
      </c>
      <c r="R271">
        <v>22.975856889999999</v>
      </c>
      <c r="S271">
        <v>39.073219549999997</v>
      </c>
      <c r="T271">
        <v>348.91841520000003</v>
      </c>
      <c r="U271">
        <v>-14.211957569999999</v>
      </c>
      <c r="V271">
        <v>2.7835318990000002</v>
      </c>
      <c r="W271">
        <v>17.837102120000001</v>
      </c>
      <c r="Z271">
        <v>1</v>
      </c>
      <c r="AA271">
        <v>0.65751170000000003</v>
      </c>
      <c r="AB271">
        <v>1.7130900000000001E-2</v>
      </c>
      <c r="AC271" s="36">
        <v>3.9456693999999999</v>
      </c>
      <c r="AD271">
        <v>2.3015905000000001</v>
      </c>
      <c r="AE271">
        <v>0.38059739999999997</v>
      </c>
      <c r="AF271">
        <v>0.71432289999999998</v>
      </c>
      <c r="AG271">
        <v>5.1479799999999999E-2</v>
      </c>
      <c r="AH271">
        <v>10.3267732</v>
      </c>
      <c r="AI271">
        <v>0.78769460000000002</v>
      </c>
      <c r="AJ271">
        <v>258.69849850000003</v>
      </c>
      <c r="AK271">
        <v>1.9669215</v>
      </c>
      <c r="AL271">
        <v>235.20617559999999</v>
      </c>
      <c r="AM271">
        <v>1.0443E-3</v>
      </c>
      <c r="AN271">
        <v>20.158338199999999</v>
      </c>
      <c r="AO271">
        <v>1.3128332</v>
      </c>
      <c r="AP271">
        <v>37.539633700000003</v>
      </c>
      <c r="AQ271">
        <v>0.84893540000000001</v>
      </c>
      <c r="AR271">
        <v>43.611916999999998</v>
      </c>
      <c r="AS271">
        <v>1.2773421</v>
      </c>
      <c r="AT271">
        <v>33.923632099999999</v>
      </c>
      <c r="AU271">
        <v>1.1118011000000001</v>
      </c>
      <c r="AV271">
        <f>(5.2/nov_2021_out_good[[#This Row],[a]]+2*COS(nov_2021_out_good[[#This Row],[incl]]*3.1415/180)*((nov_2021_out_good[[#This Row],[a]]/5.2*(1-nov_2021_out_good[[#This Row],[e]]^2)^0.5)))</f>
        <v>2.8687691368127854</v>
      </c>
    </row>
    <row r="272" spans="1:48" x14ac:dyDescent="0.25">
      <c r="A272" s="30">
        <v>44559.135821759301</v>
      </c>
      <c r="B272" t="s">
        <v>1471</v>
      </c>
      <c r="C272" t="s">
        <v>2511</v>
      </c>
      <c r="D272">
        <v>44</v>
      </c>
      <c r="E272">
        <v>22</v>
      </c>
      <c r="F272">
        <v>7.4</v>
      </c>
      <c r="G272">
        <v>-8.6</v>
      </c>
      <c r="H272">
        <v>18.8</v>
      </c>
      <c r="I272" s="41">
        <v>20000000000</v>
      </c>
      <c r="J272">
        <v>7.2999999999999995E-2</v>
      </c>
      <c r="L272">
        <f>nov_2021_out_good[[#This Row],[Calculated Total Impact Energy(kt)]]*4180000000000*2/(nov_2021_out_good[[#This Row],[Vel(km/s)]]*1000)^2</f>
        <v>1260.909090909091</v>
      </c>
      <c r="M272">
        <f>2*(nov_2021_out_good[[#This Row],[Mass (kg)]]/4/1500)^0.3333</f>
        <v>1.1891320550985505</v>
      </c>
      <c r="N272" t="s">
        <v>2524</v>
      </c>
      <c r="O272" t="s">
        <v>2519</v>
      </c>
      <c r="P272">
        <v>-69.7</v>
      </c>
      <c r="Q272">
        <v>115</v>
      </c>
      <c r="R272">
        <v>21.958141999999999</v>
      </c>
      <c r="S272">
        <v>12.69423031</v>
      </c>
      <c r="T272">
        <v>39.54494356</v>
      </c>
      <c r="U272">
        <v>-3.72087827</v>
      </c>
      <c r="V272">
        <v>-3.0721605740000002</v>
      </c>
      <c r="W272">
        <v>21.421412050000001</v>
      </c>
      <c r="Z272">
        <v>1</v>
      </c>
      <c r="AA272">
        <v>0.69582929999999998</v>
      </c>
      <c r="AB272">
        <v>1.5535999999999999E-2</v>
      </c>
      <c r="AC272" s="36">
        <v>2.3683641</v>
      </c>
      <c r="AD272">
        <v>1.5320967000000001</v>
      </c>
      <c r="AE272">
        <v>0.12921869999999999</v>
      </c>
      <c r="AF272">
        <v>0.54583199999999998</v>
      </c>
      <c r="AG272">
        <v>4.2224200000000003E-2</v>
      </c>
      <c r="AH272">
        <v>20.0854249</v>
      </c>
      <c r="AI272">
        <v>1.4407635999999999</v>
      </c>
      <c r="AJ272">
        <v>279.8850104</v>
      </c>
      <c r="AK272">
        <v>2.5401636999999999</v>
      </c>
      <c r="AL272">
        <v>97.318743499999997</v>
      </c>
      <c r="AM272">
        <v>5.8430000000000005E-4</v>
      </c>
      <c r="AN272">
        <v>18.8863767</v>
      </c>
      <c r="AO272">
        <v>1.2752022999999999</v>
      </c>
      <c r="AP272">
        <v>35.002208299999999</v>
      </c>
      <c r="AQ272">
        <v>0.69761139999999999</v>
      </c>
      <c r="AR272">
        <v>276.84990740000001</v>
      </c>
      <c r="AS272">
        <v>2.0405761999999998</v>
      </c>
      <c r="AT272">
        <v>-58.162983799999999</v>
      </c>
      <c r="AU272">
        <v>1.0808925</v>
      </c>
      <c r="AV272">
        <f>(5.2/nov_2021_out_good[[#This Row],[a]]+2*COS(nov_2021_out_good[[#This Row],[incl]]*3.1415/180)*((nov_2021_out_good[[#This Row],[a]]/5.2*(1-nov_2021_out_good[[#This Row],[e]]^2)^0.5)))</f>
        <v>3.8577591347648195</v>
      </c>
    </row>
    <row r="273" spans="1:48" x14ac:dyDescent="0.25">
      <c r="A273" s="30">
        <v>42727.145243055602</v>
      </c>
      <c r="B273" t="s">
        <v>1865</v>
      </c>
      <c r="C273" t="s">
        <v>1866</v>
      </c>
      <c r="D273">
        <v>42</v>
      </c>
      <c r="E273">
        <v>29.7</v>
      </c>
      <c r="F273">
        <v>-22.4</v>
      </c>
      <c r="G273">
        <v>16.399999999999999</v>
      </c>
      <c r="H273">
        <v>-10.5</v>
      </c>
      <c r="I273" s="41">
        <v>38000000000</v>
      </c>
      <c r="J273">
        <v>0.13</v>
      </c>
      <c r="L273">
        <f>nov_2021_out_good[[#This Row],[Calculated Total Impact Energy(kt)]]*4180000000000*2/(nov_2021_out_good[[#This Row],[Vel(km/s)]]*1000)^2</f>
        <v>1232.0738246664173</v>
      </c>
      <c r="M273">
        <f>2*(nov_2021_out_good[[#This Row],[Mass (kg)]]/4/1500)^0.3333</f>
        <v>1.1799983672832244</v>
      </c>
      <c r="N273" t="s">
        <v>2518</v>
      </c>
      <c r="O273" t="s">
        <v>2519</v>
      </c>
      <c r="P273">
        <v>21.3</v>
      </c>
      <c r="Q273">
        <v>49.3</v>
      </c>
      <c r="R273">
        <v>29.681138789999999</v>
      </c>
      <c r="S273">
        <v>78.654014570000001</v>
      </c>
      <c r="T273">
        <v>288.0009637</v>
      </c>
      <c r="U273">
        <v>-8.9931946039999993</v>
      </c>
      <c r="V273">
        <v>27.676622949999999</v>
      </c>
      <c r="W273">
        <v>5.8392630280000004</v>
      </c>
      <c r="Z273">
        <v>1</v>
      </c>
      <c r="AA273">
        <v>0.36069570000000001</v>
      </c>
      <c r="AB273">
        <v>2.5398199999999999E-2</v>
      </c>
      <c r="AC273" s="36">
        <v>3.5432267999999998</v>
      </c>
      <c r="AD273">
        <v>1.9519612</v>
      </c>
      <c r="AE273">
        <v>0.28701359999999998</v>
      </c>
      <c r="AF273">
        <v>0.81521370000000004</v>
      </c>
      <c r="AG273">
        <v>3.56618E-2</v>
      </c>
      <c r="AH273">
        <v>3.9522281000000001</v>
      </c>
      <c r="AI273">
        <v>1.1480953</v>
      </c>
      <c r="AJ273">
        <v>114.18393829999999</v>
      </c>
      <c r="AK273">
        <v>2.4340972999999999</v>
      </c>
      <c r="AL273">
        <v>91.530015399999996</v>
      </c>
      <c r="AM273">
        <v>9.0276999999999996E-3</v>
      </c>
      <c r="AN273">
        <v>27.947965199999999</v>
      </c>
      <c r="AO273">
        <v>1.5977242</v>
      </c>
      <c r="AP273">
        <v>36.732664</v>
      </c>
      <c r="AQ273">
        <v>0.90962489999999996</v>
      </c>
      <c r="AR273">
        <v>104.37727460000001</v>
      </c>
      <c r="AS273">
        <v>1.1624483000000001</v>
      </c>
      <c r="AT273">
        <v>19.2981023</v>
      </c>
      <c r="AU273">
        <v>1.0097396000000001</v>
      </c>
      <c r="AV273">
        <f>(5.2/nov_2021_out_good[[#This Row],[a]]+2*COS(nov_2021_out_good[[#This Row],[incl]]*3.1415/180)*((nov_2021_out_good[[#This Row],[a]]/5.2*(1-nov_2021_out_good[[#This Row],[e]]^2)^0.5)))</f>
        <v>3.097760480203573</v>
      </c>
    </row>
    <row r="274" spans="1:48" x14ac:dyDescent="0.25">
      <c r="A274" s="30">
        <v>43797.496550925898</v>
      </c>
      <c r="B274" t="s">
        <v>2269</v>
      </c>
      <c r="C274" t="s">
        <v>506</v>
      </c>
      <c r="D274">
        <v>22.5</v>
      </c>
      <c r="E274">
        <v>24.7</v>
      </c>
      <c r="F274">
        <v>-22.8</v>
      </c>
      <c r="G274">
        <v>-5.5</v>
      </c>
      <c r="H274">
        <v>7.6</v>
      </c>
      <c r="I274" s="41">
        <v>25000000000</v>
      </c>
      <c r="J274">
        <v>8.8999999999999996E-2</v>
      </c>
      <c r="L274">
        <f>nov_2021_out_good[[#This Row],[Calculated Total Impact Energy(kt)]]*4180000000000*2/(nov_2021_out_good[[#This Row],[Vel(km/s)]]*1000)^2</f>
        <v>1219.5577701650577</v>
      </c>
      <c r="M274">
        <f>2*(nov_2021_out_good[[#This Row],[Mass (kg)]]/4/1500)^0.3333</f>
        <v>1.1759894790411998</v>
      </c>
      <c r="N274" t="s">
        <v>2524</v>
      </c>
      <c r="O274" t="s">
        <v>2519</v>
      </c>
      <c r="P274">
        <v>-22.1</v>
      </c>
      <c r="Q274">
        <v>25.7</v>
      </c>
      <c r="R274">
        <v>24.654614169999999</v>
      </c>
      <c r="S274">
        <v>12.128327240000001</v>
      </c>
      <c r="T274">
        <v>287.81845329999999</v>
      </c>
      <c r="U274">
        <v>-1.585084763</v>
      </c>
      <c r="V274">
        <v>4.9315035109999998</v>
      </c>
      <c r="W274">
        <v>24.104310389999998</v>
      </c>
      <c r="Z274">
        <v>1</v>
      </c>
      <c r="AA274">
        <v>0.70526849999999996</v>
      </c>
      <c r="AB274">
        <v>1.4476599999999999E-2</v>
      </c>
      <c r="AC274" s="36">
        <v>12.8405428</v>
      </c>
      <c r="AD274">
        <v>6.7729055999999996</v>
      </c>
      <c r="AE274">
        <v>4.2922963000000003</v>
      </c>
      <c r="AF274">
        <v>0.89586909999999997</v>
      </c>
      <c r="AG274">
        <v>6.7159399999999994E-2</v>
      </c>
      <c r="AH274">
        <v>3.3543082000000002</v>
      </c>
      <c r="AI274">
        <v>0.6835466</v>
      </c>
      <c r="AJ274">
        <v>113.4026667</v>
      </c>
      <c r="AK274">
        <v>1.6590510000000001</v>
      </c>
      <c r="AL274">
        <v>245.63213730000001</v>
      </c>
      <c r="AM274">
        <v>8.3849000000000007E-3</v>
      </c>
      <c r="AN274">
        <v>22.083670900000001</v>
      </c>
      <c r="AO274">
        <v>1.3813034</v>
      </c>
      <c r="AP274">
        <v>40.833198500000002</v>
      </c>
      <c r="AQ274">
        <v>1.0164101999999999</v>
      </c>
      <c r="AR274">
        <v>257.33619709999999</v>
      </c>
      <c r="AS274">
        <v>1.108967</v>
      </c>
      <c r="AT274">
        <v>-17.600297099999999</v>
      </c>
      <c r="AU274">
        <v>1.0525647</v>
      </c>
      <c r="AV274">
        <f>(5.2/nov_2021_out_good[[#This Row],[a]]+2*COS(nov_2021_out_good[[#This Row],[incl]]*3.1415/180)*((nov_2021_out_good[[#This Row],[a]]/5.2*(1-nov_2021_out_good[[#This Row],[e]]^2)^0.5)))</f>
        <v>1.9232146943311474</v>
      </c>
    </row>
    <row r="275" spans="1:48" x14ac:dyDescent="0.25">
      <c r="A275" s="30">
        <v>42052.555439814802</v>
      </c>
      <c r="B275" t="s">
        <v>1022</v>
      </c>
      <c r="C275" t="s">
        <v>1682</v>
      </c>
      <c r="D275">
        <v>39</v>
      </c>
      <c r="E275">
        <v>28.8</v>
      </c>
      <c r="F275">
        <v>-28.2</v>
      </c>
      <c r="G275">
        <v>3.4</v>
      </c>
      <c r="H275">
        <v>4.5999999999999996</v>
      </c>
      <c r="I275" s="41">
        <v>33000000000</v>
      </c>
      <c r="J275">
        <v>0.11</v>
      </c>
      <c r="L275">
        <f>nov_2021_out_good[[#This Row],[Calculated Total Impact Energy(kt)]]*4180000000000*2/(nov_2021_out_good[[#This Row],[Vel(km/s)]]*1000)^2</f>
        <v>1108.6998456790122</v>
      </c>
      <c r="M275">
        <f>2*(nov_2021_out_good[[#This Row],[Mass (kg)]]/4/1500)^0.3333</f>
        <v>1.1392228461922007</v>
      </c>
      <c r="N275" t="s">
        <v>2524</v>
      </c>
      <c r="O275" t="s">
        <v>2525</v>
      </c>
      <c r="P275">
        <v>-8</v>
      </c>
      <c r="Q275">
        <v>-11.2</v>
      </c>
      <c r="R275">
        <v>28.774294080000001</v>
      </c>
      <c r="S275">
        <v>4.4413694340000003</v>
      </c>
      <c r="T275">
        <v>105.97855319999999</v>
      </c>
      <c r="U275">
        <v>0.61338714800000005</v>
      </c>
      <c r="V275">
        <v>-2.1421611760000001</v>
      </c>
      <c r="W275">
        <v>28.687887719999999</v>
      </c>
      <c r="Z275">
        <v>1</v>
      </c>
      <c r="AA275">
        <v>0.62860360000000004</v>
      </c>
      <c r="AB275">
        <v>1.6372999999999999E-2</v>
      </c>
      <c r="AC275" s="36">
        <v>-21.645521500000001</v>
      </c>
      <c r="AD275">
        <v>-10.508459</v>
      </c>
      <c r="AE275">
        <v>12.720753500000001</v>
      </c>
      <c r="AF275">
        <v>1.0598187999999999</v>
      </c>
      <c r="AG275">
        <v>7.1598200000000001E-2</v>
      </c>
      <c r="AH275">
        <v>0.43936720000000001</v>
      </c>
      <c r="AI275">
        <v>0.80496690000000004</v>
      </c>
      <c r="AJ275">
        <v>286.90973339999999</v>
      </c>
      <c r="AK275">
        <v>1.7209093</v>
      </c>
      <c r="AL275">
        <v>148.45939000000001</v>
      </c>
      <c r="AM275">
        <v>0.21934200000000001</v>
      </c>
      <c r="AN275">
        <v>26.494879300000001</v>
      </c>
      <c r="AO275">
        <v>1.5608641999999999</v>
      </c>
      <c r="AP275">
        <v>43.358716100000002</v>
      </c>
      <c r="AQ275">
        <v>1.1783664</v>
      </c>
      <c r="AR275">
        <v>339.2603828</v>
      </c>
      <c r="AS275">
        <v>1.0571841</v>
      </c>
      <c r="AT275">
        <v>-9.3380752000000005</v>
      </c>
      <c r="AU275">
        <v>1.0418172000000001</v>
      </c>
      <c r="AV275" t="e">
        <f>(5.2/nov_2021_out_good[[#This Row],[a]]+2*COS(nov_2021_out_good[[#This Row],[incl]]*3.1415/180)*((nov_2021_out_good[[#This Row],[a]]/5.2*(1-nov_2021_out_good[[#This Row],[e]]^2)^0.5)))</f>
        <v>#NUM!</v>
      </c>
    </row>
    <row r="276" spans="1:48" x14ac:dyDescent="0.25">
      <c r="A276" s="30">
        <v>43851.838703703703</v>
      </c>
      <c r="B276" t="s">
        <v>2164</v>
      </c>
      <c r="C276" t="s">
        <v>2165</v>
      </c>
      <c r="D276">
        <v>43.3</v>
      </c>
      <c r="E276">
        <v>27.4</v>
      </c>
      <c r="F276">
        <v>-7.5</v>
      </c>
      <c r="G276">
        <v>-23.5</v>
      </c>
      <c r="H276">
        <v>-11.9</v>
      </c>
      <c r="I276" s="41">
        <v>28000000000</v>
      </c>
      <c r="J276">
        <v>9.8000000000000004E-2</v>
      </c>
      <c r="L276">
        <f>nov_2021_out_good[[#This Row],[Calculated Total Impact Energy(kt)]]*4180000000000*2/(nov_2021_out_good[[#This Row],[Vel(km/s)]]*1000)^2</f>
        <v>1091.267515584208</v>
      </c>
      <c r="M276">
        <f>2*(nov_2021_out_good[[#This Row],[Mass (kg)]]/4/1500)^0.3333</f>
        <v>1.1332211254878135</v>
      </c>
      <c r="N276" t="s">
        <v>2518</v>
      </c>
      <c r="O276" t="s">
        <v>2519</v>
      </c>
      <c r="P276">
        <v>33.1</v>
      </c>
      <c r="Q276">
        <v>34.299999999999997</v>
      </c>
      <c r="R276">
        <v>27.388136119999999</v>
      </c>
      <c r="S276">
        <v>33.711237560000001</v>
      </c>
      <c r="T276">
        <v>92.437984929999999</v>
      </c>
      <c r="U276">
        <v>0.646604501</v>
      </c>
      <c r="V276">
        <v>-15.186864549999999</v>
      </c>
      <c r="W276">
        <v>22.782691839999998</v>
      </c>
      <c r="Z276">
        <v>1</v>
      </c>
      <c r="AA276">
        <v>0.43846819999999997</v>
      </c>
      <c r="AB276">
        <v>2.0188500000000002E-2</v>
      </c>
      <c r="AC276" s="36">
        <v>2.9269560000000001</v>
      </c>
      <c r="AD276">
        <v>1.6827121</v>
      </c>
      <c r="AE276">
        <v>0.220772</v>
      </c>
      <c r="AF276">
        <v>0.73942770000000002</v>
      </c>
      <c r="AG276">
        <v>4.0593200000000003E-2</v>
      </c>
      <c r="AH276">
        <v>7.7044639999999998</v>
      </c>
      <c r="AI276">
        <v>1.10433</v>
      </c>
      <c r="AJ276">
        <v>287.72844170000002</v>
      </c>
      <c r="AK276">
        <v>2.3158425999999999</v>
      </c>
      <c r="AL276">
        <v>300.9529872</v>
      </c>
      <c r="AM276">
        <v>2.3167000000000001E-3</v>
      </c>
      <c r="AN276">
        <v>24.7807177</v>
      </c>
      <c r="AO276">
        <v>1.5016106</v>
      </c>
      <c r="AP276">
        <v>35.7182697</v>
      </c>
      <c r="AQ276">
        <v>0.96825410000000001</v>
      </c>
      <c r="AR276">
        <v>135.455826</v>
      </c>
      <c r="AS276">
        <v>1.1863037999999999</v>
      </c>
      <c r="AT276">
        <v>25.491255500000001</v>
      </c>
      <c r="AU276">
        <v>1.0534827</v>
      </c>
      <c r="AV276">
        <f>(5.2/nov_2021_out_good[[#This Row],[a]]+2*COS(nov_2021_out_good[[#This Row],[incl]]*3.1415/180)*((nov_2021_out_good[[#This Row],[a]]/5.2*(1-nov_2021_out_good[[#This Row],[e]]^2)^0.5)))</f>
        <v>3.522032557783088</v>
      </c>
    </row>
    <row r="277" spans="1:48" x14ac:dyDescent="0.25">
      <c r="A277" s="30">
        <v>44322.246145833298</v>
      </c>
      <c r="B277" t="s">
        <v>2442</v>
      </c>
      <c r="C277" t="s">
        <v>2443</v>
      </c>
      <c r="D277">
        <v>31</v>
      </c>
      <c r="E277">
        <v>26.6</v>
      </c>
      <c r="F277">
        <v>9.6</v>
      </c>
      <c r="G277">
        <v>-24.4</v>
      </c>
      <c r="H277">
        <v>-4.5999999999999996</v>
      </c>
      <c r="I277" s="41">
        <v>21000000000</v>
      </c>
      <c r="J277">
        <v>7.5999999999999998E-2</v>
      </c>
      <c r="L277">
        <f>nov_2021_out_good[[#This Row],[Calculated Total Impact Energy(kt)]]*4180000000000*2/(nov_2021_out_good[[#This Row],[Vel(km/s)]]*1000)^2</f>
        <v>897.9591836734694</v>
      </c>
      <c r="M277">
        <f>2*(nov_2021_out_good[[#This Row],[Mass (kg)]]/4/1500)^0.3333</f>
        <v>1.0619219737664589</v>
      </c>
      <c r="N277" t="s">
        <v>2524</v>
      </c>
      <c r="O277" t="s">
        <v>2519</v>
      </c>
      <c r="P277">
        <v>-34.700000000000003</v>
      </c>
      <c r="Q277">
        <v>141</v>
      </c>
      <c r="R277">
        <v>26.621044309999998</v>
      </c>
      <c r="S277">
        <v>52.680181159999997</v>
      </c>
      <c r="T277">
        <v>322.38752099999999</v>
      </c>
      <c r="U277">
        <v>-16.770554879999999</v>
      </c>
      <c r="V277">
        <v>12.920885699999999</v>
      </c>
      <c r="W277">
        <v>16.13936807</v>
      </c>
      <c r="Z277">
        <v>1</v>
      </c>
      <c r="AA277">
        <v>0.72837730000000001</v>
      </c>
      <c r="AB277">
        <v>1.2567399999999999E-2</v>
      </c>
      <c r="AC277" s="36">
        <v>-13.9314476</v>
      </c>
      <c r="AD277">
        <v>-6.6015351999999998</v>
      </c>
      <c r="AE277">
        <v>5.0174852999999997</v>
      </c>
      <c r="AF277">
        <v>1.1103345</v>
      </c>
      <c r="AG277">
        <v>8.2960000000000006E-2</v>
      </c>
      <c r="AH277">
        <v>5.7475991000000004</v>
      </c>
      <c r="AI277">
        <v>0.82686479999999996</v>
      </c>
      <c r="AJ277">
        <v>298.15983440000002</v>
      </c>
      <c r="AK277">
        <v>1.4543367</v>
      </c>
      <c r="AL277">
        <v>225.62269499999999</v>
      </c>
      <c r="AM277">
        <v>3.1326000000000001E-3</v>
      </c>
      <c r="AN277">
        <v>24.376575800000001</v>
      </c>
      <c r="AO277">
        <v>1.4638974</v>
      </c>
      <c r="AP277">
        <v>43.5094165</v>
      </c>
      <c r="AQ277">
        <v>1.1736936</v>
      </c>
      <c r="AR277">
        <v>61.928804499999998</v>
      </c>
      <c r="AS277">
        <v>1.0693136000000001</v>
      </c>
      <c r="AT277">
        <v>12.128887799999999</v>
      </c>
      <c r="AU277">
        <v>1.0746389000000001</v>
      </c>
      <c r="AV277" t="e">
        <f>(5.2/nov_2021_out_good[[#This Row],[a]]+2*COS(nov_2021_out_good[[#This Row],[incl]]*3.1415/180)*((nov_2021_out_good[[#This Row],[a]]/5.2*(1-nov_2021_out_good[[#This Row],[e]]^2)^0.5)))</f>
        <v>#NUM!</v>
      </c>
    </row>
    <row r="278" spans="1:48" x14ac:dyDescent="0.25">
      <c r="A278" s="30">
        <v>44489.030520833301</v>
      </c>
      <c r="B278" t="s">
        <v>2508</v>
      </c>
      <c r="C278" t="s">
        <v>2509</v>
      </c>
      <c r="D278">
        <v>31.4</v>
      </c>
      <c r="E278">
        <v>27.5</v>
      </c>
      <c r="F278">
        <v>12.9</v>
      </c>
      <c r="G278">
        <v>4.2</v>
      </c>
      <c r="H278">
        <v>-23.9</v>
      </c>
      <c r="I278" s="41">
        <v>20000000000</v>
      </c>
      <c r="J278">
        <v>7.2999999999999995E-2</v>
      </c>
      <c r="L278">
        <f>nov_2021_out_good[[#This Row],[Calculated Total Impact Energy(kt)]]*4180000000000*2/(nov_2021_out_good[[#This Row],[Vel(km/s)]]*1000)^2</f>
        <v>806.9818181818182</v>
      </c>
      <c r="M278">
        <f>2*(nov_2021_out_good[[#This Row],[Mass (kg)]]/4/1500)^0.3333</f>
        <v>1.0247781849427966</v>
      </c>
      <c r="N278" t="s">
        <v>2518</v>
      </c>
      <c r="O278" t="s">
        <v>2519</v>
      </c>
      <c r="P278">
        <v>59</v>
      </c>
      <c r="Q278">
        <v>154.30000000000001</v>
      </c>
      <c r="R278">
        <v>27.481994109999999</v>
      </c>
      <c r="S278">
        <v>21.696862169999999</v>
      </c>
      <c r="T278">
        <v>67.384281950000002</v>
      </c>
      <c r="U278">
        <v>-3.9070057380000001</v>
      </c>
      <c r="V278">
        <v>-9.3787256810000006</v>
      </c>
      <c r="W278">
        <v>25.534972310000001</v>
      </c>
      <c r="Z278">
        <v>1</v>
      </c>
      <c r="AA278">
        <v>0.96462079999999994</v>
      </c>
      <c r="AB278">
        <v>5.0981999999999998E-3</v>
      </c>
      <c r="AC278" s="36">
        <v>3.6429901999999998</v>
      </c>
      <c r="AD278">
        <v>2.3038055000000002</v>
      </c>
      <c r="AE278">
        <v>0.42278660000000001</v>
      </c>
      <c r="AF278">
        <v>0.58129240000000004</v>
      </c>
      <c r="AG278">
        <v>7.67293E-2</v>
      </c>
      <c r="AH278">
        <v>40.880890600000001</v>
      </c>
      <c r="AI278">
        <v>1.9140609</v>
      </c>
      <c r="AJ278">
        <v>156.1795439</v>
      </c>
      <c r="AK278">
        <v>2.2499001999999999</v>
      </c>
      <c r="AL278">
        <v>206.54983240000001</v>
      </c>
      <c r="AM278">
        <v>1.1510000000000001E-4</v>
      </c>
      <c r="AN278">
        <v>25.022079000000002</v>
      </c>
      <c r="AO278">
        <v>1.5047256</v>
      </c>
      <c r="AP278">
        <v>37.371793500000003</v>
      </c>
      <c r="AQ278">
        <v>0.94545520000000005</v>
      </c>
      <c r="AR278">
        <v>238.79649950000001</v>
      </c>
      <c r="AS278">
        <v>2.1460493</v>
      </c>
      <c r="AT278">
        <v>60.541056300000001</v>
      </c>
      <c r="AU278">
        <v>1.0476937</v>
      </c>
      <c r="AV278">
        <f>(5.2/nov_2021_out_good[[#This Row],[a]]+2*COS(nov_2021_out_good[[#This Row],[incl]]*3.1415/180)*((nov_2021_out_good[[#This Row],[a]]/5.2*(1-nov_2021_out_good[[#This Row],[e]]^2)^0.5)))</f>
        <v>2.8022710671044533</v>
      </c>
    </row>
    <row r="279" spans="1:48" x14ac:dyDescent="0.25">
      <c r="A279" s="30">
        <v>43871.991863425901</v>
      </c>
      <c r="B279" t="s">
        <v>2200</v>
      </c>
      <c r="C279" t="s">
        <v>2201</v>
      </c>
      <c r="D279">
        <v>41.7</v>
      </c>
      <c r="E279">
        <v>31.7</v>
      </c>
      <c r="F279">
        <v>-27.8</v>
      </c>
      <c r="G279">
        <v>-14.3</v>
      </c>
      <c r="H279">
        <v>-5.2</v>
      </c>
      <c r="I279" s="41">
        <v>27000000000</v>
      </c>
      <c r="J279">
        <v>9.5000000000000001E-2</v>
      </c>
      <c r="L279">
        <f>nov_2021_out_good[[#This Row],[Calculated Total Impact Energy(kt)]]*4180000000000*2/(nov_2021_out_good[[#This Row],[Vel(km/s)]]*1000)^2</f>
        <v>790.33526057578445</v>
      </c>
      <c r="M279">
        <f>2*(nov_2021_out_good[[#This Row],[Mass (kg)]]/4/1500)^0.3333</f>
        <v>1.0176834446953089</v>
      </c>
      <c r="N279" t="s">
        <v>2518</v>
      </c>
      <c r="O279" t="s">
        <v>2519</v>
      </c>
      <c r="P279">
        <v>28.2</v>
      </c>
      <c r="Q279">
        <v>76.7</v>
      </c>
      <c r="R279">
        <v>31.691797050000002</v>
      </c>
      <c r="S279">
        <v>50.030521120000003</v>
      </c>
      <c r="T279">
        <v>258.08246109999999</v>
      </c>
      <c r="U279">
        <v>5.0155978489999997</v>
      </c>
      <c r="V279">
        <v>23.764661419999999</v>
      </c>
      <c r="W279">
        <v>20.358159189999999</v>
      </c>
      <c r="Z279">
        <v>1</v>
      </c>
      <c r="AA279">
        <v>0.2475598</v>
      </c>
      <c r="AB279">
        <v>2.2528300000000001E-2</v>
      </c>
      <c r="AC279" s="36">
        <v>2.7100768999999998</v>
      </c>
      <c r="AD279">
        <v>1.4788184</v>
      </c>
      <c r="AE279">
        <v>0.17376910000000001</v>
      </c>
      <c r="AF279">
        <v>0.83259620000000001</v>
      </c>
      <c r="AG279">
        <v>3.0536799999999999E-2</v>
      </c>
      <c r="AH279">
        <v>1.6183962000000001</v>
      </c>
      <c r="AI279">
        <v>1.5500830000000001</v>
      </c>
      <c r="AJ279">
        <v>310.50689990000001</v>
      </c>
      <c r="AK279">
        <v>2.1817519000000001</v>
      </c>
      <c r="AL279">
        <v>321.37623250000001</v>
      </c>
      <c r="AM279">
        <v>4.9923599999999999E-2</v>
      </c>
      <c r="AN279">
        <v>29.9980385</v>
      </c>
      <c r="AO279">
        <v>1.6904679</v>
      </c>
      <c r="AP279">
        <v>34.615026700000001</v>
      </c>
      <c r="AQ279">
        <v>1.0182013000000001</v>
      </c>
      <c r="AR279">
        <v>162.50555299999999</v>
      </c>
      <c r="AS279">
        <v>1.0498806999999999</v>
      </c>
      <c r="AT279">
        <v>8.6119523000000004</v>
      </c>
      <c r="AU279">
        <v>1.0218400999999999</v>
      </c>
      <c r="AV279">
        <f>(5.2/nov_2021_out_good[[#This Row],[a]]+2*COS(nov_2021_out_good[[#This Row],[incl]]*3.1415/180)*((nov_2021_out_good[[#This Row],[a]]/5.2*(1-nov_2021_out_good[[#This Row],[e]]^2)^0.5)))</f>
        <v>3.8312292928197706</v>
      </c>
    </row>
    <row r="280" spans="1:48" x14ac:dyDescent="0.25">
      <c r="A280" s="30">
        <v>42189.069571759297</v>
      </c>
      <c r="B280" t="s">
        <v>1019</v>
      </c>
      <c r="C280" t="s">
        <v>1593</v>
      </c>
      <c r="D280">
        <v>46.3</v>
      </c>
      <c r="E280">
        <v>49</v>
      </c>
      <c r="F280">
        <v>0.9</v>
      </c>
      <c r="G280">
        <v>-40.4</v>
      </c>
      <c r="H280">
        <v>-27.7</v>
      </c>
      <c r="I280" s="41">
        <v>56000000000</v>
      </c>
      <c r="J280">
        <v>0.18</v>
      </c>
      <c r="L280">
        <f>nov_2021_out_good[[#This Row],[Calculated Total Impact Energy(kt)]]*4180000000000*2/(nov_2021_out_good[[#This Row],[Vel(km/s)]]*1000)^2</f>
        <v>626.7388588088296</v>
      </c>
      <c r="M280">
        <f>2*(nov_2021_out_good[[#This Row],[Mass (kg)]]/4/1500)^0.3333</f>
        <v>0.94197885733408415</v>
      </c>
      <c r="N280" t="s">
        <v>2518</v>
      </c>
      <c r="O280" t="s">
        <v>2519</v>
      </c>
      <c r="P280">
        <v>38.6</v>
      </c>
      <c r="Q280">
        <v>103.1</v>
      </c>
      <c r="R280">
        <v>48.992448400000001</v>
      </c>
      <c r="S280">
        <v>10.36711028</v>
      </c>
      <c r="T280">
        <v>249.91309910000001</v>
      </c>
      <c r="U280">
        <v>3.0279525669999998</v>
      </c>
      <c r="V280">
        <v>8.2801344480000001</v>
      </c>
      <c r="W280">
        <v>48.192643390000001</v>
      </c>
      <c r="Z280">
        <v>1</v>
      </c>
      <c r="AA280">
        <v>0.18817400000000001</v>
      </c>
      <c r="AB280">
        <v>3.9396199999999999E-2</v>
      </c>
      <c r="AC280" s="36">
        <v>2.0489077</v>
      </c>
      <c r="AD280">
        <v>1.1185408999999999</v>
      </c>
      <c r="AE280">
        <v>0.18226829999999999</v>
      </c>
      <c r="AF280">
        <v>0.83176830000000002</v>
      </c>
      <c r="AG280">
        <v>1.6167399999999998E-2</v>
      </c>
      <c r="AH280">
        <v>118.0521822</v>
      </c>
      <c r="AI280">
        <v>5.0936887000000004</v>
      </c>
      <c r="AJ280">
        <v>37.3761504</v>
      </c>
      <c r="AK280">
        <v>7.0016549000000001</v>
      </c>
      <c r="AL280">
        <v>101.5881158</v>
      </c>
      <c r="AM280">
        <v>2.2120000000000001E-4</v>
      </c>
      <c r="AN280">
        <v>47.772274699999997</v>
      </c>
      <c r="AO280">
        <v>2.5154298000000002</v>
      </c>
      <c r="AP280">
        <v>30.8554073</v>
      </c>
      <c r="AQ280">
        <v>2.0942666999999999</v>
      </c>
      <c r="AR280">
        <v>37.172807900000002</v>
      </c>
      <c r="AS280">
        <v>1.2247311000000001</v>
      </c>
      <c r="AT280">
        <v>34.2515018</v>
      </c>
      <c r="AU280">
        <v>1.0119475</v>
      </c>
      <c r="AV280">
        <f>(5.2/nov_2021_out_good[[#This Row],[a]]+2*COS(nov_2021_out_good[[#This Row],[incl]]*3.1415/180)*((nov_2021_out_good[[#This Row],[a]]/5.2*(1-nov_2021_out_good[[#This Row],[e]]^2)^0.5)))</f>
        <v>4.5366159797755783</v>
      </c>
    </row>
    <row r="281" spans="1:48" x14ac:dyDescent="0.25">
      <c r="A281" s="30">
        <v>43646.703449074099</v>
      </c>
      <c r="B281" t="s">
        <v>2051</v>
      </c>
      <c r="C281" t="s">
        <v>2052</v>
      </c>
      <c r="D281">
        <v>59</v>
      </c>
      <c r="E281">
        <v>42.3</v>
      </c>
      <c r="F281">
        <v>25.2</v>
      </c>
      <c r="G281">
        <v>31.2</v>
      </c>
      <c r="H281">
        <v>-13.3</v>
      </c>
      <c r="I281" s="41">
        <v>32000000000</v>
      </c>
      <c r="J281">
        <v>0.11</v>
      </c>
      <c r="L281">
        <f>nov_2021_out_good[[#This Row],[Calculated Total Impact Energy(kt)]]*4180000000000*2/(nov_2021_out_good[[#This Row],[Vel(km/s)]]*1000)^2</f>
        <v>513.94687278194147</v>
      </c>
      <c r="M281">
        <f>2*(nov_2021_out_good[[#This Row],[Mass (kg)]]/4/1500)^0.3333</f>
        <v>0.88170078864827817</v>
      </c>
      <c r="N281" t="s">
        <v>2518</v>
      </c>
      <c r="O281" t="s">
        <v>2525</v>
      </c>
      <c r="P281">
        <v>21.2</v>
      </c>
      <c r="Q281">
        <v>-129.5</v>
      </c>
      <c r="R281">
        <v>42.253638899999999</v>
      </c>
      <c r="S281">
        <v>2.903718257</v>
      </c>
      <c r="T281">
        <v>169.21046229999999</v>
      </c>
      <c r="U281">
        <v>2.1026339059999999</v>
      </c>
      <c r="V281">
        <v>-0.40070096900000002</v>
      </c>
      <c r="W281">
        <v>42.199388259999999</v>
      </c>
      <c r="Z281">
        <v>1</v>
      </c>
      <c r="AA281">
        <v>7.9482000000000008E-3</v>
      </c>
      <c r="AB281">
        <v>7.4621000000000002E-3</v>
      </c>
      <c r="AC281" s="36">
        <v>1.5489028</v>
      </c>
      <c r="AD281">
        <v>0.77842549999999999</v>
      </c>
      <c r="AE281">
        <v>5.4485899999999997E-2</v>
      </c>
      <c r="AF281">
        <v>0.98978940000000004</v>
      </c>
      <c r="AG281">
        <v>8.9946000000000002E-3</v>
      </c>
      <c r="AH281">
        <v>157.42398990000001</v>
      </c>
      <c r="AI281">
        <v>14.3011272</v>
      </c>
      <c r="AJ281">
        <v>5.9506813000000003</v>
      </c>
      <c r="AK281">
        <v>3.1267825999999999</v>
      </c>
      <c r="AL281">
        <v>98.354582399999998</v>
      </c>
      <c r="AM281">
        <v>4.1931E-3</v>
      </c>
      <c r="AN281">
        <v>40.7593022</v>
      </c>
      <c r="AO281">
        <v>2.1900572</v>
      </c>
      <c r="AP281">
        <v>24.6066696</v>
      </c>
      <c r="AQ281">
        <v>1.6208891000000001</v>
      </c>
      <c r="AR281">
        <v>41.876564999999999</v>
      </c>
      <c r="AS281">
        <v>1.0722934</v>
      </c>
      <c r="AT281">
        <v>18.221004000000001</v>
      </c>
      <c r="AU281">
        <v>1.0181262</v>
      </c>
      <c r="AV281">
        <f>(5.2/nov_2021_out_good[[#This Row],[a]]+2*COS(nov_2021_out_good[[#This Row],[incl]]*3.1415/180)*((nov_2021_out_good[[#This Row],[a]]/5.2*(1-nov_2021_out_good[[#This Row],[e]]^2)^0.5)))</f>
        <v>6.6407476774304701</v>
      </c>
    </row>
    <row r="282" spans="1:48" x14ac:dyDescent="0.25">
      <c r="A282" s="30">
        <v>41647.7121990741</v>
      </c>
      <c r="B282" t="s">
        <v>737</v>
      </c>
      <c r="C282" t="s">
        <v>2031</v>
      </c>
      <c r="D282">
        <v>18.7</v>
      </c>
      <c r="E282">
        <v>44.8</v>
      </c>
      <c r="F282">
        <v>-3.4</v>
      </c>
      <c r="G282">
        <v>-43.5</v>
      </c>
      <c r="H282">
        <v>-10.3</v>
      </c>
      <c r="I282" s="41">
        <v>31000000000</v>
      </c>
      <c r="J282">
        <v>0.11</v>
      </c>
      <c r="K282">
        <v>0.02</v>
      </c>
      <c r="L282">
        <f>nov_2021_out_good[[#This Row],[Calculated Total Impact Energy(kt)]]*4180000000000*2/(nov_2021_out_good[[#This Row],[Vel(km/s)]]*1000)^2</f>
        <v>458.18718112244898</v>
      </c>
      <c r="M282">
        <f>2*(nov_2021_out_good[[#This Row],[Mass (kg)]]/4/1500)^0.3333</f>
        <v>0.84858977410240854</v>
      </c>
      <c r="N282" t="s">
        <v>2524</v>
      </c>
      <c r="O282" t="s">
        <v>2519</v>
      </c>
      <c r="P282">
        <v>-1.3</v>
      </c>
      <c r="Q282">
        <v>147.6</v>
      </c>
      <c r="R282">
        <v>44.83190828</v>
      </c>
      <c r="S282">
        <v>63.221317560000003</v>
      </c>
      <c r="T282">
        <v>285.59676309999998</v>
      </c>
      <c r="U282">
        <v>-10.761026940000001</v>
      </c>
      <c r="V282">
        <v>38.55007586</v>
      </c>
      <c r="W282">
        <v>20.19881062</v>
      </c>
      <c r="Z282">
        <v>1</v>
      </c>
      <c r="AA282">
        <v>0.65890009999999999</v>
      </c>
      <c r="AB282">
        <v>1.4043399999999999E-2</v>
      </c>
      <c r="AC282" s="36">
        <v>-1.5872059999999999</v>
      </c>
      <c r="AD282">
        <v>-0.46415289999999998</v>
      </c>
      <c r="AE282">
        <v>6.0263999999999998E-2</v>
      </c>
      <c r="AF282">
        <v>2.4195755999999999</v>
      </c>
      <c r="AG282">
        <v>0.1702169</v>
      </c>
      <c r="AH282">
        <v>9.7481454000000003</v>
      </c>
      <c r="AI282">
        <v>1.0294382</v>
      </c>
      <c r="AJ282">
        <v>57.735354000000001</v>
      </c>
      <c r="AK282">
        <v>1.2602023</v>
      </c>
      <c r="AL282">
        <v>108.15860259999999</v>
      </c>
      <c r="AM282">
        <v>1.0897000000000001E-3</v>
      </c>
      <c r="AN282">
        <v>43.834853199999998</v>
      </c>
      <c r="AO282">
        <v>2.3131515999999999</v>
      </c>
      <c r="AP282">
        <v>60.955357499999998</v>
      </c>
      <c r="AQ282">
        <v>2.0355409999999998</v>
      </c>
      <c r="AR282">
        <v>88.461209100000005</v>
      </c>
      <c r="AS282">
        <v>1.0465256999999999</v>
      </c>
      <c r="AT282">
        <v>13.315706</v>
      </c>
      <c r="AU282">
        <v>1.0006499</v>
      </c>
      <c r="AV282" t="e">
        <f>(5.2/nov_2021_out_good[[#This Row],[a]]+2*COS(nov_2021_out_good[[#This Row],[incl]]*3.1415/180)*((nov_2021_out_good[[#This Row],[a]]/5.2*(1-nov_2021_out_good[[#This Row],[e]]^2)^0.5)))</f>
        <v>#NUM!</v>
      </c>
    </row>
    <row r="283" spans="1:48" x14ac:dyDescent="0.25">
      <c r="A283" s="30">
        <v>43847.895706018498</v>
      </c>
      <c r="B283" t="s">
        <v>1166</v>
      </c>
      <c r="C283" t="s">
        <v>1167</v>
      </c>
      <c r="D283">
        <v>14.5</v>
      </c>
      <c r="E283">
        <v>15.5</v>
      </c>
      <c r="F283">
        <v>-13.2</v>
      </c>
      <c r="G283">
        <v>8.1</v>
      </c>
      <c r="H283">
        <v>1.2</v>
      </c>
      <c r="I283" s="41">
        <v>97000000000</v>
      </c>
      <c r="J283">
        <v>0.28999999999999998</v>
      </c>
      <c r="M283">
        <f>2*(nov_2021_out_good[[#This Row],[Mass (kg)]]/4/1500)^0.3333</f>
        <v>0</v>
      </c>
      <c r="N283" t="s">
        <v>2518</v>
      </c>
      <c r="O283" t="s">
        <v>2525</v>
      </c>
      <c r="P283">
        <v>19.399999999999999</v>
      </c>
      <c r="Q283">
        <v>-66</v>
      </c>
      <c r="R283">
        <v>15.533512160000001</v>
      </c>
      <c r="S283">
        <v>41.437804329999999</v>
      </c>
      <c r="T283">
        <v>121.5113324</v>
      </c>
      <c r="U283">
        <v>5.3731137340000004</v>
      </c>
      <c r="V283">
        <v>-8.7642332320000005</v>
      </c>
      <c r="W283">
        <v>11.64507899</v>
      </c>
      <c r="Z283">
        <v>1</v>
      </c>
      <c r="AA283">
        <v>0.97651770000000004</v>
      </c>
      <c r="AB283">
        <v>1.0280000000000001E-3</v>
      </c>
      <c r="AC283" s="36">
        <v>6.0569850000000001</v>
      </c>
      <c r="AD283">
        <v>3.5167513000000001</v>
      </c>
      <c r="AE283">
        <v>1.2347581000000001</v>
      </c>
      <c r="AF283">
        <v>0.72232390000000002</v>
      </c>
      <c r="AG283">
        <v>9.7538399999999997E-2</v>
      </c>
      <c r="AH283">
        <v>7.0169790000000001</v>
      </c>
      <c r="AI283">
        <v>0.4612367</v>
      </c>
      <c r="AJ283">
        <v>10.705821500000001</v>
      </c>
      <c r="AK283">
        <v>0.81432380000000004</v>
      </c>
      <c r="AL283">
        <v>116.972532</v>
      </c>
      <c r="AM283">
        <v>1.2229999999999999E-3</v>
      </c>
      <c r="AN283">
        <v>10.441739999999999</v>
      </c>
      <c r="AO283">
        <v>1.1373622000000001</v>
      </c>
      <c r="AP283">
        <v>39.387233700000003</v>
      </c>
      <c r="AQ283">
        <v>1.1243236999999999</v>
      </c>
      <c r="AR283">
        <v>52.347732999999998</v>
      </c>
      <c r="AS283">
        <v>1.5640890999999999</v>
      </c>
      <c r="AT283">
        <v>-9.3182814</v>
      </c>
      <c r="AU283">
        <v>1.3818359</v>
      </c>
      <c r="AV283">
        <f>(5.2/nov_2021_out_good[[#This Row],[a]]+2*COS(nov_2021_out_good[[#This Row],[incl]]*3.1415/180)*((nov_2021_out_good[[#This Row],[a]]/5.2*(1-nov_2021_out_good[[#This Row],[e]]^2)^0.5)))</f>
        <v>2.4070265468794587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78"/>
  <sheetViews>
    <sheetView zoomScaleNormal="100" workbookViewId="0">
      <selection activeCell="G24" sqref="G24"/>
    </sheetView>
  </sheetViews>
  <sheetFormatPr defaultColWidth="8.5703125" defaultRowHeight="15" x14ac:dyDescent="0.25"/>
  <cols>
    <col min="1" max="1" width="25.42578125" customWidth="1"/>
  </cols>
  <sheetData>
    <row r="1" spans="1:20" x14ac:dyDescent="0.25">
      <c r="A1" t="s">
        <v>2064</v>
      </c>
      <c r="B1" t="s">
        <v>1595</v>
      </c>
      <c r="C1" t="s">
        <v>2065</v>
      </c>
      <c r="D1">
        <v>35.799999999999997</v>
      </c>
      <c r="E1">
        <v>17.399999999999999</v>
      </c>
      <c r="F1">
        <v>-13.9</v>
      </c>
      <c r="G1">
        <v>-4.3</v>
      </c>
      <c r="H1">
        <v>9.5</v>
      </c>
      <c r="I1" t="s">
        <v>1984</v>
      </c>
      <c r="J1">
        <v>0.11</v>
      </c>
      <c r="K1" t="s">
        <v>2518</v>
      </c>
      <c r="L1" t="s">
        <v>2519</v>
      </c>
      <c r="M1" t="s">
        <v>2520</v>
      </c>
      <c r="N1" t="s">
        <v>2521</v>
      </c>
      <c r="O1">
        <v>17.3767085490895</v>
      </c>
      <c r="P1">
        <v>85.330933506441497</v>
      </c>
      <c r="Q1">
        <v>217.334277958369</v>
      </c>
      <c r="R1">
        <v>13.7705585645979</v>
      </c>
      <c r="S1">
        <v>10.5033798140421</v>
      </c>
      <c r="T1">
        <v>1.41447138569641</v>
      </c>
    </row>
    <row r="2" spans="1:20" x14ac:dyDescent="0.25">
      <c r="A2" t="s">
        <v>2303</v>
      </c>
      <c r="B2" t="s">
        <v>2304</v>
      </c>
      <c r="C2" t="s">
        <v>2305</v>
      </c>
      <c r="D2">
        <v>14</v>
      </c>
      <c r="E2">
        <v>21.9</v>
      </c>
      <c r="F2">
        <v>18.399999999999999</v>
      </c>
      <c r="G2">
        <v>-11.4</v>
      </c>
      <c r="H2">
        <v>-3.5</v>
      </c>
      <c r="I2" t="s">
        <v>2275</v>
      </c>
      <c r="J2">
        <v>8.5999999999999993E-2</v>
      </c>
      <c r="K2" t="s">
        <v>2518</v>
      </c>
      <c r="L2" t="s">
        <v>2519</v>
      </c>
      <c r="M2" t="s">
        <v>2522</v>
      </c>
      <c r="N2" t="s">
        <v>2523</v>
      </c>
      <c r="O2">
        <v>21.926468023829099</v>
      </c>
      <c r="P2">
        <v>20.2122631508811</v>
      </c>
      <c r="Q2">
        <v>240.203093922596</v>
      </c>
      <c r="R2">
        <v>3.76450806587428</v>
      </c>
      <c r="S2">
        <v>6.5740247556765601</v>
      </c>
      <c r="T2">
        <v>20.576216307516798</v>
      </c>
    </row>
    <row r="3" spans="1:20" x14ac:dyDescent="0.25">
      <c r="A3" t="s">
        <v>555</v>
      </c>
      <c r="B3" t="s">
        <v>556</v>
      </c>
      <c r="C3" t="s">
        <v>557</v>
      </c>
      <c r="D3">
        <v>37.5</v>
      </c>
      <c r="E3">
        <v>29.9</v>
      </c>
      <c r="F3">
        <v>-17.100000000000001</v>
      </c>
      <c r="G3">
        <v>23.5</v>
      </c>
      <c r="H3">
        <v>-7.2</v>
      </c>
      <c r="I3" t="s">
        <v>546</v>
      </c>
      <c r="J3">
        <v>0.68</v>
      </c>
      <c r="K3" t="s">
        <v>2524</v>
      </c>
      <c r="L3" t="s">
        <v>2525</v>
      </c>
      <c r="M3">
        <v>-6</v>
      </c>
      <c r="N3">
        <v>-86.9</v>
      </c>
      <c r="O3">
        <v>29.9416098431597</v>
      </c>
      <c r="P3">
        <v>38.279390153038896</v>
      </c>
      <c r="Q3">
        <v>58.433460410783702</v>
      </c>
      <c r="R3">
        <v>-9.7100444389988905</v>
      </c>
      <c r="S3">
        <v>-15.804124956378701</v>
      </c>
      <c r="T3">
        <v>23.504141578790598</v>
      </c>
    </row>
    <row r="4" spans="1:20" x14ac:dyDescent="0.25">
      <c r="A4" t="s">
        <v>342</v>
      </c>
      <c r="B4" t="s">
        <v>343</v>
      </c>
      <c r="C4" t="s">
        <v>344</v>
      </c>
      <c r="D4">
        <v>38.1</v>
      </c>
      <c r="E4">
        <v>19.8</v>
      </c>
      <c r="F4">
        <v>-6.1</v>
      </c>
      <c r="G4">
        <v>17.7</v>
      </c>
      <c r="H4">
        <v>6.5</v>
      </c>
      <c r="I4" t="s">
        <v>345</v>
      </c>
      <c r="J4">
        <v>1.3</v>
      </c>
      <c r="K4" t="s">
        <v>2524</v>
      </c>
      <c r="L4" t="s">
        <v>2525</v>
      </c>
      <c r="M4">
        <v>-44.8</v>
      </c>
      <c r="N4">
        <v>-2.9</v>
      </c>
      <c r="O4">
        <v>19.817921182606401</v>
      </c>
      <c r="P4">
        <v>61.229617715993299</v>
      </c>
      <c r="Q4">
        <v>271.02763102205898</v>
      </c>
      <c r="R4">
        <v>-0.31155078573741002</v>
      </c>
      <c r="S4">
        <v>17.368715687702299</v>
      </c>
      <c r="T4">
        <v>9.5383778216042607</v>
      </c>
    </row>
    <row r="5" spans="1:20" x14ac:dyDescent="0.25">
      <c r="A5" t="s">
        <v>1239</v>
      </c>
      <c r="B5" t="s">
        <v>1240</v>
      </c>
      <c r="C5" t="s">
        <v>1241</v>
      </c>
      <c r="D5">
        <v>33.6</v>
      </c>
      <c r="E5">
        <v>15.2</v>
      </c>
      <c r="F5">
        <v>-2.1</v>
      </c>
      <c r="G5">
        <v>-2.2000000000000002</v>
      </c>
      <c r="H5">
        <v>14.9</v>
      </c>
      <c r="I5" t="s">
        <v>1205</v>
      </c>
      <c r="J5">
        <v>0.27</v>
      </c>
      <c r="K5" t="s">
        <v>2524</v>
      </c>
      <c r="L5" t="s">
        <v>2519</v>
      </c>
      <c r="M5">
        <v>-40.5</v>
      </c>
      <c r="N5" t="s">
        <v>2526</v>
      </c>
      <c r="O5">
        <v>15.2072351201657</v>
      </c>
      <c r="P5">
        <v>39.854560947226801</v>
      </c>
      <c r="Q5">
        <v>189.05038805137201</v>
      </c>
      <c r="R5">
        <v>9.6240933477729005</v>
      </c>
      <c r="S5">
        <v>1.5329839564522101</v>
      </c>
      <c r="T5">
        <v>11.6741932236285</v>
      </c>
    </row>
    <row r="6" spans="1:20" x14ac:dyDescent="0.25">
      <c r="A6" t="s">
        <v>1567</v>
      </c>
      <c r="B6" t="s">
        <v>1568</v>
      </c>
      <c r="C6" t="s">
        <v>1569</v>
      </c>
      <c r="D6">
        <v>32.700000000000003</v>
      </c>
      <c r="E6">
        <v>17.399999999999999</v>
      </c>
      <c r="F6">
        <v>-7.1</v>
      </c>
      <c r="G6">
        <v>15.5</v>
      </c>
      <c r="H6">
        <v>-3.3</v>
      </c>
      <c r="I6" t="s">
        <v>1517</v>
      </c>
      <c r="J6">
        <v>0.19</v>
      </c>
      <c r="K6" t="s">
        <v>2524</v>
      </c>
      <c r="L6" t="s">
        <v>2525</v>
      </c>
      <c r="M6">
        <v>-23.3</v>
      </c>
      <c r="N6">
        <v>-20.5</v>
      </c>
      <c r="O6">
        <v>17.3651950752072</v>
      </c>
      <c r="P6">
        <v>55.690036102295998</v>
      </c>
      <c r="Q6">
        <v>302.98280197070699</v>
      </c>
      <c r="R6">
        <v>-7.8085038049179198</v>
      </c>
      <c r="S6">
        <v>12.031946526531501</v>
      </c>
      <c r="T6">
        <v>9.7882343204108899</v>
      </c>
    </row>
    <row r="7" spans="1:20" x14ac:dyDescent="0.25">
      <c r="A7" t="s">
        <v>1236</v>
      </c>
      <c r="B7" t="s">
        <v>1237</v>
      </c>
      <c r="C7" t="s">
        <v>1238</v>
      </c>
      <c r="D7">
        <v>32.200000000000003</v>
      </c>
      <c r="E7">
        <v>16</v>
      </c>
      <c r="F7">
        <v>-0.9</v>
      </c>
      <c r="G7">
        <v>15.6</v>
      </c>
      <c r="H7">
        <v>-3.6</v>
      </c>
      <c r="I7" t="s">
        <v>1209</v>
      </c>
      <c r="J7">
        <v>0.27</v>
      </c>
      <c r="K7" t="s">
        <v>2524</v>
      </c>
      <c r="L7" t="s">
        <v>2525</v>
      </c>
      <c r="M7">
        <v>-43</v>
      </c>
      <c r="N7">
        <v>-59.6</v>
      </c>
      <c r="O7">
        <v>16.035273617871301</v>
      </c>
      <c r="P7">
        <v>61.227092730059503</v>
      </c>
      <c r="Q7">
        <v>329.57484064451899</v>
      </c>
      <c r="R7">
        <v>-12.119909466780401</v>
      </c>
      <c r="S7">
        <v>7.1178644184172102</v>
      </c>
      <c r="T7">
        <v>7.7184066126420996</v>
      </c>
    </row>
    <row r="8" spans="1:20" x14ac:dyDescent="0.25">
      <c r="A8" t="s">
        <v>2211</v>
      </c>
      <c r="B8" t="s">
        <v>1865</v>
      </c>
      <c r="C8" t="s">
        <v>2212</v>
      </c>
      <c r="D8">
        <v>22</v>
      </c>
      <c r="E8">
        <v>20.2</v>
      </c>
      <c r="F8">
        <v>17.899999999999999</v>
      </c>
      <c r="G8">
        <v>-4.0999999999999996</v>
      </c>
      <c r="H8">
        <v>-8.3000000000000007</v>
      </c>
      <c r="I8" t="s">
        <v>2169</v>
      </c>
      <c r="J8">
        <v>9.5000000000000001E-2</v>
      </c>
      <c r="K8" t="s">
        <v>2518</v>
      </c>
      <c r="L8" t="s">
        <v>2519</v>
      </c>
      <c r="M8" t="s">
        <v>2527</v>
      </c>
      <c r="N8" t="s">
        <v>2528</v>
      </c>
      <c r="O8">
        <v>20.152171098916401</v>
      </c>
      <c r="P8">
        <v>34.140819751782097</v>
      </c>
      <c r="Q8">
        <v>77.719552378905405</v>
      </c>
      <c r="R8">
        <v>-2.4055980155259502</v>
      </c>
      <c r="S8">
        <v>-11.0511861953701</v>
      </c>
      <c r="T8">
        <v>16.679160106640801</v>
      </c>
    </row>
    <row r="9" spans="1:20" x14ac:dyDescent="0.25">
      <c r="A9" t="s">
        <v>1470</v>
      </c>
      <c r="B9" t="s">
        <v>1471</v>
      </c>
      <c r="C9" t="s">
        <v>1472</v>
      </c>
      <c r="D9">
        <v>19</v>
      </c>
      <c r="E9">
        <v>20.100000000000001</v>
      </c>
      <c r="F9">
        <v>0.2</v>
      </c>
      <c r="G9">
        <v>-18.3</v>
      </c>
      <c r="H9">
        <v>8.1999999999999993</v>
      </c>
      <c r="I9" t="s">
        <v>1429</v>
      </c>
      <c r="J9">
        <v>0.21</v>
      </c>
      <c r="K9" t="s">
        <v>2524</v>
      </c>
      <c r="L9" t="s">
        <v>2519</v>
      </c>
      <c r="M9">
        <v>-69.7</v>
      </c>
      <c r="N9" t="s">
        <v>2529</v>
      </c>
      <c r="O9">
        <v>20.054176622339799</v>
      </c>
      <c r="P9">
        <v>61.941542124049001</v>
      </c>
      <c r="Q9">
        <v>276.04931878194998</v>
      </c>
      <c r="R9">
        <v>-1.86500733483943</v>
      </c>
      <c r="S9">
        <v>17.598626147371998</v>
      </c>
      <c r="T9">
        <v>9.4329266596337096</v>
      </c>
    </row>
    <row r="10" spans="1:20" x14ac:dyDescent="0.25">
      <c r="A10" t="s">
        <v>2062</v>
      </c>
      <c r="B10" t="s">
        <v>1595</v>
      </c>
      <c r="C10" t="s">
        <v>2063</v>
      </c>
      <c r="D10">
        <v>41.1</v>
      </c>
      <c r="E10">
        <v>24.9</v>
      </c>
      <c r="F10">
        <v>23.1</v>
      </c>
      <c r="G10">
        <v>2</v>
      </c>
      <c r="H10">
        <v>-9.1999999999999993</v>
      </c>
      <c r="I10" t="s">
        <v>1987</v>
      </c>
      <c r="J10">
        <v>0.11</v>
      </c>
      <c r="K10" t="s">
        <v>2518</v>
      </c>
      <c r="L10" t="s">
        <v>2525</v>
      </c>
      <c r="M10" t="s">
        <v>2520</v>
      </c>
      <c r="N10">
        <v>-127.1</v>
      </c>
      <c r="O10">
        <v>24.9449393665328</v>
      </c>
      <c r="P10">
        <v>44.5816605307879</v>
      </c>
      <c r="Q10">
        <v>259.52681298653499</v>
      </c>
      <c r="R10">
        <v>3.1827920214449898</v>
      </c>
      <c r="S10">
        <v>17.2177727813568</v>
      </c>
      <c r="T10">
        <v>17.767051961363599</v>
      </c>
    </row>
    <row r="11" spans="1:20" x14ac:dyDescent="0.25">
      <c r="A11" t="s">
        <v>1901</v>
      </c>
      <c r="B11" t="s">
        <v>1902</v>
      </c>
      <c r="C11" t="s">
        <v>1903</v>
      </c>
      <c r="D11">
        <v>28.4</v>
      </c>
      <c r="E11">
        <v>12.7</v>
      </c>
      <c r="F11">
        <v>-4.2</v>
      </c>
      <c r="G11">
        <v>11.6</v>
      </c>
      <c r="H11">
        <v>3.2</v>
      </c>
      <c r="I11" t="s">
        <v>1830</v>
      </c>
      <c r="J11">
        <v>0.13</v>
      </c>
      <c r="K11" t="s">
        <v>2524</v>
      </c>
      <c r="L11" t="s">
        <v>2525</v>
      </c>
      <c r="M11">
        <v>-55.5</v>
      </c>
      <c r="N11">
        <v>-68.900000000000006</v>
      </c>
      <c r="O11">
        <v>12.7451951730839</v>
      </c>
      <c r="P11">
        <v>40.969308412160103</v>
      </c>
      <c r="Q11">
        <v>358.23377904320103</v>
      </c>
      <c r="R11">
        <v>-8.3524765040926301</v>
      </c>
      <c r="S11">
        <v>0.257558128349477</v>
      </c>
      <c r="T11">
        <v>9.6233985711442696</v>
      </c>
    </row>
    <row r="12" spans="1:20" x14ac:dyDescent="0.25">
      <c r="A12" t="s">
        <v>1628</v>
      </c>
      <c r="B12" t="s">
        <v>1629</v>
      </c>
      <c r="C12" t="s">
        <v>1630</v>
      </c>
      <c r="D12">
        <v>23.8</v>
      </c>
      <c r="E12">
        <v>20.6</v>
      </c>
      <c r="F12">
        <v>-19.3</v>
      </c>
      <c r="G12">
        <v>-6.3</v>
      </c>
      <c r="H12">
        <v>3.6</v>
      </c>
      <c r="I12" t="s">
        <v>1613</v>
      </c>
      <c r="J12">
        <v>0.17</v>
      </c>
      <c r="K12" t="s">
        <v>2524</v>
      </c>
      <c r="L12" t="s">
        <v>2519</v>
      </c>
      <c r="M12">
        <v>-8.1999999999999993</v>
      </c>
      <c r="N12" t="s">
        <v>2530</v>
      </c>
      <c r="O12">
        <v>20.6189233472555</v>
      </c>
      <c r="P12">
        <v>39.240331913875799</v>
      </c>
      <c r="Q12">
        <v>264.12100199072103</v>
      </c>
      <c r="R12">
        <v>1.3359681700983299</v>
      </c>
      <c r="S12">
        <v>12.9744075665661</v>
      </c>
      <c r="T12">
        <v>15.969343672960299</v>
      </c>
    </row>
    <row r="13" spans="1:20" x14ac:dyDescent="0.25">
      <c r="A13" t="s">
        <v>2209</v>
      </c>
      <c r="B13" t="s">
        <v>795</v>
      </c>
      <c r="C13" t="s">
        <v>2210</v>
      </c>
      <c r="D13">
        <v>31.5</v>
      </c>
      <c r="E13">
        <v>19.7</v>
      </c>
      <c r="F13">
        <v>-17.600000000000001</v>
      </c>
      <c r="G13">
        <v>5.3</v>
      </c>
      <c r="H13">
        <v>-7.2</v>
      </c>
      <c r="I13" t="s">
        <v>2169</v>
      </c>
      <c r="J13">
        <v>9.5000000000000001E-2</v>
      </c>
      <c r="K13" t="s">
        <v>2524</v>
      </c>
      <c r="L13" t="s">
        <v>2525</v>
      </c>
      <c r="M13">
        <v>-3.2</v>
      </c>
      <c r="N13">
        <v>-64.3</v>
      </c>
      <c r="O13">
        <v>19.740567367732901</v>
      </c>
      <c r="P13">
        <v>52.611316336347798</v>
      </c>
      <c r="Q13">
        <v>59.834801904945202</v>
      </c>
      <c r="R13">
        <v>-7.8814127704728403</v>
      </c>
      <c r="S13">
        <v>-13.5605624265568</v>
      </c>
      <c r="T13">
        <v>11.9868460996579</v>
      </c>
    </row>
    <row r="14" spans="1:20" x14ac:dyDescent="0.25">
      <c r="A14" t="s">
        <v>425</v>
      </c>
      <c r="B14" t="s">
        <v>426</v>
      </c>
      <c r="C14" t="s">
        <v>427</v>
      </c>
      <c r="D14">
        <v>29</v>
      </c>
      <c r="E14">
        <v>19.600000000000001</v>
      </c>
      <c r="F14">
        <v>-16.600000000000001</v>
      </c>
      <c r="G14">
        <v>-10.4</v>
      </c>
      <c r="H14">
        <v>0.1</v>
      </c>
      <c r="I14" t="s">
        <v>428</v>
      </c>
      <c r="J14">
        <v>0.98</v>
      </c>
      <c r="K14" t="s">
        <v>2524</v>
      </c>
      <c r="L14" t="s">
        <v>2519</v>
      </c>
      <c r="M14">
        <v>-7.7</v>
      </c>
      <c r="N14" t="s">
        <v>2531</v>
      </c>
      <c r="O14">
        <v>19.589027540947502</v>
      </c>
      <c r="P14">
        <v>42.741739180350201</v>
      </c>
      <c r="Q14">
        <v>277.97358299002599</v>
      </c>
      <c r="R14">
        <v>-1.84423216372515</v>
      </c>
      <c r="S14">
        <v>13.166438351993</v>
      </c>
      <c r="T14">
        <v>14.386580860282599</v>
      </c>
    </row>
    <row r="15" spans="1:20" x14ac:dyDescent="0.25">
      <c r="A15" t="s">
        <v>1318</v>
      </c>
      <c r="B15" t="s">
        <v>1287</v>
      </c>
      <c r="C15" t="s">
        <v>1319</v>
      </c>
      <c r="D15">
        <v>56.7</v>
      </c>
      <c r="E15">
        <v>18.2</v>
      </c>
      <c r="F15">
        <v>-12.4</v>
      </c>
      <c r="G15">
        <v>11.4</v>
      </c>
      <c r="H15">
        <v>6.9</v>
      </c>
      <c r="I15" t="s">
        <v>1295</v>
      </c>
      <c r="J15">
        <v>0.24</v>
      </c>
      <c r="K15" t="s">
        <v>2518</v>
      </c>
      <c r="L15" t="s">
        <v>2525</v>
      </c>
      <c r="M15" t="s">
        <v>2532</v>
      </c>
      <c r="N15">
        <v>-20.6</v>
      </c>
      <c r="O15">
        <v>18.202472359544998</v>
      </c>
      <c r="P15">
        <v>32.329909019805903</v>
      </c>
      <c r="Q15">
        <v>220.392870738733</v>
      </c>
      <c r="R15">
        <v>7.4140284768517901</v>
      </c>
      <c r="S15">
        <v>6.3082422673664897</v>
      </c>
      <c r="T15">
        <v>15.3807757034761</v>
      </c>
    </row>
    <row r="16" spans="1:20" x14ac:dyDescent="0.25">
      <c r="A16" t="s">
        <v>142</v>
      </c>
      <c r="B16" t="s">
        <v>143</v>
      </c>
      <c r="C16" t="s">
        <v>144</v>
      </c>
      <c r="D16">
        <v>33.299999999999997</v>
      </c>
      <c r="E16">
        <v>17.2</v>
      </c>
      <c r="F16">
        <v>-11.5</v>
      </c>
      <c r="G16">
        <v>-5.3</v>
      </c>
      <c r="H16">
        <v>-11.7</v>
      </c>
      <c r="I16" t="s">
        <v>145</v>
      </c>
      <c r="J16">
        <v>4</v>
      </c>
      <c r="K16" t="s">
        <v>2518</v>
      </c>
      <c r="L16" t="s">
        <v>2525</v>
      </c>
      <c r="M16" t="s">
        <v>2533</v>
      </c>
      <c r="N16">
        <v>-9.1</v>
      </c>
      <c r="O16">
        <v>17.240359625019401</v>
      </c>
      <c r="P16">
        <v>32.182769042999603</v>
      </c>
      <c r="Q16">
        <v>129.82652901127901</v>
      </c>
      <c r="R16">
        <v>5.8811313688696698</v>
      </c>
      <c r="S16">
        <v>-7.0521109491586502</v>
      </c>
      <c r="T16">
        <v>14.5914367004368</v>
      </c>
    </row>
    <row r="17" spans="1:20" x14ac:dyDescent="0.25">
      <c r="A17" t="s">
        <v>1468</v>
      </c>
      <c r="B17" t="s">
        <v>1469</v>
      </c>
      <c r="C17" t="s">
        <v>249</v>
      </c>
      <c r="D17">
        <v>32.4</v>
      </c>
      <c r="E17">
        <v>21.5</v>
      </c>
      <c r="F17">
        <v>-4.4000000000000004</v>
      </c>
      <c r="G17">
        <v>-19.600000000000001</v>
      </c>
      <c r="H17">
        <v>-7.7</v>
      </c>
      <c r="I17" t="s">
        <v>1429</v>
      </c>
      <c r="J17">
        <v>0.21</v>
      </c>
      <c r="K17" t="s">
        <v>2518</v>
      </c>
      <c r="L17" t="s">
        <v>2519</v>
      </c>
      <c r="M17" t="s">
        <v>2534</v>
      </c>
      <c r="N17" t="s">
        <v>2535</v>
      </c>
      <c r="O17">
        <v>21.513019313894599</v>
      </c>
      <c r="P17">
        <v>25.5974465150213</v>
      </c>
      <c r="Q17">
        <v>50.593862800992099</v>
      </c>
      <c r="R17">
        <v>-5.9003383116056698</v>
      </c>
      <c r="S17">
        <v>-7.1816209065729302</v>
      </c>
      <c r="T17">
        <v>19.401554807872301</v>
      </c>
    </row>
    <row r="18" spans="1:20" x14ac:dyDescent="0.25">
      <c r="A18" t="s">
        <v>102</v>
      </c>
      <c r="B18" t="s">
        <v>103</v>
      </c>
      <c r="C18" t="s">
        <v>104</v>
      </c>
      <c r="D18">
        <v>26.5</v>
      </c>
      <c r="E18">
        <v>13.1</v>
      </c>
      <c r="F18">
        <v>-8.9</v>
      </c>
      <c r="G18">
        <v>-7.3</v>
      </c>
      <c r="H18">
        <v>-6.3</v>
      </c>
      <c r="I18" t="s">
        <v>105</v>
      </c>
      <c r="J18">
        <v>7</v>
      </c>
      <c r="K18" t="s">
        <v>2524</v>
      </c>
      <c r="L18" t="s">
        <v>2519</v>
      </c>
      <c r="M18">
        <v>-28.7</v>
      </c>
      <c r="N18" t="s">
        <v>2536</v>
      </c>
      <c r="O18">
        <v>13.1221187313635</v>
      </c>
      <c r="P18">
        <v>63.315670843004398</v>
      </c>
      <c r="Q18">
        <v>27.406603000132201</v>
      </c>
      <c r="R18">
        <v>-10.408602978163399</v>
      </c>
      <c r="S18">
        <v>-5.39682924542217</v>
      </c>
      <c r="T18">
        <v>5.8928107163496204</v>
      </c>
    </row>
    <row r="19" spans="1:20" x14ac:dyDescent="0.25">
      <c r="A19" t="s">
        <v>800</v>
      </c>
      <c r="B19" t="s">
        <v>801</v>
      </c>
      <c r="C19" t="s">
        <v>802</v>
      </c>
      <c r="D19">
        <v>36</v>
      </c>
      <c r="E19">
        <v>22.8</v>
      </c>
      <c r="F19">
        <v>17.600000000000001</v>
      </c>
      <c r="G19">
        <v>9.6999999999999993</v>
      </c>
      <c r="H19">
        <v>-10.8</v>
      </c>
      <c r="I19" t="s">
        <v>803</v>
      </c>
      <c r="J19">
        <v>0.44</v>
      </c>
      <c r="K19" t="s">
        <v>2524</v>
      </c>
      <c r="L19" t="s">
        <v>2519</v>
      </c>
      <c r="M19">
        <v>-13.3</v>
      </c>
      <c r="N19" t="s">
        <v>2537</v>
      </c>
      <c r="O19">
        <v>22.8142499328819</v>
      </c>
      <c r="P19">
        <v>76.661176056449904</v>
      </c>
      <c r="Q19">
        <v>56.222381559203399</v>
      </c>
      <c r="R19">
        <v>-12.3418796631587</v>
      </c>
      <c r="S19">
        <v>-18.451667764901401</v>
      </c>
      <c r="T19">
        <v>5.2634554309703496</v>
      </c>
    </row>
    <row r="20" spans="1:20" x14ac:dyDescent="0.25">
      <c r="A20" t="s">
        <v>1600</v>
      </c>
      <c r="B20" t="s">
        <v>982</v>
      </c>
      <c r="C20" t="s">
        <v>1601</v>
      </c>
      <c r="D20">
        <v>36.6</v>
      </c>
      <c r="E20">
        <v>20</v>
      </c>
      <c r="F20">
        <v>-10.8</v>
      </c>
      <c r="G20">
        <v>16.8</v>
      </c>
      <c r="H20">
        <v>1</v>
      </c>
      <c r="I20" t="s">
        <v>1581</v>
      </c>
      <c r="J20">
        <v>0.18</v>
      </c>
      <c r="K20" t="s">
        <v>2518</v>
      </c>
      <c r="L20" t="s">
        <v>2525</v>
      </c>
      <c r="M20" t="s">
        <v>2538</v>
      </c>
      <c r="N20">
        <v>-38</v>
      </c>
      <c r="O20">
        <v>19.996999774966199</v>
      </c>
      <c r="P20">
        <v>55.4081330213507</v>
      </c>
      <c r="Q20">
        <v>203.59598620685099</v>
      </c>
      <c r="R20">
        <v>15.0855052794897</v>
      </c>
      <c r="S20">
        <v>6.5894367274332204</v>
      </c>
      <c r="T20">
        <v>11.352834627424301</v>
      </c>
    </row>
    <row r="21" spans="1:20" x14ac:dyDescent="0.25">
      <c r="A21" t="s">
        <v>181</v>
      </c>
      <c r="B21" t="s">
        <v>182</v>
      </c>
      <c r="C21" t="s">
        <v>183</v>
      </c>
      <c r="D21">
        <v>40.799999999999997</v>
      </c>
      <c r="E21">
        <v>22.8</v>
      </c>
      <c r="F21">
        <v>-2.5</v>
      </c>
      <c r="G21">
        <v>5.3</v>
      </c>
      <c r="H21">
        <v>22</v>
      </c>
      <c r="I21" t="s">
        <v>184</v>
      </c>
      <c r="J21">
        <v>2.9</v>
      </c>
      <c r="K21" t="s">
        <v>2524</v>
      </c>
      <c r="L21" t="s">
        <v>2525</v>
      </c>
      <c r="M21">
        <v>-58.4</v>
      </c>
      <c r="N21">
        <v>-160.19999999999999</v>
      </c>
      <c r="O21">
        <v>22.767081499392901</v>
      </c>
      <c r="P21">
        <v>35.883234903955</v>
      </c>
      <c r="Q21">
        <v>154.07817621214701</v>
      </c>
      <c r="R21">
        <v>12.002008948791801</v>
      </c>
      <c r="S21">
        <v>-5.8335128761151296</v>
      </c>
      <c r="T21">
        <v>18.446189544654501</v>
      </c>
    </row>
    <row r="22" spans="1:20" x14ac:dyDescent="0.25">
      <c r="A22" t="s">
        <v>2510</v>
      </c>
      <c r="B22" t="s">
        <v>1471</v>
      </c>
      <c r="C22" t="s">
        <v>2511</v>
      </c>
      <c r="D22">
        <v>44</v>
      </c>
      <c r="E22">
        <v>22</v>
      </c>
      <c r="F22">
        <v>7.4</v>
      </c>
      <c r="G22">
        <v>-8.6</v>
      </c>
      <c r="H22">
        <v>18.8</v>
      </c>
      <c r="I22" t="s">
        <v>2453</v>
      </c>
      <c r="J22">
        <v>7.2999999999999995E-2</v>
      </c>
      <c r="K22" t="s">
        <v>2524</v>
      </c>
      <c r="L22" t="s">
        <v>2519</v>
      </c>
      <c r="M22">
        <v>-69.7</v>
      </c>
      <c r="N22" t="s">
        <v>2539</v>
      </c>
      <c r="O22">
        <v>21.9581419979014</v>
      </c>
      <c r="P22">
        <v>12.694230311490699</v>
      </c>
      <c r="Q22">
        <v>39.544943560503</v>
      </c>
      <c r="R22">
        <v>-3.7208782701766201</v>
      </c>
      <c r="S22">
        <v>-3.07216057372775</v>
      </c>
      <c r="T22">
        <v>21.4214120521445</v>
      </c>
    </row>
    <row r="23" spans="1:20" x14ac:dyDescent="0.25">
      <c r="A23" t="s">
        <v>2060</v>
      </c>
      <c r="B23" t="s">
        <v>502</v>
      </c>
      <c r="C23" t="s">
        <v>2061</v>
      </c>
      <c r="D23">
        <v>56</v>
      </c>
      <c r="E23">
        <v>18.2</v>
      </c>
      <c r="F23">
        <v>10.3</v>
      </c>
      <c r="G23">
        <v>-7.1</v>
      </c>
      <c r="H23">
        <v>-13.2</v>
      </c>
      <c r="I23" t="s">
        <v>1984</v>
      </c>
      <c r="J23">
        <v>0.11</v>
      </c>
      <c r="K23" t="s">
        <v>2518</v>
      </c>
      <c r="L23" t="s">
        <v>2519</v>
      </c>
      <c r="M23" t="s">
        <v>2540</v>
      </c>
      <c r="N23" t="s">
        <v>2541</v>
      </c>
      <c r="O23">
        <v>18.186258548695498</v>
      </c>
      <c r="P23">
        <v>47.792797201420797</v>
      </c>
      <c r="Q23">
        <v>67.713763535478094</v>
      </c>
      <c r="R23">
        <v>-5.1086325403783102</v>
      </c>
      <c r="S23">
        <v>-12.4646611446155</v>
      </c>
      <c r="T23">
        <v>12.217777871499401</v>
      </c>
    </row>
    <row r="24" spans="1:20" x14ac:dyDescent="0.25">
      <c r="A24" t="s">
        <v>1898</v>
      </c>
      <c r="B24" t="s">
        <v>1899</v>
      </c>
      <c r="C24" t="s">
        <v>1900</v>
      </c>
      <c r="D24">
        <v>38.4</v>
      </c>
      <c r="E24">
        <v>19.7</v>
      </c>
      <c r="F24">
        <v>0.2</v>
      </c>
      <c r="G24" t="s">
        <v>42</v>
      </c>
      <c r="H24" t="s">
        <v>43</v>
      </c>
      <c r="I24" t="s">
        <v>44</v>
      </c>
      <c r="O24" t="s">
        <v>45</v>
      </c>
      <c r="P24" s="7">
        <v>30</v>
      </c>
      <c r="Q24">
        <v>357.41732861344599</v>
      </c>
      <c r="R24">
        <v>-15.3821127241574</v>
      </c>
      <c r="S24">
        <v>0.69383593663976895</v>
      </c>
      <c r="T24">
        <v>12.326767615005201</v>
      </c>
    </row>
    <row r="25" spans="1:20" x14ac:dyDescent="0.25">
      <c r="A25" t="s">
        <v>2302</v>
      </c>
      <c r="B25" t="s">
        <v>828</v>
      </c>
      <c r="C25" t="s">
        <v>1348</v>
      </c>
      <c r="D25">
        <v>35</v>
      </c>
      <c r="E25">
        <v>23</v>
      </c>
      <c r="F25">
        <v>7</v>
      </c>
      <c r="G25">
        <v>-18.3</v>
      </c>
      <c r="H25">
        <v>-12</v>
      </c>
      <c r="I25" t="s">
        <v>2275</v>
      </c>
      <c r="J25">
        <v>8.5999999999999993E-2</v>
      </c>
      <c r="K25" t="s">
        <v>2524</v>
      </c>
      <c r="L25" t="s">
        <v>2519</v>
      </c>
      <c r="M25">
        <v>-6.8</v>
      </c>
      <c r="N25" t="s">
        <v>2544</v>
      </c>
      <c r="O25">
        <v>22.975856893704801</v>
      </c>
      <c r="P25">
        <v>39.073219547051202</v>
      </c>
      <c r="Q25">
        <v>348.91841518023602</v>
      </c>
      <c r="R25">
        <v>-14.211957574469499</v>
      </c>
      <c r="S25">
        <v>2.7835318993493301</v>
      </c>
      <c r="T25">
        <v>17.837102120770101</v>
      </c>
    </row>
    <row r="26" spans="1:20" x14ac:dyDescent="0.25">
      <c r="A26" t="s">
        <v>1896</v>
      </c>
      <c r="B26" t="s">
        <v>1367</v>
      </c>
      <c r="C26" t="s">
        <v>1897</v>
      </c>
      <c r="D26">
        <v>30</v>
      </c>
      <c r="E26">
        <v>15.9</v>
      </c>
      <c r="F26">
        <v>-14.1</v>
      </c>
      <c r="G26">
        <v>-7</v>
      </c>
      <c r="H26">
        <v>-1.9</v>
      </c>
      <c r="I26" t="s">
        <v>1826</v>
      </c>
      <c r="J26">
        <v>0.13</v>
      </c>
      <c r="K26" t="s">
        <v>2518</v>
      </c>
      <c r="L26" t="s">
        <v>2519</v>
      </c>
      <c r="M26" t="s">
        <v>2545</v>
      </c>
      <c r="N26" t="s">
        <v>2546</v>
      </c>
      <c r="O26">
        <v>15.856229059899499</v>
      </c>
      <c r="P26">
        <v>49.162755898648101</v>
      </c>
      <c r="Q26">
        <v>213.67803697300801</v>
      </c>
      <c r="R26">
        <v>9.9829632495181695</v>
      </c>
      <c r="S26">
        <v>6.6522814837738098</v>
      </c>
      <c r="T26">
        <v>10.368586973132301</v>
      </c>
    </row>
    <row r="27" spans="1:20" x14ac:dyDescent="0.25">
      <c r="A27" t="s">
        <v>2507</v>
      </c>
      <c r="B27" t="s">
        <v>2508</v>
      </c>
      <c r="C27" t="s">
        <v>2509</v>
      </c>
      <c r="D27">
        <v>31.4</v>
      </c>
      <c r="E27">
        <v>27.5</v>
      </c>
      <c r="F27">
        <v>12.9</v>
      </c>
      <c r="G27">
        <v>4.2</v>
      </c>
      <c r="H27">
        <v>-23.9</v>
      </c>
      <c r="I27" t="s">
        <v>2453</v>
      </c>
      <c r="J27">
        <v>7.2999999999999995E-2</v>
      </c>
      <c r="K27" t="s">
        <v>2518</v>
      </c>
      <c r="L27" t="s">
        <v>2519</v>
      </c>
      <c r="M27" t="s">
        <v>2547</v>
      </c>
      <c r="N27" t="s">
        <v>2548</v>
      </c>
      <c r="O27">
        <v>27.481994105231902</v>
      </c>
      <c r="P27">
        <v>21.696862173037701</v>
      </c>
      <c r="Q27">
        <v>67.384281954644294</v>
      </c>
      <c r="R27">
        <v>-3.9070057375777201</v>
      </c>
      <c r="S27">
        <v>-9.37872568148663</v>
      </c>
      <c r="T27">
        <v>25.534972307757801</v>
      </c>
    </row>
    <row r="28" spans="1:20" x14ac:dyDescent="0.25">
      <c r="A28" t="s">
        <v>937</v>
      </c>
      <c r="B28" t="s">
        <v>938</v>
      </c>
      <c r="C28" t="s">
        <v>939</v>
      </c>
      <c r="D28">
        <v>28</v>
      </c>
      <c r="E28">
        <v>21.2</v>
      </c>
      <c r="F28">
        <v>-3.5</v>
      </c>
      <c r="G28">
        <v>-9</v>
      </c>
      <c r="H28">
        <v>-18.899999999999999</v>
      </c>
      <c r="I28" t="s">
        <v>936</v>
      </c>
      <c r="J28">
        <v>0.4</v>
      </c>
      <c r="K28" t="s">
        <v>2518</v>
      </c>
      <c r="L28" t="s">
        <v>2525</v>
      </c>
      <c r="M28" t="s">
        <v>2549</v>
      </c>
      <c r="N28">
        <v>-148</v>
      </c>
      <c r="O28">
        <v>21.2240429701789</v>
      </c>
      <c r="P28">
        <v>59.687428767246601</v>
      </c>
      <c r="Q28">
        <v>341.618884894865</v>
      </c>
      <c r="R28">
        <v>-17.387585787295698</v>
      </c>
      <c r="S28">
        <v>5.7777154400203603</v>
      </c>
      <c r="T28">
        <v>10.7121363314505</v>
      </c>
    </row>
    <row r="29" spans="1:20" x14ac:dyDescent="0.25">
      <c r="A29" t="s">
        <v>2056</v>
      </c>
      <c r="B29" t="s">
        <v>2057</v>
      </c>
      <c r="C29" t="s">
        <v>332</v>
      </c>
      <c r="D29">
        <v>26</v>
      </c>
      <c r="E29">
        <v>13.6</v>
      </c>
      <c r="F29">
        <v>-4.4000000000000004</v>
      </c>
      <c r="G29">
        <v>6.9</v>
      </c>
      <c r="H29">
        <v>10.9</v>
      </c>
      <c r="I29" t="s">
        <v>1987</v>
      </c>
      <c r="J29">
        <v>0.11</v>
      </c>
      <c r="K29" t="s">
        <v>2524</v>
      </c>
      <c r="L29" t="s">
        <v>2525</v>
      </c>
      <c r="M29">
        <v>-2.1</v>
      </c>
      <c r="N29">
        <v>-111.8</v>
      </c>
      <c r="O29">
        <v>13.6301137192615</v>
      </c>
      <c r="P29">
        <v>67.714927590084898</v>
      </c>
      <c r="Q29">
        <v>148.19049983360901</v>
      </c>
      <c r="R29">
        <v>10.7177961564194</v>
      </c>
      <c r="S29">
        <v>-6.6477757033064702</v>
      </c>
      <c r="T29">
        <v>5.1687448909740104</v>
      </c>
    </row>
    <row r="30" spans="1:20" x14ac:dyDescent="0.25">
      <c r="A30" t="s">
        <v>1893</v>
      </c>
      <c r="B30" t="s">
        <v>1894</v>
      </c>
      <c r="C30" t="s">
        <v>1895</v>
      </c>
      <c r="D30">
        <v>26.4</v>
      </c>
      <c r="E30">
        <v>14.7</v>
      </c>
      <c r="F30">
        <v>-1.6</v>
      </c>
      <c r="G30">
        <v>-11.9</v>
      </c>
      <c r="H30">
        <v>-8.4</v>
      </c>
      <c r="I30" t="s">
        <v>1826</v>
      </c>
      <c r="J30">
        <v>0.13</v>
      </c>
      <c r="K30" t="s">
        <v>2518</v>
      </c>
      <c r="L30" t="s">
        <v>2519</v>
      </c>
      <c r="M30" t="s">
        <v>2550</v>
      </c>
      <c r="N30" t="s">
        <v>2551</v>
      </c>
      <c r="O30">
        <v>14.653668482670099</v>
      </c>
      <c r="P30">
        <v>14.5316339373046</v>
      </c>
      <c r="Q30">
        <v>244.593623110414</v>
      </c>
      <c r="R30">
        <v>1.57748600608114</v>
      </c>
      <c r="S30">
        <v>3.3212237720670901</v>
      </c>
      <c r="T30">
        <v>14.184886695228601</v>
      </c>
    </row>
    <row r="31" spans="1:20" x14ac:dyDescent="0.25">
      <c r="A31" t="s">
        <v>259</v>
      </c>
      <c r="B31" t="s">
        <v>260</v>
      </c>
      <c r="C31" t="s">
        <v>261</v>
      </c>
      <c r="D31">
        <v>43.4</v>
      </c>
      <c r="E31">
        <v>15.7</v>
      </c>
      <c r="F31">
        <v>0.7</v>
      </c>
      <c r="G31">
        <v>15.7</v>
      </c>
      <c r="H31">
        <v>-0.5</v>
      </c>
      <c r="I31" t="s">
        <v>262</v>
      </c>
      <c r="J31">
        <v>1.8</v>
      </c>
      <c r="K31" t="s">
        <v>2518</v>
      </c>
      <c r="L31" t="s">
        <v>2525</v>
      </c>
      <c r="M31" t="s">
        <v>2552</v>
      </c>
      <c r="N31">
        <v>-164.2</v>
      </c>
      <c r="O31">
        <v>15.7235492176544</v>
      </c>
      <c r="P31">
        <v>75.673651080336597</v>
      </c>
      <c r="Q31">
        <v>101.73372182894001</v>
      </c>
      <c r="R31">
        <v>3.0981586394626701</v>
      </c>
      <c r="S31">
        <v>-14.916226325076099</v>
      </c>
      <c r="T31">
        <v>3.8907075531105</v>
      </c>
    </row>
    <row r="32" spans="1:20" x14ac:dyDescent="0.25">
      <c r="A32" t="s">
        <v>2441</v>
      </c>
      <c r="B32" t="s">
        <v>2442</v>
      </c>
      <c r="C32" t="s">
        <v>2443</v>
      </c>
      <c r="D32">
        <v>31</v>
      </c>
      <c r="E32">
        <v>26.6</v>
      </c>
      <c r="F32">
        <v>9.6</v>
      </c>
      <c r="G32">
        <v>-24.4</v>
      </c>
      <c r="H32">
        <v>-4.5999999999999996</v>
      </c>
      <c r="I32" t="s">
        <v>2397</v>
      </c>
      <c r="J32">
        <v>7.5999999999999998E-2</v>
      </c>
      <c r="K32" t="s">
        <v>2524</v>
      </c>
      <c r="L32" t="s">
        <v>2519</v>
      </c>
      <c r="M32">
        <v>-34.700000000000003</v>
      </c>
      <c r="N32" t="s">
        <v>2553</v>
      </c>
      <c r="O32">
        <v>26.6210443070891</v>
      </c>
      <c r="P32">
        <v>52.6801811631208</v>
      </c>
      <c r="Q32">
        <v>322.38752104015299</v>
      </c>
      <c r="R32">
        <v>-16.770554881866701</v>
      </c>
      <c r="S32">
        <v>12.9208857038668</v>
      </c>
      <c r="T32">
        <v>16.139368066374399</v>
      </c>
    </row>
    <row r="33" spans="1:20" x14ac:dyDescent="0.25">
      <c r="A33" t="s">
        <v>2438</v>
      </c>
      <c r="B33" t="s">
        <v>2439</v>
      </c>
      <c r="C33" t="s">
        <v>2440</v>
      </c>
      <c r="D33">
        <v>44.4</v>
      </c>
      <c r="E33">
        <v>14.1</v>
      </c>
      <c r="F33">
        <v>-2.8</v>
      </c>
      <c r="G33">
        <v>12.6</v>
      </c>
      <c r="H33">
        <v>5.6</v>
      </c>
      <c r="I33" t="s">
        <v>2397</v>
      </c>
      <c r="J33">
        <v>7.5999999999999998E-2</v>
      </c>
      <c r="K33" t="s">
        <v>2518</v>
      </c>
      <c r="L33" t="s">
        <v>2525</v>
      </c>
      <c r="M33" t="s">
        <v>2554</v>
      </c>
      <c r="N33">
        <v>-79.099999999999994</v>
      </c>
      <c r="O33">
        <v>14.0698258695692</v>
      </c>
      <c r="P33">
        <v>50.278787250729401</v>
      </c>
      <c r="Q33">
        <v>178.057214163391</v>
      </c>
      <c r="R33">
        <v>10.815768901365701</v>
      </c>
      <c r="S33">
        <v>-0.366881813368302</v>
      </c>
      <c r="T33">
        <v>8.9913592302426792</v>
      </c>
    </row>
    <row r="34" spans="1:20" x14ac:dyDescent="0.25">
      <c r="A34" t="s">
        <v>933</v>
      </c>
      <c r="B34" t="s">
        <v>934</v>
      </c>
      <c r="C34" t="s">
        <v>935</v>
      </c>
      <c r="D34">
        <v>40</v>
      </c>
      <c r="E34">
        <v>14.1</v>
      </c>
      <c r="F34">
        <v>-8.9</v>
      </c>
      <c r="G34">
        <v>6.3</v>
      </c>
      <c r="H34">
        <v>-9</v>
      </c>
      <c r="I34" t="s">
        <v>936</v>
      </c>
      <c r="J34">
        <v>0.4</v>
      </c>
      <c r="K34" t="s">
        <v>2518</v>
      </c>
      <c r="L34" t="s">
        <v>2519</v>
      </c>
      <c r="M34" t="s">
        <v>2555</v>
      </c>
      <c r="N34" t="s">
        <v>2556</v>
      </c>
      <c r="O34">
        <v>14.1385996477728</v>
      </c>
      <c r="P34">
        <v>65.998591609882197</v>
      </c>
      <c r="Q34">
        <v>328.67880646654203</v>
      </c>
      <c r="R34">
        <v>-11.0338032293352</v>
      </c>
      <c r="S34">
        <v>6.7142489295274403</v>
      </c>
      <c r="T34">
        <v>5.7510040522200301</v>
      </c>
    </row>
    <row r="35" spans="1:20" x14ac:dyDescent="0.25">
      <c r="A35" t="s">
        <v>907</v>
      </c>
      <c r="B35" t="s">
        <v>908</v>
      </c>
      <c r="C35" t="s">
        <v>909</v>
      </c>
      <c r="D35">
        <v>31.1</v>
      </c>
      <c r="E35">
        <v>18.100000000000001</v>
      </c>
      <c r="F35">
        <v>12.7</v>
      </c>
      <c r="G35">
        <v>-4.7</v>
      </c>
      <c r="H35">
        <v>12</v>
      </c>
      <c r="I35" t="s">
        <v>888</v>
      </c>
      <c r="J35">
        <v>0.41</v>
      </c>
      <c r="K35" t="s">
        <v>2524</v>
      </c>
      <c r="L35" t="s">
        <v>2519</v>
      </c>
      <c r="M35">
        <v>-48.6</v>
      </c>
      <c r="N35" t="s">
        <v>2557</v>
      </c>
      <c r="O35">
        <v>18.0936452933067</v>
      </c>
      <c r="P35">
        <v>47.7393488009576</v>
      </c>
      <c r="Q35">
        <v>108.928166135385</v>
      </c>
      <c r="R35">
        <v>4.3437999198347699</v>
      </c>
      <c r="S35">
        <v>-12.666878586774001</v>
      </c>
      <c r="T35">
        <v>12.1680560947248</v>
      </c>
    </row>
    <row r="36" spans="1:20" x14ac:dyDescent="0.25">
      <c r="A36" t="s">
        <v>1888</v>
      </c>
      <c r="B36" t="s">
        <v>1889</v>
      </c>
      <c r="C36" t="s">
        <v>1890</v>
      </c>
      <c r="D36">
        <v>32.5</v>
      </c>
      <c r="E36">
        <v>23.3</v>
      </c>
      <c r="F36">
        <v>10.1</v>
      </c>
      <c r="G36">
        <v>-8.4</v>
      </c>
      <c r="H36">
        <v>19.2</v>
      </c>
      <c r="I36" t="s">
        <v>1830</v>
      </c>
      <c r="J36">
        <v>0.13</v>
      </c>
      <c r="K36" t="s">
        <v>2524</v>
      </c>
      <c r="L36" t="s">
        <v>2519</v>
      </c>
      <c r="M36">
        <v>-81.099999999999994</v>
      </c>
      <c r="N36" t="s">
        <v>2558</v>
      </c>
      <c r="O36">
        <v>23.263920563825899</v>
      </c>
      <c r="P36">
        <v>25.4811120448684</v>
      </c>
      <c r="Q36">
        <v>358.884661382182</v>
      </c>
      <c r="R36">
        <v>-10.006557151811</v>
      </c>
      <c r="S36">
        <v>0.194815564435705</v>
      </c>
      <c r="T36">
        <v>21.000972855165401</v>
      </c>
    </row>
    <row r="37" spans="1:20" x14ac:dyDescent="0.25">
      <c r="A37" t="s">
        <v>2125</v>
      </c>
      <c r="B37" t="s">
        <v>2126</v>
      </c>
      <c r="C37" t="s">
        <v>2127</v>
      </c>
      <c r="D37">
        <v>31</v>
      </c>
      <c r="E37">
        <v>13.1</v>
      </c>
      <c r="F37">
        <v>-5.2</v>
      </c>
      <c r="G37">
        <v>6.3</v>
      </c>
      <c r="H37">
        <v>-10.3</v>
      </c>
      <c r="I37" t="s">
        <v>2067</v>
      </c>
      <c r="J37">
        <v>0.1</v>
      </c>
      <c r="K37" t="s">
        <v>2518</v>
      </c>
      <c r="L37" t="s">
        <v>2525</v>
      </c>
      <c r="M37" t="s">
        <v>2559</v>
      </c>
      <c r="N37">
        <v>-92.8</v>
      </c>
      <c r="O37">
        <v>13.146102083887801</v>
      </c>
      <c r="P37">
        <v>29.2799178258837</v>
      </c>
      <c r="Q37">
        <v>121.165213733774</v>
      </c>
      <c r="R37">
        <v>3.3272907593102499</v>
      </c>
      <c r="S37">
        <v>-5.5015454636082799</v>
      </c>
      <c r="T37">
        <v>11.466565907666499</v>
      </c>
    </row>
    <row r="38" spans="1:20" x14ac:dyDescent="0.25">
      <c r="A38" t="s">
        <v>2053</v>
      </c>
      <c r="B38" t="s">
        <v>792</v>
      </c>
      <c r="C38" t="s">
        <v>2054</v>
      </c>
      <c r="D38">
        <v>20</v>
      </c>
      <c r="E38">
        <v>12.8</v>
      </c>
      <c r="F38">
        <v>4</v>
      </c>
      <c r="G38">
        <v>-6.7</v>
      </c>
      <c r="H38">
        <v>-10.1</v>
      </c>
      <c r="I38" t="s">
        <v>1987</v>
      </c>
      <c r="J38">
        <v>0.11</v>
      </c>
      <c r="K38" t="s">
        <v>2518</v>
      </c>
      <c r="L38" t="s">
        <v>2519</v>
      </c>
      <c r="M38" t="s">
        <v>2560</v>
      </c>
      <c r="N38" t="s">
        <v>2561</v>
      </c>
      <c r="O38">
        <v>12.763228431709599</v>
      </c>
      <c r="P38">
        <v>25.809651682898501</v>
      </c>
      <c r="Q38">
        <v>66.406073429738797</v>
      </c>
      <c r="R38">
        <v>-2.22415557407597</v>
      </c>
      <c r="S38">
        <v>-5.0923622767273899</v>
      </c>
      <c r="T38">
        <v>11.490038225561801</v>
      </c>
    </row>
    <row r="39" spans="1:20" x14ac:dyDescent="0.25">
      <c r="A39" t="s">
        <v>507</v>
      </c>
      <c r="B39" t="s">
        <v>508</v>
      </c>
      <c r="C39" t="s">
        <v>509</v>
      </c>
      <c r="D39">
        <v>39.4</v>
      </c>
      <c r="E39">
        <v>15.2</v>
      </c>
      <c r="F39">
        <v>14</v>
      </c>
      <c r="G39">
        <v>-5.8</v>
      </c>
      <c r="H39">
        <v>1.7</v>
      </c>
      <c r="I39" t="s">
        <v>510</v>
      </c>
      <c r="J39">
        <v>0.72</v>
      </c>
      <c r="K39" t="s">
        <v>2518</v>
      </c>
      <c r="L39" t="s">
        <v>2519</v>
      </c>
      <c r="M39" t="s">
        <v>2562</v>
      </c>
      <c r="N39" t="s">
        <v>2563</v>
      </c>
      <c r="O39">
        <v>15.2489343889991</v>
      </c>
      <c r="P39">
        <v>43.811501095084402</v>
      </c>
      <c r="Q39">
        <v>104.976637641289</v>
      </c>
      <c r="R39">
        <v>2.72810530978101</v>
      </c>
      <c r="S39">
        <v>-10.198058844090999</v>
      </c>
      <c r="T39">
        <v>11.003955526591399</v>
      </c>
    </row>
    <row r="40" spans="1:20" x14ac:dyDescent="0.25">
      <c r="A40" t="s">
        <v>1314</v>
      </c>
      <c r="B40" t="s">
        <v>1315</v>
      </c>
      <c r="C40" t="s">
        <v>1316</v>
      </c>
      <c r="D40">
        <v>30</v>
      </c>
      <c r="E40">
        <v>14.3</v>
      </c>
      <c r="F40">
        <v>-14.2</v>
      </c>
      <c r="G40">
        <v>1.9</v>
      </c>
      <c r="H40" t="s">
        <v>1317</v>
      </c>
      <c r="I40" t="s">
        <v>1297</v>
      </c>
      <c r="J40">
        <v>0.24</v>
      </c>
      <c r="K40" t="s">
        <v>2518</v>
      </c>
      <c r="L40" t="s">
        <v>2525</v>
      </c>
      <c r="M40" t="s">
        <v>2564</v>
      </c>
      <c r="N40">
        <v>-51.3</v>
      </c>
      <c r="O40">
        <v>14.339107364128401</v>
      </c>
      <c r="P40">
        <v>53.888434682697103</v>
      </c>
      <c r="Q40">
        <v>121.338316707769</v>
      </c>
      <c r="R40">
        <v>6.0248044168715502</v>
      </c>
      <c r="S40">
        <v>-9.89415073690129</v>
      </c>
      <c r="T40">
        <v>8.4508882925950903</v>
      </c>
    </row>
    <row r="41" spans="1:20" x14ac:dyDescent="0.25">
      <c r="A41" t="s">
        <v>1512</v>
      </c>
      <c r="B41" t="s">
        <v>1513</v>
      </c>
      <c r="C41" t="s">
        <v>1514</v>
      </c>
      <c r="D41">
        <v>37.5</v>
      </c>
      <c r="E41">
        <v>19.2</v>
      </c>
      <c r="F41">
        <v>13.3</v>
      </c>
      <c r="G41">
        <v>-3.7</v>
      </c>
      <c r="H41">
        <v>13.3</v>
      </c>
      <c r="I41" t="s">
        <v>1474</v>
      </c>
      <c r="J41">
        <v>0.2</v>
      </c>
      <c r="K41" t="s">
        <v>2524</v>
      </c>
      <c r="L41" t="s">
        <v>2519</v>
      </c>
      <c r="M41">
        <v>-45</v>
      </c>
      <c r="N41" t="s">
        <v>2565</v>
      </c>
      <c r="O41">
        <v>19.1695070359151</v>
      </c>
      <c r="P41">
        <v>47.664284669553801</v>
      </c>
      <c r="Q41">
        <v>114.600245470342</v>
      </c>
      <c r="R41">
        <v>5.8988866890425697</v>
      </c>
      <c r="S41">
        <v>-12.8841401541948</v>
      </c>
      <c r="T41">
        <v>12.910153690676999</v>
      </c>
    </row>
    <row r="42" spans="1:20" x14ac:dyDescent="0.25">
      <c r="A42" t="s">
        <v>1683</v>
      </c>
      <c r="B42" t="s">
        <v>115</v>
      </c>
      <c r="C42" t="s">
        <v>1684</v>
      </c>
      <c r="D42">
        <v>33</v>
      </c>
      <c r="E42">
        <v>14.4</v>
      </c>
      <c r="F42">
        <v>-3</v>
      </c>
      <c r="G42">
        <v>10.199999999999999</v>
      </c>
      <c r="H42">
        <v>-9.6999999999999993</v>
      </c>
      <c r="I42" t="s">
        <v>1641</v>
      </c>
      <c r="J42">
        <v>0.16</v>
      </c>
      <c r="K42" t="s">
        <v>2518</v>
      </c>
      <c r="L42" t="s">
        <v>2525</v>
      </c>
      <c r="M42" t="s">
        <v>2566</v>
      </c>
      <c r="N42">
        <v>-158.19999999999999</v>
      </c>
      <c r="O42">
        <v>14.392011673147</v>
      </c>
      <c r="P42">
        <v>76.0769914442904</v>
      </c>
      <c r="Q42">
        <v>49.2632114721211</v>
      </c>
      <c r="R42">
        <v>-9.11607377324213</v>
      </c>
      <c r="S42">
        <v>-10.584658940756899</v>
      </c>
      <c r="T42">
        <v>3.46297474271209</v>
      </c>
    </row>
    <row r="43" spans="1:20" x14ac:dyDescent="0.25">
      <c r="A43" t="s">
        <v>1597</v>
      </c>
      <c r="B43" t="s">
        <v>1598</v>
      </c>
      <c r="C43" t="s">
        <v>1599</v>
      </c>
      <c r="D43">
        <v>28.3</v>
      </c>
      <c r="E43">
        <v>15.2</v>
      </c>
      <c r="F43">
        <v>1.5</v>
      </c>
      <c r="G43">
        <v>3.5</v>
      </c>
      <c r="H43">
        <v>-14.7</v>
      </c>
      <c r="I43" t="s">
        <v>1584</v>
      </c>
      <c r="J43">
        <v>0.18</v>
      </c>
      <c r="K43" t="s">
        <v>2518</v>
      </c>
      <c r="L43" t="s">
        <v>2525</v>
      </c>
      <c r="M43" t="s">
        <v>2567</v>
      </c>
      <c r="N43">
        <v>-54.7</v>
      </c>
      <c r="O43">
        <v>15.185190153567399</v>
      </c>
      <c r="P43">
        <v>46.779912638469099</v>
      </c>
      <c r="Q43">
        <v>342.93849869257002</v>
      </c>
      <c r="R43">
        <v>-10.578876817244399</v>
      </c>
      <c r="S43">
        <v>3.2467080705167999</v>
      </c>
      <c r="T43">
        <v>10.3988582060922</v>
      </c>
    </row>
    <row r="44" spans="1:20" x14ac:dyDescent="0.25">
      <c r="A44" t="s">
        <v>82</v>
      </c>
      <c r="B44" t="s">
        <v>83</v>
      </c>
      <c r="C44" t="s">
        <v>84</v>
      </c>
      <c r="D44">
        <v>35.5</v>
      </c>
      <c r="E44">
        <v>13.6</v>
      </c>
      <c r="F44">
        <v>-2.6</v>
      </c>
      <c r="G44">
        <v>5.9</v>
      </c>
      <c r="H44">
        <v>-12.1</v>
      </c>
      <c r="I44" t="s">
        <v>85</v>
      </c>
      <c r="J44">
        <v>9.5</v>
      </c>
      <c r="K44" t="s">
        <v>2518</v>
      </c>
      <c r="L44" t="s">
        <v>2519</v>
      </c>
      <c r="M44" t="s">
        <v>2568</v>
      </c>
      <c r="N44" t="s">
        <v>2569</v>
      </c>
      <c r="O44">
        <v>13.7105798564466</v>
      </c>
      <c r="P44">
        <v>85.079183703989401</v>
      </c>
      <c r="Q44">
        <v>351.80305707944802</v>
      </c>
      <c r="R44">
        <v>-13.5204921506494</v>
      </c>
      <c r="S44">
        <v>1.9475963079574401</v>
      </c>
      <c r="T44">
        <v>1.1760784945993099</v>
      </c>
    </row>
    <row r="45" spans="1:20" x14ac:dyDescent="0.25">
      <c r="A45" t="s">
        <v>2235</v>
      </c>
      <c r="B45" t="s">
        <v>2096</v>
      </c>
      <c r="C45" t="s">
        <v>2236</v>
      </c>
      <c r="D45">
        <v>28.1</v>
      </c>
      <c r="E45">
        <v>19.600000000000001</v>
      </c>
      <c r="F45">
        <v>1.8</v>
      </c>
      <c r="G45">
        <v>-16.5</v>
      </c>
      <c r="H45">
        <v>-10.4</v>
      </c>
      <c r="I45" t="s">
        <v>2217</v>
      </c>
      <c r="J45">
        <v>9.1999999999999998E-2</v>
      </c>
      <c r="K45" t="s">
        <v>2518</v>
      </c>
      <c r="L45" t="s">
        <v>2519</v>
      </c>
      <c r="M45" t="s">
        <v>2570</v>
      </c>
      <c r="N45" t="s">
        <v>2571</v>
      </c>
      <c r="O45">
        <v>19.5869854750546</v>
      </c>
      <c r="P45">
        <v>32.5513887106789</v>
      </c>
      <c r="Q45">
        <v>278.721237004822</v>
      </c>
      <c r="R45">
        <v>-1.59798265576486</v>
      </c>
      <c r="S45">
        <v>10.417038494362201</v>
      </c>
      <c r="T45">
        <v>16.5100502857759</v>
      </c>
    </row>
    <row r="46" spans="1:20" x14ac:dyDescent="0.25">
      <c r="A46" t="s">
        <v>1078</v>
      </c>
      <c r="B46" t="s">
        <v>1079</v>
      </c>
      <c r="C46" t="s">
        <v>1080</v>
      </c>
      <c r="D46">
        <v>22.3</v>
      </c>
      <c r="E46">
        <v>16.7</v>
      </c>
      <c r="F46">
        <v>-10.8</v>
      </c>
      <c r="G46">
        <v>1.2</v>
      </c>
      <c r="H46">
        <v>-12.7</v>
      </c>
      <c r="I46" t="s">
        <v>1081</v>
      </c>
      <c r="J46">
        <v>0.33</v>
      </c>
      <c r="K46" t="s">
        <v>2518</v>
      </c>
      <c r="L46" t="s">
        <v>2519</v>
      </c>
      <c r="M46" t="s">
        <v>2572</v>
      </c>
      <c r="N46" t="s">
        <v>2573</v>
      </c>
      <c r="O46">
        <v>16.714365079176702</v>
      </c>
      <c r="P46">
        <v>16.7811967646163</v>
      </c>
      <c r="Q46">
        <v>242.24016013221899</v>
      </c>
      <c r="R46">
        <v>2.24766408514279</v>
      </c>
      <c r="S46">
        <v>4.2703268039550304</v>
      </c>
      <c r="T46">
        <v>16.002572141620899</v>
      </c>
    </row>
    <row r="47" spans="1:20" x14ac:dyDescent="0.25">
      <c r="A47" t="s">
        <v>1057</v>
      </c>
      <c r="B47" t="s">
        <v>1058</v>
      </c>
      <c r="C47" t="s">
        <v>1059</v>
      </c>
      <c r="D47">
        <v>28.5</v>
      </c>
      <c r="E47">
        <v>17.600000000000001</v>
      </c>
      <c r="F47">
        <v>10.9</v>
      </c>
      <c r="G47">
        <v>-13.8</v>
      </c>
      <c r="H47">
        <v>-0.1</v>
      </c>
      <c r="I47" t="s">
        <v>1053</v>
      </c>
      <c r="J47">
        <v>0.34</v>
      </c>
      <c r="K47" t="s">
        <v>2524</v>
      </c>
      <c r="L47" t="s">
        <v>2519</v>
      </c>
      <c r="M47">
        <v>-5.9</v>
      </c>
      <c r="N47" t="s">
        <v>2574</v>
      </c>
      <c r="O47">
        <v>17.5857897178375</v>
      </c>
      <c r="P47">
        <v>32.640661260317302</v>
      </c>
      <c r="Q47">
        <v>279.90032356851401</v>
      </c>
      <c r="R47">
        <v>-1.6308383292622901</v>
      </c>
      <c r="S47">
        <v>9.3439707369948692</v>
      </c>
      <c r="T47">
        <v>14.808463026593699</v>
      </c>
    </row>
    <row r="48" spans="1:20" x14ac:dyDescent="0.25">
      <c r="A48" t="s">
        <v>1741</v>
      </c>
      <c r="B48" t="s">
        <v>286</v>
      </c>
      <c r="C48" t="s">
        <v>1742</v>
      </c>
      <c r="D48">
        <v>40</v>
      </c>
      <c r="E48">
        <v>17.600000000000001</v>
      </c>
      <c r="F48">
        <v>-9.4</v>
      </c>
      <c r="G48">
        <v>14.1</v>
      </c>
      <c r="H48">
        <v>-4.9000000000000004</v>
      </c>
      <c r="I48" t="s">
        <v>1688</v>
      </c>
      <c r="J48">
        <v>0.15</v>
      </c>
      <c r="K48" t="s">
        <v>2518</v>
      </c>
      <c r="L48" t="s">
        <v>2525</v>
      </c>
      <c r="M48" t="s">
        <v>2575</v>
      </c>
      <c r="N48">
        <v>-133.5</v>
      </c>
      <c r="O48">
        <v>17.640294782117401</v>
      </c>
      <c r="P48">
        <v>72.449961563790694</v>
      </c>
      <c r="Q48">
        <v>79.255113904340902</v>
      </c>
      <c r="R48">
        <v>-3.1357119047812501</v>
      </c>
      <c r="S48">
        <v>-16.524318604547201</v>
      </c>
      <c r="T48">
        <v>5.3192297849996999</v>
      </c>
    </row>
    <row r="49" spans="1:20" x14ac:dyDescent="0.25">
      <c r="A49" t="s">
        <v>1979</v>
      </c>
      <c r="B49" t="s">
        <v>1980</v>
      </c>
      <c r="C49" t="s">
        <v>1981</v>
      </c>
      <c r="D49">
        <v>36</v>
      </c>
      <c r="E49">
        <v>16.399999999999999</v>
      </c>
      <c r="F49">
        <v>15.6</v>
      </c>
      <c r="G49">
        <v>1.5</v>
      </c>
      <c r="H49">
        <v>4.9000000000000004</v>
      </c>
      <c r="I49" t="s">
        <v>1915</v>
      </c>
      <c r="J49">
        <v>0.12</v>
      </c>
      <c r="K49" t="s">
        <v>2524</v>
      </c>
      <c r="L49" t="s">
        <v>2525</v>
      </c>
      <c r="M49">
        <v>-11.4</v>
      </c>
      <c r="N49">
        <v>-135.80000000000001</v>
      </c>
      <c r="O49">
        <v>16.4201096220458</v>
      </c>
      <c r="P49">
        <v>37.900271473044597</v>
      </c>
      <c r="Q49">
        <v>256.31663646327598</v>
      </c>
      <c r="R49">
        <v>2.3860678094329599</v>
      </c>
      <c r="S49">
        <v>9.8004096938839602</v>
      </c>
      <c r="T49">
        <v>12.956799382594999</v>
      </c>
    </row>
    <row r="50" spans="1:20" x14ac:dyDescent="0.25">
      <c r="A50" t="s">
        <v>1810</v>
      </c>
      <c r="B50" t="s">
        <v>1811</v>
      </c>
      <c r="C50" t="s">
        <v>1500</v>
      </c>
      <c r="D50">
        <v>46</v>
      </c>
      <c r="E50">
        <v>11.7</v>
      </c>
      <c r="F50">
        <v>10.199999999999999</v>
      </c>
      <c r="G50">
        <v>2.9</v>
      </c>
      <c r="H50">
        <v>-4.9000000000000004</v>
      </c>
      <c r="I50" t="s">
        <v>1746</v>
      </c>
      <c r="J50">
        <v>0.14000000000000001</v>
      </c>
      <c r="K50" t="s">
        <v>2518</v>
      </c>
      <c r="L50" t="s">
        <v>2525</v>
      </c>
      <c r="M50" t="s">
        <v>2576</v>
      </c>
      <c r="N50">
        <v>-169.7</v>
      </c>
      <c r="O50">
        <v>11.681609478149801</v>
      </c>
      <c r="P50">
        <v>23.036269399466601</v>
      </c>
      <c r="Q50">
        <v>13.015353671835101</v>
      </c>
      <c r="R50">
        <v>-4.4537397771095497</v>
      </c>
      <c r="S50">
        <v>-1.0294840149270399</v>
      </c>
      <c r="T50">
        <v>10.7500867280595</v>
      </c>
    </row>
    <row r="51" spans="1:20" x14ac:dyDescent="0.25">
      <c r="A51" t="s">
        <v>1509</v>
      </c>
      <c r="B51" t="s">
        <v>1510</v>
      </c>
      <c r="C51" t="s">
        <v>1511</v>
      </c>
      <c r="D51">
        <v>27.8</v>
      </c>
      <c r="E51">
        <v>23.4</v>
      </c>
      <c r="F51">
        <v>7.8</v>
      </c>
      <c r="G51">
        <v>-21.7</v>
      </c>
      <c r="H51">
        <v>3.7</v>
      </c>
      <c r="I51" t="s">
        <v>1498</v>
      </c>
      <c r="J51">
        <v>0.2</v>
      </c>
      <c r="K51" t="s">
        <v>2518</v>
      </c>
      <c r="L51" t="s">
        <v>2519</v>
      </c>
      <c r="M51" t="s">
        <v>2577</v>
      </c>
      <c r="N51" t="s">
        <v>2578</v>
      </c>
      <c r="O51">
        <v>23.354228739138399</v>
      </c>
      <c r="P51">
        <v>42.0153760066381</v>
      </c>
      <c r="Q51">
        <v>216.41473922168001</v>
      </c>
      <c r="R51">
        <v>12.579460621082699</v>
      </c>
      <c r="S51">
        <v>9.2793741972527801</v>
      </c>
      <c r="T51">
        <v>17.351379916017901</v>
      </c>
    </row>
    <row r="52" spans="1:20" x14ac:dyDescent="0.25">
      <c r="A52" t="s">
        <v>1361</v>
      </c>
      <c r="B52" t="s">
        <v>1321</v>
      </c>
      <c r="C52" t="s">
        <v>1362</v>
      </c>
      <c r="D52">
        <v>38</v>
      </c>
      <c r="E52">
        <v>11.1</v>
      </c>
      <c r="F52">
        <v>0.5</v>
      </c>
      <c r="G52">
        <v>6</v>
      </c>
      <c r="H52">
        <v>9.3000000000000007</v>
      </c>
      <c r="I52" t="s">
        <v>1323</v>
      </c>
      <c r="J52">
        <v>0.23</v>
      </c>
      <c r="K52" t="s">
        <v>2524</v>
      </c>
      <c r="L52" t="s">
        <v>2525</v>
      </c>
      <c r="M52">
        <v>-35.1</v>
      </c>
      <c r="N52">
        <v>-34.200000000000003</v>
      </c>
      <c r="O52">
        <v>11.0788086002061</v>
      </c>
      <c r="P52">
        <v>45.476926712672402</v>
      </c>
      <c r="Q52">
        <v>221.59301524740999</v>
      </c>
      <c r="R52">
        <v>5.9073748431683901</v>
      </c>
      <c r="S52">
        <v>5.24352513462392</v>
      </c>
      <c r="T52">
        <v>7.76842111531478</v>
      </c>
    </row>
    <row r="53" spans="1:20" x14ac:dyDescent="0.25">
      <c r="A53" t="s">
        <v>1681</v>
      </c>
      <c r="B53" t="s">
        <v>1412</v>
      </c>
      <c r="C53" t="s">
        <v>1682</v>
      </c>
      <c r="D53">
        <v>31.6</v>
      </c>
      <c r="E53">
        <v>14.1</v>
      </c>
      <c r="F53">
        <v>-2.9</v>
      </c>
      <c r="G53">
        <v>-1</v>
      </c>
      <c r="H53">
        <v>-13.8</v>
      </c>
      <c r="I53" t="s">
        <v>1634</v>
      </c>
      <c r="J53">
        <v>0.16</v>
      </c>
      <c r="K53" t="s">
        <v>2524</v>
      </c>
      <c r="L53" t="s">
        <v>2525</v>
      </c>
      <c r="M53">
        <v>-51.8</v>
      </c>
      <c r="N53">
        <v>-11.2</v>
      </c>
      <c r="O53">
        <v>14.1368313281301</v>
      </c>
      <c r="P53">
        <v>-49.368892242265503</v>
      </c>
      <c r="Q53">
        <v>8.2756134327259208</v>
      </c>
      <c r="R53">
        <v>-10.616977527489899</v>
      </c>
      <c r="S53">
        <v>-1.5442347738722999</v>
      </c>
      <c r="T53">
        <v>-9.2057116587441996</v>
      </c>
    </row>
    <row r="54" spans="1:20" x14ac:dyDescent="0.25">
      <c r="A54" t="s">
        <v>1359</v>
      </c>
      <c r="B54" t="s">
        <v>1104</v>
      </c>
      <c r="C54" t="s">
        <v>1360</v>
      </c>
      <c r="D54">
        <v>29.4</v>
      </c>
      <c r="E54">
        <v>18.3</v>
      </c>
      <c r="F54">
        <v>-5</v>
      </c>
      <c r="G54">
        <v>-13</v>
      </c>
      <c r="H54">
        <v>-11.9</v>
      </c>
      <c r="I54" t="s">
        <v>1340</v>
      </c>
      <c r="J54">
        <v>0.23</v>
      </c>
      <c r="K54" t="s">
        <v>2524</v>
      </c>
      <c r="L54" t="s">
        <v>2519</v>
      </c>
      <c r="M54">
        <v>-48.7</v>
      </c>
      <c r="N54" t="s">
        <v>2579</v>
      </c>
      <c r="O54">
        <v>18.319661568926399</v>
      </c>
      <c r="P54">
        <v>89.320651946267205</v>
      </c>
      <c r="Q54">
        <v>356.17181019433701</v>
      </c>
      <c r="R54">
        <v>-18.277500801058899</v>
      </c>
      <c r="S54">
        <v>1.22302285355843</v>
      </c>
      <c r="T54">
        <v>0.217208579401097</v>
      </c>
    </row>
    <row r="55" spans="1:20" x14ac:dyDescent="0.25">
      <c r="A55" t="s">
        <v>1594</v>
      </c>
      <c r="B55" t="s">
        <v>1595</v>
      </c>
      <c r="C55" t="s">
        <v>1596</v>
      </c>
      <c r="D55">
        <v>29.3</v>
      </c>
      <c r="E55">
        <v>14.9</v>
      </c>
      <c r="F55">
        <v>-6</v>
      </c>
      <c r="G55">
        <v>-7.3</v>
      </c>
      <c r="H55">
        <v>-11.5</v>
      </c>
      <c r="I55" t="s">
        <v>1584</v>
      </c>
      <c r="J55">
        <v>0.18</v>
      </c>
      <c r="K55" t="s">
        <v>2518</v>
      </c>
      <c r="L55" t="s">
        <v>2519</v>
      </c>
      <c r="M55" t="s">
        <v>2520</v>
      </c>
      <c r="N55" t="s">
        <v>2580</v>
      </c>
      <c r="O55">
        <v>14.884219831754701</v>
      </c>
      <c r="P55">
        <v>11.5724479661889</v>
      </c>
      <c r="Q55">
        <v>29.2525066309843</v>
      </c>
      <c r="R55">
        <v>-2.6051014011709701</v>
      </c>
      <c r="S55">
        <v>-1.4590766029514</v>
      </c>
      <c r="T55">
        <v>14.581650872117899</v>
      </c>
    </row>
    <row r="56" spans="1:20" x14ac:dyDescent="0.25">
      <c r="A56" t="s">
        <v>1804</v>
      </c>
      <c r="B56" t="s">
        <v>1805</v>
      </c>
      <c r="C56" t="s">
        <v>1806</v>
      </c>
      <c r="D56">
        <v>31.2</v>
      </c>
      <c r="E56">
        <v>14.5</v>
      </c>
      <c r="F56">
        <v>-13</v>
      </c>
      <c r="G56">
        <v>-4</v>
      </c>
      <c r="H56">
        <v>-5</v>
      </c>
      <c r="I56" t="s">
        <v>1746</v>
      </c>
      <c r="J56">
        <v>0.14000000000000001</v>
      </c>
      <c r="K56" t="s">
        <v>2518</v>
      </c>
      <c r="L56" t="s">
        <v>2525</v>
      </c>
      <c r="M56" t="s">
        <v>2581</v>
      </c>
      <c r="N56">
        <v>-131</v>
      </c>
      <c r="O56">
        <v>14.491376746189401</v>
      </c>
      <c r="P56">
        <v>-71.197500581866294</v>
      </c>
      <c r="Q56">
        <v>31.594728421301699</v>
      </c>
      <c r="R56">
        <v>-11.684691700064899</v>
      </c>
      <c r="S56">
        <v>-7.1869884276886404</v>
      </c>
      <c r="T56">
        <v>-4.6706720303082401</v>
      </c>
    </row>
    <row r="57" spans="1:20" x14ac:dyDescent="0.25">
      <c r="A57" t="s">
        <v>990</v>
      </c>
      <c r="B57" t="s">
        <v>991</v>
      </c>
      <c r="C57" t="s">
        <v>992</v>
      </c>
      <c r="D57">
        <v>26.5</v>
      </c>
      <c r="E57">
        <v>20.7</v>
      </c>
      <c r="F57">
        <v>-10</v>
      </c>
      <c r="G57">
        <v>3.2</v>
      </c>
      <c r="H57">
        <v>17.8</v>
      </c>
      <c r="I57" t="s">
        <v>984</v>
      </c>
      <c r="J57">
        <v>0.37</v>
      </c>
      <c r="K57" t="s">
        <v>2524</v>
      </c>
      <c r="L57" t="s">
        <v>2519</v>
      </c>
      <c r="M57">
        <v>-38.299999999999997</v>
      </c>
      <c r="N57" t="s">
        <v>2582</v>
      </c>
      <c r="O57">
        <v>20.665913964787499</v>
      </c>
      <c r="P57">
        <v>33.527353558031599</v>
      </c>
      <c r="Q57">
        <v>217.33170502245201</v>
      </c>
      <c r="R57">
        <v>9.0761095437404702</v>
      </c>
      <c r="S57">
        <v>6.9220829271923101</v>
      </c>
      <c r="T57">
        <v>17.2275652226046</v>
      </c>
    </row>
    <row r="58" spans="1:20" x14ac:dyDescent="0.25">
      <c r="A58" t="s">
        <v>414</v>
      </c>
      <c r="B58" t="s">
        <v>415</v>
      </c>
      <c r="C58" t="s">
        <v>416</v>
      </c>
      <c r="D58">
        <v>24.3</v>
      </c>
      <c r="E58">
        <v>19.8</v>
      </c>
      <c r="F58">
        <v>-5.2</v>
      </c>
      <c r="G58">
        <v>2.2000000000000002</v>
      </c>
      <c r="H58">
        <v>19</v>
      </c>
      <c r="I58" t="s">
        <v>395</v>
      </c>
      <c r="J58">
        <v>1</v>
      </c>
      <c r="K58" t="s">
        <v>2524</v>
      </c>
      <c r="L58" t="s">
        <v>2519</v>
      </c>
      <c r="M58">
        <v>-53.3</v>
      </c>
      <c r="N58" t="s">
        <v>2583</v>
      </c>
      <c r="O58">
        <v>19.821200770891799</v>
      </c>
      <c r="P58">
        <v>45.569515058515002</v>
      </c>
      <c r="Q58">
        <v>201.418224382338</v>
      </c>
      <c r="R58">
        <v>13.176823859436499</v>
      </c>
      <c r="S58">
        <v>5.1687763282051904</v>
      </c>
      <c r="T58">
        <v>13.8757004957001</v>
      </c>
    </row>
    <row r="59" spans="1:20" x14ac:dyDescent="0.25">
      <c r="A59" t="s">
        <v>1054</v>
      </c>
      <c r="B59" t="s">
        <v>929</v>
      </c>
      <c r="C59" t="s">
        <v>1055</v>
      </c>
      <c r="D59">
        <v>34.5</v>
      </c>
      <c r="E59">
        <v>21.5</v>
      </c>
      <c r="F59">
        <v>-18.2</v>
      </c>
      <c r="G59">
        <v>-11.3</v>
      </c>
      <c r="H59">
        <v>-2.1</v>
      </c>
      <c r="I59" t="s">
        <v>1056</v>
      </c>
      <c r="J59">
        <v>0.34</v>
      </c>
      <c r="K59" t="s">
        <v>2518</v>
      </c>
      <c r="L59" t="s">
        <v>2519</v>
      </c>
      <c r="M59" t="s">
        <v>2584</v>
      </c>
      <c r="N59" t="s">
        <v>2585</v>
      </c>
      <c r="O59">
        <v>21.525333911463498</v>
      </c>
      <c r="P59">
        <v>42.653374788095</v>
      </c>
      <c r="Q59">
        <v>154.97883162363999</v>
      </c>
      <c r="R59">
        <v>13.215981065122801</v>
      </c>
      <c r="S59">
        <v>-6.1686586717935796</v>
      </c>
      <c r="T59">
        <v>15.831155822529899</v>
      </c>
    </row>
    <row r="60" spans="1:20" x14ac:dyDescent="0.25">
      <c r="A60" t="s">
        <v>2199</v>
      </c>
      <c r="B60" t="s">
        <v>2200</v>
      </c>
      <c r="C60" t="s">
        <v>2201</v>
      </c>
      <c r="D60">
        <v>41.7</v>
      </c>
      <c r="E60">
        <v>31.7</v>
      </c>
      <c r="F60">
        <v>-27.8</v>
      </c>
      <c r="G60">
        <v>-14.3</v>
      </c>
      <c r="H60">
        <v>-5.2</v>
      </c>
      <c r="I60" t="s">
        <v>2169</v>
      </c>
      <c r="J60">
        <v>9.5000000000000001E-2</v>
      </c>
      <c r="K60" t="s">
        <v>2518</v>
      </c>
      <c r="L60" t="s">
        <v>2519</v>
      </c>
      <c r="M60" t="s">
        <v>2586</v>
      </c>
      <c r="N60" t="s">
        <v>2587</v>
      </c>
      <c r="O60">
        <v>31.691797045923401</v>
      </c>
      <c r="P60">
        <v>50.030521120461302</v>
      </c>
      <c r="Q60">
        <v>258.08246105273901</v>
      </c>
      <c r="R60">
        <v>5.0155978488032797</v>
      </c>
      <c r="S60">
        <v>23.764661420635999</v>
      </c>
      <c r="T60">
        <v>20.358159194328302</v>
      </c>
    </row>
    <row r="61" spans="1:20" x14ac:dyDescent="0.25">
      <c r="A61" t="s">
        <v>1738</v>
      </c>
      <c r="B61" t="s">
        <v>1739</v>
      </c>
      <c r="C61" t="s">
        <v>1740</v>
      </c>
      <c r="D61">
        <v>32.5</v>
      </c>
      <c r="E61">
        <v>19.8</v>
      </c>
      <c r="F61">
        <v>-2</v>
      </c>
      <c r="G61">
        <v>-16.600000000000001</v>
      </c>
      <c r="H61">
        <v>-10.6</v>
      </c>
      <c r="I61" t="s">
        <v>1688</v>
      </c>
      <c r="J61">
        <v>0.15</v>
      </c>
      <c r="K61" t="s">
        <v>2518</v>
      </c>
      <c r="L61" t="s">
        <v>2519</v>
      </c>
      <c r="M61" t="s">
        <v>2588</v>
      </c>
      <c r="N61" t="s">
        <v>2589</v>
      </c>
      <c r="O61">
        <v>19.796969465046899</v>
      </c>
      <c r="P61">
        <v>67.852861379191793</v>
      </c>
      <c r="Q61">
        <v>64.440986106092694</v>
      </c>
      <c r="R61">
        <v>-7.91103360896075</v>
      </c>
      <c r="S61">
        <v>-16.541957697980301</v>
      </c>
      <c r="T61">
        <v>7.4631885113618104</v>
      </c>
    </row>
    <row r="62" spans="1:20" x14ac:dyDescent="0.25">
      <c r="A62" t="s">
        <v>2233</v>
      </c>
      <c r="B62" t="s">
        <v>87</v>
      </c>
      <c r="C62" t="s">
        <v>2234</v>
      </c>
      <c r="D62">
        <v>32</v>
      </c>
      <c r="E62">
        <v>21.2</v>
      </c>
      <c r="F62">
        <v>-18.600000000000001</v>
      </c>
      <c r="G62">
        <v>-9</v>
      </c>
      <c r="H62">
        <v>-4.7</v>
      </c>
      <c r="I62" t="s">
        <v>2217</v>
      </c>
      <c r="J62">
        <v>9.1999999999999998E-2</v>
      </c>
      <c r="K62" t="s">
        <v>2518</v>
      </c>
      <c r="L62" t="s">
        <v>2525</v>
      </c>
      <c r="M62" t="s">
        <v>2590</v>
      </c>
      <c r="N62">
        <v>-35.799999999999997</v>
      </c>
      <c r="O62">
        <v>21.190799890518502</v>
      </c>
      <c r="P62">
        <v>59.113412934424197</v>
      </c>
      <c r="Q62">
        <v>91.452287489532594</v>
      </c>
      <c r="R62">
        <v>0.46090538333710501</v>
      </c>
      <c r="S62">
        <v>-18.179787125490801</v>
      </c>
      <c r="T62">
        <v>10.8780929532456</v>
      </c>
    </row>
    <row r="63" spans="1:20" x14ac:dyDescent="0.25">
      <c r="A63" t="s">
        <v>2163</v>
      </c>
      <c r="B63" t="s">
        <v>2164</v>
      </c>
      <c r="C63" t="s">
        <v>2165</v>
      </c>
      <c r="D63">
        <v>43.3</v>
      </c>
      <c r="E63">
        <v>27.4</v>
      </c>
      <c r="F63">
        <v>-7.5</v>
      </c>
      <c r="G63">
        <v>-23.5</v>
      </c>
      <c r="H63">
        <v>-11.9</v>
      </c>
      <c r="I63" t="s">
        <v>2131</v>
      </c>
      <c r="J63">
        <v>9.8000000000000004E-2</v>
      </c>
      <c r="K63" t="s">
        <v>2518</v>
      </c>
      <c r="L63" t="s">
        <v>2519</v>
      </c>
      <c r="M63" t="s">
        <v>2591</v>
      </c>
      <c r="N63" t="s">
        <v>2592</v>
      </c>
      <c r="O63">
        <v>27.3881361176696</v>
      </c>
      <c r="P63">
        <v>33.711237561432398</v>
      </c>
      <c r="Q63">
        <v>92.437984931955</v>
      </c>
      <c r="R63">
        <v>0.646604500886511</v>
      </c>
      <c r="S63">
        <v>-15.186864553951301</v>
      </c>
      <c r="T63">
        <v>22.7826918435766</v>
      </c>
    </row>
    <row r="64" spans="1:20" x14ac:dyDescent="0.25">
      <c r="A64" t="s">
        <v>1165</v>
      </c>
      <c r="B64" t="s">
        <v>1166</v>
      </c>
      <c r="C64" t="s">
        <v>1167</v>
      </c>
      <c r="D64">
        <v>14.5</v>
      </c>
      <c r="E64">
        <v>15.5</v>
      </c>
      <c r="F64">
        <v>-13.2</v>
      </c>
      <c r="G64">
        <v>8.1</v>
      </c>
      <c r="H64">
        <v>1.2</v>
      </c>
      <c r="I64" t="s">
        <v>1157</v>
      </c>
      <c r="J64">
        <v>0.28999999999999998</v>
      </c>
      <c r="K64" t="s">
        <v>2518</v>
      </c>
      <c r="L64" t="s">
        <v>2525</v>
      </c>
      <c r="M64" t="s">
        <v>2593</v>
      </c>
      <c r="N64">
        <v>-66</v>
      </c>
      <c r="O64">
        <v>15.5335121591995</v>
      </c>
      <c r="P64">
        <v>41.437804331631099</v>
      </c>
      <c r="Q64">
        <v>121.511332396448</v>
      </c>
      <c r="R64">
        <v>5.37311373414909</v>
      </c>
      <c r="S64">
        <v>-8.7642332315479603</v>
      </c>
      <c r="T64">
        <v>11.645078989123601</v>
      </c>
    </row>
    <row r="65" spans="1:20" x14ac:dyDescent="0.25">
      <c r="A65" t="s">
        <v>1561</v>
      </c>
      <c r="B65" t="s">
        <v>1562</v>
      </c>
      <c r="C65" t="s">
        <v>1563</v>
      </c>
      <c r="D65">
        <v>27.8</v>
      </c>
      <c r="E65">
        <v>12.9</v>
      </c>
      <c r="F65">
        <v>9.8000000000000007</v>
      </c>
      <c r="G65">
        <v>-4.5</v>
      </c>
      <c r="H65">
        <v>7</v>
      </c>
      <c r="I65" t="s">
        <v>1520</v>
      </c>
      <c r="J65">
        <v>0.19</v>
      </c>
      <c r="K65" t="s">
        <v>2524</v>
      </c>
      <c r="L65" t="s">
        <v>2525</v>
      </c>
      <c r="M65">
        <v>-71.7</v>
      </c>
      <c r="N65">
        <v>-116.4</v>
      </c>
      <c r="O65">
        <v>12.856515857727601</v>
      </c>
      <c r="P65">
        <v>58.337538873673402</v>
      </c>
      <c r="Q65">
        <v>260.06625915564399</v>
      </c>
      <c r="R65">
        <v>1.8877491584183099</v>
      </c>
      <c r="S65">
        <v>10.7788335566974</v>
      </c>
      <c r="T65">
        <v>6.7485665345986803</v>
      </c>
    </row>
    <row r="66" spans="1:20" x14ac:dyDescent="0.25">
      <c r="A66" t="s">
        <v>1467</v>
      </c>
      <c r="B66" t="s">
        <v>1418</v>
      </c>
      <c r="C66" t="s">
        <v>536</v>
      </c>
      <c r="D66">
        <v>35.5</v>
      </c>
      <c r="E66">
        <v>22.2</v>
      </c>
      <c r="F66">
        <v>14.9</v>
      </c>
      <c r="G66">
        <v>-8.1</v>
      </c>
      <c r="H66">
        <v>-14.3</v>
      </c>
      <c r="I66" t="s">
        <v>1429</v>
      </c>
      <c r="J66">
        <v>0.21</v>
      </c>
      <c r="K66" t="s">
        <v>2518</v>
      </c>
      <c r="L66" t="s">
        <v>2525</v>
      </c>
      <c r="M66" t="s">
        <v>2594</v>
      </c>
      <c r="N66">
        <v>-147.6</v>
      </c>
      <c r="O66">
        <v>22.1835524657346</v>
      </c>
      <c r="P66">
        <v>42.049787260773698</v>
      </c>
      <c r="Q66">
        <v>273.94122916232999</v>
      </c>
      <c r="R66">
        <v>-1.02123868226435</v>
      </c>
      <c r="S66">
        <v>14.8228754423601</v>
      </c>
      <c r="T66">
        <v>16.472687551645102</v>
      </c>
    </row>
    <row r="67" spans="1:20" x14ac:dyDescent="0.25">
      <c r="A67" t="s">
        <v>1885</v>
      </c>
      <c r="B67" t="s">
        <v>1886</v>
      </c>
      <c r="C67" t="s">
        <v>1887</v>
      </c>
      <c r="D67">
        <v>37</v>
      </c>
      <c r="E67">
        <v>17.8</v>
      </c>
      <c r="F67">
        <v>13.7</v>
      </c>
      <c r="G67">
        <v>-10.9</v>
      </c>
      <c r="H67">
        <v>-3.3</v>
      </c>
      <c r="I67" t="s">
        <v>1830</v>
      </c>
      <c r="J67">
        <v>0.13</v>
      </c>
      <c r="K67" t="s">
        <v>2518</v>
      </c>
      <c r="L67" t="s">
        <v>2519</v>
      </c>
      <c r="M67" t="s">
        <v>2595</v>
      </c>
      <c r="N67" t="s">
        <v>2596</v>
      </c>
      <c r="O67">
        <v>17.815442739376401</v>
      </c>
      <c r="P67">
        <v>40.741205159463199</v>
      </c>
      <c r="Q67">
        <v>211.337630322808</v>
      </c>
      <c r="R67">
        <v>9.9309363684147893</v>
      </c>
      <c r="S67">
        <v>6.0470410582180101</v>
      </c>
      <c r="T67">
        <v>13.4981405121862</v>
      </c>
    </row>
    <row r="68" spans="1:20" x14ac:dyDescent="0.25">
      <c r="A68" t="s">
        <v>2197</v>
      </c>
      <c r="B68" t="s">
        <v>2198</v>
      </c>
      <c r="C68" t="s">
        <v>1879</v>
      </c>
      <c r="D68">
        <v>35</v>
      </c>
      <c r="E68">
        <v>13</v>
      </c>
      <c r="F68">
        <v>-11.6</v>
      </c>
      <c r="G68">
        <v>-2.5</v>
      </c>
      <c r="H68">
        <v>-5.4</v>
      </c>
      <c r="I68" t="s">
        <v>2169</v>
      </c>
      <c r="J68">
        <v>9.5000000000000001E-2</v>
      </c>
      <c r="K68" t="s">
        <v>2518</v>
      </c>
      <c r="L68" t="s">
        <v>2525</v>
      </c>
      <c r="M68" t="s">
        <v>2597</v>
      </c>
      <c r="N68">
        <v>-31.7</v>
      </c>
      <c r="O68">
        <v>13.037254312162499</v>
      </c>
      <c r="P68">
        <v>39.2282130497683</v>
      </c>
      <c r="Q68">
        <v>94.224584661753795</v>
      </c>
      <c r="R68">
        <v>0.60736985215146</v>
      </c>
      <c r="S68">
        <v>-8.2224989258631407</v>
      </c>
      <c r="T68">
        <v>10.0990897251622</v>
      </c>
    </row>
    <row r="69" spans="1:20" x14ac:dyDescent="0.25">
      <c r="A69" t="s">
        <v>2268</v>
      </c>
      <c r="B69" t="s">
        <v>2269</v>
      </c>
      <c r="C69" t="s">
        <v>506</v>
      </c>
      <c r="D69">
        <v>22.5</v>
      </c>
      <c r="E69">
        <v>24.7</v>
      </c>
      <c r="F69">
        <v>-22.8</v>
      </c>
      <c r="G69">
        <v>-5.5</v>
      </c>
      <c r="H69">
        <v>7.6</v>
      </c>
      <c r="I69" t="s">
        <v>2238</v>
      </c>
      <c r="J69">
        <v>8.8999999999999996E-2</v>
      </c>
      <c r="K69" t="s">
        <v>2524</v>
      </c>
      <c r="L69" t="s">
        <v>2519</v>
      </c>
      <c r="M69">
        <v>-22.1</v>
      </c>
      <c r="N69" t="s">
        <v>2598</v>
      </c>
      <c r="O69">
        <v>24.654614172604699</v>
      </c>
      <c r="P69">
        <v>12.128327239074199</v>
      </c>
      <c r="Q69">
        <v>287.81845331933999</v>
      </c>
      <c r="R69">
        <v>-1.58508476270639</v>
      </c>
      <c r="S69">
        <v>4.9315035110305399</v>
      </c>
      <c r="T69">
        <v>24.104310390793799</v>
      </c>
    </row>
    <row r="70" spans="1:20" x14ac:dyDescent="0.25">
      <c r="A70" t="s">
        <v>1075</v>
      </c>
      <c r="B70" t="s">
        <v>1076</v>
      </c>
      <c r="C70" t="s">
        <v>1077</v>
      </c>
      <c r="D70">
        <v>38</v>
      </c>
      <c r="E70">
        <v>27.4</v>
      </c>
      <c r="F70">
        <v>5.2</v>
      </c>
      <c r="G70">
        <v>12.3</v>
      </c>
      <c r="H70">
        <v>23.9</v>
      </c>
      <c r="I70" t="s">
        <v>1067</v>
      </c>
      <c r="J70">
        <v>0.33</v>
      </c>
      <c r="K70" t="s">
        <v>2524</v>
      </c>
      <c r="L70" t="s">
        <v>2525</v>
      </c>
      <c r="M70">
        <v>-10.4</v>
      </c>
      <c r="N70">
        <v>-143.30000000000001</v>
      </c>
      <c r="O70">
        <v>27.3777281745582</v>
      </c>
      <c r="P70">
        <v>55.1481646749437</v>
      </c>
      <c r="Q70">
        <v>162.50477042358099</v>
      </c>
      <c r="R70">
        <v>21.427773508968802</v>
      </c>
      <c r="S70">
        <v>-6.7541896591019501</v>
      </c>
      <c r="T70">
        <v>15.6451732012533</v>
      </c>
    </row>
    <row r="71" spans="1:20" x14ac:dyDescent="0.25">
      <c r="A71" t="s">
        <v>638</v>
      </c>
      <c r="B71" t="s">
        <v>260</v>
      </c>
      <c r="C71" t="s">
        <v>639</v>
      </c>
      <c r="D71">
        <v>47.3</v>
      </c>
      <c r="E71">
        <v>14.1</v>
      </c>
      <c r="F71">
        <v>1.5</v>
      </c>
      <c r="G71">
        <v>-12.9</v>
      </c>
      <c r="H71">
        <v>-5.4</v>
      </c>
      <c r="I71" t="s">
        <v>640</v>
      </c>
      <c r="J71">
        <v>0.56999999999999995</v>
      </c>
      <c r="K71" t="s">
        <v>2518</v>
      </c>
      <c r="L71" t="s">
        <v>2519</v>
      </c>
      <c r="M71" t="s">
        <v>2552</v>
      </c>
      <c r="N71" t="s">
        <v>2599</v>
      </c>
      <c r="O71">
        <v>14.0648498036773</v>
      </c>
      <c r="P71">
        <v>30.5992708821877</v>
      </c>
      <c r="Q71">
        <v>233.39730850236299</v>
      </c>
      <c r="R71">
        <v>4.2689044264463298</v>
      </c>
      <c r="S71">
        <v>5.74752060684804</v>
      </c>
      <c r="T71">
        <v>12.1062984380745</v>
      </c>
    </row>
    <row r="72" spans="1:20" x14ac:dyDescent="0.25">
      <c r="A72" t="s">
        <v>2339</v>
      </c>
      <c r="B72" t="s">
        <v>2340</v>
      </c>
      <c r="C72" t="s">
        <v>1914</v>
      </c>
      <c r="D72">
        <v>52</v>
      </c>
      <c r="E72">
        <v>20.399999999999999</v>
      </c>
      <c r="F72">
        <v>-10.1</v>
      </c>
      <c r="G72">
        <v>11.2</v>
      </c>
      <c r="H72">
        <v>13.7</v>
      </c>
      <c r="I72" t="s">
        <v>2309</v>
      </c>
      <c r="J72">
        <v>8.2000000000000003E-2</v>
      </c>
      <c r="K72" t="s">
        <v>2524</v>
      </c>
      <c r="L72" t="s">
        <v>2525</v>
      </c>
      <c r="M72">
        <v>-12.5</v>
      </c>
      <c r="N72">
        <v>-107.2</v>
      </c>
      <c r="O72">
        <v>20.374984662570899</v>
      </c>
      <c r="P72">
        <v>58.996785116686702</v>
      </c>
      <c r="Q72">
        <v>132.08903403944399</v>
      </c>
      <c r="R72">
        <v>11.7059720580835</v>
      </c>
      <c r="S72">
        <v>-12.9602416175166</v>
      </c>
      <c r="T72">
        <v>10.4948728144252</v>
      </c>
    </row>
    <row r="73" spans="1:20" x14ac:dyDescent="0.25">
      <c r="A73" t="s">
        <v>1071</v>
      </c>
      <c r="B73" t="s">
        <v>1072</v>
      </c>
      <c r="C73" t="s">
        <v>1073</v>
      </c>
      <c r="D73">
        <v>38</v>
      </c>
      <c r="E73">
        <v>15.9</v>
      </c>
      <c r="F73">
        <v>-12.9</v>
      </c>
      <c r="G73">
        <v>8.1</v>
      </c>
      <c r="H73">
        <v>4.5999999999999996</v>
      </c>
      <c r="I73" t="s">
        <v>1074</v>
      </c>
      <c r="J73">
        <v>0.33</v>
      </c>
      <c r="K73" t="s">
        <v>2524</v>
      </c>
      <c r="L73" t="s">
        <v>2525</v>
      </c>
      <c r="M73">
        <v>-38.6</v>
      </c>
      <c r="N73">
        <v>-33.5</v>
      </c>
      <c r="O73">
        <v>15.911630966057499</v>
      </c>
      <c r="P73">
        <v>21.8293337002304</v>
      </c>
      <c r="Q73">
        <v>3.5418190231689302</v>
      </c>
      <c r="R73">
        <v>-5.9053299592281503</v>
      </c>
      <c r="S73">
        <v>-0.36551195152700999</v>
      </c>
      <c r="T73">
        <v>14.7706966350925</v>
      </c>
    </row>
    <row r="74" spans="1:20" x14ac:dyDescent="0.25">
      <c r="A74" t="s">
        <v>1799</v>
      </c>
      <c r="B74" t="s">
        <v>1800</v>
      </c>
      <c r="C74" t="s">
        <v>1801</v>
      </c>
      <c r="D74">
        <v>27.4</v>
      </c>
      <c r="E74">
        <v>13.5</v>
      </c>
      <c r="F74">
        <v>5.2</v>
      </c>
      <c r="G74">
        <v>-8.1</v>
      </c>
      <c r="H74">
        <v>9.5</v>
      </c>
      <c r="I74" t="s">
        <v>1761</v>
      </c>
      <c r="J74">
        <v>0.14000000000000001</v>
      </c>
      <c r="K74" t="s">
        <v>2524</v>
      </c>
      <c r="L74" t="s">
        <v>2519</v>
      </c>
      <c r="M74">
        <v>-18.600000000000001</v>
      </c>
      <c r="N74" t="s">
        <v>2600</v>
      </c>
      <c r="O74">
        <v>13.5240526470433</v>
      </c>
      <c r="P74">
        <v>26.259709446729801</v>
      </c>
      <c r="Q74">
        <v>186.766854082419</v>
      </c>
      <c r="R74">
        <v>5.9419082520738096</v>
      </c>
      <c r="S74">
        <v>0.70504360039909297</v>
      </c>
      <c r="T74">
        <v>12.1283403582466</v>
      </c>
    </row>
    <row r="75" spans="1:20" x14ac:dyDescent="0.25">
      <c r="A75" t="s">
        <v>753</v>
      </c>
      <c r="B75" t="s">
        <v>754</v>
      </c>
      <c r="C75" t="s">
        <v>755</v>
      </c>
      <c r="D75">
        <v>42</v>
      </c>
      <c r="E75">
        <v>18.5</v>
      </c>
      <c r="F75">
        <v>-18.100000000000001</v>
      </c>
      <c r="G75">
        <v>-0.4</v>
      </c>
      <c r="H75">
        <v>3.7</v>
      </c>
      <c r="I75" t="s">
        <v>756</v>
      </c>
      <c r="J75">
        <v>0.48</v>
      </c>
      <c r="K75" t="s">
        <v>2518</v>
      </c>
      <c r="L75" t="s">
        <v>2519</v>
      </c>
      <c r="M75" t="s">
        <v>2601</v>
      </c>
      <c r="N75" t="s">
        <v>2602</v>
      </c>
      <c r="O75">
        <v>18.478636313321399</v>
      </c>
      <c r="P75">
        <v>66.391465687072696</v>
      </c>
      <c r="Q75">
        <v>188.48727716027301</v>
      </c>
      <c r="R75">
        <v>16.746603071856601</v>
      </c>
      <c r="S75">
        <v>2.4989949911107199</v>
      </c>
      <c r="T75">
        <v>7.4004263112395501</v>
      </c>
    </row>
    <row r="76" spans="1:20" x14ac:dyDescent="0.25">
      <c r="A76" t="s">
        <v>1558</v>
      </c>
      <c r="B76" t="s">
        <v>1559</v>
      </c>
      <c r="C76" t="s">
        <v>1560</v>
      </c>
      <c r="D76">
        <v>30.6</v>
      </c>
      <c r="E76">
        <v>17.2</v>
      </c>
      <c r="F76">
        <v>-11.7</v>
      </c>
      <c r="G76">
        <v>11.7</v>
      </c>
      <c r="H76">
        <v>4.5999999999999996</v>
      </c>
      <c r="I76" t="s">
        <v>1520</v>
      </c>
      <c r="J76">
        <v>0.19</v>
      </c>
      <c r="K76" t="s">
        <v>2518</v>
      </c>
      <c r="L76" t="s">
        <v>2525</v>
      </c>
      <c r="M76" t="s">
        <v>2603</v>
      </c>
      <c r="N76">
        <v>-47.8</v>
      </c>
      <c r="O76">
        <v>17.1738172809658</v>
      </c>
      <c r="P76">
        <v>40.528422247137797</v>
      </c>
      <c r="Q76">
        <v>175.84660660857301</v>
      </c>
      <c r="R76">
        <v>11.1306696435623</v>
      </c>
      <c r="S76">
        <v>-0.80828288108191204</v>
      </c>
      <c r="T76">
        <v>13.0535386799914</v>
      </c>
    </row>
    <row r="77" spans="1:20" x14ac:dyDescent="0.25">
      <c r="A77" t="s">
        <v>1883</v>
      </c>
      <c r="B77" t="s">
        <v>1546</v>
      </c>
      <c r="C77" t="s">
        <v>1884</v>
      </c>
      <c r="D77">
        <v>39.799999999999997</v>
      </c>
      <c r="E77">
        <v>13.4</v>
      </c>
      <c r="F77">
        <v>11.1</v>
      </c>
      <c r="G77">
        <v>-5.2</v>
      </c>
      <c r="H77">
        <v>5.4</v>
      </c>
      <c r="I77" t="s">
        <v>1814</v>
      </c>
      <c r="J77">
        <v>0.13</v>
      </c>
      <c r="K77" t="s">
        <v>2518</v>
      </c>
      <c r="L77" t="s">
        <v>2525</v>
      </c>
      <c r="M77" t="s">
        <v>2604</v>
      </c>
      <c r="N77">
        <v>-130.4</v>
      </c>
      <c r="O77">
        <v>13.394401815684001</v>
      </c>
      <c r="P77">
        <v>85.775857186865096</v>
      </c>
      <c r="Q77">
        <v>242.264921728026</v>
      </c>
      <c r="R77">
        <v>6.2166073830710502</v>
      </c>
      <c r="S77">
        <v>11.8232986993964</v>
      </c>
      <c r="T77">
        <v>0.98661061701008201</v>
      </c>
    </row>
    <row r="78" spans="1:20" x14ac:dyDescent="0.25">
      <c r="A78" t="s">
        <v>2265</v>
      </c>
      <c r="B78" t="s">
        <v>2266</v>
      </c>
      <c r="C78" t="s">
        <v>2267</v>
      </c>
      <c r="D78">
        <v>36</v>
      </c>
      <c r="E78">
        <v>14.9</v>
      </c>
      <c r="F78">
        <v>-3.9</v>
      </c>
      <c r="G78">
        <v>4</v>
      </c>
      <c r="H78">
        <v>-13.8</v>
      </c>
      <c r="I78" t="s">
        <v>2238</v>
      </c>
      <c r="J78">
        <v>8.8999999999999996E-2</v>
      </c>
      <c r="K78" t="s">
        <v>2518</v>
      </c>
      <c r="L78" t="s">
        <v>2519</v>
      </c>
      <c r="M78" t="s">
        <v>2605</v>
      </c>
      <c r="N78" t="s">
        <v>2606</v>
      </c>
      <c r="O78">
        <v>14.887914561818301</v>
      </c>
      <c r="P78">
        <v>40.629130111154197</v>
      </c>
      <c r="Q78">
        <v>332.70575234237799</v>
      </c>
      <c r="R78">
        <v>-8.6150721985954597</v>
      </c>
      <c r="S78">
        <v>4.4454750458335504</v>
      </c>
      <c r="T78">
        <v>11.2990390135559</v>
      </c>
    </row>
    <row r="79" spans="1:20" x14ac:dyDescent="0.25">
      <c r="A79" t="s">
        <v>534</v>
      </c>
      <c r="B79" t="s">
        <v>535</v>
      </c>
      <c r="C79" t="s">
        <v>536</v>
      </c>
      <c r="D79">
        <v>30.6</v>
      </c>
      <c r="E79">
        <v>16.100000000000001</v>
      </c>
      <c r="F79">
        <v>1.5</v>
      </c>
      <c r="G79">
        <v>15.1</v>
      </c>
      <c r="H79">
        <v>-5.5</v>
      </c>
      <c r="I79" t="s">
        <v>537</v>
      </c>
      <c r="J79">
        <v>0.69</v>
      </c>
      <c r="K79" t="s">
        <v>2518</v>
      </c>
      <c r="L79" t="s">
        <v>2525</v>
      </c>
      <c r="M79" t="s">
        <v>2607</v>
      </c>
      <c r="N79">
        <v>-147.6</v>
      </c>
      <c r="O79">
        <v>16.1403221777014</v>
      </c>
      <c r="P79">
        <v>49.302198563931299</v>
      </c>
      <c r="Q79">
        <v>102.527240438606</v>
      </c>
      <c r="R79">
        <v>2.6542374349272602</v>
      </c>
      <c r="S79">
        <v>-11.945611481922899</v>
      </c>
      <c r="T79">
        <v>10.5246087795215</v>
      </c>
    </row>
    <row r="80" spans="1:20" x14ac:dyDescent="0.25">
      <c r="A80" t="s">
        <v>2050</v>
      </c>
      <c r="B80" t="s">
        <v>2051</v>
      </c>
      <c r="C80" t="s">
        <v>2052</v>
      </c>
      <c r="D80">
        <v>59</v>
      </c>
      <c r="E80">
        <v>42.3</v>
      </c>
      <c r="F80">
        <v>25.2</v>
      </c>
      <c r="G80">
        <v>31.2</v>
      </c>
      <c r="H80">
        <v>-13.3</v>
      </c>
      <c r="I80" t="s">
        <v>1984</v>
      </c>
      <c r="J80">
        <v>0.11</v>
      </c>
      <c r="K80" t="s">
        <v>2518</v>
      </c>
      <c r="L80" t="s">
        <v>2525</v>
      </c>
      <c r="M80" t="s">
        <v>2608</v>
      </c>
      <c r="N80">
        <v>-129.5</v>
      </c>
      <c r="O80">
        <v>42.253638896549496</v>
      </c>
      <c r="P80">
        <v>2.9037182568594</v>
      </c>
      <c r="Q80">
        <v>169.21046226142801</v>
      </c>
      <c r="R80">
        <v>2.1026339064988502</v>
      </c>
      <c r="S80">
        <v>-0.40070096870493499</v>
      </c>
      <c r="T80">
        <v>42.199388258467899</v>
      </c>
    </row>
    <row r="81" spans="1:20" x14ac:dyDescent="0.25">
      <c r="A81" t="s">
        <v>114</v>
      </c>
      <c r="B81" t="s">
        <v>115</v>
      </c>
      <c r="C81" t="s">
        <v>116</v>
      </c>
      <c r="D81">
        <v>25</v>
      </c>
      <c r="E81">
        <v>14.9</v>
      </c>
      <c r="F81">
        <v>-13.4</v>
      </c>
      <c r="G81">
        <v>6</v>
      </c>
      <c r="H81">
        <v>2.5</v>
      </c>
      <c r="I81" t="s">
        <v>117</v>
      </c>
      <c r="J81">
        <v>6</v>
      </c>
      <c r="K81" t="s">
        <v>2518</v>
      </c>
      <c r="L81" t="s">
        <v>2525</v>
      </c>
      <c r="M81" t="s">
        <v>2566</v>
      </c>
      <c r="N81">
        <v>-66.2</v>
      </c>
      <c r="O81">
        <v>14.8932870784122</v>
      </c>
      <c r="P81">
        <v>48.400100121875901</v>
      </c>
      <c r="Q81">
        <v>117.938203127642</v>
      </c>
      <c r="R81">
        <v>5.2179843799101899</v>
      </c>
      <c r="S81">
        <v>-9.8391877707134405</v>
      </c>
      <c r="T81">
        <v>9.8880242224448605</v>
      </c>
    </row>
    <row r="82" spans="1:20" x14ac:dyDescent="0.25">
      <c r="A82" t="s">
        <v>1797</v>
      </c>
      <c r="B82" t="s">
        <v>159</v>
      </c>
      <c r="C82" t="s">
        <v>1798</v>
      </c>
      <c r="D82">
        <v>24.4</v>
      </c>
      <c r="E82">
        <v>17.5</v>
      </c>
      <c r="F82">
        <v>3.8</v>
      </c>
      <c r="G82">
        <v>-5.8</v>
      </c>
      <c r="H82">
        <v>16.100000000000001</v>
      </c>
      <c r="I82" t="s">
        <v>1761</v>
      </c>
      <c r="J82">
        <v>0.14000000000000001</v>
      </c>
      <c r="K82" t="s">
        <v>2518</v>
      </c>
      <c r="L82" t="s">
        <v>2525</v>
      </c>
      <c r="M82" t="s">
        <v>2609</v>
      </c>
      <c r="N82">
        <v>-25.3</v>
      </c>
      <c r="O82">
        <v>17.529689101635501</v>
      </c>
      <c r="P82">
        <v>-17.733958095403899</v>
      </c>
      <c r="Q82">
        <v>137.31920996681899</v>
      </c>
      <c r="R82">
        <v>3.9252916188793199</v>
      </c>
      <c r="S82">
        <v>-3.6197189072358298</v>
      </c>
      <c r="T82">
        <v>-16.696697899266098</v>
      </c>
    </row>
    <row r="83" spans="1:20" x14ac:dyDescent="0.25">
      <c r="A83" t="s">
        <v>1678</v>
      </c>
      <c r="B83" t="s">
        <v>1679</v>
      </c>
      <c r="C83" t="s">
        <v>1680</v>
      </c>
      <c r="D83">
        <v>29.2</v>
      </c>
      <c r="E83">
        <v>15.8</v>
      </c>
      <c r="F83">
        <v>0.2</v>
      </c>
      <c r="G83">
        <v>-15.7</v>
      </c>
      <c r="H83">
        <v>2.1</v>
      </c>
      <c r="I83" t="s">
        <v>1641</v>
      </c>
      <c r="J83">
        <v>0.16</v>
      </c>
      <c r="K83" t="s">
        <v>2524</v>
      </c>
      <c r="L83" t="s">
        <v>2519</v>
      </c>
      <c r="M83">
        <v>-19.2</v>
      </c>
      <c r="N83" t="s">
        <v>2610</v>
      </c>
      <c r="O83">
        <v>15.841085821369701</v>
      </c>
      <c r="P83">
        <v>11.6537938448582</v>
      </c>
      <c r="Q83">
        <v>6.5389564698671201</v>
      </c>
      <c r="R83">
        <v>-3.1790441101572</v>
      </c>
      <c r="S83">
        <v>-0.36439604519820701</v>
      </c>
      <c r="T83">
        <v>15.5145381519373</v>
      </c>
    </row>
    <row r="84" spans="1:20" x14ac:dyDescent="0.25">
      <c r="A84" t="s">
        <v>293</v>
      </c>
      <c r="B84" t="s">
        <v>294</v>
      </c>
      <c r="C84" t="s">
        <v>295</v>
      </c>
      <c r="D84">
        <v>31.5</v>
      </c>
      <c r="E84">
        <v>11.5</v>
      </c>
      <c r="F84">
        <v>4.4000000000000004</v>
      </c>
      <c r="G84">
        <v>-8.5</v>
      </c>
      <c r="H84">
        <v>6.4</v>
      </c>
      <c r="I84" t="s">
        <v>276</v>
      </c>
      <c r="J84">
        <v>1.6</v>
      </c>
      <c r="K84" t="s">
        <v>2524</v>
      </c>
      <c r="L84" t="s">
        <v>2519</v>
      </c>
      <c r="M84">
        <v>-38.799999999999997</v>
      </c>
      <c r="N84" t="s">
        <v>2611</v>
      </c>
      <c r="O84">
        <v>11.5139046374373</v>
      </c>
      <c r="P84">
        <v>16.9486578295203</v>
      </c>
      <c r="Q84">
        <v>281.04852756325499</v>
      </c>
      <c r="R84">
        <v>-0.64323538879565101</v>
      </c>
      <c r="S84">
        <v>3.2942604487607401</v>
      </c>
      <c r="T84">
        <v>11.0138138866758</v>
      </c>
    </row>
    <row r="85" spans="1:20" x14ac:dyDescent="0.25">
      <c r="A85" t="s">
        <v>2047</v>
      </c>
      <c r="B85" t="s">
        <v>2048</v>
      </c>
      <c r="C85" t="s">
        <v>2049</v>
      </c>
      <c r="D85">
        <v>33.299999999999997</v>
      </c>
      <c r="E85">
        <v>15.2</v>
      </c>
      <c r="F85">
        <v>7.3</v>
      </c>
      <c r="G85">
        <v>-12.2</v>
      </c>
      <c r="H85">
        <v>5.3</v>
      </c>
      <c r="I85" t="s">
        <v>1992</v>
      </c>
      <c r="J85">
        <v>0.11</v>
      </c>
      <c r="K85" t="s">
        <v>2524</v>
      </c>
      <c r="L85" t="s">
        <v>2519</v>
      </c>
      <c r="M85">
        <v>-23.6</v>
      </c>
      <c r="N85" t="s">
        <v>2612</v>
      </c>
      <c r="O85">
        <v>15.173002339682199</v>
      </c>
      <c r="P85">
        <v>11.4741700451157</v>
      </c>
      <c r="Q85">
        <v>283.65805842978699</v>
      </c>
      <c r="R85">
        <v>-0.71270342098130202</v>
      </c>
      <c r="S85">
        <v>2.9329559001979102</v>
      </c>
      <c r="T85">
        <v>14.869762053281701</v>
      </c>
    </row>
    <row r="86" spans="1:20" x14ac:dyDescent="0.25">
      <c r="A86" t="s">
        <v>987</v>
      </c>
      <c r="B86" t="s">
        <v>988</v>
      </c>
      <c r="C86" t="s">
        <v>989</v>
      </c>
      <c r="D86">
        <v>33.299999999999997</v>
      </c>
      <c r="E86">
        <v>11.4</v>
      </c>
      <c r="F86">
        <v>3.4</v>
      </c>
      <c r="G86">
        <v>-4.2</v>
      </c>
      <c r="H86">
        <v>10</v>
      </c>
      <c r="I86" t="s">
        <v>984</v>
      </c>
      <c r="J86">
        <v>0.37</v>
      </c>
      <c r="K86" t="s">
        <v>2524</v>
      </c>
      <c r="L86" t="s">
        <v>2519</v>
      </c>
      <c r="M86">
        <v>-48.8</v>
      </c>
      <c r="N86" t="s">
        <v>2613</v>
      </c>
      <c r="O86">
        <v>11.3666177907063</v>
      </c>
      <c r="P86">
        <v>35.624503306558204</v>
      </c>
      <c r="Q86">
        <v>134.34348516404901</v>
      </c>
      <c r="R86">
        <v>4.6276078483619996</v>
      </c>
      <c r="S86">
        <v>-4.7348912930796203</v>
      </c>
      <c r="T86">
        <v>9.2393749812688792</v>
      </c>
    </row>
    <row r="87" spans="1:20" x14ac:dyDescent="0.25">
      <c r="A87" t="s">
        <v>2122</v>
      </c>
      <c r="B87" t="s">
        <v>2123</v>
      </c>
      <c r="C87" t="s">
        <v>2124</v>
      </c>
      <c r="D87">
        <v>30.6</v>
      </c>
      <c r="E87">
        <v>15.9</v>
      </c>
      <c r="F87">
        <v>-2.5</v>
      </c>
      <c r="G87">
        <v>5.9</v>
      </c>
      <c r="H87">
        <v>-14.6</v>
      </c>
      <c r="I87" t="s">
        <v>2069</v>
      </c>
      <c r="J87">
        <v>0.1</v>
      </c>
      <c r="K87" t="s">
        <v>2518</v>
      </c>
      <c r="L87" t="s">
        <v>2525</v>
      </c>
      <c r="M87" t="s">
        <v>2614</v>
      </c>
      <c r="N87">
        <v>-74.599999999999994</v>
      </c>
      <c r="O87">
        <v>15.9442779704821</v>
      </c>
      <c r="P87">
        <v>48.2592058858569</v>
      </c>
      <c r="Q87">
        <v>4.0654715427442598</v>
      </c>
      <c r="R87">
        <v>-11.8671151956438</v>
      </c>
      <c r="S87">
        <v>-0.84345741717671496</v>
      </c>
      <c r="T87">
        <v>10.615090980238</v>
      </c>
    </row>
    <row r="88" spans="1:20" x14ac:dyDescent="0.25">
      <c r="A88" t="s">
        <v>1417</v>
      </c>
      <c r="B88" t="s">
        <v>1418</v>
      </c>
      <c r="C88" t="s">
        <v>1147</v>
      </c>
      <c r="D88">
        <v>41.5</v>
      </c>
      <c r="E88">
        <v>18.100000000000001</v>
      </c>
      <c r="F88">
        <v>6.2</v>
      </c>
      <c r="G88">
        <v>11.1</v>
      </c>
      <c r="H88">
        <v>-12.9</v>
      </c>
      <c r="I88" t="s">
        <v>1368</v>
      </c>
      <c r="J88">
        <v>0.22</v>
      </c>
      <c r="K88" t="s">
        <v>2518</v>
      </c>
      <c r="L88" t="s">
        <v>2519</v>
      </c>
      <c r="M88" t="s">
        <v>2594</v>
      </c>
      <c r="N88" t="s">
        <v>2615</v>
      </c>
      <c r="O88">
        <v>18.112426673419499</v>
      </c>
      <c r="P88">
        <v>74.155091642028594</v>
      </c>
      <c r="Q88">
        <v>24.138276230233799</v>
      </c>
      <c r="R88">
        <v>-15.900677953482999</v>
      </c>
      <c r="S88">
        <v>-7.1254686827099096</v>
      </c>
      <c r="T88">
        <v>4.9453146180337697</v>
      </c>
    </row>
    <row r="89" spans="1:20" x14ac:dyDescent="0.25">
      <c r="A89" t="s">
        <v>2498</v>
      </c>
      <c r="B89" t="s">
        <v>2499</v>
      </c>
      <c r="C89" t="s">
        <v>2500</v>
      </c>
      <c r="D89">
        <v>28.7</v>
      </c>
      <c r="E89">
        <v>16.2</v>
      </c>
      <c r="F89">
        <v>10.199999999999999</v>
      </c>
      <c r="G89">
        <v>0.4</v>
      </c>
      <c r="H89">
        <v>12.6</v>
      </c>
      <c r="I89" t="s">
        <v>2453</v>
      </c>
      <c r="J89">
        <v>7.2999999999999995E-2</v>
      </c>
      <c r="K89" t="s">
        <v>2524</v>
      </c>
      <c r="L89" t="s">
        <v>2519</v>
      </c>
      <c r="M89">
        <v>-24</v>
      </c>
      <c r="N89" t="s">
        <v>2616</v>
      </c>
      <c r="O89">
        <v>16.216041440499598</v>
      </c>
      <c r="P89">
        <v>41.947232254341898</v>
      </c>
      <c r="Q89">
        <v>140.988818076846</v>
      </c>
      <c r="R89">
        <v>8.4225783572772208</v>
      </c>
      <c r="S89">
        <v>-6.8231915612092298</v>
      </c>
      <c r="T89">
        <v>12.0608553069245</v>
      </c>
    </row>
    <row r="90" spans="1:20" x14ac:dyDescent="0.25">
      <c r="A90" t="s">
        <v>1729</v>
      </c>
      <c r="B90" t="s">
        <v>1730</v>
      </c>
      <c r="C90" t="s">
        <v>1731</v>
      </c>
      <c r="D90">
        <v>31.5</v>
      </c>
      <c r="E90">
        <v>14.4</v>
      </c>
      <c r="F90">
        <v>5.4</v>
      </c>
      <c r="G90">
        <v>-13.2</v>
      </c>
      <c r="H90">
        <v>1.7</v>
      </c>
      <c r="I90" t="s">
        <v>1697</v>
      </c>
      <c r="J90">
        <v>0.15</v>
      </c>
      <c r="K90" t="s">
        <v>2518</v>
      </c>
      <c r="L90" t="s">
        <v>2519</v>
      </c>
      <c r="M90" t="s">
        <v>2617</v>
      </c>
      <c r="N90" t="s">
        <v>2618</v>
      </c>
      <c r="O90">
        <v>14.362799170078199</v>
      </c>
      <c r="P90">
        <v>71.601588084441104</v>
      </c>
      <c r="Q90">
        <v>162.65832311850701</v>
      </c>
      <c r="R90">
        <v>13.0091409573298</v>
      </c>
      <c r="S90">
        <v>-4.06227938182725</v>
      </c>
      <c r="T90">
        <v>4.5332259789586802</v>
      </c>
    </row>
    <row r="91" spans="1:20" x14ac:dyDescent="0.25">
      <c r="A91" t="s">
        <v>138</v>
      </c>
      <c r="B91" t="s">
        <v>139</v>
      </c>
      <c r="C91" t="s">
        <v>140</v>
      </c>
      <c r="D91">
        <v>26</v>
      </c>
      <c r="E91">
        <v>20.8</v>
      </c>
      <c r="F91">
        <v>-16.600000000000001</v>
      </c>
      <c r="G91">
        <v>-12.6</v>
      </c>
      <c r="H91">
        <v>0.6</v>
      </c>
      <c r="I91" t="s">
        <v>141</v>
      </c>
      <c r="J91">
        <v>4.2</v>
      </c>
      <c r="K91" t="s">
        <v>2524</v>
      </c>
      <c r="L91" t="s">
        <v>2519</v>
      </c>
      <c r="M91">
        <v>-15.5</v>
      </c>
      <c r="N91" t="s">
        <v>2619</v>
      </c>
      <c r="O91">
        <v>20.848980790436698</v>
      </c>
      <c r="P91">
        <v>18.154119383456599</v>
      </c>
      <c r="Q91">
        <v>41.416651599887203</v>
      </c>
      <c r="R91">
        <v>-4.8714748077868801</v>
      </c>
      <c r="S91">
        <v>-4.2972995937557901</v>
      </c>
      <c r="T91">
        <v>19.8111571948386</v>
      </c>
    </row>
    <row r="92" spans="1:20" x14ac:dyDescent="0.25">
      <c r="A92" t="s">
        <v>316</v>
      </c>
      <c r="B92" t="s">
        <v>317</v>
      </c>
      <c r="C92" t="s">
        <v>318</v>
      </c>
      <c r="D92">
        <v>23.7</v>
      </c>
      <c r="E92">
        <v>16.3</v>
      </c>
      <c r="F92">
        <v>-2.4</v>
      </c>
      <c r="G92">
        <v>13.6</v>
      </c>
      <c r="H92">
        <v>8.6999999999999993</v>
      </c>
      <c r="I92" t="s">
        <v>319</v>
      </c>
      <c r="J92">
        <v>1.4</v>
      </c>
      <c r="K92" t="s">
        <v>2518</v>
      </c>
      <c r="L92" t="s">
        <v>2525</v>
      </c>
      <c r="M92" t="s">
        <v>2620</v>
      </c>
      <c r="N92">
        <v>-83.8</v>
      </c>
      <c r="O92">
        <v>16.322070947033701</v>
      </c>
      <c r="P92">
        <v>54.830825313674097</v>
      </c>
      <c r="Q92">
        <v>176.058363818553</v>
      </c>
      <c r="R92">
        <v>13.3109962899559</v>
      </c>
      <c r="S92">
        <v>-0.91717107535560305</v>
      </c>
      <c r="T92">
        <v>9.4013921834647007</v>
      </c>
    </row>
    <row r="93" spans="1:20" x14ac:dyDescent="0.25">
      <c r="A93" t="s">
        <v>1975</v>
      </c>
      <c r="B93" t="s">
        <v>1976</v>
      </c>
      <c r="C93" t="s">
        <v>1169</v>
      </c>
      <c r="D93">
        <v>42.5</v>
      </c>
      <c r="E93">
        <v>11.6</v>
      </c>
      <c r="F93">
        <v>-8.6</v>
      </c>
      <c r="G93">
        <v>-5.9</v>
      </c>
      <c r="H93">
        <v>5</v>
      </c>
      <c r="I93" t="s">
        <v>1915</v>
      </c>
      <c r="J93">
        <v>0.12</v>
      </c>
      <c r="K93" t="s">
        <v>2518</v>
      </c>
      <c r="L93" t="s">
        <v>2519</v>
      </c>
      <c r="M93" t="s">
        <v>2621</v>
      </c>
      <c r="N93" t="s">
        <v>2622</v>
      </c>
      <c r="O93">
        <v>11.5658981493008</v>
      </c>
      <c r="P93">
        <v>51.394253645964902</v>
      </c>
      <c r="Q93">
        <v>147.257107055603</v>
      </c>
      <c r="R93">
        <v>7.6021377723674899</v>
      </c>
      <c r="S93">
        <v>-4.8885263101177401</v>
      </c>
      <c r="T93">
        <v>7.2166343821223196</v>
      </c>
    </row>
    <row r="94" spans="1:20" x14ac:dyDescent="0.25">
      <c r="A94" t="s">
        <v>1234</v>
      </c>
      <c r="B94" t="s">
        <v>1235</v>
      </c>
      <c r="C94" t="s">
        <v>148</v>
      </c>
      <c r="D94">
        <v>31.8</v>
      </c>
      <c r="E94">
        <v>16.5</v>
      </c>
      <c r="F94">
        <v>9.9</v>
      </c>
      <c r="G94">
        <v>7.6</v>
      </c>
      <c r="H94">
        <v>10.8</v>
      </c>
      <c r="I94" t="s">
        <v>1213</v>
      </c>
      <c r="J94">
        <v>0.27</v>
      </c>
      <c r="K94" t="s">
        <v>2524</v>
      </c>
      <c r="L94" t="s">
        <v>2525</v>
      </c>
      <c r="M94">
        <v>-47.5</v>
      </c>
      <c r="N94">
        <v>-174.4</v>
      </c>
      <c r="O94">
        <v>16.5048477727</v>
      </c>
      <c r="P94">
        <v>23.6378799915713</v>
      </c>
      <c r="Q94">
        <v>85.539910337888202</v>
      </c>
      <c r="R94">
        <v>-0.51462298634859105</v>
      </c>
      <c r="S94">
        <v>-6.5976575313246304</v>
      </c>
      <c r="T94">
        <v>15.120055498617599</v>
      </c>
    </row>
    <row r="95" spans="1:20" x14ac:dyDescent="0.25">
      <c r="A95" t="s">
        <v>31</v>
      </c>
      <c r="B95" t="s">
        <v>32</v>
      </c>
      <c r="C95" t="s">
        <v>33</v>
      </c>
      <c r="D95">
        <v>26</v>
      </c>
      <c r="E95">
        <v>13.6</v>
      </c>
      <c r="F95">
        <v>6.3</v>
      </c>
      <c r="G95">
        <v>-3</v>
      </c>
      <c r="H95">
        <v>-31.2</v>
      </c>
      <c r="I95" t="s">
        <v>34</v>
      </c>
      <c r="J95">
        <v>49</v>
      </c>
      <c r="K95" t="s">
        <v>2518</v>
      </c>
      <c r="L95" t="s">
        <v>2519</v>
      </c>
      <c r="M95" t="s">
        <v>2623</v>
      </c>
      <c r="N95" t="s">
        <v>2624</v>
      </c>
      <c r="O95">
        <v>31.970767898190999</v>
      </c>
      <c r="P95">
        <v>21.413989203354799</v>
      </c>
      <c r="Q95">
        <v>349.43380547001999</v>
      </c>
      <c r="R95">
        <v>-11.474733419083</v>
      </c>
      <c r="S95">
        <v>2.1404313615635799</v>
      </c>
      <c r="T95">
        <v>29.763720307572701</v>
      </c>
    </row>
    <row r="96" spans="1:20" x14ac:dyDescent="0.25">
      <c r="A96" t="s">
        <v>382</v>
      </c>
      <c r="B96" t="s">
        <v>383</v>
      </c>
      <c r="C96" t="s">
        <v>384</v>
      </c>
      <c r="D96">
        <v>27.4</v>
      </c>
      <c r="E96">
        <v>17.399999999999999</v>
      </c>
      <c r="F96">
        <v>-10.1</v>
      </c>
      <c r="G96">
        <v>13.9</v>
      </c>
      <c r="H96">
        <v>3</v>
      </c>
      <c r="I96" t="s">
        <v>385</v>
      </c>
      <c r="J96">
        <v>1.1000000000000001</v>
      </c>
      <c r="K96" t="s">
        <v>2518</v>
      </c>
      <c r="L96" t="s">
        <v>2525</v>
      </c>
      <c r="M96" t="s">
        <v>2619</v>
      </c>
      <c r="N96">
        <v>-6.7</v>
      </c>
      <c r="O96">
        <v>17.441903565838199</v>
      </c>
      <c r="P96">
        <v>57.960594710266001</v>
      </c>
      <c r="Q96">
        <v>238.65037110912399</v>
      </c>
      <c r="R96">
        <v>7.6921406264599197</v>
      </c>
      <c r="S96">
        <v>12.626697583920601</v>
      </c>
      <c r="T96">
        <v>9.2529714528349007</v>
      </c>
    </row>
    <row r="97" spans="1:20" x14ac:dyDescent="0.25">
      <c r="A97" t="s">
        <v>618</v>
      </c>
      <c r="B97" t="s">
        <v>619</v>
      </c>
      <c r="C97" t="s">
        <v>620</v>
      </c>
      <c r="D97">
        <v>32.5</v>
      </c>
      <c r="E97">
        <v>19.100000000000001</v>
      </c>
      <c r="F97">
        <v>7.6</v>
      </c>
      <c r="G97">
        <v>17.3</v>
      </c>
      <c r="H97">
        <v>-2.7</v>
      </c>
      <c r="I97" t="s">
        <v>607</v>
      </c>
      <c r="J97">
        <v>0.61</v>
      </c>
      <c r="K97" t="s">
        <v>2518</v>
      </c>
      <c r="L97" t="s">
        <v>2525</v>
      </c>
      <c r="M97" t="s">
        <v>2625</v>
      </c>
      <c r="N97">
        <v>-172.9</v>
      </c>
      <c r="O97">
        <v>19.087692369692</v>
      </c>
      <c r="P97">
        <v>63.3926597175723</v>
      </c>
      <c r="Q97">
        <v>108.032489608452</v>
      </c>
      <c r="R97">
        <v>5.2829629533419604</v>
      </c>
      <c r="S97">
        <v>-16.227971301356298</v>
      </c>
      <c r="T97">
        <v>8.5488741876327108</v>
      </c>
    </row>
    <row r="98" spans="1:20" x14ac:dyDescent="0.25">
      <c r="A98" t="s">
        <v>1877</v>
      </c>
      <c r="B98" t="s">
        <v>1878</v>
      </c>
      <c r="C98" t="s">
        <v>1879</v>
      </c>
      <c r="D98">
        <v>31.5</v>
      </c>
      <c r="E98">
        <v>14.7</v>
      </c>
      <c r="F98">
        <v>-13.2</v>
      </c>
      <c r="G98">
        <v>-6.5</v>
      </c>
      <c r="H98">
        <v>-0.4</v>
      </c>
      <c r="I98" t="s">
        <v>1818</v>
      </c>
      <c r="J98">
        <v>0.13</v>
      </c>
      <c r="K98" t="s">
        <v>2524</v>
      </c>
      <c r="L98" t="s">
        <v>2525</v>
      </c>
      <c r="M98">
        <v>-39.799999999999997</v>
      </c>
      <c r="N98">
        <v>-31.7</v>
      </c>
      <c r="O98">
        <v>14.719035294475001</v>
      </c>
      <c r="P98">
        <v>67.012623027777707</v>
      </c>
      <c r="Q98">
        <v>66.929369098739201</v>
      </c>
      <c r="R98">
        <v>-5.3098609103361696</v>
      </c>
      <c r="S98">
        <v>-12.4664980052867</v>
      </c>
      <c r="T98">
        <v>5.7482001180427797</v>
      </c>
    </row>
    <row r="99" spans="1:20" x14ac:dyDescent="0.25">
      <c r="A99" t="s">
        <v>243</v>
      </c>
      <c r="B99" t="s">
        <v>244</v>
      </c>
      <c r="C99" t="s">
        <v>245</v>
      </c>
      <c r="D99">
        <v>33</v>
      </c>
      <c r="E99">
        <v>16.5</v>
      </c>
      <c r="F99">
        <v>-16.2</v>
      </c>
      <c r="G99">
        <v>2.8</v>
      </c>
      <c r="H99">
        <v>0.6</v>
      </c>
      <c r="I99" t="s">
        <v>246</v>
      </c>
      <c r="J99">
        <v>1.9</v>
      </c>
      <c r="K99" t="s">
        <v>2524</v>
      </c>
      <c r="L99" t="s">
        <v>2519</v>
      </c>
      <c r="M99">
        <v>-23.5</v>
      </c>
      <c r="N99" t="s">
        <v>2626</v>
      </c>
      <c r="O99">
        <v>16.451139778142998</v>
      </c>
      <c r="P99">
        <v>67.764167219019598</v>
      </c>
      <c r="Q99">
        <v>277.74680152795798</v>
      </c>
      <c r="R99">
        <v>-2.0526320547767001</v>
      </c>
      <c r="S99">
        <v>15.088758903629399</v>
      </c>
      <c r="T99">
        <v>6.2254362414090201</v>
      </c>
    </row>
    <row r="100" spans="1:20" x14ac:dyDescent="0.25">
      <c r="A100" t="s">
        <v>1626</v>
      </c>
      <c r="B100" t="s">
        <v>1159</v>
      </c>
      <c r="C100" t="s">
        <v>1627</v>
      </c>
      <c r="D100">
        <v>40.700000000000003</v>
      </c>
      <c r="E100">
        <v>12.5</v>
      </c>
      <c r="F100">
        <v>-11</v>
      </c>
      <c r="G100">
        <v>2.5</v>
      </c>
      <c r="H100">
        <v>-5.5</v>
      </c>
      <c r="I100" t="s">
        <v>1603</v>
      </c>
      <c r="J100">
        <v>0.17</v>
      </c>
      <c r="K100" t="s">
        <v>2524</v>
      </c>
      <c r="L100" t="s">
        <v>2519</v>
      </c>
      <c r="M100">
        <v>-34.299999999999997</v>
      </c>
      <c r="N100" t="s">
        <v>2627</v>
      </c>
      <c r="O100">
        <v>12.549900398011101</v>
      </c>
      <c r="P100">
        <v>81.386625770953103</v>
      </c>
      <c r="Q100">
        <v>309.78339401472698</v>
      </c>
      <c r="R100">
        <v>-7.9399455272479402</v>
      </c>
      <c r="S100">
        <v>9.5354368716418207</v>
      </c>
      <c r="T100">
        <v>1.87955013002293</v>
      </c>
    </row>
    <row r="101" spans="1:20" x14ac:dyDescent="0.25">
      <c r="A101" t="s">
        <v>1257</v>
      </c>
      <c r="B101" t="s">
        <v>1258</v>
      </c>
      <c r="C101" t="s">
        <v>1259</v>
      </c>
      <c r="E101">
        <v>11.1</v>
      </c>
      <c r="F101">
        <v>-5.6</v>
      </c>
      <c r="G101">
        <v>-7.9</v>
      </c>
      <c r="H101">
        <v>5.5</v>
      </c>
      <c r="I101" t="s">
        <v>1245</v>
      </c>
      <c r="J101">
        <v>0.26</v>
      </c>
      <c r="K101" t="s">
        <v>2524</v>
      </c>
      <c r="L101" t="s">
        <v>2519</v>
      </c>
      <c r="M101">
        <v>-67.3</v>
      </c>
      <c r="N101" t="s">
        <v>2628</v>
      </c>
      <c r="O101">
        <v>11.136426715962401</v>
      </c>
      <c r="P101">
        <v>39.640113251400798</v>
      </c>
      <c r="Q101">
        <v>331.58879299478701</v>
      </c>
      <c r="R101">
        <v>-6.2489176842678704</v>
      </c>
      <c r="S101">
        <v>3.3803569779373799</v>
      </c>
      <c r="T101">
        <v>8.5757923527190396</v>
      </c>
    </row>
    <row r="102" spans="1:20" x14ac:dyDescent="0.25">
      <c r="A102" t="s">
        <v>2299</v>
      </c>
      <c r="B102" t="s">
        <v>2300</v>
      </c>
      <c r="C102" t="s">
        <v>2301</v>
      </c>
      <c r="D102">
        <v>33</v>
      </c>
      <c r="E102">
        <v>16.100000000000001</v>
      </c>
      <c r="F102">
        <v>9.8000000000000007</v>
      </c>
      <c r="G102">
        <v>-9.6</v>
      </c>
      <c r="H102">
        <v>-8.4</v>
      </c>
      <c r="I102" t="s">
        <v>2275</v>
      </c>
      <c r="J102">
        <v>8.5999999999999993E-2</v>
      </c>
      <c r="K102" t="s">
        <v>2524</v>
      </c>
      <c r="L102" t="s">
        <v>2519</v>
      </c>
      <c r="M102">
        <v>-1.7</v>
      </c>
      <c r="N102" t="s">
        <v>2629</v>
      </c>
      <c r="O102">
        <v>16.086018774078301</v>
      </c>
      <c r="P102">
        <v>33.635033180667001</v>
      </c>
      <c r="Q102">
        <v>351.03426767375902</v>
      </c>
      <c r="R102">
        <v>-8.8011920186975292</v>
      </c>
      <c r="S102">
        <v>1.38857648650597</v>
      </c>
      <c r="T102">
        <v>13.3929412151005</v>
      </c>
    </row>
    <row r="103" spans="1:20" x14ac:dyDescent="0.25">
      <c r="A103" t="s">
        <v>227</v>
      </c>
      <c r="B103" t="s">
        <v>228</v>
      </c>
      <c r="C103" t="s">
        <v>229</v>
      </c>
      <c r="D103">
        <v>43.3</v>
      </c>
      <c r="E103">
        <v>24.4</v>
      </c>
      <c r="F103">
        <v>20.399999999999999</v>
      </c>
      <c r="G103">
        <v>12.9</v>
      </c>
      <c r="H103">
        <v>-3.8</v>
      </c>
      <c r="I103" t="s">
        <v>230</v>
      </c>
      <c r="J103">
        <v>2.1</v>
      </c>
      <c r="K103" t="s">
        <v>2518</v>
      </c>
      <c r="L103" t="s">
        <v>2525</v>
      </c>
      <c r="M103" t="s">
        <v>2630</v>
      </c>
      <c r="N103">
        <v>-69</v>
      </c>
      <c r="O103">
        <v>24.4337880812616</v>
      </c>
      <c r="P103">
        <v>78.733415965733002</v>
      </c>
      <c r="Q103">
        <v>261.00139995066098</v>
      </c>
      <c r="R103">
        <v>3.7480481128415701</v>
      </c>
      <c r="S103">
        <v>23.667987249840198</v>
      </c>
      <c r="T103">
        <v>4.7737317567315403</v>
      </c>
    </row>
    <row r="104" spans="1:20" x14ac:dyDescent="0.25">
      <c r="A104" t="s">
        <v>2121</v>
      </c>
      <c r="B104" t="s">
        <v>466</v>
      </c>
      <c r="C104" t="s">
        <v>1748</v>
      </c>
      <c r="D104">
        <v>63</v>
      </c>
      <c r="E104">
        <v>14.1</v>
      </c>
      <c r="F104">
        <v>-10</v>
      </c>
      <c r="G104">
        <v>-1</v>
      </c>
      <c r="H104">
        <v>-9.9</v>
      </c>
      <c r="I104" t="s">
        <v>2069</v>
      </c>
      <c r="J104">
        <v>0.1</v>
      </c>
      <c r="K104" t="s">
        <v>2518</v>
      </c>
      <c r="L104" t="s">
        <v>2519</v>
      </c>
      <c r="M104" t="s">
        <v>2631</v>
      </c>
      <c r="N104" t="s">
        <v>2632</v>
      </c>
      <c r="O104">
        <v>14.1070904158157</v>
      </c>
      <c r="P104">
        <v>13.5220937848923</v>
      </c>
      <c r="Q104">
        <v>340.18029683468802</v>
      </c>
      <c r="R104">
        <v>-3.1031335035135501</v>
      </c>
      <c r="S104">
        <v>1.11840239221933</v>
      </c>
      <c r="T104">
        <v>13.7160394629226</v>
      </c>
    </row>
    <row r="105" spans="1:20" x14ac:dyDescent="0.25">
      <c r="A105" t="s">
        <v>193</v>
      </c>
      <c r="B105" t="s">
        <v>194</v>
      </c>
      <c r="C105" t="s">
        <v>195</v>
      </c>
      <c r="D105">
        <v>27.2</v>
      </c>
      <c r="E105">
        <v>14.4</v>
      </c>
      <c r="F105">
        <v>-8.9</v>
      </c>
      <c r="G105">
        <v>-4.3</v>
      </c>
      <c r="H105">
        <v>-10.5</v>
      </c>
      <c r="I105" t="s">
        <v>196</v>
      </c>
      <c r="J105">
        <v>2.8</v>
      </c>
      <c r="K105" t="s">
        <v>2518</v>
      </c>
      <c r="L105" t="s">
        <v>2519</v>
      </c>
      <c r="M105" t="s">
        <v>2633</v>
      </c>
      <c r="N105" t="s">
        <v>2634</v>
      </c>
      <c r="O105">
        <v>14.420471559557299</v>
      </c>
      <c r="P105">
        <v>9.9823419787225394</v>
      </c>
      <c r="Q105">
        <v>237.481370422097</v>
      </c>
      <c r="R105">
        <v>1.3437795622372199</v>
      </c>
      <c r="S105">
        <v>2.1077986941353699</v>
      </c>
      <c r="T105">
        <v>14.202163256106999</v>
      </c>
    </row>
    <row r="106" spans="1:20" x14ac:dyDescent="0.25">
      <c r="A106" t="s">
        <v>421</v>
      </c>
      <c r="B106" t="s">
        <v>422</v>
      </c>
      <c r="C106" t="s">
        <v>423</v>
      </c>
      <c r="D106">
        <v>28.7</v>
      </c>
      <c r="E106">
        <v>16.899999999999999</v>
      </c>
      <c r="F106">
        <v>0.9</v>
      </c>
      <c r="G106">
        <v>-16.399999999999999</v>
      </c>
      <c r="H106">
        <v>3.9</v>
      </c>
      <c r="I106" t="s">
        <v>424</v>
      </c>
      <c r="J106">
        <v>0.98</v>
      </c>
      <c r="K106" t="s">
        <v>2524</v>
      </c>
      <c r="L106" t="s">
        <v>2519</v>
      </c>
      <c r="M106">
        <v>-21.2</v>
      </c>
      <c r="N106" t="s">
        <v>2635</v>
      </c>
      <c r="O106">
        <v>16.881350656863901</v>
      </c>
      <c r="P106">
        <v>66.662052447515407</v>
      </c>
      <c r="Q106">
        <v>95.884538737117396</v>
      </c>
      <c r="R106">
        <v>1.58914317897232</v>
      </c>
      <c r="S106">
        <v>-15.4185116063991</v>
      </c>
      <c r="T106">
        <v>6.6876097224690296</v>
      </c>
    </row>
    <row r="107" spans="1:20" x14ac:dyDescent="0.25">
      <c r="A107" t="s">
        <v>1874</v>
      </c>
      <c r="B107" t="s">
        <v>1875</v>
      </c>
      <c r="C107" t="s">
        <v>1876</v>
      </c>
      <c r="D107">
        <v>39</v>
      </c>
      <c r="E107">
        <v>11.5</v>
      </c>
      <c r="F107">
        <v>1.3</v>
      </c>
      <c r="G107">
        <v>-2.1</v>
      </c>
      <c r="H107">
        <v>-11.2</v>
      </c>
      <c r="I107" t="s">
        <v>1818</v>
      </c>
      <c r="J107">
        <v>0.13</v>
      </c>
      <c r="K107" t="s">
        <v>2518</v>
      </c>
      <c r="L107" t="s">
        <v>2525</v>
      </c>
      <c r="M107" t="s">
        <v>2636</v>
      </c>
      <c r="N107">
        <v>-7.5</v>
      </c>
      <c r="O107">
        <v>11.4690888914508</v>
      </c>
      <c r="P107">
        <v>51.689997641753003</v>
      </c>
      <c r="Q107">
        <v>12.2687134301132</v>
      </c>
      <c r="R107">
        <v>-8.7938977271551799</v>
      </c>
      <c r="S107">
        <v>-1.91235015900478</v>
      </c>
      <c r="T107">
        <v>7.1098719843390601</v>
      </c>
    </row>
    <row r="108" spans="1:20" x14ac:dyDescent="0.25">
      <c r="A108" t="s">
        <v>2118</v>
      </c>
      <c r="B108" t="s">
        <v>2119</v>
      </c>
      <c r="C108" t="s">
        <v>2120</v>
      </c>
      <c r="D108">
        <v>34</v>
      </c>
      <c r="E108">
        <v>13.1</v>
      </c>
      <c r="F108">
        <v>8.6999999999999993</v>
      </c>
      <c r="G108">
        <v>-9.5</v>
      </c>
      <c r="H108">
        <v>2.5</v>
      </c>
      <c r="I108" t="s">
        <v>2067</v>
      </c>
      <c r="J108">
        <v>0.1</v>
      </c>
      <c r="K108" t="s">
        <v>2524</v>
      </c>
      <c r="L108" t="s">
        <v>2525</v>
      </c>
      <c r="M108">
        <v>-45.5</v>
      </c>
      <c r="N108">
        <v>-1.4</v>
      </c>
      <c r="O108">
        <v>13.1221187313635</v>
      </c>
      <c r="P108">
        <v>-70.057512748279606</v>
      </c>
      <c r="Q108">
        <v>131.17620920944299</v>
      </c>
      <c r="R108">
        <v>8.1212492185116094</v>
      </c>
      <c r="S108">
        <v>-9.2846042029993896</v>
      </c>
      <c r="T108">
        <v>-4.4756492182107603</v>
      </c>
    </row>
    <row r="109" spans="1:20" x14ac:dyDescent="0.25">
      <c r="A109" t="s">
        <v>1972</v>
      </c>
      <c r="B109" t="s">
        <v>1973</v>
      </c>
      <c r="C109" t="s">
        <v>1974</v>
      </c>
      <c r="D109">
        <v>28.2</v>
      </c>
      <c r="E109">
        <v>14.6</v>
      </c>
      <c r="F109">
        <v>7.1</v>
      </c>
      <c r="G109">
        <v>-4.5999999999999996</v>
      </c>
      <c r="H109">
        <v>11.9</v>
      </c>
      <c r="I109" t="s">
        <v>1915</v>
      </c>
      <c r="J109">
        <v>0.12</v>
      </c>
      <c r="K109" t="s">
        <v>2524</v>
      </c>
      <c r="L109" t="s">
        <v>2519</v>
      </c>
      <c r="M109">
        <v>-59</v>
      </c>
      <c r="N109" t="s">
        <v>2637</v>
      </c>
      <c r="O109">
        <v>14.6006849154415</v>
      </c>
      <c r="P109">
        <v>50.182810483491302</v>
      </c>
      <c r="Q109">
        <v>132.28244122988801</v>
      </c>
      <c r="R109">
        <v>7.5450649904453799</v>
      </c>
      <c r="S109">
        <v>-8.2970247874116794</v>
      </c>
      <c r="T109">
        <v>9.3494050060435203</v>
      </c>
    </row>
    <row r="110" spans="1:20" x14ac:dyDescent="0.25">
      <c r="A110" t="s">
        <v>1354</v>
      </c>
      <c r="B110" t="s">
        <v>119</v>
      </c>
      <c r="C110" t="s">
        <v>1355</v>
      </c>
      <c r="D110">
        <v>30</v>
      </c>
      <c r="E110">
        <v>20.9</v>
      </c>
      <c r="F110">
        <v>-9.1</v>
      </c>
      <c r="G110">
        <v>-2.5</v>
      </c>
      <c r="H110">
        <v>18.600000000000001</v>
      </c>
      <c r="I110" t="s">
        <v>1327</v>
      </c>
      <c r="J110">
        <v>0.23</v>
      </c>
      <c r="K110" t="s">
        <v>2518</v>
      </c>
      <c r="L110" t="s">
        <v>2519</v>
      </c>
      <c r="M110" t="s">
        <v>2638</v>
      </c>
      <c r="N110" t="s">
        <v>2639</v>
      </c>
      <c r="O110">
        <v>20.8571330724047</v>
      </c>
      <c r="P110">
        <v>71.169084140316599</v>
      </c>
      <c r="Q110">
        <v>174.40783757921099</v>
      </c>
      <c r="R110">
        <v>19.646808460301202</v>
      </c>
      <c r="S110">
        <v>-1.9236730933705199</v>
      </c>
      <c r="T110">
        <v>6.7321912594696602</v>
      </c>
    </row>
    <row r="111" spans="1:20" x14ac:dyDescent="0.25">
      <c r="A111" t="s">
        <v>338</v>
      </c>
      <c r="B111" t="s">
        <v>339</v>
      </c>
      <c r="C111" t="s">
        <v>340</v>
      </c>
      <c r="D111">
        <v>31.5</v>
      </c>
      <c r="E111">
        <v>10.9</v>
      </c>
      <c r="F111">
        <v>-5.9</v>
      </c>
      <c r="G111">
        <v>-9.1</v>
      </c>
      <c r="H111">
        <v>1.4</v>
      </c>
      <c r="I111" t="s">
        <v>341</v>
      </c>
      <c r="J111">
        <v>1.3</v>
      </c>
      <c r="K111" t="s">
        <v>2524</v>
      </c>
      <c r="L111" t="s">
        <v>2519</v>
      </c>
      <c r="M111">
        <v>-22.2</v>
      </c>
      <c r="N111" t="s">
        <v>2640</v>
      </c>
      <c r="O111">
        <v>10.9352640571684</v>
      </c>
      <c r="P111">
        <v>21.095447763853201</v>
      </c>
      <c r="Q111">
        <v>312.35037410474803</v>
      </c>
      <c r="R111">
        <v>-2.65143439030886</v>
      </c>
      <c r="S111">
        <v>2.9087467283372601</v>
      </c>
      <c r="T111">
        <v>10.202405997816101</v>
      </c>
    </row>
    <row r="112" spans="1:20" x14ac:dyDescent="0.25">
      <c r="A112" t="s">
        <v>1414</v>
      </c>
      <c r="B112" t="s">
        <v>1415</v>
      </c>
      <c r="C112" t="s">
        <v>1416</v>
      </c>
      <c r="D112">
        <v>31.5</v>
      </c>
      <c r="E112">
        <v>13.1</v>
      </c>
      <c r="F112">
        <v>-0.9</v>
      </c>
      <c r="G112">
        <v>13.1</v>
      </c>
      <c r="H112">
        <v>-0.4</v>
      </c>
      <c r="I112" t="s">
        <v>1385</v>
      </c>
      <c r="J112">
        <v>0.22</v>
      </c>
      <c r="K112" t="s">
        <v>2524</v>
      </c>
      <c r="L112" t="s">
        <v>2525</v>
      </c>
      <c r="M112">
        <v>-13.5</v>
      </c>
      <c r="N112">
        <v>-37.1</v>
      </c>
      <c r="O112">
        <v>13.1369707314891</v>
      </c>
      <c r="P112">
        <v>50.8823775004292</v>
      </c>
      <c r="Q112">
        <v>283.62638210879499</v>
      </c>
      <c r="R112">
        <v>-2.40121202864148</v>
      </c>
      <c r="S112">
        <v>9.9054622787992699</v>
      </c>
      <c r="T112">
        <v>8.2883048831948898</v>
      </c>
    </row>
    <row r="113" spans="1:20" x14ac:dyDescent="0.25">
      <c r="A113" t="s">
        <v>695</v>
      </c>
      <c r="B113" t="s">
        <v>696</v>
      </c>
      <c r="C113" t="s">
        <v>697</v>
      </c>
      <c r="D113">
        <v>37</v>
      </c>
      <c r="E113">
        <v>16.5</v>
      </c>
      <c r="F113">
        <v>8.1</v>
      </c>
      <c r="G113">
        <v>-8.4</v>
      </c>
      <c r="H113">
        <v>-11.7</v>
      </c>
      <c r="I113" t="s">
        <v>683</v>
      </c>
      <c r="J113">
        <v>0.53</v>
      </c>
      <c r="K113" t="s">
        <v>2524</v>
      </c>
      <c r="L113" t="s">
        <v>2519</v>
      </c>
      <c r="M113">
        <v>-19.399999999999999</v>
      </c>
      <c r="N113" t="s">
        <v>2641</v>
      </c>
      <c r="O113">
        <v>16.524527224704499</v>
      </c>
      <c r="P113">
        <v>69.901555906109394</v>
      </c>
      <c r="Q113">
        <v>21.8447807940674</v>
      </c>
      <c r="R113">
        <v>-14.403959860238</v>
      </c>
      <c r="S113">
        <v>-5.7742357180522097</v>
      </c>
      <c r="T113">
        <v>5.6783925733452598</v>
      </c>
    </row>
    <row r="114" spans="1:20" x14ac:dyDescent="0.25">
      <c r="A114" t="s">
        <v>649</v>
      </c>
      <c r="B114" t="s">
        <v>571</v>
      </c>
      <c r="C114" t="s">
        <v>650</v>
      </c>
      <c r="D114">
        <v>43.6</v>
      </c>
      <c r="E114">
        <v>23.7</v>
      </c>
      <c r="F114">
        <v>18.600000000000001</v>
      </c>
      <c r="G114">
        <v>-12.1</v>
      </c>
      <c r="H114">
        <v>8.4</v>
      </c>
      <c r="I114" t="s">
        <v>651</v>
      </c>
      <c r="J114">
        <v>0.56000000000000005</v>
      </c>
      <c r="K114" t="s">
        <v>2524</v>
      </c>
      <c r="L114" t="s">
        <v>2519</v>
      </c>
      <c r="M114">
        <v>-52</v>
      </c>
      <c r="N114" t="s">
        <v>2642</v>
      </c>
      <c r="O114">
        <v>23.726145915424201</v>
      </c>
      <c r="P114">
        <v>73.6529698864328</v>
      </c>
      <c r="Q114">
        <v>102.93587098826499</v>
      </c>
      <c r="R114">
        <v>5.09662981638186</v>
      </c>
      <c r="S114">
        <v>-22.189208169443599</v>
      </c>
      <c r="T114">
        <v>6.6778293874480799</v>
      </c>
    </row>
    <row r="115" spans="1:20" x14ac:dyDescent="0.25">
      <c r="A115" t="s">
        <v>2155</v>
      </c>
      <c r="B115" t="s">
        <v>2156</v>
      </c>
      <c r="C115" t="s">
        <v>2157</v>
      </c>
      <c r="D115">
        <v>26</v>
      </c>
      <c r="E115">
        <v>21</v>
      </c>
      <c r="F115">
        <v>0.8</v>
      </c>
      <c r="G115">
        <v>2.2000000000000002</v>
      </c>
      <c r="H115">
        <v>-20.9</v>
      </c>
      <c r="I115" t="s">
        <v>2131</v>
      </c>
      <c r="J115">
        <v>9.8000000000000004E-2</v>
      </c>
      <c r="K115" t="s">
        <v>2518</v>
      </c>
      <c r="L115" t="s">
        <v>2519</v>
      </c>
      <c r="M115" t="s">
        <v>2643</v>
      </c>
      <c r="N115" t="s">
        <v>2644</v>
      </c>
      <c r="O115">
        <v>21.030691857378301</v>
      </c>
      <c r="P115">
        <v>40.3347210249798</v>
      </c>
      <c r="Q115">
        <v>357.03292922897901</v>
      </c>
      <c r="R115">
        <v>-13.5939060992207</v>
      </c>
      <c r="S115">
        <v>0.70459247164466299</v>
      </c>
      <c r="T115">
        <v>16.031196661961101</v>
      </c>
    </row>
    <row r="116" spans="1:20" x14ac:dyDescent="0.25">
      <c r="A116" t="s">
        <v>110</v>
      </c>
      <c r="B116" t="s">
        <v>111</v>
      </c>
      <c r="C116" t="s">
        <v>112</v>
      </c>
      <c r="D116">
        <v>20</v>
      </c>
      <c r="E116">
        <v>31.4</v>
      </c>
      <c r="F116">
        <v>27.8</v>
      </c>
      <c r="G116">
        <v>-4.7</v>
      </c>
      <c r="H116">
        <v>-13.9</v>
      </c>
      <c r="I116" t="s">
        <v>113</v>
      </c>
      <c r="J116">
        <v>6.4</v>
      </c>
      <c r="K116" t="s">
        <v>2518</v>
      </c>
      <c r="L116" t="s">
        <v>2519</v>
      </c>
      <c r="M116" t="s">
        <v>2645</v>
      </c>
      <c r="N116" t="s">
        <v>2646</v>
      </c>
      <c r="O116">
        <v>31.4346942087878</v>
      </c>
      <c r="P116">
        <v>33.957659742070803</v>
      </c>
      <c r="Q116">
        <v>179.351210795876</v>
      </c>
      <c r="R116">
        <v>17.5576692885463</v>
      </c>
      <c r="S116">
        <v>-0.19882290237424799</v>
      </c>
      <c r="T116">
        <v>26.0735252431951</v>
      </c>
    </row>
    <row r="117" spans="1:20" x14ac:dyDescent="0.25">
      <c r="A117" t="s">
        <v>2152</v>
      </c>
      <c r="B117" t="s">
        <v>2153</v>
      </c>
      <c r="C117" t="s">
        <v>2154</v>
      </c>
      <c r="D117">
        <v>33.299999999999997</v>
      </c>
      <c r="E117">
        <v>11.4</v>
      </c>
      <c r="F117">
        <v>6.7</v>
      </c>
      <c r="G117">
        <v>-3.4</v>
      </c>
      <c r="H117">
        <v>8.6</v>
      </c>
      <c r="I117" t="s">
        <v>2131</v>
      </c>
      <c r="J117">
        <v>9.8000000000000004E-2</v>
      </c>
      <c r="K117" t="s">
        <v>2524</v>
      </c>
      <c r="L117" t="s">
        <v>2519</v>
      </c>
      <c r="M117">
        <v>-24.2</v>
      </c>
      <c r="N117" t="s">
        <v>2647</v>
      </c>
      <c r="O117">
        <v>11.419719786404601</v>
      </c>
      <c r="P117">
        <v>28.4615680687475</v>
      </c>
      <c r="Q117">
        <v>154.61090199079001</v>
      </c>
      <c r="R117">
        <v>4.9166534936283801</v>
      </c>
      <c r="S117">
        <v>-2.3334523783965699</v>
      </c>
      <c r="T117">
        <v>10.039497916795799</v>
      </c>
    </row>
    <row r="118" spans="1:20" x14ac:dyDescent="0.25">
      <c r="A118" t="s">
        <v>2297</v>
      </c>
      <c r="B118" t="s">
        <v>2298</v>
      </c>
      <c r="C118" t="s">
        <v>1310</v>
      </c>
      <c r="D118">
        <v>35.4</v>
      </c>
      <c r="E118">
        <v>16.7</v>
      </c>
      <c r="F118">
        <v>-5.7</v>
      </c>
      <c r="G118">
        <v>-10.7</v>
      </c>
      <c r="H118">
        <v>-11.5</v>
      </c>
      <c r="I118" t="s">
        <v>2275</v>
      </c>
      <c r="J118">
        <v>8.5999999999999993E-2</v>
      </c>
      <c r="K118" t="s">
        <v>2518</v>
      </c>
      <c r="L118" t="s">
        <v>2519</v>
      </c>
      <c r="M118" t="s">
        <v>2648</v>
      </c>
      <c r="N118" t="s">
        <v>2607</v>
      </c>
      <c r="O118">
        <v>16.7101765400609</v>
      </c>
      <c r="P118">
        <v>20.219440007973901</v>
      </c>
      <c r="Q118">
        <v>38.769101942364401</v>
      </c>
      <c r="R118">
        <v>-4.5028726878434098</v>
      </c>
      <c r="S118">
        <v>-3.61640629028869</v>
      </c>
      <c r="T118">
        <v>15.680425475752701</v>
      </c>
    </row>
    <row r="119" spans="1:20" x14ac:dyDescent="0.25">
      <c r="A119" t="s">
        <v>2042</v>
      </c>
      <c r="B119" t="s">
        <v>2043</v>
      </c>
      <c r="C119" t="s">
        <v>2044</v>
      </c>
      <c r="D119">
        <v>24.1</v>
      </c>
      <c r="E119">
        <v>15.9</v>
      </c>
      <c r="F119">
        <v>9.5</v>
      </c>
      <c r="G119">
        <v>-8.3000000000000007</v>
      </c>
      <c r="H119">
        <v>9.6999999999999993</v>
      </c>
      <c r="I119" t="s">
        <v>1992</v>
      </c>
      <c r="J119">
        <v>0.11</v>
      </c>
      <c r="K119" t="s">
        <v>2524</v>
      </c>
      <c r="L119" t="s">
        <v>2519</v>
      </c>
      <c r="M119">
        <v>-65.2</v>
      </c>
      <c r="N119" t="s">
        <v>2649</v>
      </c>
      <c r="O119">
        <v>15.9132020662091</v>
      </c>
      <c r="P119">
        <v>28.342642225583099</v>
      </c>
      <c r="Q119">
        <v>17.986635967985102</v>
      </c>
      <c r="R119">
        <v>-7.1854787996612304</v>
      </c>
      <c r="S119">
        <v>-2.3328508044914802</v>
      </c>
      <c r="T119">
        <v>14.0055953655531</v>
      </c>
    </row>
    <row r="120" spans="1:20" x14ac:dyDescent="0.25">
      <c r="A120" t="s">
        <v>674</v>
      </c>
      <c r="B120" t="s">
        <v>675</v>
      </c>
      <c r="C120" t="s">
        <v>676</v>
      </c>
      <c r="D120">
        <v>37</v>
      </c>
      <c r="E120">
        <v>14.6</v>
      </c>
      <c r="F120">
        <v>-8.5</v>
      </c>
      <c r="G120">
        <v>-9</v>
      </c>
      <c r="H120">
        <v>7.8</v>
      </c>
      <c r="I120" t="s">
        <v>669</v>
      </c>
      <c r="J120">
        <v>0.54</v>
      </c>
      <c r="K120" t="s">
        <v>2518</v>
      </c>
      <c r="L120" t="s">
        <v>2519</v>
      </c>
      <c r="M120" t="s">
        <v>2650</v>
      </c>
      <c r="N120" t="s">
        <v>2651</v>
      </c>
      <c r="O120">
        <v>14.6318146516418</v>
      </c>
      <c r="P120">
        <v>78.432466184593693</v>
      </c>
      <c r="Q120">
        <v>223.436610088885</v>
      </c>
      <c r="R120">
        <v>10.4088824591188</v>
      </c>
      <c r="S120">
        <v>9.8557970334623999</v>
      </c>
      <c r="T120">
        <v>2.9340127449353601</v>
      </c>
    </row>
    <row r="121" spans="1:20" x14ac:dyDescent="0.25">
      <c r="A121" t="s">
        <v>1869</v>
      </c>
      <c r="B121" t="s">
        <v>1870</v>
      </c>
      <c r="C121" t="s">
        <v>1871</v>
      </c>
      <c r="D121">
        <v>36</v>
      </c>
      <c r="E121">
        <v>14.7</v>
      </c>
      <c r="F121">
        <v>12.7</v>
      </c>
      <c r="G121">
        <v>-6.1</v>
      </c>
      <c r="H121">
        <v>-4.2</v>
      </c>
      <c r="I121" t="s">
        <v>1818</v>
      </c>
      <c r="J121">
        <v>0.13</v>
      </c>
      <c r="K121" t="s">
        <v>2518</v>
      </c>
      <c r="L121" t="s">
        <v>2525</v>
      </c>
      <c r="M121" t="s">
        <v>2652</v>
      </c>
      <c r="N121">
        <v>-116.9</v>
      </c>
      <c r="O121">
        <v>14.7017005819055</v>
      </c>
      <c r="P121">
        <v>76.6937719384769</v>
      </c>
      <c r="Q121">
        <v>280.09138850821302</v>
      </c>
      <c r="R121">
        <v>-2.5068576405721301</v>
      </c>
      <c r="S121">
        <v>14.0856803528059</v>
      </c>
      <c r="T121">
        <v>3.3836775509025698</v>
      </c>
    </row>
    <row r="122" spans="1:20" x14ac:dyDescent="0.25">
      <c r="A122" t="s">
        <v>1967</v>
      </c>
      <c r="B122" t="s">
        <v>1968</v>
      </c>
      <c r="C122" t="s">
        <v>1969</v>
      </c>
      <c r="D122">
        <v>38</v>
      </c>
      <c r="E122">
        <v>17.2</v>
      </c>
      <c r="F122">
        <v>-0.4</v>
      </c>
      <c r="G122">
        <v>8.6999999999999993</v>
      </c>
      <c r="H122">
        <v>-14.8</v>
      </c>
      <c r="I122" t="s">
        <v>1905</v>
      </c>
      <c r="J122">
        <v>0.12</v>
      </c>
      <c r="K122" t="s">
        <v>2524</v>
      </c>
      <c r="L122" t="s">
        <v>2525</v>
      </c>
      <c r="M122">
        <v>-6.6</v>
      </c>
      <c r="N122">
        <v>-69.7</v>
      </c>
      <c r="O122">
        <v>17.172361514946001</v>
      </c>
      <c r="P122">
        <v>67.605541565667593</v>
      </c>
      <c r="Q122">
        <v>350.41701119815701</v>
      </c>
      <c r="R122">
        <v>-15.6557122990531</v>
      </c>
      <c r="S122">
        <v>2.6431845951311002</v>
      </c>
      <c r="T122">
        <v>6.5423426695137499</v>
      </c>
    </row>
    <row r="123" spans="1:20" x14ac:dyDescent="0.25">
      <c r="A123" t="s">
        <v>1351</v>
      </c>
      <c r="B123" t="s">
        <v>1352</v>
      </c>
      <c r="C123" t="s">
        <v>1353</v>
      </c>
      <c r="D123">
        <v>35</v>
      </c>
      <c r="E123">
        <v>13.7</v>
      </c>
      <c r="F123">
        <v>-10</v>
      </c>
      <c r="G123">
        <v>-6.5</v>
      </c>
      <c r="H123">
        <v>-6.8</v>
      </c>
      <c r="I123" t="s">
        <v>1331</v>
      </c>
      <c r="J123">
        <v>0.23</v>
      </c>
      <c r="K123" t="s">
        <v>2518</v>
      </c>
      <c r="L123" t="s">
        <v>2519</v>
      </c>
      <c r="M123" t="s">
        <v>2653</v>
      </c>
      <c r="N123" t="s">
        <v>2654</v>
      </c>
      <c r="O123">
        <v>13.729166034395501</v>
      </c>
      <c r="P123">
        <v>25.581726713665098</v>
      </c>
      <c r="Q123">
        <v>290.85851560650099</v>
      </c>
      <c r="R123">
        <v>-2.1108137466496699</v>
      </c>
      <c r="S123">
        <v>5.5397067876338797</v>
      </c>
      <c r="T123">
        <v>12.3832998039294</v>
      </c>
    </row>
    <row r="124" spans="1:20" x14ac:dyDescent="0.25">
      <c r="A124" t="s">
        <v>1158</v>
      </c>
      <c r="B124" t="s">
        <v>1159</v>
      </c>
      <c r="C124" t="s">
        <v>1160</v>
      </c>
      <c r="D124">
        <v>20</v>
      </c>
      <c r="E124">
        <v>15.2</v>
      </c>
      <c r="F124">
        <v>10.9</v>
      </c>
      <c r="G124">
        <v>-9.6999999999999993</v>
      </c>
      <c r="H124">
        <v>4.2</v>
      </c>
      <c r="I124" t="s">
        <v>1151</v>
      </c>
      <c r="J124">
        <v>0.28999999999999998</v>
      </c>
      <c r="K124" t="s">
        <v>2524</v>
      </c>
      <c r="L124" t="s">
        <v>2519</v>
      </c>
      <c r="M124">
        <v>-34.299999999999997</v>
      </c>
      <c r="N124" t="s">
        <v>2655</v>
      </c>
      <c r="O124">
        <v>15.1835437233868</v>
      </c>
      <c r="P124">
        <v>18.564130590241302</v>
      </c>
      <c r="Q124">
        <v>11.643743852350401</v>
      </c>
      <c r="R124">
        <v>-4.7344475250117402</v>
      </c>
      <c r="S124">
        <v>-0.97561003304883398</v>
      </c>
      <c r="T124">
        <v>14.3935121390272</v>
      </c>
    </row>
    <row r="125" spans="1:20" x14ac:dyDescent="0.25">
      <c r="A125" t="s">
        <v>704</v>
      </c>
      <c r="B125" t="s">
        <v>705</v>
      </c>
      <c r="C125" t="s">
        <v>706</v>
      </c>
      <c r="D125">
        <v>35.1</v>
      </c>
      <c r="E125">
        <v>24.3</v>
      </c>
      <c r="F125">
        <v>17.7</v>
      </c>
      <c r="G125">
        <v>13.1</v>
      </c>
      <c r="H125">
        <v>-10.3</v>
      </c>
      <c r="I125" t="s">
        <v>703</v>
      </c>
      <c r="J125">
        <v>0.52</v>
      </c>
      <c r="K125" t="s">
        <v>2518</v>
      </c>
      <c r="L125" t="s">
        <v>2519</v>
      </c>
      <c r="M125" t="s">
        <v>2656</v>
      </c>
      <c r="N125" t="s">
        <v>2657</v>
      </c>
      <c r="O125">
        <v>24.310285888898999</v>
      </c>
      <c r="P125">
        <v>59.922344669251103</v>
      </c>
      <c r="Q125">
        <v>89.590347885271697</v>
      </c>
      <c r="R125">
        <v>-0.150407396306145</v>
      </c>
      <c r="S125">
        <v>-21.0362937626684</v>
      </c>
      <c r="T125">
        <v>12.1836662111967</v>
      </c>
    </row>
    <row r="126" spans="1:20" x14ac:dyDescent="0.25">
      <c r="A126" t="s">
        <v>289</v>
      </c>
      <c r="B126" t="s">
        <v>290</v>
      </c>
      <c r="C126" t="s">
        <v>291</v>
      </c>
      <c r="D126">
        <v>33.299999999999997</v>
      </c>
      <c r="E126">
        <v>13.6</v>
      </c>
      <c r="F126">
        <v>8.6999999999999993</v>
      </c>
      <c r="G126">
        <v>-5.7</v>
      </c>
      <c r="H126">
        <v>8.8000000000000007</v>
      </c>
      <c r="I126" t="s">
        <v>292</v>
      </c>
      <c r="J126">
        <v>1.6</v>
      </c>
      <c r="K126" t="s">
        <v>2524</v>
      </c>
      <c r="L126" t="s">
        <v>2519</v>
      </c>
      <c r="M126">
        <v>-54.2</v>
      </c>
      <c r="N126" t="s">
        <v>2658</v>
      </c>
      <c r="O126">
        <v>13.6242430982422</v>
      </c>
      <c r="P126">
        <v>16.7430146885679</v>
      </c>
      <c r="Q126">
        <v>39.101295551389299</v>
      </c>
      <c r="R126">
        <v>-3.0458217511234298</v>
      </c>
      <c r="S126">
        <v>-2.4753865524007899</v>
      </c>
      <c r="T126">
        <v>13.0466636070904</v>
      </c>
    </row>
    <row r="127" spans="1:20" x14ac:dyDescent="0.25">
      <c r="A127" t="s">
        <v>1191</v>
      </c>
      <c r="B127" t="s">
        <v>1192</v>
      </c>
      <c r="C127" t="s">
        <v>1193</v>
      </c>
      <c r="D127">
        <v>46</v>
      </c>
      <c r="E127">
        <v>18.399999999999999</v>
      </c>
      <c r="F127">
        <v>-6.5</v>
      </c>
      <c r="G127">
        <v>-16.5</v>
      </c>
      <c r="H127">
        <v>-5</v>
      </c>
      <c r="I127" t="s">
        <v>1174</v>
      </c>
      <c r="J127">
        <v>0.28000000000000003</v>
      </c>
      <c r="K127" t="s">
        <v>2524</v>
      </c>
      <c r="L127" t="s">
        <v>2519</v>
      </c>
      <c r="M127">
        <v>-9.1</v>
      </c>
      <c r="N127" t="s">
        <v>2659</v>
      </c>
      <c r="O127">
        <v>18.425525772688299</v>
      </c>
      <c r="P127">
        <v>41.289129767277998</v>
      </c>
      <c r="Q127">
        <v>306.78953852373598</v>
      </c>
      <c r="R127">
        <v>-7.2813017577192101</v>
      </c>
      <c r="S127">
        <v>9.7368228815877806</v>
      </c>
      <c r="T127">
        <v>13.8447435832385</v>
      </c>
    </row>
    <row r="128" spans="1:20" x14ac:dyDescent="0.25">
      <c r="A128" t="s">
        <v>824</v>
      </c>
      <c r="B128" t="s">
        <v>825</v>
      </c>
      <c r="C128" t="s">
        <v>826</v>
      </c>
      <c r="D128">
        <v>32.4</v>
      </c>
      <c r="E128">
        <v>21.5</v>
      </c>
      <c r="F128">
        <v>-13.4</v>
      </c>
      <c r="G128">
        <v>-14.2</v>
      </c>
      <c r="H128">
        <v>8.9</v>
      </c>
      <c r="I128" t="s">
        <v>805</v>
      </c>
      <c r="J128">
        <v>0.43</v>
      </c>
      <c r="K128" t="s">
        <v>2524</v>
      </c>
      <c r="L128" t="s">
        <v>2519</v>
      </c>
      <c r="M128">
        <v>-25.7</v>
      </c>
      <c r="N128" t="s">
        <v>2660</v>
      </c>
      <c r="O128">
        <v>21.457166634949701</v>
      </c>
      <c r="P128">
        <v>8.7188372500995097</v>
      </c>
      <c r="Q128">
        <v>275.82723929676399</v>
      </c>
      <c r="R128">
        <v>-0.33023427724302801</v>
      </c>
      <c r="S128">
        <v>3.2357941476318701</v>
      </c>
      <c r="T128">
        <v>21.209209828663699</v>
      </c>
    </row>
    <row r="129" spans="1:20" x14ac:dyDescent="0.25">
      <c r="A129" t="s">
        <v>411</v>
      </c>
      <c r="B129" t="s">
        <v>412</v>
      </c>
      <c r="C129" t="s">
        <v>413</v>
      </c>
      <c r="D129">
        <v>23</v>
      </c>
      <c r="E129">
        <v>36.5</v>
      </c>
      <c r="F129">
        <v>-15.3</v>
      </c>
      <c r="G129">
        <v>25.8</v>
      </c>
      <c r="H129">
        <v>-20.8</v>
      </c>
      <c r="I129" t="s">
        <v>399</v>
      </c>
      <c r="J129">
        <v>1</v>
      </c>
      <c r="K129" t="s">
        <v>2518</v>
      </c>
      <c r="L129" t="s">
        <v>2525</v>
      </c>
      <c r="M129" t="s">
        <v>2661</v>
      </c>
      <c r="N129">
        <v>-18</v>
      </c>
      <c r="O129">
        <v>36.501643798601698</v>
      </c>
      <c r="P129">
        <v>32.933944273060099</v>
      </c>
      <c r="Q129">
        <v>273.43318711255603</v>
      </c>
      <c r="R129">
        <v>-1.1884040857535101</v>
      </c>
      <c r="S129">
        <v>19.809298106680501</v>
      </c>
      <c r="T129">
        <v>30.635753691554999</v>
      </c>
    </row>
    <row r="130" spans="1:20" x14ac:dyDescent="0.25">
      <c r="A130" t="s">
        <v>1464</v>
      </c>
      <c r="B130" t="s">
        <v>1465</v>
      </c>
      <c r="C130" t="s">
        <v>1466</v>
      </c>
      <c r="D130">
        <v>25.4</v>
      </c>
      <c r="E130">
        <v>12.2</v>
      </c>
      <c r="F130">
        <v>-7.6</v>
      </c>
      <c r="G130">
        <v>-9.3000000000000007</v>
      </c>
      <c r="H130">
        <v>2.2000000000000002</v>
      </c>
      <c r="I130" t="s">
        <v>1429</v>
      </c>
      <c r="J130">
        <v>0.21</v>
      </c>
      <c r="K130" t="s">
        <v>2518</v>
      </c>
      <c r="L130" t="s">
        <v>2519</v>
      </c>
      <c r="M130" t="s">
        <v>2662</v>
      </c>
      <c r="N130" t="s">
        <v>2663</v>
      </c>
      <c r="O130">
        <v>12.210241602851299</v>
      </c>
      <c r="P130">
        <v>53.644309806088302</v>
      </c>
      <c r="Q130">
        <v>132.33758247773699</v>
      </c>
      <c r="R130">
        <v>6.6228704248632901</v>
      </c>
      <c r="S130">
        <v>-7.2688554944578998</v>
      </c>
      <c r="T130">
        <v>7.23818534828726</v>
      </c>
    </row>
    <row r="131" spans="1:20" x14ac:dyDescent="0.25">
      <c r="A131" t="s">
        <v>479</v>
      </c>
      <c r="B131" t="s">
        <v>480</v>
      </c>
      <c r="C131" t="s">
        <v>481</v>
      </c>
      <c r="D131">
        <v>38</v>
      </c>
      <c r="E131">
        <v>24.2</v>
      </c>
      <c r="F131">
        <v>-6.6</v>
      </c>
      <c r="G131">
        <v>-22.7</v>
      </c>
      <c r="H131">
        <v>-5.3</v>
      </c>
      <c r="I131" t="s">
        <v>482</v>
      </c>
      <c r="J131">
        <v>0.79</v>
      </c>
      <c r="K131" t="s">
        <v>2518</v>
      </c>
      <c r="L131" t="s">
        <v>2519</v>
      </c>
      <c r="M131" t="s">
        <v>2664</v>
      </c>
      <c r="N131" t="s">
        <v>2665</v>
      </c>
      <c r="O131">
        <v>24.226844615013299</v>
      </c>
      <c r="P131">
        <v>14.6851858739112</v>
      </c>
      <c r="Q131">
        <v>63.031320825274399</v>
      </c>
      <c r="R131">
        <v>-2.7852793946510701</v>
      </c>
      <c r="S131">
        <v>-5.4738138374205301</v>
      </c>
      <c r="T131">
        <v>23.435434298663999</v>
      </c>
    </row>
    <row r="132" spans="1:20" x14ac:dyDescent="0.25">
      <c r="A132" t="s">
        <v>1864</v>
      </c>
      <c r="B132" t="s">
        <v>1865</v>
      </c>
      <c r="C132" t="s">
        <v>1866</v>
      </c>
      <c r="D132">
        <v>42</v>
      </c>
      <c r="E132">
        <v>29.7</v>
      </c>
      <c r="F132">
        <v>-22.4</v>
      </c>
      <c r="G132">
        <v>16.399999999999999</v>
      </c>
      <c r="H132">
        <v>-10.5</v>
      </c>
      <c r="I132" t="s">
        <v>1818</v>
      </c>
      <c r="J132">
        <v>0.13</v>
      </c>
      <c r="K132" t="s">
        <v>2518</v>
      </c>
      <c r="L132" t="s">
        <v>2519</v>
      </c>
      <c r="M132" t="s">
        <v>2527</v>
      </c>
      <c r="N132" t="s">
        <v>2652</v>
      </c>
      <c r="O132">
        <v>29.681138792169001</v>
      </c>
      <c r="P132">
        <v>78.654014572103804</v>
      </c>
      <c r="Q132">
        <v>288.000963738444</v>
      </c>
      <c r="R132">
        <v>-8.9931946036487407</v>
      </c>
      <c r="S132">
        <v>27.6766229535924</v>
      </c>
      <c r="T132">
        <v>5.8392630276077098</v>
      </c>
    </row>
    <row r="133" spans="1:20" x14ac:dyDescent="0.25">
      <c r="A133" t="s">
        <v>931</v>
      </c>
      <c r="B133" t="s">
        <v>882</v>
      </c>
      <c r="C133" t="s">
        <v>932</v>
      </c>
      <c r="D133">
        <v>30.6</v>
      </c>
      <c r="E133">
        <v>17.399999999999999</v>
      </c>
      <c r="F133">
        <v>9.1</v>
      </c>
      <c r="G133">
        <v>-11.2</v>
      </c>
      <c r="H133">
        <v>9.6999999999999993</v>
      </c>
      <c r="I133" t="s">
        <v>917</v>
      </c>
      <c r="J133">
        <v>0.4</v>
      </c>
      <c r="K133" t="s">
        <v>2524</v>
      </c>
      <c r="L133" t="s">
        <v>2519</v>
      </c>
      <c r="M133">
        <v>-15.2</v>
      </c>
      <c r="N133" t="s">
        <v>2666</v>
      </c>
      <c r="O133">
        <v>17.3879268459469</v>
      </c>
      <c r="P133">
        <v>47.633168441946303</v>
      </c>
      <c r="Q133">
        <v>122.317439476099</v>
      </c>
      <c r="R133">
        <v>6.8681256651575904</v>
      </c>
      <c r="S133">
        <v>-10.8569826202174</v>
      </c>
      <c r="T133">
        <v>11.717285446378</v>
      </c>
    </row>
    <row r="134" spans="1:20" x14ac:dyDescent="0.25">
      <c r="A134" t="s">
        <v>2037</v>
      </c>
      <c r="B134" t="s">
        <v>1711</v>
      </c>
      <c r="C134" t="s">
        <v>2038</v>
      </c>
      <c r="D134">
        <v>27.8</v>
      </c>
      <c r="E134">
        <v>14.2</v>
      </c>
      <c r="F134">
        <v>-10</v>
      </c>
      <c r="G134">
        <v>3.9</v>
      </c>
      <c r="H134">
        <v>-9.3000000000000007</v>
      </c>
      <c r="I134" t="s">
        <v>1987</v>
      </c>
      <c r="J134">
        <v>0.11</v>
      </c>
      <c r="K134" t="s">
        <v>2518</v>
      </c>
      <c r="L134" t="s">
        <v>2519</v>
      </c>
      <c r="M134" t="s">
        <v>2667</v>
      </c>
      <c r="N134" t="s">
        <v>2668</v>
      </c>
      <c r="O134">
        <v>14.2021125189177</v>
      </c>
      <c r="P134">
        <v>22.299857468794201</v>
      </c>
      <c r="Q134">
        <v>290.73241118596098</v>
      </c>
      <c r="R134">
        <v>-1.9077437123001899</v>
      </c>
      <c r="S134">
        <v>5.0400729041617502</v>
      </c>
      <c r="T134">
        <v>13.139945930212701</v>
      </c>
    </row>
    <row r="135" spans="1:20" x14ac:dyDescent="0.25">
      <c r="A135" t="s">
        <v>1411</v>
      </c>
      <c r="B135" t="s">
        <v>1412</v>
      </c>
      <c r="C135" t="s">
        <v>1413</v>
      </c>
      <c r="D135">
        <v>40</v>
      </c>
      <c r="E135">
        <v>17.5</v>
      </c>
      <c r="F135">
        <v>-2.5</v>
      </c>
      <c r="G135">
        <v>-3.3</v>
      </c>
      <c r="H135">
        <v>17</v>
      </c>
      <c r="I135" t="s">
        <v>1385</v>
      </c>
      <c r="J135">
        <v>0.22</v>
      </c>
      <c r="K135" t="s">
        <v>2524</v>
      </c>
      <c r="L135" t="s">
        <v>2519</v>
      </c>
      <c r="M135">
        <v>-51.8</v>
      </c>
      <c r="N135" t="s">
        <v>2669</v>
      </c>
      <c r="O135">
        <v>17.4968568605907</v>
      </c>
      <c r="P135">
        <v>47.291828180329603</v>
      </c>
      <c r="Q135">
        <v>195.169267484785</v>
      </c>
      <c r="R135">
        <v>12.4090263138718</v>
      </c>
      <c r="S135">
        <v>3.3643115434038702</v>
      </c>
      <c r="T135">
        <v>11.8674965254074</v>
      </c>
    </row>
    <row r="136" spans="1:20" x14ac:dyDescent="0.25">
      <c r="A136" t="s">
        <v>1308</v>
      </c>
      <c r="B136" t="s">
        <v>1309</v>
      </c>
      <c r="C136" t="s">
        <v>1310</v>
      </c>
      <c r="D136">
        <v>54</v>
      </c>
      <c r="E136">
        <v>18.3</v>
      </c>
      <c r="F136">
        <v>3.5</v>
      </c>
      <c r="G136">
        <v>-16.2</v>
      </c>
      <c r="H136">
        <v>7.7</v>
      </c>
      <c r="I136" t="s">
        <v>1295</v>
      </c>
      <c r="J136">
        <v>0.24</v>
      </c>
      <c r="K136" t="s">
        <v>2524</v>
      </c>
      <c r="L136" t="s">
        <v>2519</v>
      </c>
      <c r="M136">
        <v>-3.5</v>
      </c>
      <c r="N136" t="s">
        <v>2607</v>
      </c>
      <c r="O136">
        <v>18.2751196986504</v>
      </c>
      <c r="P136">
        <v>59.277898224243302</v>
      </c>
      <c r="Q136">
        <v>117.04515005506001</v>
      </c>
      <c r="R136">
        <v>7.1433566953207501</v>
      </c>
      <c r="S136">
        <v>-13.9923576307348</v>
      </c>
      <c r="T136">
        <v>9.3362938608975199</v>
      </c>
    </row>
    <row r="137" spans="1:20" x14ac:dyDescent="0.25">
      <c r="A137" t="s">
        <v>700</v>
      </c>
      <c r="B137" t="s">
        <v>701</v>
      </c>
      <c r="C137" t="s">
        <v>702</v>
      </c>
      <c r="D137">
        <v>34.299999999999997</v>
      </c>
      <c r="E137">
        <v>14.9</v>
      </c>
      <c r="F137">
        <v>-0.7</v>
      </c>
      <c r="G137">
        <v>-11.4</v>
      </c>
      <c r="H137">
        <v>9.6</v>
      </c>
      <c r="I137" t="s">
        <v>703</v>
      </c>
      <c r="J137">
        <v>0.52</v>
      </c>
      <c r="K137" t="s">
        <v>2524</v>
      </c>
      <c r="L137" t="s">
        <v>2519</v>
      </c>
      <c r="M137">
        <v>-43.7</v>
      </c>
      <c r="N137" t="s">
        <v>2670</v>
      </c>
      <c r="O137">
        <v>14.9201206429439</v>
      </c>
      <c r="P137">
        <v>24.449415900616</v>
      </c>
      <c r="Q137">
        <v>92.777042642513294</v>
      </c>
      <c r="R137">
        <v>0.29918983228509</v>
      </c>
      <c r="S137">
        <v>-6.1680323926244798</v>
      </c>
      <c r="T137">
        <v>13.5821891404807</v>
      </c>
    </row>
    <row r="138" spans="1:20" x14ac:dyDescent="0.25">
      <c r="A138" t="s">
        <v>797</v>
      </c>
      <c r="B138" t="s">
        <v>798</v>
      </c>
      <c r="C138" t="s">
        <v>799</v>
      </c>
      <c r="D138">
        <v>38.200000000000003</v>
      </c>
      <c r="E138">
        <v>25.1</v>
      </c>
      <c r="F138">
        <v>-10.3</v>
      </c>
      <c r="G138">
        <v>-2</v>
      </c>
      <c r="H138">
        <v>-22.8</v>
      </c>
      <c r="I138" t="s">
        <v>793</v>
      </c>
      <c r="J138">
        <v>0.44</v>
      </c>
      <c r="K138" t="s">
        <v>2518</v>
      </c>
      <c r="L138" t="s">
        <v>2519</v>
      </c>
      <c r="M138" t="s">
        <v>2671</v>
      </c>
      <c r="N138" t="s">
        <v>2672</v>
      </c>
      <c r="O138">
        <v>25.0984063239083</v>
      </c>
      <c r="P138">
        <v>69.697927780336002</v>
      </c>
      <c r="Q138">
        <v>344.21451861246601</v>
      </c>
      <c r="R138">
        <v>-22.651467683455898</v>
      </c>
      <c r="S138">
        <v>6.4035202863449197</v>
      </c>
      <c r="T138">
        <v>8.7083833016079097</v>
      </c>
    </row>
    <row r="139" spans="1:20" x14ac:dyDescent="0.25">
      <c r="A139" t="s">
        <v>366</v>
      </c>
      <c r="B139" t="s">
        <v>367</v>
      </c>
      <c r="C139" t="s">
        <v>368</v>
      </c>
      <c r="D139">
        <v>33.299999999999997</v>
      </c>
      <c r="E139">
        <v>29.1</v>
      </c>
      <c r="F139">
        <v>-29.1</v>
      </c>
      <c r="G139">
        <v>1.5</v>
      </c>
      <c r="H139">
        <v>0.7</v>
      </c>
      <c r="I139" t="s">
        <v>369</v>
      </c>
      <c r="J139">
        <v>1.2</v>
      </c>
      <c r="K139" t="s">
        <v>2518</v>
      </c>
      <c r="L139" t="s">
        <v>2525</v>
      </c>
      <c r="M139" t="s">
        <v>2673</v>
      </c>
      <c r="N139">
        <v>-11.9</v>
      </c>
      <c r="O139">
        <v>29.1470410161992</v>
      </c>
      <c r="P139">
        <v>19.3190091162325</v>
      </c>
      <c r="Q139">
        <v>151.960747211035</v>
      </c>
      <c r="R139">
        <v>8.5108448295444994</v>
      </c>
      <c r="S139">
        <v>-4.53277831721838</v>
      </c>
      <c r="T139">
        <v>27.5058074052439</v>
      </c>
    </row>
    <row r="140" spans="1:20" x14ac:dyDescent="0.25">
      <c r="A140" t="s">
        <v>448</v>
      </c>
      <c r="B140" t="s">
        <v>449</v>
      </c>
      <c r="C140" t="s">
        <v>450</v>
      </c>
      <c r="D140">
        <v>28.7</v>
      </c>
      <c r="E140">
        <v>14.5</v>
      </c>
      <c r="F140">
        <v>6</v>
      </c>
      <c r="G140">
        <v>-11.9</v>
      </c>
      <c r="H140">
        <v>5.7</v>
      </c>
      <c r="I140" t="s">
        <v>451</v>
      </c>
      <c r="J140">
        <v>0.87</v>
      </c>
      <c r="K140" t="s">
        <v>2524</v>
      </c>
      <c r="L140" t="s">
        <v>2519</v>
      </c>
      <c r="M140">
        <v>-17.399999999999999</v>
      </c>
      <c r="N140" t="s">
        <v>2674</v>
      </c>
      <c r="O140">
        <v>14.494826663330601</v>
      </c>
      <c r="P140">
        <v>20.985918111377799</v>
      </c>
      <c r="Q140">
        <v>250.507072679402</v>
      </c>
      <c r="R140">
        <v>1.7322391849688901</v>
      </c>
      <c r="S140">
        <v>4.8936122404147797</v>
      </c>
      <c r="T140">
        <v>13.5333627250038</v>
      </c>
    </row>
    <row r="141" spans="1:20" x14ac:dyDescent="0.25">
      <c r="A141" t="s">
        <v>2491</v>
      </c>
      <c r="B141" t="s">
        <v>1990</v>
      </c>
      <c r="C141" t="s">
        <v>1055</v>
      </c>
      <c r="D141">
        <v>30.6</v>
      </c>
      <c r="E141">
        <v>20.8</v>
      </c>
      <c r="F141">
        <v>5.4</v>
      </c>
      <c r="G141">
        <v>-9.9</v>
      </c>
      <c r="H141">
        <v>17.5</v>
      </c>
      <c r="I141" t="s">
        <v>2453</v>
      </c>
      <c r="J141">
        <v>7.2999999999999995E-2</v>
      </c>
      <c r="K141" t="s">
        <v>2524</v>
      </c>
      <c r="L141" t="s">
        <v>2519</v>
      </c>
      <c r="M141">
        <v>-32.799999999999997</v>
      </c>
      <c r="N141" t="s">
        <v>2585</v>
      </c>
      <c r="O141">
        <v>20.818741556587899</v>
      </c>
      <c r="P141">
        <v>69.57491857107</v>
      </c>
      <c r="Q141">
        <v>145.804476122398</v>
      </c>
      <c r="R141">
        <v>16.1370770281119</v>
      </c>
      <c r="S141">
        <v>-10.964903392354801</v>
      </c>
      <c r="T141">
        <v>7.2653725702891601</v>
      </c>
    </row>
    <row r="142" spans="1:20" x14ac:dyDescent="0.25">
      <c r="A142" t="s">
        <v>334</v>
      </c>
      <c r="B142" t="s">
        <v>335</v>
      </c>
      <c r="C142" t="s">
        <v>336</v>
      </c>
      <c r="D142">
        <v>41.7</v>
      </c>
      <c r="E142">
        <v>12.2</v>
      </c>
      <c r="F142">
        <v>-6.7</v>
      </c>
      <c r="G142">
        <v>-3.3</v>
      </c>
      <c r="H142">
        <v>-9.6</v>
      </c>
      <c r="I142" t="s">
        <v>337</v>
      </c>
      <c r="J142">
        <v>1.3</v>
      </c>
      <c r="K142" t="s">
        <v>2518</v>
      </c>
      <c r="L142" t="s">
        <v>2519</v>
      </c>
      <c r="M142" t="s">
        <v>2675</v>
      </c>
      <c r="N142" t="s">
        <v>2676</v>
      </c>
      <c r="O142">
        <v>12.163058825805299</v>
      </c>
      <c r="P142">
        <v>51.571439783394297</v>
      </c>
      <c r="Q142">
        <v>15.2612173836414</v>
      </c>
      <c r="R142">
        <v>-9.1923331818563607</v>
      </c>
      <c r="S142">
        <v>-2.5080512182022598</v>
      </c>
      <c r="T142">
        <v>7.5598075214000504</v>
      </c>
    </row>
    <row r="143" spans="1:20" x14ac:dyDescent="0.25">
      <c r="A143" t="s">
        <v>602</v>
      </c>
      <c r="B143" t="s">
        <v>603</v>
      </c>
      <c r="C143" t="s">
        <v>604</v>
      </c>
      <c r="D143">
        <v>31.5</v>
      </c>
      <c r="E143">
        <v>17.100000000000001</v>
      </c>
      <c r="F143">
        <v>-3.5</v>
      </c>
      <c r="G143">
        <v>2.2000000000000002</v>
      </c>
      <c r="H143">
        <v>-16.600000000000001</v>
      </c>
      <c r="I143" t="s">
        <v>605</v>
      </c>
      <c r="J143">
        <v>0.62</v>
      </c>
      <c r="K143" t="s">
        <v>2518</v>
      </c>
      <c r="L143" t="s">
        <v>2525</v>
      </c>
      <c r="M143" t="s">
        <v>2677</v>
      </c>
      <c r="N143">
        <v>-14.5</v>
      </c>
      <c r="O143">
        <v>17.107016104511001</v>
      </c>
      <c r="P143">
        <v>56.054100038953898</v>
      </c>
      <c r="Q143">
        <v>354.93217690342499</v>
      </c>
      <c r="R143">
        <v>-14.135908813894099</v>
      </c>
      <c r="S143">
        <v>1.2535947946697901</v>
      </c>
      <c r="T143">
        <v>9.5527264221293908</v>
      </c>
    </row>
    <row r="144" spans="1:20" x14ac:dyDescent="0.25">
      <c r="A144" t="s">
        <v>285</v>
      </c>
      <c r="B144" t="s">
        <v>286</v>
      </c>
      <c r="C144" t="s">
        <v>287</v>
      </c>
      <c r="D144">
        <v>35.200000000000003</v>
      </c>
      <c r="E144">
        <v>15.1</v>
      </c>
      <c r="F144">
        <v>4.7</v>
      </c>
      <c r="G144">
        <v>-12.9</v>
      </c>
      <c r="H144">
        <v>-6.4</v>
      </c>
      <c r="I144" t="s">
        <v>288</v>
      </c>
      <c r="J144">
        <v>1.6</v>
      </c>
      <c r="K144" t="s">
        <v>2518</v>
      </c>
      <c r="L144" t="s">
        <v>2519</v>
      </c>
      <c r="M144" t="s">
        <v>2575</v>
      </c>
      <c r="N144" t="s">
        <v>2678</v>
      </c>
      <c r="O144">
        <v>15.147937153289201</v>
      </c>
      <c r="P144">
        <v>35.754241731791197</v>
      </c>
      <c r="Q144">
        <v>282.63393983785801</v>
      </c>
      <c r="R144">
        <v>-1.9359213158473501</v>
      </c>
      <c r="S144">
        <v>8.6367792261867091</v>
      </c>
      <c r="T144">
        <v>12.293016442556199</v>
      </c>
    </row>
    <row r="145" spans="1:20" x14ac:dyDescent="0.25">
      <c r="A145" t="s">
        <v>2035</v>
      </c>
      <c r="B145" t="s">
        <v>575</v>
      </c>
      <c r="C145" t="s">
        <v>2036</v>
      </c>
      <c r="D145">
        <v>42</v>
      </c>
      <c r="E145">
        <v>13.3</v>
      </c>
      <c r="F145">
        <v>-7.6</v>
      </c>
      <c r="G145">
        <v>9.1</v>
      </c>
      <c r="H145">
        <v>6</v>
      </c>
      <c r="I145" t="s">
        <v>1984</v>
      </c>
      <c r="J145">
        <v>0.11</v>
      </c>
      <c r="K145" t="s">
        <v>2524</v>
      </c>
      <c r="L145" t="s">
        <v>2525</v>
      </c>
      <c r="M145">
        <v>-49.2</v>
      </c>
      <c r="N145">
        <v>-6.3</v>
      </c>
      <c r="O145">
        <v>13.2879644791819</v>
      </c>
      <c r="P145">
        <v>40.325582281415102</v>
      </c>
      <c r="Q145">
        <v>287.276814380308</v>
      </c>
      <c r="R145">
        <v>-2.5538170060733298</v>
      </c>
      <c r="S145">
        <v>8.2110639303770707</v>
      </c>
      <c r="T145">
        <v>10.130471254129899</v>
      </c>
    </row>
    <row r="146" spans="1:20" x14ac:dyDescent="0.25">
      <c r="A146" t="s">
        <v>1551</v>
      </c>
      <c r="B146" t="s">
        <v>1552</v>
      </c>
      <c r="C146" t="s">
        <v>1553</v>
      </c>
      <c r="D146">
        <v>31.8</v>
      </c>
      <c r="E146">
        <v>11.7</v>
      </c>
      <c r="F146">
        <v>4.8</v>
      </c>
      <c r="G146">
        <v>-7.1</v>
      </c>
      <c r="H146">
        <v>7.9</v>
      </c>
      <c r="I146" t="s">
        <v>1526</v>
      </c>
      <c r="J146">
        <v>0.19</v>
      </c>
      <c r="K146" t="s">
        <v>2524</v>
      </c>
      <c r="L146" t="s">
        <v>2519</v>
      </c>
      <c r="M146">
        <v>-48</v>
      </c>
      <c r="N146" t="s">
        <v>2679</v>
      </c>
      <c r="O146">
        <v>11.6558997936667</v>
      </c>
      <c r="P146">
        <v>49.682303161609497</v>
      </c>
      <c r="Q146">
        <v>112.705969971679</v>
      </c>
      <c r="R146">
        <v>3.4305003137442802</v>
      </c>
      <c r="S146">
        <v>-8.1984753915108293</v>
      </c>
      <c r="T146">
        <v>7.5416622075104698</v>
      </c>
    </row>
    <row r="147" spans="1:20" x14ac:dyDescent="0.25">
      <c r="A147" t="s">
        <v>1959</v>
      </c>
      <c r="B147" t="s">
        <v>1960</v>
      </c>
      <c r="C147" t="s">
        <v>1961</v>
      </c>
      <c r="D147">
        <v>44</v>
      </c>
      <c r="E147">
        <v>17.899999999999999</v>
      </c>
      <c r="F147">
        <v>-8.5</v>
      </c>
      <c r="G147">
        <v>-1.6</v>
      </c>
      <c r="H147">
        <v>-15.7</v>
      </c>
      <c r="I147" t="s">
        <v>1905</v>
      </c>
      <c r="J147">
        <v>0.12</v>
      </c>
      <c r="K147" t="s">
        <v>2518</v>
      </c>
      <c r="L147" t="s">
        <v>2519</v>
      </c>
      <c r="M147" t="s">
        <v>2680</v>
      </c>
      <c r="N147" t="s">
        <v>2681</v>
      </c>
      <c r="O147">
        <v>17.924843095547601</v>
      </c>
      <c r="P147">
        <v>46.139241165455097</v>
      </c>
      <c r="Q147">
        <v>326.06067709773498</v>
      </c>
      <c r="R147">
        <v>-10.722357351876701</v>
      </c>
      <c r="S147">
        <v>7.21581185001902</v>
      </c>
      <c r="T147">
        <v>12.420270212993801</v>
      </c>
    </row>
    <row r="148" spans="1:20" x14ac:dyDescent="0.25">
      <c r="A148" t="s">
        <v>645</v>
      </c>
      <c r="B148" t="s">
        <v>646</v>
      </c>
      <c r="C148" t="s">
        <v>647</v>
      </c>
      <c r="D148">
        <v>39.4</v>
      </c>
      <c r="E148">
        <v>15.5</v>
      </c>
      <c r="F148">
        <v>-14.9</v>
      </c>
      <c r="G148">
        <v>-0.5</v>
      </c>
      <c r="H148">
        <v>4.0999999999999996</v>
      </c>
      <c r="I148" t="s">
        <v>648</v>
      </c>
      <c r="J148">
        <v>0.56000000000000005</v>
      </c>
      <c r="K148" t="s">
        <v>2518</v>
      </c>
      <c r="L148" t="s">
        <v>2525</v>
      </c>
      <c r="M148" t="s">
        <v>2682</v>
      </c>
      <c r="N148">
        <v>-11.6</v>
      </c>
      <c r="O148">
        <v>15.461888629789099</v>
      </c>
      <c r="P148">
        <v>20.906281049223601</v>
      </c>
      <c r="Q148">
        <v>140.817775691028</v>
      </c>
      <c r="R148">
        <v>4.2767810585116504</v>
      </c>
      <c r="S148">
        <v>-3.48584864979067</v>
      </c>
      <c r="T148">
        <v>14.443960778412199</v>
      </c>
    </row>
    <row r="149" spans="1:20" x14ac:dyDescent="0.25">
      <c r="A149" t="s">
        <v>70</v>
      </c>
      <c r="B149" t="s">
        <v>71</v>
      </c>
      <c r="C149" t="s">
        <v>72</v>
      </c>
      <c r="D149">
        <v>31</v>
      </c>
      <c r="E149">
        <v>15.6</v>
      </c>
      <c r="F149">
        <v>2.7</v>
      </c>
      <c r="G149">
        <v>14.5</v>
      </c>
      <c r="H149">
        <v>5</v>
      </c>
      <c r="I149" t="s">
        <v>73</v>
      </c>
      <c r="J149">
        <v>13</v>
      </c>
      <c r="K149" t="s">
        <v>2524</v>
      </c>
      <c r="L149" t="s">
        <v>2525</v>
      </c>
      <c r="M149">
        <v>-30.4</v>
      </c>
      <c r="N149">
        <v>-25.5</v>
      </c>
      <c r="O149">
        <v>15.573695772038199</v>
      </c>
      <c r="P149">
        <v>68.0856989370278</v>
      </c>
      <c r="Q149">
        <v>260.49107432169598</v>
      </c>
      <c r="R149">
        <v>2.38689195739141</v>
      </c>
      <c r="S149">
        <v>14.249866584503801</v>
      </c>
      <c r="T149">
        <v>5.8124047611623402</v>
      </c>
    </row>
    <row r="150" spans="1:20" x14ac:dyDescent="0.25">
      <c r="A150" t="s">
        <v>1673</v>
      </c>
      <c r="B150" t="s">
        <v>271</v>
      </c>
      <c r="C150" t="s">
        <v>1674</v>
      </c>
      <c r="D150">
        <v>37</v>
      </c>
      <c r="E150">
        <v>11.5</v>
      </c>
      <c r="F150">
        <v>-10</v>
      </c>
      <c r="G150">
        <v>-4.4000000000000004</v>
      </c>
      <c r="H150">
        <v>3.6</v>
      </c>
      <c r="I150" t="s">
        <v>1634</v>
      </c>
      <c r="J150">
        <v>0.16</v>
      </c>
      <c r="K150" t="s">
        <v>2524</v>
      </c>
      <c r="L150" t="s">
        <v>2519</v>
      </c>
      <c r="M150">
        <v>-45.8</v>
      </c>
      <c r="N150" t="s">
        <v>2683</v>
      </c>
      <c r="O150">
        <v>11.503043075638701</v>
      </c>
      <c r="P150">
        <v>36.997666626591503</v>
      </c>
      <c r="Q150">
        <v>308.22764176373499</v>
      </c>
      <c r="R150">
        <v>-4.2834509414499804</v>
      </c>
      <c r="S150">
        <v>5.4378948722494904</v>
      </c>
      <c r="T150">
        <v>9.1870205937808809</v>
      </c>
    </row>
    <row r="151" spans="1:20" x14ac:dyDescent="0.25">
      <c r="A151" t="s">
        <v>1721</v>
      </c>
      <c r="B151" t="s">
        <v>1722</v>
      </c>
      <c r="C151" t="s">
        <v>1723</v>
      </c>
      <c r="D151">
        <v>42.5</v>
      </c>
      <c r="E151">
        <v>18.100000000000001</v>
      </c>
      <c r="F151">
        <v>-3.8</v>
      </c>
      <c r="G151">
        <v>-17.7</v>
      </c>
      <c r="H151">
        <v>-1.2</v>
      </c>
      <c r="I151" t="s">
        <v>1697</v>
      </c>
      <c r="J151">
        <v>0.15</v>
      </c>
      <c r="K151" t="s">
        <v>2524</v>
      </c>
      <c r="L151" t="s">
        <v>2519</v>
      </c>
      <c r="M151">
        <v>-10.8</v>
      </c>
      <c r="N151" t="s">
        <v>2682</v>
      </c>
      <c r="O151">
        <v>18.1430427437076</v>
      </c>
      <c r="P151">
        <v>78.168428435696498</v>
      </c>
      <c r="Q151">
        <v>83.756338458854401</v>
      </c>
      <c r="R151">
        <v>-1.9312600627001</v>
      </c>
      <c r="S151">
        <v>-17.652254439817501</v>
      </c>
      <c r="T151">
        <v>3.7199660969105999</v>
      </c>
    </row>
    <row r="152" spans="1:20" x14ac:dyDescent="0.25">
      <c r="A152" t="s">
        <v>1254</v>
      </c>
      <c r="B152" t="s">
        <v>1255</v>
      </c>
      <c r="C152" t="s">
        <v>1256</v>
      </c>
      <c r="D152">
        <v>42.2</v>
      </c>
      <c r="E152">
        <v>12.1</v>
      </c>
      <c r="F152">
        <v>6.4</v>
      </c>
      <c r="G152">
        <v>-10</v>
      </c>
      <c r="H152">
        <v>2.5</v>
      </c>
      <c r="I152" t="s">
        <v>1245</v>
      </c>
      <c r="J152">
        <v>0.26</v>
      </c>
      <c r="K152" t="s">
        <v>2518</v>
      </c>
      <c r="L152" t="s">
        <v>2519</v>
      </c>
      <c r="M152" t="s">
        <v>2684</v>
      </c>
      <c r="N152" t="s">
        <v>2685</v>
      </c>
      <c r="O152">
        <v>12.1330128162794</v>
      </c>
      <c r="P152">
        <v>26.9699440420261</v>
      </c>
      <c r="Q152">
        <v>228.71313266392801</v>
      </c>
      <c r="R152">
        <v>3.6307781001514599</v>
      </c>
      <c r="S152">
        <v>4.1347389515059003</v>
      </c>
      <c r="T152">
        <v>10.813481594304401</v>
      </c>
    </row>
    <row r="153" spans="1:20" x14ac:dyDescent="0.25">
      <c r="A153" t="s">
        <v>2337</v>
      </c>
      <c r="B153" t="s">
        <v>1022</v>
      </c>
      <c r="C153" t="s">
        <v>2338</v>
      </c>
      <c r="D153">
        <v>38.9</v>
      </c>
      <c r="E153">
        <v>12.9</v>
      </c>
      <c r="F153">
        <v>-6.6</v>
      </c>
      <c r="G153">
        <v>3.8</v>
      </c>
      <c r="H153">
        <v>10.4</v>
      </c>
      <c r="I153" t="s">
        <v>2309</v>
      </c>
      <c r="J153">
        <v>8.2000000000000003E-2</v>
      </c>
      <c r="K153" t="s">
        <v>2524</v>
      </c>
      <c r="L153" t="s">
        <v>2525</v>
      </c>
      <c r="M153">
        <v>-8</v>
      </c>
      <c r="N153">
        <v>-52.5</v>
      </c>
      <c r="O153">
        <v>12.8903064354576</v>
      </c>
      <c r="P153">
        <v>49.266105787762903</v>
      </c>
      <c r="Q153">
        <v>162.58816697286801</v>
      </c>
      <c r="R153">
        <v>9.3200436013267307</v>
      </c>
      <c r="S153">
        <v>-2.9228386155048298</v>
      </c>
      <c r="T153">
        <v>8.4115279050290592</v>
      </c>
    </row>
    <row r="154" spans="1:20" x14ac:dyDescent="0.25">
      <c r="A154" t="s">
        <v>1956</v>
      </c>
      <c r="B154" t="s">
        <v>1957</v>
      </c>
      <c r="C154" t="s">
        <v>1958</v>
      </c>
      <c r="D154">
        <v>51.8</v>
      </c>
      <c r="E154">
        <v>11.8</v>
      </c>
      <c r="F154">
        <v>-1.3</v>
      </c>
      <c r="G154">
        <v>-5.0999999999999996</v>
      </c>
      <c r="H154">
        <v>10.6</v>
      </c>
      <c r="I154" t="s">
        <v>1915</v>
      </c>
      <c r="J154">
        <v>0.12</v>
      </c>
      <c r="K154" t="s">
        <v>2524</v>
      </c>
      <c r="L154" t="s">
        <v>2525</v>
      </c>
      <c r="M154">
        <v>-51</v>
      </c>
      <c r="N154">
        <v>-21.1</v>
      </c>
      <c r="O154">
        <v>11.8346947573649</v>
      </c>
      <c r="P154">
        <v>48.476182607245597</v>
      </c>
      <c r="Q154">
        <v>143.855630274606</v>
      </c>
      <c r="R154">
        <v>7.15507008631978</v>
      </c>
      <c r="S154">
        <v>-5.22605887817262</v>
      </c>
      <c r="T154">
        <v>7.8455898861541904</v>
      </c>
    </row>
    <row r="155" spans="1:20" x14ac:dyDescent="0.25">
      <c r="A155" t="s">
        <v>2487</v>
      </c>
      <c r="B155" t="s">
        <v>1403</v>
      </c>
      <c r="C155" t="s">
        <v>2488</v>
      </c>
      <c r="D155">
        <v>44.4</v>
      </c>
      <c r="E155">
        <v>16.100000000000001</v>
      </c>
      <c r="F155">
        <v>-11.5</v>
      </c>
      <c r="G155">
        <v>-11.3</v>
      </c>
      <c r="H155">
        <v>-0.9</v>
      </c>
      <c r="I155" t="s">
        <v>2453</v>
      </c>
      <c r="J155">
        <v>7.2999999999999995E-2</v>
      </c>
      <c r="K155" t="s">
        <v>2518</v>
      </c>
      <c r="L155" t="s">
        <v>2519</v>
      </c>
      <c r="M155" t="s">
        <v>2686</v>
      </c>
      <c r="N155" t="s">
        <v>2687</v>
      </c>
      <c r="O155">
        <v>16.147755261955101</v>
      </c>
      <c r="P155">
        <v>14.8729571562773</v>
      </c>
      <c r="Q155">
        <v>101.375941103104</v>
      </c>
      <c r="R155">
        <v>0.81753445006123704</v>
      </c>
      <c r="S155">
        <v>-4.0633242560359797</v>
      </c>
      <c r="T155">
        <v>15.606762425733001</v>
      </c>
    </row>
    <row r="156" spans="1:20" x14ac:dyDescent="0.25">
      <c r="A156" t="s">
        <v>150</v>
      </c>
      <c r="B156" t="s">
        <v>151</v>
      </c>
      <c r="C156" t="s">
        <v>152</v>
      </c>
      <c r="D156">
        <v>29.3</v>
      </c>
      <c r="E156">
        <v>21</v>
      </c>
      <c r="F156">
        <v>16.8</v>
      </c>
      <c r="G156">
        <v>-12</v>
      </c>
      <c r="H156">
        <v>-3.8</v>
      </c>
      <c r="I156" t="s">
        <v>153</v>
      </c>
      <c r="J156">
        <v>3.9</v>
      </c>
      <c r="K156" t="s">
        <v>2518</v>
      </c>
      <c r="L156" t="s">
        <v>2519</v>
      </c>
      <c r="M156" t="s">
        <v>2688</v>
      </c>
      <c r="N156" t="s">
        <v>2689</v>
      </c>
      <c r="O156">
        <v>20.9923795697391</v>
      </c>
      <c r="P156">
        <v>44.605593029668</v>
      </c>
      <c r="Q156">
        <v>89.767552550367199</v>
      </c>
      <c r="R156">
        <v>-5.9804987261491402E-2</v>
      </c>
      <c r="S156">
        <v>-14.741201110045299</v>
      </c>
      <c r="T156">
        <v>14.9456820920525</v>
      </c>
    </row>
    <row r="157" spans="1:20" x14ac:dyDescent="0.25">
      <c r="A157" t="s">
        <v>1861</v>
      </c>
      <c r="B157" t="s">
        <v>1862</v>
      </c>
      <c r="C157" t="s">
        <v>1863</v>
      </c>
      <c r="D157">
        <v>39.799999999999997</v>
      </c>
      <c r="E157">
        <v>24.1</v>
      </c>
      <c r="F157">
        <v>10.3</v>
      </c>
      <c r="G157">
        <v>-12.2</v>
      </c>
      <c r="H157">
        <v>-18</v>
      </c>
      <c r="I157" t="s">
        <v>1826</v>
      </c>
      <c r="J157">
        <v>0.13</v>
      </c>
      <c r="K157" t="s">
        <v>2518</v>
      </c>
      <c r="L157" t="s">
        <v>2519</v>
      </c>
      <c r="M157" t="s">
        <v>2690</v>
      </c>
      <c r="N157" t="s">
        <v>2691</v>
      </c>
      <c r="O157">
        <v>24.0609642367051</v>
      </c>
      <c r="P157">
        <v>61.832564992014703</v>
      </c>
      <c r="Q157">
        <v>48.827481606384403</v>
      </c>
      <c r="R157">
        <v>-13.9641149113725</v>
      </c>
      <c r="S157">
        <v>-15.9665257328995</v>
      </c>
      <c r="T157">
        <v>11.357973004134299</v>
      </c>
    </row>
    <row r="158" spans="1:20" x14ac:dyDescent="0.25">
      <c r="A158" t="s">
        <v>2334</v>
      </c>
      <c r="B158" t="s">
        <v>2335</v>
      </c>
      <c r="C158" t="s">
        <v>2336</v>
      </c>
      <c r="D158">
        <v>22</v>
      </c>
      <c r="E158">
        <v>17.8</v>
      </c>
      <c r="F158">
        <v>9.4</v>
      </c>
      <c r="G158">
        <v>13</v>
      </c>
      <c r="H158">
        <v>7.8</v>
      </c>
      <c r="I158" t="s">
        <v>2309</v>
      </c>
      <c r="J158">
        <v>8.2000000000000003E-2</v>
      </c>
      <c r="K158" t="s">
        <v>2518</v>
      </c>
      <c r="L158" t="s">
        <v>2525</v>
      </c>
      <c r="M158" t="s">
        <v>2692</v>
      </c>
      <c r="N158">
        <v>-87.6</v>
      </c>
      <c r="O158">
        <v>17.838161340227899</v>
      </c>
      <c r="P158">
        <v>59.530855174878198</v>
      </c>
      <c r="Q158">
        <v>220.26045611722901</v>
      </c>
      <c r="R158">
        <v>11.7326978530887</v>
      </c>
      <c r="S158">
        <v>9.9361381019592603</v>
      </c>
      <c r="T158">
        <v>9.0452728376164604</v>
      </c>
    </row>
    <row r="159" spans="1:20" x14ac:dyDescent="0.25">
      <c r="A159" t="s">
        <v>1592</v>
      </c>
      <c r="B159" t="s">
        <v>1019</v>
      </c>
      <c r="C159" t="s">
        <v>1593</v>
      </c>
      <c r="D159">
        <v>46.3</v>
      </c>
      <c r="E159">
        <v>49</v>
      </c>
      <c r="F159">
        <v>0.9</v>
      </c>
      <c r="G159">
        <v>-40.4</v>
      </c>
      <c r="H159">
        <v>-27.7</v>
      </c>
      <c r="I159" t="s">
        <v>1574</v>
      </c>
      <c r="J159">
        <v>0.18</v>
      </c>
      <c r="K159" t="s">
        <v>2518</v>
      </c>
      <c r="L159" t="s">
        <v>2519</v>
      </c>
      <c r="M159" t="s">
        <v>2693</v>
      </c>
      <c r="N159" t="s">
        <v>2694</v>
      </c>
      <c r="O159">
        <v>48.9924483976868</v>
      </c>
      <c r="P159">
        <v>10.3671102804383</v>
      </c>
      <c r="Q159">
        <v>249.91309906580599</v>
      </c>
      <c r="R159">
        <v>3.0279525672818801</v>
      </c>
      <c r="S159">
        <v>8.2801344478635404</v>
      </c>
      <c r="T159">
        <v>48.192643388546301</v>
      </c>
    </row>
    <row r="160" spans="1:20" x14ac:dyDescent="0.25">
      <c r="A160" t="s">
        <v>1402</v>
      </c>
      <c r="B160" t="s">
        <v>1403</v>
      </c>
      <c r="C160" t="s">
        <v>1404</v>
      </c>
      <c r="D160">
        <v>32.4</v>
      </c>
      <c r="E160">
        <v>31.9</v>
      </c>
      <c r="F160">
        <v>-4.7</v>
      </c>
      <c r="G160">
        <v>-17.8</v>
      </c>
      <c r="H160">
        <v>-26</v>
      </c>
      <c r="I160" t="s">
        <v>1385</v>
      </c>
      <c r="J160">
        <v>0.22</v>
      </c>
      <c r="K160" t="s">
        <v>2518</v>
      </c>
      <c r="L160" t="s">
        <v>2519</v>
      </c>
      <c r="M160" t="s">
        <v>2686</v>
      </c>
      <c r="N160" t="s">
        <v>2695</v>
      </c>
      <c r="O160">
        <v>31.857966036770101</v>
      </c>
      <c r="P160">
        <v>62.1464469687402</v>
      </c>
      <c r="Q160">
        <v>330.49733974884901</v>
      </c>
      <c r="R160">
        <v>-24.514709090394501</v>
      </c>
      <c r="S160">
        <v>13.8712576752021</v>
      </c>
      <c r="T160">
        <v>14.8844633333378</v>
      </c>
    </row>
    <row r="161" spans="1:20" x14ac:dyDescent="0.25">
      <c r="A161" t="s">
        <v>853</v>
      </c>
      <c r="B161" t="s">
        <v>854</v>
      </c>
      <c r="C161" t="s">
        <v>855</v>
      </c>
      <c r="D161">
        <v>29.6</v>
      </c>
      <c r="E161">
        <v>12.2</v>
      </c>
      <c r="F161">
        <v>11.2</v>
      </c>
      <c r="G161">
        <v>0.9</v>
      </c>
      <c r="H161">
        <v>4.7</v>
      </c>
      <c r="I161" t="s">
        <v>843</v>
      </c>
      <c r="J161">
        <v>0.42</v>
      </c>
      <c r="K161" t="s">
        <v>2524</v>
      </c>
      <c r="L161" t="s">
        <v>2525</v>
      </c>
      <c r="M161">
        <v>-46.3</v>
      </c>
      <c r="N161">
        <v>-179.3</v>
      </c>
      <c r="O161">
        <v>12.1794909581641</v>
      </c>
      <c r="P161">
        <v>23.810436249983301</v>
      </c>
      <c r="Q161">
        <v>8.9281963149527694</v>
      </c>
      <c r="R161">
        <v>-4.8574296439446902</v>
      </c>
      <c r="S161">
        <v>-0.76310242233695902</v>
      </c>
      <c r="T161">
        <v>11.142847569053</v>
      </c>
    </row>
    <row r="162" spans="1:20" x14ac:dyDescent="0.25">
      <c r="A162" t="s">
        <v>1619</v>
      </c>
      <c r="B162" t="s">
        <v>1620</v>
      </c>
      <c r="C162" t="s">
        <v>1621</v>
      </c>
      <c r="D162">
        <v>37</v>
      </c>
      <c r="E162">
        <v>17.3</v>
      </c>
      <c r="F162">
        <v>-16.2</v>
      </c>
      <c r="G162">
        <v>-5.8</v>
      </c>
      <c r="H162">
        <v>1.4</v>
      </c>
      <c r="I162" t="s">
        <v>1613</v>
      </c>
      <c r="J162">
        <v>0.17</v>
      </c>
      <c r="K162" t="s">
        <v>2524</v>
      </c>
      <c r="L162" t="s">
        <v>2525</v>
      </c>
      <c r="M162">
        <v>-21.5</v>
      </c>
      <c r="N162">
        <v>-29.3</v>
      </c>
      <c r="O162">
        <v>17.2638350316493</v>
      </c>
      <c r="P162">
        <v>50.347000790897702</v>
      </c>
      <c r="Q162">
        <v>77.685341247942702</v>
      </c>
      <c r="R162">
        <v>-2.83488586692344</v>
      </c>
      <c r="S162">
        <v>-12.985997498272599</v>
      </c>
      <c r="T162">
        <v>11.0166823997234</v>
      </c>
    </row>
    <row r="163" spans="1:20" x14ac:dyDescent="0.25">
      <c r="A163" t="s">
        <v>1103</v>
      </c>
      <c r="B163" t="s">
        <v>1104</v>
      </c>
      <c r="C163" t="s">
        <v>1105</v>
      </c>
      <c r="D163">
        <v>26.7</v>
      </c>
      <c r="E163">
        <v>12.9</v>
      </c>
      <c r="F163">
        <v>12.2</v>
      </c>
      <c r="G163">
        <v>-4.2</v>
      </c>
      <c r="H163">
        <v>0.9</v>
      </c>
      <c r="I163" t="s">
        <v>1102</v>
      </c>
      <c r="J163">
        <v>0.32</v>
      </c>
      <c r="K163" t="s">
        <v>2524</v>
      </c>
      <c r="L163" t="s">
        <v>2519</v>
      </c>
      <c r="M163">
        <v>-48.7</v>
      </c>
      <c r="N163" t="s">
        <v>2696</v>
      </c>
      <c r="O163">
        <v>12.934063553268899</v>
      </c>
      <c r="P163">
        <v>48.459403425965498</v>
      </c>
      <c r="Q163">
        <v>29.814087229951401</v>
      </c>
      <c r="R163">
        <v>-8.3996246558923406</v>
      </c>
      <c r="S163">
        <v>-4.8132533576781498</v>
      </c>
      <c r="T163">
        <v>8.5772313571994392</v>
      </c>
    </row>
    <row r="164" spans="1:20" x14ac:dyDescent="0.25">
      <c r="A164" t="s">
        <v>1228</v>
      </c>
      <c r="B164" t="s">
        <v>1229</v>
      </c>
      <c r="C164" t="s">
        <v>1230</v>
      </c>
      <c r="D164">
        <v>37.4</v>
      </c>
      <c r="E164">
        <v>21.3</v>
      </c>
      <c r="F164">
        <v>-15.3</v>
      </c>
      <c r="G164">
        <v>12.8</v>
      </c>
      <c r="H164">
        <v>7.4</v>
      </c>
      <c r="I164" t="s">
        <v>1221</v>
      </c>
      <c r="J164">
        <v>0.27</v>
      </c>
      <c r="K164" t="s">
        <v>2518</v>
      </c>
      <c r="L164" t="s">
        <v>2525</v>
      </c>
      <c r="M164" t="s">
        <v>2697</v>
      </c>
      <c r="N164">
        <v>-39.6</v>
      </c>
      <c r="O164">
        <v>21.276512872179001</v>
      </c>
      <c r="P164">
        <v>58.053656293860499</v>
      </c>
      <c r="Q164">
        <v>180.34903900215599</v>
      </c>
      <c r="R164">
        <v>18.053721964428998</v>
      </c>
      <c r="S164">
        <v>0.10998246476921</v>
      </c>
      <c r="T164">
        <v>11.257931741156399</v>
      </c>
    </row>
    <row r="165" spans="1:20" x14ac:dyDescent="0.25">
      <c r="A165" t="s">
        <v>744</v>
      </c>
      <c r="B165" t="s">
        <v>745</v>
      </c>
      <c r="C165" t="s">
        <v>746</v>
      </c>
      <c r="D165">
        <v>36.299999999999997</v>
      </c>
      <c r="E165">
        <v>19.2</v>
      </c>
      <c r="F165">
        <v>8</v>
      </c>
      <c r="G165">
        <v>-15.6</v>
      </c>
      <c r="H165">
        <v>-7.9</v>
      </c>
      <c r="I165" t="s">
        <v>747</v>
      </c>
      <c r="J165">
        <v>0.49</v>
      </c>
      <c r="K165" t="s">
        <v>2524</v>
      </c>
      <c r="L165" t="s">
        <v>2519</v>
      </c>
      <c r="M165">
        <v>-25.5</v>
      </c>
      <c r="N165" t="s">
        <v>2545</v>
      </c>
      <c r="O165">
        <v>19.2294045669646</v>
      </c>
      <c r="P165">
        <v>80.652237410007402</v>
      </c>
      <c r="Q165">
        <v>57.3292186961556</v>
      </c>
      <c r="R165">
        <v>-10.2424034114142</v>
      </c>
      <c r="S165">
        <v>-15.9720935865519</v>
      </c>
      <c r="T165">
        <v>3.12336338268191</v>
      </c>
    </row>
    <row r="166" spans="1:20" x14ac:dyDescent="0.25">
      <c r="A166" t="s">
        <v>1507</v>
      </c>
      <c r="B166" t="s">
        <v>1508</v>
      </c>
      <c r="C166" t="s">
        <v>1266</v>
      </c>
      <c r="D166">
        <v>33.1</v>
      </c>
      <c r="E166">
        <v>13.8</v>
      </c>
      <c r="F166">
        <v>-13.7</v>
      </c>
      <c r="G166">
        <v>-1.7</v>
      </c>
      <c r="H166">
        <v>0.8</v>
      </c>
      <c r="I166" t="s">
        <v>1498</v>
      </c>
      <c r="J166">
        <v>0.2</v>
      </c>
      <c r="K166" t="s">
        <v>2524</v>
      </c>
      <c r="L166" t="s">
        <v>2525</v>
      </c>
      <c r="M166">
        <v>-36.1</v>
      </c>
      <c r="N166">
        <v>-5.5</v>
      </c>
      <c r="O166">
        <v>13.828231991111499</v>
      </c>
      <c r="P166">
        <v>34.777029568738897</v>
      </c>
      <c r="Q166">
        <v>22.396883389099099</v>
      </c>
      <c r="R166">
        <v>-7.2924340012101903</v>
      </c>
      <c r="S166">
        <v>-3.0052603467143002</v>
      </c>
      <c r="T166">
        <v>11.358204813545999</v>
      </c>
    </row>
    <row r="167" spans="1:20" x14ac:dyDescent="0.25">
      <c r="A167" t="s">
        <v>1346</v>
      </c>
      <c r="B167" t="s">
        <v>1347</v>
      </c>
      <c r="C167" t="s">
        <v>1348</v>
      </c>
      <c r="D167">
        <v>35.200000000000003</v>
      </c>
      <c r="E167">
        <v>19.899999999999999</v>
      </c>
      <c r="F167">
        <v>5.5</v>
      </c>
      <c r="G167">
        <v>-10.5</v>
      </c>
      <c r="H167">
        <v>-16</v>
      </c>
      <c r="I167" t="s">
        <v>1327</v>
      </c>
      <c r="J167">
        <v>0.23</v>
      </c>
      <c r="K167" t="s">
        <v>2518</v>
      </c>
      <c r="L167" t="s">
        <v>2519</v>
      </c>
      <c r="M167" t="s">
        <v>2698</v>
      </c>
      <c r="N167" t="s">
        <v>2544</v>
      </c>
      <c r="O167">
        <v>19.912307751739899</v>
      </c>
      <c r="P167">
        <v>45.483120375708701</v>
      </c>
      <c r="Q167">
        <v>358.78616986928802</v>
      </c>
      <c r="R167">
        <v>-14.1951639903852</v>
      </c>
      <c r="S167">
        <v>0.30077426704757498</v>
      </c>
      <c r="T167">
        <v>13.960904488118</v>
      </c>
    </row>
    <row r="168" spans="1:20" x14ac:dyDescent="0.25">
      <c r="A168" t="s">
        <v>1589</v>
      </c>
      <c r="B168" t="s">
        <v>1590</v>
      </c>
      <c r="C168" t="s">
        <v>1591</v>
      </c>
      <c r="D168">
        <v>39.799999999999997</v>
      </c>
      <c r="E168">
        <v>18</v>
      </c>
      <c r="F168">
        <v>7.8</v>
      </c>
      <c r="G168">
        <v>-16</v>
      </c>
      <c r="H168">
        <v>-2.5</v>
      </c>
      <c r="I168" t="s">
        <v>1571</v>
      </c>
      <c r="J168">
        <v>0.18</v>
      </c>
      <c r="K168" t="s">
        <v>2524</v>
      </c>
      <c r="L168" t="s">
        <v>2519</v>
      </c>
      <c r="M168">
        <v>-15.9</v>
      </c>
      <c r="N168" t="s">
        <v>2699</v>
      </c>
      <c r="O168">
        <v>17.9747044481961</v>
      </c>
      <c r="P168">
        <v>36.517696013168099</v>
      </c>
      <c r="Q168">
        <v>51.116466082573197</v>
      </c>
      <c r="R168">
        <v>-6.7144421773783396</v>
      </c>
      <c r="S168">
        <v>-8.3261945392535601</v>
      </c>
      <c r="T168">
        <v>14.445786608597899</v>
      </c>
    </row>
    <row r="169" spans="1:20" x14ac:dyDescent="0.25">
      <c r="A169" t="s">
        <v>691</v>
      </c>
      <c r="B169" t="s">
        <v>692</v>
      </c>
      <c r="C169" t="s">
        <v>693</v>
      </c>
      <c r="D169">
        <v>33.700000000000003</v>
      </c>
      <c r="E169">
        <v>21.1</v>
      </c>
      <c r="F169">
        <v>5.6</v>
      </c>
      <c r="G169">
        <v>-2.2999999999999998</v>
      </c>
      <c r="H169">
        <v>-20.2</v>
      </c>
      <c r="I169" t="s">
        <v>694</v>
      </c>
      <c r="J169">
        <v>0.53</v>
      </c>
      <c r="K169" t="s">
        <v>2518</v>
      </c>
      <c r="L169" t="s">
        <v>2525</v>
      </c>
      <c r="M169" t="s">
        <v>2700</v>
      </c>
      <c r="N169">
        <v>-149</v>
      </c>
      <c r="O169">
        <v>21.087674124947998</v>
      </c>
      <c r="P169">
        <v>17.7525824811656</v>
      </c>
      <c r="Q169">
        <v>310.958171569211</v>
      </c>
      <c r="R169">
        <v>-4.2147742408758599</v>
      </c>
      <c r="S169">
        <v>4.8556980113799</v>
      </c>
      <c r="T169">
        <v>20.0835224729312</v>
      </c>
    </row>
    <row r="170" spans="1:20" x14ac:dyDescent="0.25">
      <c r="A170" t="s">
        <v>2034</v>
      </c>
      <c r="B170" t="s">
        <v>1022</v>
      </c>
      <c r="C170" t="s">
        <v>1682</v>
      </c>
      <c r="D170">
        <v>39</v>
      </c>
      <c r="E170">
        <v>28.8</v>
      </c>
      <c r="F170">
        <v>-28.2</v>
      </c>
      <c r="G170">
        <v>3.4</v>
      </c>
      <c r="H170">
        <v>4.5999999999999996</v>
      </c>
      <c r="I170" t="s">
        <v>1992</v>
      </c>
      <c r="J170">
        <v>0.11</v>
      </c>
      <c r="K170" t="s">
        <v>2524</v>
      </c>
      <c r="L170" t="s">
        <v>2525</v>
      </c>
      <c r="M170">
        <v>-8</v>
      </c>
      <c r="N170">
        <v>-11.2</v>
      </c>
      <c r="O170">
        <v>28.774294083434999</v>
      </c>
      <c r="P170">
        <v>4.4413694336418201</v>
      </c>
      <c r="Q170">
        <v>105.97855320623199</v>
      </c>
      <c r="R170">
        <v>0.613387148007981</v>
      </c>
      <c r="S170">
        <v>-2.1421611760577099</v>
      </c>
      <c r="T170">
        <v>28.687887717684099</v>
      </c>
    </row>
    <row r="171" spans="1:20" x14ac:dyDescent="0.25">
      <c r="A171" t="s">
        <v>901</v>
      </c>
      <c r="B171" t="s">
        <v>902</v>
      </c>
      <c r="C171" t="s">
        <v>903</v>
      </c>
      <c r="D171">
        <v>36</v>
      </c>
      <c r="E171">
        <v>17.5</v>
      </c>
      <c r="F171">
        <v>-10.7</v>
      </c>
      <c r="G171">
        <v>-7.6</v>
      </c>
      <c r="H171">
        <v>11.6</v>
      </c>
      <c r="I171" t="s">
        <v>884</v>
      </c>
      <c r="J171">
        <v>0.41</v>
      </c>
      <c r="K171" t="s">
        <v>2518</v>
      </c>
      <c r="L171" t="s">
        <v>2519</v>
      </c>
      <c r="M171" t="s">
        <v>2701</v>
      </c>
      <c r="N171" t="s">
        <v>2648</v>
      </c>
      <c r="O171">
        <v>17.515992692394001</v>
      </c>
      <c r="P171">
        <v>43.8817644623253</v>
      </c>
      <c r="Q171">
        <v>172.87885547345101</v>
      </c>
      <c r="R171">
        <v>12.047946579558801</v>
      </c>
      <c r="S171">
        <v>-1.5051664556323201</v>
      </c>
      <c r="T171">
        <v>12.625032956667299</v>
      </c>
    </row>
    <row r="172" spans="1:20" x14ac:dyDescent="0.25">
      <c r="A172" t="s">
        <v>928</v>
      </c>
      <c r="B172" t="s">
        <v>929</v>
      </c>
      <c r="C172" t="s">
        <v>930</v>
      </c>
      <c r="D172">
        <v>45.5</v>
      </c>
      <c r="E172">
        <v>35.700000000000003</v>
      </c>
      <c r="F172">
        <v>-35.4</v>
      </c>
      <c r="G172">
        <v>1.8</v>
      </c>
      <c r="H172">
        <v>-4.4000000000000004</v>
      </c>
      <c r="I172" t="s">
        <v>921</v>
      </c>
      <c r="J172">
        <v>0.4</v>
      </c>
      <c r="K172" t="s">
        <v>2518</v>
      </c>
      <c r="L172" t="s">
        <v>2519</v>
      </c>
      <c r="M172" t="s">
        <v>2584</v>
      </c>
      <c r="N172" t="s">
        <v>2702</v>
      </c>
      <c r="O172">
        <v>35.717782685939497</v>
      </c>
      <c r="P172">
        <v>46.4059721302648</v>
      </c>
      <c r="Q172">
        <v>222.93713408068299</v>
      </c>
      <c r="R172">
        <v>18.938281742955802</v>
      </c>
      <c r="S172">
        <v>17.621424262513798</v>
      </c>
      <c r="T172">
        <v>24.6289847859167</v>
      </c>
    </row>
    <row r="173" spans="1:20" x14ac:dyDescent="0.25">
      <c r="A173" t="s">
        <v>2482</v>
      </c>
      <c r="B173" t="s">
        <v>682</v>
      </c>
      <c r="C173" t="s">
        <v>2483</v>
      </c>
      <c r="D173">
        <v>38.1</v>
      </c>
      <c r="E173">
        <v>18.100000000000001</v>
      </c>
      <c r="F173">
        <v>4.5</v>
      </c>
      <c r="G173">
        <v>-14.4</v>
      </c>
      <c r="H173">
        <v>-10</v>
      </c>
      <c r="I173" t="s">
        <v>2453</v>
      </c>
      <c r="J173">
        <v>7.2999999999999995E-2</v>
      </c>
      <c r="K173" t="s">
        <v>2524</v>
      </c>
      <c r="L173" t="s">
        <v>2519</v>
      </c>
      <c r="M173">
        <v>-31.1</v>
      </c>
      <c r="N173" t="s">
        <v>2703</v>
      </c>
      <c r="O173">
        <v>18.100000000000001</v>
      </c>
      <c r="P173">
        <v>71.603761718106696</v>
      </c>
      <c r="Q173">
        <v>331.71509328061597</v>
      </c>
      <c r="R173">
        <v>-15.1243701569094</v>
      </c>
      <c r="S173">
        <v>8.1384957364366706</v>
      </c>
      <c r="T173">
        <v>5.7121199658963704</v>
      </c>
    </row>
    <row r="174" spans="1:20" x14ac:dyDescent="0.25">
      <c r="A174" t="s">
        <v>1716</v>
      </c>
      <c r="B174" t="s">
        <v>1717</v>
      </c>
      <c r="C174" t="s">
        <v>1718</v>
      </c>
      <c r="D174">
        <v>30.7</v>
      </c>
      <c r="E174">
        <v>21.7</v>
      </c>
      <c r="F174">
        <v>15.3</v>
      </c>
      <c r="G174">
        <v>-13.3</v>
      </c>
      <c r="H174">
        <v>-7.8</v>
      </c>
      <c r="I174" t="s">
        <v>1688</v>
      </c>
      <c r="J174">
        <v>0.15</v>
      </c>
      <c r="K174" t="s">
        <v>2518</v>
      </c>
      <c r="L174" t="s">
        <v>2525</v>
      </c>
      <c r="M174" t="s">
        <v>2704</v>
      </c>
      <c r="N174">
        <v>-162.1</v>
      </c>
      <c r="O174">
        <v>21.7214180015946</v>
      </c>
      <c r="P174">
        <v>67.278770293661296</v>
      </c>
      <c r="Q174">
        <v>240.04184789156099</v>
      </c>
      <c r="R174">
        <v>10.0051881980743</v>
      </c>
      <c r="S174">
        <v>17.358761824780299</v>
      </c>
      <c r="T174">
        <v>8.3898508348875804</v>
      </c>
    </row>
    <row r="175" spans="1:20" x14ac:dyDescent="0.25">
      <c r="A175" t="s">
        <v>2032</v>
      </c>
      <c r="B175" t="s">
        <v>2033</v>
      </c>
      <c r="C175" t="s">
        <v>948</v>
      </c>
      <c r="D175">
        <v>26.3</v>
      </c>
      <c r="E175">
        <v>12</v>
      </c>
      <c r="F175">
        <v>11.5</v>
      </c>
      <c r="G175">
        <v>-2.8</v>
      </c>
      <c r="H175">
        <v>-2.2000000000000002</v>
      </c>
      <c r="I175" t="s">
        <v>1992</v>
      </c>
      <c r="J175">
        <v>0.11</v>
      </c>
      <c r="K175" t="s">
        <v>2518</v>
      </c>
      <c r="L175" t="s">
        <v>2519</v>
      </c>
      <c r="M175" t="s">
        <v>2705</v>
      </c>
      <c r="N175" t="s">
        <v>2706</v>
      </c>
      <c r="O175">
        <v>12.038687636117199</v>
      </c>
      <c r="P175">
        <v>30.219909463635901</v>
      </c>
      <c r="Q175">
        <v>134.50091812840299</v>
      </c>
      <c r="R175">
        <v>4.24709937263881</v>
      </c>
      <c r="S175">
        <v>-4.3217411905041097</v>
      </c>
      <c r="T175">
        <v>10.4026294753409</v>
      </c>
    </row>
    <row r="176" spans="1:20" x14ac:dyDescent="0.25">
      <c r="A176" t="s">
        <v>270</v>
      </c>
      <c r="B176" t="s">
        <v>271</v>
      </c>
      <c r="C176" t="s">
        <v>272</v>
      </c>
      <c r="D176">
        <v>26.1</v>
      </c>
      <c r="E176">
        <v>13.4</v>
      </c>
      <c r="F176">
        <v>0.4</v>
      </c>
      <c r="G176">
        <v>-1.4</v>
      </c>
      <c r="H176">
        <v>13.3</v>
      </c>
      <c r="I176" t="s">
        <v>273</v>
      </c>
      <c r="J176">
        <v>1.7</v>
      </c>
      <c r="K176" t="s">
        <v>2524</v>
      </c>
      <c r="L176" t="s">
        <v>2525</v>
      </c>
      <c r="M176">
        <v>-45.8</v>
      </c>
      <c r="N176">
        <v>-172.7</v>
      </c>
      <c r="O176">
        <v>13.379461872586701</v>
      </c>
      <c r="P176">
        <v>43.609512929990402</v>
      </c>
      <c r="Q176">
        <v>188.973892053349</v>
      </c>
      <c r="R176">
        <v>9.1153875613195794</v>
      </c>
      <c r="S176">
        <v>1.43947806308544</v>
      </c>
      <c r="T176">
        <v>9.6874977425977296</v>
      </c>
    </row>
    <row r="177" spans="1:20" x14ac:dyDescent="0.25">
      <c r="A177" t="s">
        <v>1042</v>
      </c>
      <c r="B177" t="s">
        <v>1043</v>
      </c>
      <c r="C177" t="s">
        <v>1044</v>
      </c>
      <c r="D177">
        <v>23.3</v>
      </c>
      <c r="E177">
        <v>25.3</v>
      </c>
      <c r="F177">
        <v>21.3</v>
      </c>
      <c r="G177">
        <v>2.2000000000000002</v>
      </c>
      <c r="H177">
        <v>13.4</v>
      </c>
      <c r="I177" t="s">
        <v>1045</v>
      </c>
      <c r="J177">
        <v>0.35</v>
      </c>
      <c r="K177" t="s">
        <v>2524</v>
      </c>
      <c r="L177" t="s">
        <v>2525</v>
      </c>
      <c r="M177">
        <v>-69.5</v>
      </c>
      <c r="N177">
        <v>-179.7</v>
      </c>
      <c r="O177">
        <v>25.260443384865599</v>
      </c>
      <c r="P177">
        <v>37.5956551470519</v>
      </c>
      <c r="Q177">
        <v>7.7884739925602302</v>
      </c>
      <c r="R177">
        <v>-15.268854876361999</v>
      </c>
      <c r="S177">
        <v>-2.0884438114246899</v>
      </c>
      <c r="T177">
        <v>20.014756386504398</v>
      </c>
    </row>
    <row r="178" spans="1:20" x14ac:dyDescent="0.25">
      <c r="A178" t="s">
        <v>1099</v>
      </c>
      <c r="B178" t="s">
        <v>1100</v>
      </c>
      <c r="C178" t="s">
        <v>1101</v>
      </c>
      <c r="D178">
        <v>37</v>
      </c>
      <c r="E178">
        <v>19.899999999999999</v>
      </c>
      <c r="F178">
        <v>-7</v>
      </c>
      <c r="G178">
        <v>16.100000000000001</v>
      </c>
      <c r="H178">
        <v>9.4</v>
      </c>
      <c r="I178" t="s">
        <v>1102</v>
      </c>
      <c r="J178">
        <v>0.32</v>
      </c>
      <c r="K178" t="s">
        <v>2524</v>
      </c>
      <c r="L178" t="s">
        <v>2525</v>
      </c>
      <c r="M178">
        <v>-68.2</v>
      </c>
      <c r="N178">
        <v>-24</v>
      </c>
      <c r="O178">
        <v>19.914065381031602</v>
      </c>
      <c r="P178">
        <v>47.184134825603898</v>
      </c>
      <c r="Q178">
        <v>305.71227321446599</v>
      </c>
      <c r="R178">
        <v>-8.5267926674045498</v>
      </c>
      <c r="S178">
        <v>11.8609253666702</v>
      </c>
      <c r="T178">
        <v>13.5344839670146</v>
      </c>
    </row>
    <row r="179" spans="1:20" x14ac:dyDescent="0.25">
      <c r="A179" t="s">
        <v>779</v>
      </c>
      <c r="B179" t="s">
        <v>780</v>
      </c>
      <c r="C179" t="s">
        <v>781</v>
      </c>
      <c r="D179">
        <v>22.2</v>
      </c>
      <c r="E179">
        <v>16</v>
      </c>
      <c r="F179">
        <v>-7.2</v>
      </c>
      <c r="G179">
        <v>-12.1</v>
      </c>
      <c r="H179">
        <v>-7.7</v>
      </c>
      <c r="I179" t="s">
        <v>782</v>
      </c>
      <c r="J179">
        <v>0.45</v>
      </c>
      <c r="K179" t="s">
        <v>2518</v>
      </c>
      <c r="L179" t="s">
        <v>2519</v>
      </c>
      <c r="M179" t="s">
        <v>2707</v>
      </c>
      <c r="N179" t="s">
        <v>2708</v>
      </c>
      <c r="O179">
        <v>16.0480528413886</v>
      </c>
      <c r="P179">
        <v>47.084577727537699</v>
      </c>
      <c r="Q179">
        <v>271.55977318340399</v>
      </c>
      <c r="R179">
        <v>-0.31991302486408202</v>
      </c>
      <c r="S179">
        <v>11.748591456052701</v>
      </c>
      <c r="T179">
        <v>10.9274084052573</v>
      </c>
    </row>
    <row r="180" spans="1:20" x14ac:dyDescent="0.25">
      <c r="A180" t="s">
        <v>2108</v>
      </c>
      <c r="B180" t="s">
        <v>2109</v>
      </c>
      <c r="C180" t="s">
        <v>2110</v>
      </c>
      <c r="D180">
        <v>27.2</v>
      </c>
      <c r="E180">
        <v>16.899999999999999</v>
      </c>
      <c r="F180">
        <v>15</v>
      </c>
      <c r="G180">
        <v>-6.9</v>
      </c>
      <c r="H180">
        <v>-3.5</v>
      </c>
      <c r="I180" t="s">
        <v>2069</v>
      </c>
      <c r="J180">
        <v>0.1</v>
      </c>
      <c r="K180" t="s">
        <v>2524</v>
      </c>
      <c r="L180" t="s">
        <v>2519</v>
      </c>
      <c r="M180">
        <v>-2</v>
      </c>
      <c r="N180" t="s">
        <v>2709</v>
      </c>
      <c r="O180">
        <v>16.8777960646525</v>
      </c>
      <c r="P180">
        <v>38.488649780358799</v>
      </c>
      <c r="Q180">
        <v>67.831795328064501</v>
      </c>
      <c r="R180">
        <v>-3.9634640769992</v>
      </c>
      <c r="S180">
        <v>-9.7275995117831897</v>
      </c>
      <c r="T180">
        <v>13.2107819696145</v>
      </c>
    </row>
    <row r="181" spans="1:20" x14ac:dyDescent="0.25">
      <c r="A181" t="s">
        <v>94</v>
      </c>
      <c r="B181" t="s">
        <v>95</v>
      </c>
      <c r="C181" t="s">
        <v>96</v>
      </c>
      <c r="D181">
        <v>22.2</v>
      </c>
      <c r="E181">
        <v>16.2</v>
      </c>
      <c r="F181">
        <v>-2.2999999999999998</v>
      </c>
      <c r="G181">
        <v>5.7</v>
      </c>
      <c r="H181">
        <v>16.5</v>
      </c>
      <c r="I181" t="s">
        <v>97</v>
      </c>
      <c r="J181">
        <v>7.6</v>
      </c>
      <c r="K181" t="s">
        <v>2524</v>
      </c>
      <c r="L181" t="s">
        <v>2519</v>
      </c>
      <c r="M181">
        <v>-61.7</v>
      </c>
      <c r="N181" t="s">
        <v>2710</v>
      </c>
      <c r="O181">
        <v>17.607668783799902</v>
      </c>
      <c r="P181">
        <v>47.917532333914501</v>
      </c>
      <c r="Q181">
        <v>170.463034725239</v>
      </c>
      <c r="R181">
        <v>12.8874614099791</v>
      </c>
      <c r="S181">
        <v>-2.1651697264352601</v>
      </c>
      <c r="T181">
        <v>11.8006516117555</v>
      </c>
    </row>
    <row r="182" spans="1:20" x14ac:dyDescent="0.25">
      <c r="A182" t="s">
        <v>562</v>
      </c>
      <c r="B182" t="s">
        <v>563</v>
      </c>
      <c r="C182" t="s">
        <v>564</v>
      </c>
      <c r="D182">
        <v>26.3</v>
      </c>
      <c r="E182">
        <v>12.4</v>
      </c>
      <c r="F182">
        <v>12</v>
      </c>
      <c r="G182">
        <v>3.5</v>
      </c>
      <c r="H182">
        <v>-10.5</v>
      </c>
      <c r="I182" t="s">
        <v>565</v>
      </c>
      <c r="J182">
        <v>0.67</v>
      </c>
      <c r="K182" t="s">
        <v>2518</v>
      </c>
      <c r="L182" t="s">
        <v>2519</v>
      </c>
      <c r="M182" t="s">
        <v>2711</v>
      </c>
      <c r="N182" t="s">
        <v>2712</v>
      </c>
      <c r="O182">
        <v>16.324827717314498</v>
      </c>
      <c r="P182">
        <v>51.447693738860103</v>
      </c>
      <c r="Q182">
        <v>53.382167422013403</v>
      </c>
      <c r="R182">
        <v>-7.6149901808021498</v>
      </c>
      <c r="S182">
        <v>-10.2469286141379</v>
      </c>
      <c r="T182">
        <v>10.174103327716301</v>
      </c>
    </row>
    <row r="183" spans="1:20" x14ac:dyDescent="0.25">
      <c r="A183" t="s">
        <v>1504</v>
      </c>
      <c r="B183" t="s">
        <v>1505</v>
      </c>
      <c r="C183" t="s">
        <v>1506</v>
      </c>
      <c r="D183">
        <v>28.5</v>
      </c>
      <c r="E183">
        <v>11.2</v>
      </c>
      <c r="F183">
        <v>7</v>
      </c>
      <c r="G183">
        <v>2.9</v>
      </c>
      <c r="H183">
        <v>8.3000000000000007</v>
      </c>
      <c r="I183" t="s">
        <v>1474</v>
      </c>
      <c r="J183">
        <v>0.2</v>
      </c>
      <c r="K183" t="s">
        <v>2524</v>
      </c>
      <c r="L183" t="s">
        <v>2519</v>
      </c>
      <c r="M183">
        <v>-71.5</v>
      </c>
      <c r="N183" t="s">
        <v>2713</v>
      </c>
      <c r="O183">
        <v>11.238327277669001</v>
      </c>
      <c r="P183">
        <v>50.922932384531002</v>
      </c>
      <c r="Q183">
        <v>124.849272297525</v>
      </c>
      <c r="R183">
        <v>4.9852350728935404</v>
      </c>
      <c r="S183">
        <v>-7.15966727872111</v>
      </c>
      <c r="T183">
        <v>7.0842498350921002</v>
      </c>
    </row>
    <row r="184" spans="1:20" x14ac:dyDescent="0.25">
      <c r="A184" t="s">
        <v>925</v>
      </c>
      <c r="B184" t="s">
        <v>926</v>
      </c>
      <c r="C184" t="s">
        <v>927</v>
      </c>
      <c r="D184">
        <v>30.8</v>
      </c>
      <c r="E184">
        <v>18</v>
      </c>
      <c r="F184">
        <v>2.9</v>
      </c>
      <c r="G184">
        <v>13.4</v>
      </c>
      <c r="H184">
        <v>-12.5</v>
      </c>
      <c r="I184" t="s">
        <v>921</v>
      </c>
      <c r="J184">
        <v>0.4</v>
      </c>
      <c r="K184" t="s">
        <v>2524</v>
      </c>
      <c r="L184" t="s">
        <v>2525</v>
      </c>
      <c r="M184">
        <v>-39.4</v>
      </c>
      <c r="N184">
        <v>-95.9</v>
      </c>
      <c r="O184">
        <v>18.553166845581899</v>
      </c>
      <c r="P184">
        <v>81.956659458031595</v>
      </c>
      <c r="Q184">
        <v>355.29388358956601</v>
      </c>
      <c r="R184">
        <v>-18.308716068082099</v>
      </c>
      <c r="S184">
        <v>1.5072181773426201</v>
      </c>
      <c r="T184">
        <v>2.5959987103695501</v>
      </c>
    </row>
    <row r="185" spans="1:20" x14ac:dyDescent="0.25">
      <c r="A185" t="s">
        <v>471</v>
      </c>
      <c r="B185" t="s">
        <v>472</v>
      </c>
      <c r="C185" t="s">
        <v>473</v>
      </c>
      <c r="D185">
        <v>44</v>
      </c>
      <c r="E185">
        <v>16.5</v>
      </c>
      <c r="F185">
        <v>14.4</v>
      </c>
      <c r="G185">
        <v>4.5999999999999996</v>
      </c>
      <c r="H185">
        <v>6.5</v>
      </c>
      <c r="I185" t="s">
        <v>474</v>
      </c>
      <c r="J185">
        <v>0.82</v>
      </c>
      <c r="K185" t="s">
        <v>2524</v>
      </c>
      <c r="L185" t="s">
        <v>2525</v>
      </c>
      <c r="M185">
        <v>-44.2</v>
      </c>
      <c r="N185">
        <v>-176.2</v>
      </c>
      <c r="O185">
        <v>16.455090397806998</v>
      </c>
      <c r="P185">
        <v>23.841359763572299</v>
      </c>
      <c r="Q185">
        <v>33.133806281469802</v>
      </c>
      <c r="R185">
        <v>-5.5697247939636902</v>
      </c>
      <c r="S185">
        <v>-3.6355425870936902</v>
      </c>
      <c r="T185">
        <v>15.050946675107699</v>
      </c>
    </row>
    <row r="186" spans="1:20" x14ac:dyDescent="0.25">
      <c r="A186" t="s">
        <v>211</v>
      </c>
      <c r="B186" t="s">
        <v>212</v>
      </c>
      <c r="C186" t="s">
        <v>213</v>
      </c>
      <c r="D186">
        <v>35.4</v>
      </c>
      <c r="E186">
        <v>19</v>
      </c>
      <c r="F186">
        <v>-2</v>
      </c>
      <c r="G186">
        <v>-16.100000000000001</v>
      </c>
      <c r="H186">
        <v>9.9</v>
      </c>
      <c r="I186" t="s">
        <v>214</v>
      </c>
      <c r="J186">
        <v>2.4</v>
      </c>
      <c r="K186" t="s">
        <v>2524</v>
      </c>
      <c r="L186" t="s">
        <v>2519</v>
      </c>
      <c r="M186">
        <v>-36.9</v>
      </c>
      <c r="N186" t="s">
        <v>2714</v>
      </c>
      <c r="O186">
        <v>19.0057885919001</v>
      </c>
      <c r="P186">
        <v>6.5921715221855397</v>
      </c>
      <c r="Q186">
        <v>325.38748015325302</v>
      </c>
      <c r="R186">
        <v>-1.79572352134805</v>
      </c>
      <c r="S186">
        <v>1.2393658927942199</v>
      </c>
      <c r="T186">
        <v>18.880131069954398</v>
      </c>
    </row>
    <row r="187" spans="1:20" x14ac:dyDescent="0.25">
      <c r="A187" t="s">
        <v>1857</v>
      </c>
      <c r="B187" t="s">
        <v>103</v>
      </c>
      <c r="C187" t="s">
        <v>1858</v>
      </c>
      <c r="D187">
        <v>30.7</v>
      </c>
      <c r="E187">
        <v>16.3</v>
      </c>
      <c r="F187">
        <v>10</v>
      </c>
      <c r="G187">
        <v>-12.7</v>
      </c>
      <c r="H187">
        <v>2.2000000000000002</v>
      </c>
      <c r="I187" t="s">
        <v>1830</v>
      </c>
      <c r="J187">
        <v>0.13</v>
      </c>
      <c r="K187" t="s">
        <v>2524</v>
      </c>
      <c r="L187" t="s">
        <v>2519</v>
      </c>
      <c r="M187">
        <v>-28.7</v>
      </c>
      <c r="N187" t="s">
        <v>2715</v>
      </c>
      <c r="O187">
        <v>16.313491349187</v>
      </c>
      <c r="P187">
        <v>21.885656993133999</v>
      </c>
      <c r="Q187">
        <v>18.114512828230701</v>
      </c>
      <c r="R187">
        <v>-5.7795539118358903</v>
      </c>
      <c r="S187">
        <v>-1.89066987262138</v>
      </c>
      <c r="T187">
        <v>15.137771434823</v>
      </c>
    </row>
    <row r="188" spans="1:20" x14ac:dyDescent="0.25">
      <c r="A188" t="s">
        <v>1298</v>
      </c>
      <c r="B188" t="s">
        <v>1299</v>
      </c>
      <c r="C188" t="s">
        <v>1300</v>
      </c>
      <c r="D188">
        <v>37</v>
      </c>
      <c r="E188">
        <v>16.2</v>
      </c>
      <c r="F188">
        <v>-5.2</v>
      </c>
      <c r="G188">
        <v>-15.1</v>
      </c>
      <c r="H188">
        <v>2.6</v>
      </c>
      <c r="I188" t="s">
        <v>1301</v>
      </c>
      <c r="J188">
        <v>0.24</v>
      </c>
      <c r="K188" t="s">
        <v>2518</v>
      </c>
      <c r="L188" t="s">
        <v>2519</v>
      </c>
      <c r="M188" t="s">
        <v>2716</v>
      </c>
      <c r="N188" t="s">
        <v>2717</v>
      </c>
      <c r="O188">
        <v>16.1805438721942</v>
      </c>
      <c r="P188">
        <v>13.8122003221253</v>
      </c>
      <c r="Q188">
        <v>151.63953974824801</v>
      </c>
      <c r="R188">
        <v>3.3993028887297401</v>
      </c>
      <c r="S188">
        <v>-1.8349656701129999</v>
      </c>
      <c r="T188">
        <v>15.712658618457301</v>
      </c>
    </row>
    <row r="189" spans="1:20" x14ac:dyDescent="0.25">
      <c r="A189" t="s">
        <v>2030</v>
      </c>
      <c r="B189" t="s">
        <v>737</v>
      </c>
      <c r="C189" t="s">
        <v>2031</v>
      </c>
      <c r="D189">
        <v>18.7</v>
      </c>
      <c r="E189">
        <v>44.8</v>
      </c>
      <c r="F189">
        <v>-3.4</v>
      </c>
      <c r="G189">
        <v>-43.5</v>
      </c>
      <c r="H189">
        <v>-10.3</v>
      </c>
      <c r="I189" t="s">
        <v>1987</v>
      </c>
      <c r="J189">
        <v>0.11</v>
      </c>
      <c r="K189" t="s">
        <v>2524</v>
      </c>
      <c r="L189" t="s">
        <v>2519</v>
      </c>
      <c r="M189">
        <v>-1.3</v>
      </c>
      <c r="N189" t="s">
        <v>2718</v>
      </c>
      <c r="O189">
        <v>44.831908279706298</v>
      </c>
      <c r="P189">
        <v>63.221317557294398</v>
      </c>
      <c r="Q189">
        <v>285.596763067778</v>
      </c>
      <c r="R189">
        <v>-10.7610269422059</v>
      </c>
      <c r="S189">
        <v>38.550075860761403</v>
      </c>
      <c r="T189">
        <v>20.198810615446099</v>
      </c>
    </row>
    <row r="190" spans="1:20" x14ac:dyDescent="0.25">
      <c r="A190" t="s">
        <v>821</v>
      </c>
      <c r="B190" t="s">
        <v>822</v>
      </c>
      <c r="C190" t="s">
        <v>823</v>
      </c>
      <c r="D190">
        <v>34.299999999999997</v>
      </c>
      <c r="E190">
        <v>15.1</v>
      </c>
      <c r="F190">
        <v>-1.1000000000000001</v>
      </c>
      <c r="G190">
        <v>11.4</v>
      </c>
      <c r="H190">
        <v>-9.9</v>
      </c>
      <c r="I190" t="s">
        <v>811</v>
      </c>
      <c r="J190">
        <v>0.43</v>
      </c>
      <c r="K190" t="s">
        <v>2518</v>
      </c>
      <c r="L190" t="s">
        <v>2519</v>
      </c>
      <c r="M190" t="s">
        <v>2719</v>
      </c>
      <c r="N190" t="s">
        <v>2701</v>
      </c>
      <c r="O190">
        <v>15.138692149588101</v>
      </c>
      <c r="P190">
        <v>63.145908056133898</v>
      </c>
      <c r="Q190">
        <v>302.17891023388302</v>
      </c>
      <c r="R190">
        <v>-7.1928899943552</v>
      </c>
      <c r="S190">
        <v>11.431444874389699</v>
      </c>
      <c r="T190">
        <v>6.8384502347310701</v>
      </c>
    </row>
    <row r="191" spans="1:20" x14ac:dyDescent="0.25">
      <c r="A191" t="s">
        <v>1501</v>
      </c>
      <c r="B191" t="s">
        <v>1502</v>
      </c>
      <c r="C191" t="s">
        <v>1503</v>
      </c>
      <c r="D191">
        <v>23.5</v>
      </c>
      <c r="E191">
        <v>11.8</v>
      </c>
      <c r="F191">
        <v>2.2999999999999998</v>
      </c>
      <c r="G191">
        <v>2.5</v>
      </c>
      <c r="H191">
        <v>-11.3</v>
      </c>
      <c r="I191" t="s">
        <v>1498</v>
      </c>
      <c r="J191">
        <v>0.2</v>
      </c>
      <c r="K191" t="s">
        <v>2518</v>
      </c>
      <c r="L191" t="s">
        <v>2525</v>
      </c>
      <c r="M191" t="s">
        <v>2720</v>
      </c>
      <c r="N191">
        <v>-165.1</v>
      </c>
      <c r="O191">
        <v>11.799576263578301</v>
      </c>
      <c r="P191">
        <v>43.705356356042202</v>
      </c>
      <c r="Q191">
        <v>12.9316887219163</v>
      </c>
      <c r="R191">
        <v>-7.9461393869021402</v>
      </c>
      <c r="S191">
        <v>-1.8245347738115201</v>
      </c>
      <c r="T191">
        <v>8.5299438276623505</v>
      </c>
    </row>
    <row r="192" spans="1:20" x14ac:dyDescent="0.25">
      <c r="A192" t="s">
        <v>1337</v>
      </c>
      <c r="B192" t="s">
        <v>1338</v>
      </c>
      <c r="C192" t="s">
        <v>1339</v>
      </c>
      <c r="D192">
        <v>59.3</v>
      </c>
      <c r="E192">
        <v>12.4</v>
      </c>
      <c r="F192">
        <v>-5</v>
      </c>
      <c r="G192">
        <v>-11</v>
      </c>
      <c r="H192">
        <v>-2.7</v>
      </c>
      <c r="I192" t="s">
        <v>1340</v>
      </c>
      <c r="J192">
        <v>0.23</v>
      </c>
      <c r="K192" t="s">
        <v>2518</v>
      </c>
      <c r="L192" t="s">
        <v>2519</v>
      </c>
      <c r="M192" t="s">
        <v>2721</v>
      </c>
      <c r="N192" t="s">
        <v>2722</v>
      </c>
      <c r="O192">
        <v>12.381033882515601</v>
      </c>
      <c r="P192">
        <v>41.184598066887503</v>
      </c>
      <c r="Q192">
        <v>131.688701091593</v>
      </c>
      <c r="R192">
        <v>5.4222576200645198</v>
      </c>
      <c r="S192">
        <v>-6.0882253691480299</v>
      </c>
      <c r="T192">
        <v>9.3178663950560399</v>
      </c>
    </row>
    <row r="193" spans="1:20" x14ac:dyDescent="0.25">
      <c r="A193" t="s">
        <v>162</v>
      </c>
      <c r="B193" t="s">
        <v>163</v>
      </c>
      <c r="C193" t="s">
        <v>164</v>
      </c>
      <c r="D193">
        <v>22.2</v>
      </c>
      <c r="E193">
        <v>12.8</v>
      </c>
      <c r="F193">
        <v>-8</v>
      </c>
      <c r="G193">
        <v>8.4</v>
      </c>
      <c r="H193">
        <v>-5.5</v>
      </c>
      <c r="I193" t="s">
        <v>165</v>
      </c>
      <c r="J193">
        <v>3.5</v>
      </c>
      <c r="K193" t="s">
        <v>2524</v>
      </c>
      <c r="L193" t="s">
        <v>2525</v>
      </c>
      <c r="M193">
        <v>-19.100000000000001</v>
      </c>
      <c r="N193">
        <v>-25</v>
      </c>
      <c r="O193">
        <v>12.837834708392201</v>
      </c>
      <c r="P193">
        <v>49.095712670343602</v>
      </c>
      <c r="Q193">
        <v>334.14070289862599</v>
      </c>
      <c r="R193">
        <v>-8.7313214372760601</v>
      </c>
      <c r="S193">
        <v>4.2320393173169597</v>
      </c>
      <c r="T193">
        <v>8.4061804153638597</v>
      </c>
    </row>
    <row r="194" spans="1:20" x14ac:dyDescent="0.25">
      <c r="A194" t="s">
        <v>1399</v>
      </c>
      <c r="B194" t="s">
        <v>1400</v>
      </c>
      <c r="C194" t="s">
        <v>1401</v>
      </c>
      <c r="D194">
        <v>29.1</v>
      </c>
      <c r="E194">
        <v>17.8</v>
      </c>
      <c r="F194">
        <v>17.7</v>
      </c>
      <c r="G194">
        <v>-2.2999999999999998</v>
      </c>
      <c r="H194">
        <v>-0.1</v>
      </c>
      <c r="I194" t="s">
        <v>1374</v>
      </c>
      <c r="J194">
        <v>0.22</v>
      </c>
      <c r="K194" t="s">
        <v>2524</v>
      </c>
      <c r="L194" t="s">
        <v>2519</v>
      </c>
      <c r="M194">
        <v>-31.8</v>
      </c>
      <c r="N194" t="s">
        <v>2723</v>
      </c>
      <c r="O194">
        <v>17.849089612638501</v>
      </c>
      <c r="P194">
        <v>46.450594245313297</v>
      </c>
      <c r="Q194">
        <v>53.237805299954204</v>
      </c>
      <c r="R194">
        <v>-7.7425355744582296</v>
      </c>
      <c r="S194">
        <v>-10.363910714355701</v>
      </c>
      <c r="T194">
        <v>12.2976622812269</v>
      </c>
    </row>
    <row r="195" spans="1:20" x14ac:dyDescent="0.25">
      <c r="A195" t="s">
        <v>404</v>
      </c>
      <c r="B195" t="s">
        <v>405</v>
      </c>
      <c r="C195" t="s">
        <v>406</v>
      </c>
      <c r="D195">
        <v>25.6</v>
      </c>
      <c r="E195">
        <v>18.8</v>
      </c>
      <c r="F195">
        <v>15.9</v>
      </c>
      <c r="G195">
        <v>-8.6</v>
      </c>
      <c r="H195">
        <v>5.0999999999999996</v>
      </c>
      <c r="I195" t="s">
        <v>407</v>
      </c>
      <c r="J195">
        <v>1</v>
      </c>
      <c r="K195" t="s">
        <v>2524</v>
      </c>
      <c r="L195" t="s">
        <v>2519</v>
      </c>
      <c r="M195">
        <v>-50.2</v>
      </c>
      <c r="N195" t="s">
        <v>2724</v>
      </c>
      <c r="O195">
        <v>18.7824386063152</v>
      </c>
      <c r="P195">
        <v>59.762079941767901</v>
      </c>
      <c r="Q195">
        <v>77.958446288229794</v>
      </c>
      <c r="R195">
        <v>-3.38527935969464</v>
      </c>
      <c r="S195">
        <v>-15.8698835299774</v>
      </c>
      <c r="T195">
        <v>9.4586828047977907</v>
      </c>
    </row>
    <row r="196" spans="1:20" x14ac:dyDescent="0.25">
      <c r="A196" t="s">
        <v>1024</v>
      </c>
      <c r="B196" t="s">
        <v>1025</v>
      </c>
      <c r="C196" t="s">
        <v>1026</v>
      </c>
      <c r="D196">
        <v>26.5</v>
      </c>
      <c r="E196">
        <v>22.1</v>
      </c>
      <c r="F196">
        <v>16</v>
      </c>
      <c r="G196">
        <v>14.9</v>
      </c>
      <c r="H196">
        <v>-3.3</v>
      </c>
      <c r="I196" t="s">
        <v>998</v>
      </c>
      <c r="J196">
        <v>0.36</v>
      </c>
      <c r="K196" t="s">
        <v>2518</v>
      </c>
      <c r="L196" t="s">
        <v>2519</v>
      </c>
      <c r="M196" t="s">
        <v>2725</v>
      </c>
      <c r="N196" t="s">
        <v>2726</v>
      </c>
      <c r="O196">
        <v>22.111083193728899</v>
      </c>
      <c r="P196">
        <v>66.988171447636304</v>
      </c>
      <c r="Q196">
        <v>80.797283394840505</v>
      </c>
      <c r="R196">
        <v>-3.2547865665598898</v>
      </c>
      <c r="S196">
        <v>-20.0896237932728</v>
      </c>
      <c r="T196">
        <v>8.6436901986887502</v>
      </c>
    </row>
    <row r="197" spans="1:20" x14ac:dyDescent="0.25">
      <c r="A197" t="s">
        <v>74</v>
      </c>
      <c r="B197" t="s">
        <v>75</v>
      </c>
      <c r="C197" t="s">
        <v>76</v>
      </c>
      <c r="D197">
        <v>21.2</v>
      </c>
      <c r="E197">
        <v>12.1</v>
      </c>
      <c r="F197">
        <v>1</v>
      </c>
      <c r="G197">
        <v>9</v>
      </c>
      <c r="H197">
        <v>-8</v>
      </c>
      <c r="I197" t="s">
        <v>77</v>
      </c>
      <c r="J197">
        <v>10</v>
      </c>
      <c r="K197" t="s">
        <v>2518</v>
      </c>
      <c r="L197" t="s">
        <v>2525</v>
      </c>
      <c r="M197" t="s">
        <v>2727</v>
      </c>
      <c r="N197">
        <v>-30.7</v>
      </c>
      <c r="O197">
        <v>12.083045973594601</v>
      </c>
      <c r="P197">
        <v>50.496248836842703</v>
      </c>
      <c r="Q197">
        <v>297.77098150465798</v>
      </c>
      <c r="R197">
        <v>-4.34397886961409</v>
      </c>
      <c r="S197">
        <v>8.2492133623406705</v>
      </c>
      <c r="T197">
        <v>7.6863727780355804</v>
      </c>
    </row>
    <row r="198" spans="1:20" x14ac:dyDescent="0.25">
      <c r="A198" t="s">
        <v>201</v>
      </c>
      <c r="B198" t="s">
        <v>202</v>
      </c>
      <c r="C198" t="s">
        <v>108</v>
      </c>
      <c r="D198">
        <v>40.700000000000003</v>
      </c>
      <c r="E198">
        <v>14.9</v>
      </c>
      <c r="F198">
        <v>5</v>
      </c>
      <c r="G198">
        <v>14</v>
      </c>
      <c r="H198">
        <v>1</v>
      </c>
      <c r="I198" t="s">
        <v>203</v>
      </c>
      <c r="J198">
        <v>2.5</v>
      </c>
      <c r="K198" t="s">
        <v>2524</v>
      </c>
      <c r="L198" t="s">
        <v>2525</v>
      </c>
      <c r="M198">
        <v>-28.1</v>
      </c>
      <c r="N198">
        <v>-64.599999999999994</v>
      </c>
      <c r="O198">
        <v>14.8996644257513</v>
      </c>
      <c r="P198">
        <v>49.203165908385202</v>
      </c>
      <c r="Q198">
        <v>291.12102291081101</v>
      </c>
      <c r="R198">
        <v>-4.0644485924476097</v>
      </c>
      <c r="S198">
        <v>10.521768332299001</v>
      </c>
      <c r="T198">
        <v>9.7351244882015209</v>
      </c>
    </row>
    <row r="199" spans="1:20" x14ac:dyDescent="0.25">
      <c r="A199" t="s">
        <v>2103</v>
      </c>
      <c r="B199" t="s">
        <v>1777</v>
      </c>
      <c r="C199" t="s">
        <v>2104</v>
      </c>
      <c r="E199">
        <v>13.6</v>
      </c>
      <c r="F199">
        <v>-11</v>
      </c>
      <c r="G199">
        <v>-8</v>
      </c>
      <c r="H199">
        <v>-1</v>
      </c>
      <c r="I199" t="s">
        <v>1984</v>
      </c>
      <c r="J199">
        <v>0.1</v>
      </c>
      <c r="K199" t="s">
        <v>2524</v>
      </c>
      <c r="L199" t="s">
        <v>2525</v>
      </c>
      <c r="M199">
        <v>-23</v>
      </c>
      <c r="N199">
        <v>-38.799999999999997</v>
      </c>
      <c r="O199">
        <v>13.6381816969859</v>
      </c>
      <c r="P199">
        <v>77.782478770002896</v>
      </c>
      <c r="Q199">
        <v>80.013722516283707</v>
      </c>
      <c r="R199">
        <v>-2.3114635665119798</v>
      </c>
      <c r="S199">
        <v>-13.127345644391999</v>
      </c>
      <c r="T199">
        <v>2.8861622465397301</v>
      </c>
    </row>
    <row r="200" spans="1:20" x14ac:dyDescent="0.25">
      <c r="A200" t="s">
        <v>26</v>
      </c>
      <c r="B200" t="s">
        <v>27</v>
      </c>
      <c r="C200" t="s">
        <v>28</v>
      </c>
      <c r="D200">
        <v>23.3</v>
      </c>
      <c r="E200">
        <v>18.600000000000001</v>
      </c>
      <c r="F200" t="s">
        <v>29</v>
      </c>
      <c r="G200">
        <v>-13.3</v>
      </c>
      <c r="H200">
        <v>-2.4</v>
      </c>
      <c r="I200" t="s">
        <v>30</v>
      </c>
      <c r="J200">
        <v>440</v>
      </c>
      <c r="K200" t="s">
        <v>2518</v>
      </c>
      <c r="L200" t="s">
        <v>2519</v>
      </c>
      <c r="M200" t="s">
        <v>2728</v>
      </c>
      <c r="N200" t="s">
        <v>2729</v>
      </c>
      <c r="O200">
        <v>18.614241859393601</v>
      </c>
      <c r="P200">
        <v>74.075744031499994</v>
      </c>
      <c r="Q200">
        <v>99.895927103102593</v>
      </c>
      <c r="R200">
        <v>3.0762644927053899</v>
      </c>
      <c r="S200">
        <v>-17.6336016430581</v>
      </c>
      <c r="T200">
        <v>5.1071214852261404</v>
      </c>
    </row>
    <row r="201" spans="1:20" x14ac:dyDescent="0.25">
      <c r="A201" t="s">
        <v>2262</v>
      </c>
      <c r="B201" t="s">
        <v>1142</v>
      </c>
      <c r="C201" t="s">
        <v>2263</v>
      </c>
      <c r="D201">
        <v>33.299999999999997</v>
      </c>
      <c r="E201">
        <v>14.3</v>
      </c>
      <c r="F201">
        <v>-12.2</v>
      </c>
      <c r="G201">
        <v>-5.3</v>
      </c>
      <c r="H201">
        <v>5.3</v>
      </c>
      <c r="I201" t="s">
        <v>2238</v>
      </c>
      <c r="J201">
        <v>8.8999999999999996E-2</v>
      </c>
      <c r="K201" t="s">
        <v>2518</v>
      </c>
      <c r="L201" t="s">
        <v>2519</v>
      </c>
      <c r="M201" t="s">
        <v>2730</v>
      </c>
      <c r="N201" t="s">
        <v>2731</v>
      </c>
      <c r="O201">
        <v>14.3185194765381</v>
      </c>
      <c r="P201">
        <v>24.952866280054</v>
      </c>
      <c r="Q201">
        <v>193.574340311117</v>
      </c>
      <c r="R201">
        <v>5.8718538158612503</v>
      </c>
      <c r="S201">
        <v>1.41776764575467</v>
      </c>
      <c r="T201">
        <v>12.9819593154426</v>
      </c>
    </row>
    <row r="202" spans="1:20" x14ac:dyDescent="0.25">
      <c r="A202" t="s">
        <v>2332</v>
      </c>
      <c r="B202" t="s">
        <v>2333</v>
      </c>
      <c r="C202" t="s">
        <v>1652</v>
      </c>
      <c r="D202">
        <v>29.3</v>
      </c>
      <c r="E202">
        <v>13.2</v>
      </c>
      <c r="F202">
        <v>-2.2999999999999998</v>
      </c>
      <c r="G202">
        <v>-3.9</v>
      </c>
      <c r="H202">
        <v>12.4</v>
      </c>
      <c r="I202" t="s">
        <v>2309</v>
      </c>
      <c r="J202">
        <v>8.2000000000000003E-2</v>
      </c>
      <c r="K202" t="s">
        <v>2524</v>
      </c>
      <c r="L202" t="s">
        <v>2519</v>
      </c>
      <c r="M202">
        <v>-75.400000000000006</v>
      </c>
      <c r="N202" t="s">
        <v>2732</v>
      </c>
      <c r="O202">
        <v>13.2007575540194</v>
      </c>
      <c r="P202">
        <v>6.1819938105952597</v>
      </c>
      <c r="Q202">
        <v>33.091284447122099</v>
      </c>
      <c r="R202">
        <v>-1.19097622760251</v>
      </c>
      <c r="S202">
        <v>-0.77612950692208604</v>
      </c>
      <c r="T202">
        <v>13.1239932419127</v>
      </c>
    </row>
    <row r="203" spans="1:20" x14ac:dyDescent="0.25">
      <c r="A203" t="s">
        <v>630</v>
      </c>
      <c r="B203" t="s">
        <v>631</v>
      </c>
      <c r="C203" t="s">
        <v>632</v>
      </c>
      <c r="D203">
        <v>27.8</v>
      </c>
      <c r="E203">
        <v>13.5</v>
      </c>
      <c r="F203">
        <v>3.4</v>
      </c>
      <c r="G203">
        <v>12</v>
      </c>
      <c r="H203">
        <v>5.0999999999999996</v>
      </c>
      <c r="I203" t="s">
        <v>633</v>
      </c>
      <c r="J203">
        <v>0.57999999999999996</v>
      </c>
      <c r="K203" t="s">
        <v>2518</v>
      </c>
      <c r="L203" t="s">
        <v>2525</v>
      </c>
      <c r="M203" t="s">
        <v>2733</v>
      </c>
      <c r="N203">
        <v>-84.6</v>
      </c>
      <c r="O203">
        <v>13.4747912785319</v>
      </c>
      <c r="P203">
        <v>75.776786417743594</v>
      </c>
      <c r="Q203">
        <v>200.21877856356801</v>
      </c>
      <c r="R203">
        <v>12.256866846500801</v>
      </c>
      <c r="S203">
        <v>4.51421043996333</v>
      </c>
      <c r="T203">
        <v>3.3107581021385499</v>
      </c>
    </row>
    <row r="204" spans="1:20" x14ac:dyDescent="0.25">
      <c r="A204" t="s">
        <v>492</v>
      </c>
      <c r="B204" t="s">
        <v>493</v>
      </c>
      <c r="C204" t="s">
        <v>494</v>
      </c>
      <c r="E204">
        <v>17</v>
      </c>
      <c r="F204">
        <v>-2.4</v>
      </c>
      <c r="G204">
        <v>5.5</v>
      </c>
      <c r="H204">
        <v>15.9</v>
      </c>
      <c r="I204" t="s">
        <v>491</v>
      </c>
      <c r="J204">
        <v>0.75</v>
      </c>
      <c r="K204" t="s">
        <v>2524</v>
      </c>
      <c r="L204" t="s">
        <v>2525</v>
      </c>
      <c r="M204">
        <v>-41.5</v>
      </c>
      <c r="N204">
        <v>-21.9</v>
      </c>
      <c r="O204">
        <v>16.994705057752501</v>
      </c>
      <c r="P204">
        <v>36.052358903884198</v>
      </c>
      <c r="Q204">
        <v>204.879879551812</v>
      </c>
      <c r="R204">
        <v>9.0735484893440503</v>
      </c>
      <c r="S204">
        <v>4.2079287183088603</v>
      </c>
      <c r="T204">
        <v>13.7398709496543</v>
      </c>
    </row>
    <row r="205" spans="1:20" x14ac:dyDescent="0.25">
      <c r="A205" t="s">
        <v>362</v>
      </c>
      <c r="B205" t="s">
        <v>363</v>
      </c>
      <c r="C205" t="s">
        <v>364</v>
      </c>
      <c r="D205">
        <v>35</v>
      </c>
      <c r="E205">
        <v>15.4</v>
      </c>
      <c r="F205">
        <v>1.4</v>
      </c>
      <c r="G205">
        <v>15.3</v>
      </c>
      <c r="H205">
        <v>1</v>
      </c>
      <c r="I205" t="s">
        <v>365</v>
      </c>
      <c r="J205">
        <v>1.2</v>
      </c>
      <c r="K205" t="s">
        <v>2524</v>
      </c>
      <c r="L205" t="s">
        <v>2525</v>
      </c>
      <c r="M205">
        <v>-8.1</v>
      </c>
      <c r="N205">
        <v>-111.9</v>
      </c>
      <c r="O205">
        <v>15.396428157205801</v>
      </c>
      <c r="P205">
        <v>17.146162393091199</v>
      </c>
      <c r="Q205">
        <v>76.1861937704263</v>
      </c>
      <c r="R205">
        <v>-1.08377160507016</v>
      </c>
      <c r="S205">
        <v>-4.4077423171298102</v>
      </c>
      <c r="T205">
        <v>14.7121462327502</v>
      </c>
    </row>
    <row r="206" spans="1:20" x14ac:dyDescent="0.25">
      <c r="A206" t="s">
        <v>558</v>
      </c>
      <c r="B206" t="s">
        <v>559</v>
      </c>
      <c r="C206" t="s">
        <v>560</v>
      </c>
      <c r="D206">
        <v>28.1</v>
      </c>
      <c r="E206">
        <v>18.3</v>
      </c>
      <c r="F206">
        <v>-1.9</v>
      </c>
      <c r="G206">
        <v>14.1</v>
      </c>
      <c r="H206">
        <v>-11.5</v>
      </c>
      <c r="I206" t="s">
        <v>561</v>
      </c>
      <c r="J206">
        <v>0.67</v>
      </c>
      <c r="K206" t="s">
        <v>2518</v>
      </c>
      <c r="L206" t="s">
        <v>2525</v>
      </c>
      <c r="M206" t="s">
        <v>2734</v>
      </c>
      <c r="N206">
        <v>-52.2</v>
      </c>
      <c r="O206">
        <v>18.293988083520802</v>
      </c>
      <c r="P206">
        <v>46.710778009541002</v>
      </c>
      <c r="Q206">
        <v>327.57194610724798</v>
      </c>
      <c r="R206">
        <v>-11.239766533530901</v>
      </c>
      <c r="S206">
        <v>7.1406949333135996</v>
      </c>
      <c r="T206">
        <v>12.543848059549701</v>
      </c>
    </row>
    <row r="207" spans="1:20" x14ac:dyDescent="0.25">
      <c r="A207" t="s">
        <v>2329</v>
      </c>
      <c r="B207" t="s">
        <v>2330</v>
      </c>
      <c r="C207" t="s">
        <v>2331</v>
      </c>
      <c r="D207">
        <v>23.8</v>
      </c>
      <c r="E207">
        <v>16.899999999999999</v>
      </c>
      <c r="F207">
        <v>-10.199999999999999</v>
      </c>
      <c r="G207">
        <v>-5.2</v>
      </c>
      <c r="H207">
        <v>12.4</v>
      </c>
      <c r="I207" t="s">
        <v>2309</v>
      </c>
      <c r="J207">
        <v>8.2000000000000003E-2</v>
      </c>
      <c r="K207" t="s">
        <v>2524</v>
      </c>
      <c r="L207" t="s">
        <v>2525</v>
      </c>
      <c r="M207">
        <v>-69.8</v>
      </c>
      <c r="N207">
        <v>-111.7</v>
      </c>
      <c r="O207">
        <v>16.877203559831798</v>
      </c>
      <c r="P207">
        <v>59.1015620440714</v>
      </c>
      <c r="Q207">
        <v>148.55724472569699</v>
      </c>
      <c r="R207">
        <v>12.3554652018985</v>
      </c>
      <c r="S207">
        <v>-7.5544690923028304</v>
      </c>
      <c r="T207">
        <v>8.6667454317129309</v>
      </c>
    </row>
    <row r="208" spans="1:20" x14ac:dyDescent="0.25">
      <c r="A208" t="s">
        <v>1396</v>
      </c>
      <c r="B208" t="s">
        <v>1397</v>
      </c>
      <c r="C208" t="s">
        <v>1398</v>
      </c>
      <c r="D208">
        <v>38.700000000000003</v>
      </c>
      <c r="E208">
        <v>28.9</v>
      </c>
      <c r="F208">
        <v>-8</v>
      </c>
      <c r="G208">
        <v>-23.7</v>
      </c>
      <c r="H208">
        <v>-14.5</v>
      </c>
      <c r="I208" t="s">
        <v>1370</v>
      </c>
      <c r="J208">
        <v>0.22</v>
      </c>
      <c r="K208" t="s">
        <v>2524</v>
      </c>
      <c r="L208" t="s">
        <v>2519</v>
      </c>
      <c r="M208">
        <v>-18.3</v>
      </c>
      <c r="N208" t="s">
        <v>2735</v>
      </c>
      <c r="O208">
        <v>28.912626999288701</v>
      </c>
      <c r="P208">
        <v>48.887275226722899</v>
      </c>
      <c r="Q208">
        <v>8.2146201634855096</v>
      </c>
      <c r="R208">
        <v>-21.559774941856499</v>
      </c>
      <c r="S208">
        <v>-3.1124268847014802</v>
      </c>
      <c r="T208">
        <v>19.011283579597698</v>
      </c>
    </row>
    <row r="209" spans="1:20" x14ac:dyDescent="0.25">
      <c r="A209" t="s">
        <v>552</v>
      </c>
      <c r="B209" t="s">
        <v>553</v>
      </c>
      <c r="C209" t="s">
        <v>554</v>
      </c>
      <c r="D209">
        <v>36</v>
      </c>
      <c r="E209">
        <v>12.7</v>
      </c>
      <c r="F209">
        <v>5</v>
      </c>
      <c r="G209">
        <v>-11.6</v>
      </c>
      <c r="H209">
        <v>-0.7</v>
      </c>
      <c r="I209" t="s">
        <v>550</v>
      </c>
      <c r="J209">
        <v>0.68</v>
      </c>
      <c r="K209" t="s">
        <v>2518</v>
      </c>
      <c r="L209" t="s">
        <v>2519</v>
      </c>
      <c r="M209" t="s">
        <v>2736</v>
      </c>
      <c r="N209" t="s">
        <v>2737</v>
      </c>
      <c r="O209">
        <v>12.6510869098272</v>
      </c>
      <c r="P209">
        <v>9.3673502767376196</v>
      </c>
      <c r="Q209">
        <v>203.20231049199799</v>
      </c>
      <c r="R209">
        <v>1.8925940214519701</v>
      </c>
      <c r="S209">
        <v>0.81125717530117103</v>
      </c>
      <c r="T209">
        <v>12.482385575902001</v>
      </c>
    </row>
    <row r="210" spans="1:20" x14ac:dyDescent="0.25">
      <c r="A210" t="s">
        <v>953</v>
      </c>
      <c r="B210" t="s">
        <v>893</v>
      </c>
      <c r="C210" t="s">
        <v>954</v>
      </c>
      <c r="D210">
        <v>26.8</v>
      </c>
      <c r="E210">
        <v>18.5</v>
      </c>
      <c r="F210">
        <v>0.8</v>
      </c>
      <c r="G210">
        <v>2</v>
      </c>
      <c r="H210">
        <v>-18.399999999999999</v>
      </c>
      <c r="I210" t="s">
        <v>941</v>
      </c>
      <c r="J210">
        <v>0.39</v>
      </c>
      <c r="K210" t="s">
        <v>2518</v>
      </c>
      <c r="L210" t="s">
        <v>2519</v>
      </c>
      <c r="M210" t="s">
        <v>2738</v>
      </c>
      <c r="N210" t="s">
        <v>2739</v>
      </c>
      <c r="O210">
        <v>18.5256578830551</v>
      </c>
      <c r="P210">
        <v>59.616644693358502</v>
      </c>
      <c r="Q210">
        <v>356.52809884464</v>
      </c>
      <c r="R210">
        <v>-15.952023949970901</v>
      </c>
      <c r="S210">
        <v>0.96781540304525404</v>
      </c>
      <c r="T210">
        <v>9.3699661282836892</v>
      </c>
    </row>
    <row r="211" spans="1:20" x14ac:dyDescent="0.25">
      <c r="A211" t="s">
        <v>949</v>
      </c>
      <c r="B211" t="s">
        <v>950</v>
      </c>
      <c r="C211" t="s">
        <v>951</v>
      </c>
      <c r="D211">
        <v>33.299999999999997</v>
      </c>
      <c r="E211">
        <v>17.100000000000001</v>
      </c>
      <c r="F211">
        <v>-0.8</v>
      </c>
      <c r="G211">
        <v>1.1000000000000001</v>
      </c>
      <c r="H211">
        <v>17</v>
      </c>
      <c r="I211" t="s">
        <v>952</v>
      </c>
      <c r="J211">
        <v>0.39</v>
      </c>
      <c r="K211" t="s">
        <v>2524</v>
      </c>
      <c r="L211" t="s">
        <v>2525</v>
      </c>
      <c r="M211">
        <v>-61.8</v>
      </c>
      <c r="N211">
        <v>-135.5</v>
      </c>
      <c r="O211">
        <v>17.0543249646534</v>
      </c>
      <c r="P211">
        <v>27.865291117702299</v>
      </c>
      <c r="Q211">
        <v>170.28353372891399</v>
      </c>
      <c r="R211">
        <v>7.8567499399468002</v>
      </c>
      <c r="S211">
        <v>-1.34530290549593</v>
      </c>
      <c r="T211">
        <v>15.0768577785164</v>
      </c>
    </row>
    <row r="212" spans="1:20" x14ac:dyDescent="0.25">
      <c r="A212" t="s">
        <v>1141</v>
      </c>
      <c r="B212" t="s">
        <v>1142</v>
      </c>
      <c r="C212" t="s">
        <v>1143</v>
      </c>
      <c r="D212">
        <v>25</v>
      </c>
      <c r="E212">
        <v>11.8</v>
      </c>
      <c r="F212">
        <v>0.1</v>
      </c>
      <c r="G212">
        <v>-11.8</v>
      </c>
      <c r="H212">
        <v>0.3</v>
      </c>
      <c r="I212" t="s">
        <v>1144</v>
      </c>
      <c r="J212">
        <v>0.3</v>
      </c>
      <c r="K212" t="s">
        <v>2518</v>
      </c>
      <c r="L212" t="s">
        <v>2519</v>
      </c>
      <c r="M212" t="s">
        <v>2730</v>
      </c>
      <c r="N212" t="s">
        <v>2740</v>
      </c>
      <c r="O212">
        <v>11.8042365276201</v>
      </c>
      <c r="P212">
        <v>49.460831998125698</v>
      </c>
      <c r="Q212">
        <v>265.939176087389</v>
      </c>
      <c r="R212">
        <v>0.63526883109974897</v>
      </c>
      <c r="S212">
        <v>8.9482473685798904</v>
      </c>
      <c r="T212">
        <v>7.6723726801385403</v>
      </c>
    </row>
    <row r="213" spans="1:20" x14ac:dyDescent="0.25">
      <c r="A213" t="s">
        <v>818</v>
      </c>
      <c r="B213" t="s">
        <v>819</v>
      </c>
      <c r="C213" t="s">
        <v>820</v>
      </c>
      <c r="D213">
        <v>34.200000000000003</v>
      </c>
      <c r="E213">
        <v>12.2</v>
      </c>
      <c r="F213">
        <v>-3.9</v>
      </c>
      <c r="G213">
        <v>10.9</v>
      </c>
      <c r="H213">
        <v>4</v>
      </c>
      <c r="I213" t="s">
        <v>805</v>
      </c>
      <c r="J213">
        <v>0.43</v>
      </c>
      <c r="K213" t="s">
        <v>2518</v>
      </c>
      <c r="L213" t="s">
        <v>2519</v>
      </c>
      <c r="M213" t="s">
        <v>2741</v>
      </c>
      <c r="N213" t="s">
        <v>2742</v>
      </c>
      <c r="O213">
        <v>12.248265183282101</v>
      </c>
      <c r="P213">
        <v>84.690018165440804</v>
      </c>
      <c r="Q213">
        <v>243.42047563930601</v>
      </c>
      <c r="R213">
        <v>5.4568394081976104</v>
      </c>
      <c r="S213">
        <v>10.9067901789816</v>
      </c>
      <c r="T213">
        <v>1.13350415297478</v>
      </c>
    </row>
    <row r="214" spans="1:20" x14ac:dyDescent="0.25">
      <c r="A214" t="s">
        <v>2421</v>
      </c>
      <c r="B214" t="s">
        <v>2422</v>
      </c>
      <c r="C214" t="s">
        <v>2423</v>
      </c>
      <c r="D214">
        <v>26.3</v>
      </c>
      <c r="E214">
        <v>12.3</v>
      </c>
      <c r="F214">
        <v>-1.9</v>
      </c>
      <c r="G214">
        <v>5.0999999999999996</v>
      </c>
      <c r="H214">
        <v>11</v>
      </c>
      <c r="I214" t="s">
        <v>2397</v>
      </c>
      <c r="J214">
        <v>7.5999999999999998E-2</v>
      </c>
      <c r="K214" t="s">
        <v>2524</v>
      </c>
      <c r="L214" t="s">
        <v>2519</v>
      </c>
      <c r="M214">
        <v>-64.099999999999994</v>
      </c>
      <c r="N214" t="s">
        <v>2743</v>
      </c>
      <c r="O214">
        <v>12.2727340067322</v>
      </c>
      <c r="P214">
        <v>52.224032926849098</v>
      </c>
      <c r="Q214">
        <v>180.298937893697</v>
      </c>
      <c r="R214">
        <v>9.7003845549145495</v>
      </c>
      <c r="S214">
        <v>5.06117355316009E-2</v>
      </c>
      <c r="T214">
        <v>7.5179769844687403</v>
      </c>
    </row>
    <row r="215" spans="1:20" x14ac:dyDescent="0.25">
      <c r="A215" t="s">
        <v>1452</v>
      </c>
      <c r="B215" t="s">
        <v>1453</v>
      </c>
      <c r="C215" t="s">
        <v>1454</v>
      </c>
      <c r="D215">
        <v>21.3</v>
      </c>
      <c r="E215">
        <v>16.7</v>
      </c>
      <c r="F215">
        <v>-3.7</v>
      </c>
      <c r="G215">
        <v>1.8</v>
      </c>
      <c r="H215">
        <v>16.2</v>
      </c>
      <c r="I215" t="s">
        <v>1420</v>
      </c>
      <c r="J215">
        <v>0.21</v>
      </c>
      <c r="K215" t="s">
        <v>2524</v>
      </c>
      <c r="L215" t="s">
        <v>2525</v>
      </c>
      <c r="M215">
        <v>-19.899999999999999</v>
      </c>
      <c r="N215">
        <v>-13.8</v>
      </c>
      <c r="O215">
        <v>16.714365079176702</v>
      </c>
      <c r="P215">
        <v>56.206668679508603</v>
      </c>
      <c r="Q215">
        <v>183.572221457914</v>
      </c>
      <c r="R215">
        <v>13.863471495109801</v>
      </c>
      <c r="S215">
        <v>0.86546791082428698</v>
      </c>
      <c r="T215">
        <v>9.2965113563965893</v>
      </c>
    </row>
    <row r="216" spans="1:20" x14ac:dyDescent="0.25">
      <c r="A216" t="s">
        <v>130</v>
      </c>
      <c r="B216" t="s">
        <v>131</v>
      </c>
      <c r="C216" t="s">
        <v>132</v>
      </c>
      <c r="D216">
        <v>59</v>
      </c>
      <c r="E216">
        <v>11.6</v>
      </c>
      <c r="F216">
        <v>-3.4</v>
      </c>
      <c r="G216">
        <v>-10.8</v>
      </c>
      <c r="H216">
        <v>2.4</v>
      </c>
      <c r="I216" t="s">
        <v>133</v>
      </c>
      <c r="J216">
        <v>4.8</v>
      </c>
      <c r="K216" t="s">
        <v>2518</v>
      </c>
      <c r="L216" t="s">
        <v>2519</v>
      </c>
      <c r="M216" t="s">
        <v>2744</v>
      </c>
      <c r="N216" t="s">
        <v>2745</v>
      </c>
      <c r="O216">
        <v>11.574109036984201</v>
      </c>
      <c r="P216">
        <v>60.353864349316403</v>
      </c>
      <c r="Q216">
        <v>106.26024895085899</v>
      </c>
      <c r="R216">
        <v>2.8165337493607301</v>
      </c>
      <c r="S216">
        <v>-9.6566593987831801</v>
      </c>
      <c r="T216">
        <v>5.7250385932851602</v>
      </c>
    </row>
    <row r="217" spans="1:20" x14ac:dyDescent="0.25">
      <c r="A217" t="s">
        <v>814</v>
      </c>
      <c r="B217" t="s">
        <v>815</v>
      </c>
      <c r="C217" t="s">
        <v>816</v>
      </c>
      <c r="D217">
        <v>22.2</v>
      </c>
      <c r="E217">
        <v>12.7</v>
      </c>
      <c r="F217">
        <v>3.3</v>
      </c>
      <c r="G217">
        <v>11.8</v>
      </c>
      <c r="H217">
        <v>-3.5</v>
      </c>
      <c r="I217" t="s">
        <v>817</v>
      </c>
      <c r="J217">
        <v>0.43</v>
      </c>
      <c r="K217" t="s">
        <v>2518</v>
      </c>
      <c r="L217" t="s">
        <v>2525</v>
      </c>
      <c r="M217" t="s">
        <v>2746</v>
      </c>
      <c r="N217">
        <v>-43.5</v>
      </c>
      <c r="O217">
        <v>12.7428411274723</v>
      </c>
      <c r="P217">
        <v>66.078763666024102</v>
      </c>
      <c r="Q217">
        <v>248.40925014238701</v>
      </c>
      <c r="R217">
        <v>4.2862687898259502</v>
      </c>
      <c r="S217">
        <v>10.830987677858699</v>
      </c>
      <c r="T217">
        <v>5.1669725936409803</v>
      </c>
    </row>
    <row r="218" spans="1:20" x14ac:dyDescent="0.25">
      <c r="A218" t="s">
        <v>1847</v>
      </c>
      <c r="B218" t="s">
        <v>1848</v>
      </c>
      <c r="C218" t="s">
        <v>1849</v>
      </c>
      <c r="D218">
        <v>30.6</v>
      </c>
      <c r="E218">
        <v>11.9</v>
      </c>
      <c r="F218">
        <v>-6.7</v>
      </c>
      <c r="G218">
        <v>-1.1000000000000001</v>
      </c>
      <c r="H218">
        <v>-9.8000000000000007</v>
      </c>
      <c r="I218" t="s">
        <v>1826</v>
      </c>
      <c r="J218">
        <v>0.13</v>
      </c>
      <c r="K218" t="s">
        <v>2518</v>
      </c>
      <c r="L218" t="s">
        <v>2519</v>
      </c>
      <c r="M218" t="s">
        <v>2747</v>
      </c>
      <c r="N218" t="s">
        <v>2748</v>
      </c>
      <c r="O218">
        <v>11.922248110150999</v>
      </c>
      <c r="P218">
        <v>50.673699546614898</v>
      </c>
      <c r="Q218">
        <v>312.78842317583201</v>
      </c>
      <c r="R218">
        <v>-6.2647445286974399</v>
      </c>
      <c r="S218">
        <v>6.7680512733269502</v>
      </c>
      <c r="T218">
        <v>7.5555580834093901</v>
      </c>
    </row>
    <row r="219" spans="1:20" x14ac:dyDescent="0.25">
      <c r="A219" t="s">
        <v>1844</v>
      </c>
      <c r="B219" t="s">
        <v>1845</v>
      </c>
      <c r="C219" t="s">
        <v>1846</v>
      </c>
      <c r="D219">
        <v>44.4</v>
      </c>
      <c r="E219">
        <v>18</v>
      </c>
      <c r="F219">
        <v>10.3</v>
      </c>
      <c r="G219">
        <v>-14.8</v>
      </c>
      <c r="H219">
        <v>0.1</v>
      </c>
      <c r="I219" t="s">
        <v>1830</v>
      </c>
      <c r="J219">
        <v>0.13</v>
      </c>
      <c r="K219" t="s">
        <v>2518</v>
      </c>
      <c r="L219" t="s">
        <v>2519</v>
      </c>
      <c r="M219" t="s">
        <v>2749</v>
      </c>
      <c r="N219" t="s">
        <v>2750</v>
      </c>
      <c r="O219">
        <v>18.031638860625002</v>
      </c>
      <c r="P219">
        <v>82.201909822706099</v>
      </c>
      <c r="Q219">
        <v>94.239648220514098</v>
      </c>
      <c r="R219">
        <v>1.32072109631608</v>
      </c>
      <c r="S219">
        <v>-17.816002593613799</v>
      </c>
      <c r="T219">
        <v>2.44657870711147</v>
      </c>
    </row>
    <row r="220" spans="1:20" x14ac:dyDescent="0.25">
      <c r="A220" t="s">
        <v>39</v>
      </c>
      <c r="B220" t="s">
        <v>40</v>
      </c>
      <c r="C220" t="s">
        <v>41</v>
      </c>
      <c r="D220">
        <v>26</v>
      </c>
      <c r="E220">
        <v>18.100000000000001</v>
      </c>
      <c r="F220">
        <v>18</v>
      </c>
      <c r="G220">
        <v>-2</v>
      </c>
      <c r="H220">
        <v>-4</v>
      </c>
      <c r="I220" t="s">
        <v>38</v>
      </c>
      <c r="J220">
        <v>33</v>
      </c>
      <c r="K220" t="s">
        <v>2518</v>
      </c>
      <c r="L220" t="s">
        <v>2519</v>
      </c>
      <c r="M220" t="s">
        <v>2751</v>
      </c>
      <c r="N220" t="s">
        <v>2752</v>
      </c>
      <c r="O220">
        <v>18.547236990991401</v>
      </c>
      <c r="P220">
        <v>29.110614159997301</v>
      </c>
      <c r="Q220">
        <v>147.19531249149901</v>
      </c>
      <c r="R220">
        <v>7.5841835173799801</v>
      </c>
      <c r="S220">
        <v>-4.8885509737273196</v>
      </c>
      <c r="T220">
        <v>16.2043892125551</v>
      </c>
    </row>
    <row r="221" spans="1:20" x14ac:dyDescent="0.25">
      <c r="A221" t="s">
        <v>154</v>
      </c>
      <c r="B221" t="s">
        <v>155</v>
      </c>
      <c r="C221" t="s">
        <v>156</v>
      </c>
      <c r="D221">
        <v>33.299999999999997</v>
      </c>
      <c r="E221">
        <v>12.3</v>
      </c>
      <c r="F221">
        <v>9.8000000000000007</v>
      </c>
      <c r="G221">
        <v>-3.5</v>
      </c>
      <c r="H221">
        <v>6.5</v>
      </c>
      <c r="I221" t="s">
        <v>157</v>
      </c>
      <c r="J221">
        <v>3.8</v>
      </c>
      <c r="K221" t="s">
        <v>2524</v>
      </c>
      <c r="L221" t="s">
        <v>2519</v>
      </c>
      <c r="M221">
        <v>-61</v>
      </c>
      <c r="N221" t="s">
        <v>2753</v>
      </c>
      <c r="O221">
        <v>12.2694743163674</v>
      </c>
      <c r="P221">
        <v>30.3531601305301</v>
      </c>
      <c r="Q221">
        <v>23.326870502735801</v>
      </c>
      <c r="R221">
        <v>-5.69332226325949</v>
      </c>
      <c r="S221">
        <v>-2.4550978523328002</v>
      </c>
      <c r="T221">
        <v>10.587661504890701</v>
      </c>
    </row>
    <row r="222" spans="1:20" x14ac:dyDescent="0.25">
      <c r="A222" t="s">
        <v>62</v>
      </c>
      <c r="B222" t="s">
        <v>63</v>
      </c>
      <c r="C222" t="s">
        <v>64</v>
      </c>
      <c r="D222">
        <v>26</v>
      </c>
      <c r="E222">
        <v>15.7</v>
      </c>
      <c r="F222">
        <v>12.1</v>
      </c>
      <c r="G222">
        <v>10</v>
      </c>
      <c r="H222">
        <v>0.2</v>
      </c>
      <c r="I222" t="s">
        <v>65</v>
      </c>
      <c r="J222">
        <v>14</v>
      </c>
      <c r="K222" t="s">
        <v>2524</v>
      </c>
      <c r="L222" t="s">
        <v>2525</v>
      </c>
      <c r="M222">
        <v>-34.1</v>
      </c>
      <c r="N222">
        <v>-174.5</v>
      </c>
      <c r="O222">
        <v>15.6987260629645</v>
      </c>
      <c r="P222">
        <v>46.1320780288588</v>
      </c>
      <c r="Q222">
        <v>50.988937859009702</v>
      </c>
      <c r="R222">
        <v>-7.1242374751008297</v>
      </c>
      <c r="S222">
        <v>-8.7942283770452008</v>
      </c>
      <c r="T222">
        <v>10.879190578840999</v>
      </c>
    </row>
    <row r="223" spans="1:20" x14ac:dyDescent="0.25">
      <c r="A223" t="s">
        <v>235</v>
      </c>
      <c r="B223" t="s">
        <v>236</v>
      </c>
      <c r="C223" t="s">
        <v>237</v>
      </c>
      <c r="D223">
        <v>22.2</v>
      </c>
      <c r="E223">
        <v>18.8</v>
      </c>
      <c r="F223">
        <v>12.4</v>
      </c>
      <c r="G223">
        <v>-13.2</v>
      </c>
      <c r="H223">
        <v>-5.2</v>
      </c>
      <c r="I223" t="s">
        <v>238</v>
      </c>
      <c r="J223">
        <v>2</v>
      </c>
      <c r="K223" t="s">
        <v>2518</v>
      </c>
      <c r="L223" t="s">
        <v>2525</v>
      </c>
      <c r="M223" t="s">
        <v>2754</v>
      </c>
      <c r="N223">
        <v>-176.9</v>
      </c>
      <c r="O223">
        <v>18.842505141302201</v>
      </c>
      <c r="P223">
        <v>51.1265808823429</v>
      </c>
      <c r="Q223">
        <v>289.22734440289997</v>
      </c>
      <c r="R223">
        <v>-4.8309329253202096</v>
      </c>
      <c r="S223">
        <v>13.851261330346899</v>
      </c>
      <c r="T223">
        <v>11.825592865877599</v>
      </c>
    </row>
    <row r="224" spans="1:20" x14ac:dyDescent="0.25">
      <c r="A224" t="s">
        <v>465</v>
      </c>
      <c r="B224" t="s">
        <v>466</v>
      </c>
      <c r="C224" t="s">
        <v>467</v>
      </c>
      <c r="D224">
        <v>52</v>
      </c>
      <c r="E224">
        <v>24.5</v>
      </c>
      <c r="F224">
        <v>19.100000000000001</v>
      </c>
      <c r="G224">
        <v>11</v>
      </c>
      <c r="H224">
        <v>10.7</v>
      </c>
      <c r="I224" t="s">
        <v>468</v>
      </c>
      <c r="J224">
        <v>0.85</v>
      </c>
      <c r="K224" t="s">
        <v>2518</v>
      </c>
      <c r="L224" t="s">
        <v>2525</v>
      </c>
      <c r="M224" t="s">
        <v>2631</v>
      </c>
      <c r="N224">
        <v>-92.9</v>
      </c>
      <c r="O224">
        <v>24.501020386914501</v>
      </c>
      <c r="P224">
        <v>79.497668517088798</v>
      </c>
      <c r="Q224">
        <v>230.23951922744101</v>
      </c>
      <c r="R224">
        <v>15.4078358400214</v>
      </c>
      <c r="S224">
        <v>18.519017381927998</v>
      </c>
      <c r="T224">
        <v>4.4659366245839998</v>
      </c>
    </row>
    <row r="225" spans="1:20" x14ac:dyDescent="0.25">
      <c r="A225" t="s">
        <v>791</v>
      </c>
      <c r="B225" t="s">
        <v>792</v>
      </c>
      <c r="C225" t="s">
        <v>92</v>
      </c>
      <c r="D225">
        <v>37</v>
      </c>
      <c r="E225">
        <v>15.1</v>
      </c>
      <c r="F225">
        <v>-11.7</v>
      </c>
      <c r="G225">
        <v>2.7</v>
      </c>
      <c r="H225">
        <v>-9.1</v>
      </c>
      <c r="I225" t="s">
        <v>793</v>
      </c>
      <c r="J225">
        <v>0.44</v>
      </c>
      <c r="K225" t="s">
        <v>2518</v>
      </c>
      <c r="L225" t="s">
        <v>2519</v>
      </c>
      <c r="M225" t="s">
        <v>2560</v>
      </c>
      <c r="N225" t="s">
        <v>2755</v>
      </c>
      <c r="O225">
        <v>15.066187308008599</v>
      </c>
      <c r="P225">
        <v>27.142513404190399</v>
      </c>
      <c r="Q225">
        <v>257.624683431824</v>
      </c>
      <c r="R225">
        <v>1.4730427911066599</v>
      </c>
      <c r="S225">
        <v>6.7135721611181696</v>
      </c>
      <c r="T225">
        <v>13.407016587333199</v>
      </c>
    </row>
    <row r="226" spans="1:20" x14ac:dyDescent="0.25">
      <c r="A226" t="s">
        <v>358</v>
      </c>
      <c r="B226" t="s">
        <v>359</v>
      </c>
      <c r="C226" t="s">
        <v>360</v>
      </c>
      <c r="D226">
        <v>25</v>
      </c>
      <c r="E226">
        <v>14</v>
      </c>
      <c r="F226">
        <v>-9.1</v>
      </c>
      <c r="G226">
        <v>6</v>
      </c>
      <c r="H226">
        <v>8.8000000000000007</v>
      </c>
      <c r="I226" t="s">
        <v>361</v>
      </c>
      <c r="J226">
        <v>1.2</v>
      </c>
      <c r="K226" t="s">
        <v>2524</v>
      </c>
      <c r="L226" t="s">
        <v>2519</v>
      </c>
      <c r="M226">
        <v>-8.3000000000000007</v>
      </c>
      <c r="N226" t="s">
        <v>2756</v>
      </c>
      <c r="O226">
        <v>14.0089257261219</v>
      </c>
      <c r="P226">
        <v>61.900996546891001</v>
      </c>
      <c r="Q226">
        <v>230.07764461441701</v>
      </c>
      <c r="R226">
        <v>7.9305819230333103</v>
      </c>
      <c r="S226">
        <v>9.4773526926875604</v>
      </c>
      <c r="T226">
        <v>6.5981555226036601</v>
      </c>
    </row>
    <row r="227" spans="1:20" x14ac:dyDescent="0.25">
      <c r="A227" t="s">
        <v>50</v>
      </c>
      <c r="B227" t="s">
        <v>51</v>
      </c>
      <c r="C227" t="s">
        <v>52</v>
      </c>
      <c r="D227">
        <v>38</v>
      </c>
      <c r="E227">
        <v>32.1</v>
      </c>
      <c r="F227">
        <v>3</v>
      </c>
      <c r="G227">
        <v>-17</v>
      </c>
      <c r="H227">
        <v>27</v>
      </c>
      <c r="I227" t="s">
        <v>53</v>
      </c>
      <c r="J227">
        <v>18</v>
      </c>
      <c r="K227" t="s">
        <v>2524</v>
      </c>
      <c r="L227" t="s">
        <v>2519</v>
      </c>
      <c r="M227">
        <v>-22</v>
      </c>
      <c r="N227" t="s">
        <v>2757</v>
      </c>
      <c r="O227">
        <v>32.046840717924098</v>
      </c>
      <c r="P227">
        <v>61.327799554189902</v>
      </c>
      <c r="Q227">
        <v>144.56130698445801</v>
      </c>
      <c r="R227">
        <v>22.908128606036598</v>
      </c>
      <c r="S227">
        <v>-16.303254291085601</v>
      </c>
      <c r="T227">
        <v>15.376005439953699</v>
      </c>
    </row>
    <row r="228" spans="1:20" x14ac:dyDescent="0.25">
      <c r="A228" t="s">
        <v>35</v>
      </c>
      <c r="B228" t="s">
        <v>36</v>
      </c>
      <c r="C228" t="s">
        <v>37</v>
      </c>
      <c r="D228">
        <v>19.100000000000001</v>
      </c>
      <c r="E228">
        <v>19.2</v>
      </c>
      <c r="F228">
        <v>14</v>
      </c>
      <c r="G228">
        <v>-16</v>
      </c>
      <c r="H228">
        <v>-6</v>
      </c>
      <c r="I228" t="s">
        <v>38</v>
      </c>
      <c r="J228">
        <v>33</v>
      </c>
      <c r="K228" t="s">
        <v>2524</v>
      </c>
      <c r="L228" t="s">
        <v>2519</v>
      </c>
      <c r="M228">
        <v>-4.2</v>
      </c>
      <c r="N228" t="s">
        <v>2758</v>
      </c>
      <c r="O228">
        <v>22.090722034374501</v>
      </c>
      <c r="P228">
        <v>22.542431222803</v>
      </c>
      <c r="Q228">
        <v>27.463691929853599</v>
      </c>
      <c r="R228">
        <v>-7.5144518290227902</v>
      </c>
      <c r="S228">
        <v>-3.90572572730655</v>
      </c>
      <c r="T228">
        <v>20.4028998000861</v>
      </c>
    </row>
    <row r="229" spans="1:20" x14ac:dyDescent="0.25">
      <c r="A229" t="s">
        <v>219</v>
      </c>
      <c r="B229" t="s">
        <v>220</v>
      </c>
      <c r="C229" t="s">
        <v>221</v>
      </c>
      <c r="D229">
        <v>28.3</v>
      </c>
      <c r="E229">
        <v>24</v>
      </c>
      <c r="F229">
        <v>19.2</v>
      </c>
      <c r="G229">
        <v>-11.6</v>
      </c>
      <c r="H229">
        <v>-8.5</v>
      </c>
      <c r="I229" t="s">
        <v>222</v>
      </c>
      <c r="J229">
        <v>2.2999999999999998</v>
      </c>
      <c r="K229" t="s">
        <v>2518</v>
      </c>
      <c r="L229" t="s">
        <v>2519</v>
      </c>
      <c r="M229" t="s">
        <v>2759</v>
      </c>
      <c r="N229" t="s">
        <v>2760</v>
      </c>
      <c r="O229">
        <v>23.9885389300808</v>
      </c>
      <c r="P229">
        <v>39.083016794132199</v>
      </c>
      <c r="Q229">
        <v>111.463581783972</v>
      </c>
      <c r="R229">
        <v>5.5338262014006201</v>
      </c>
      <c r="S229">
        <v>-14.074664657470199</v>
      </c>
      <c r="T229">
        <v>18.6207030574157</v>
      </c>
    </row>
    <row r="230" spans="1:20" x14ac:dyDescent="0.25">
      <c r="A230" t="s">
        <v>489</v>
      </c>
      <c r="B230" t="s">
        <v>67</v>
      </c>
      <c r="C230" t="s">
        <v>490</v>
      </c>
      <c r="D230">
        <v>34</v>
      </c>
      <c r="E230">
        <v>12.2</v>
      </c>
      <c r="F230">
        <v>-6.9</v>
      </c>
      <c r="G230">
        <v>5.3</v>
      </c>
      <c r="H230">
        <v>8.5</v>
      </c>
      <c r="I230" t="s">
        <v>491</v>
      </c>
      <c r="J230">
        <v>0.75</v>
      </c>
      <c r="K230" t="s">
        <v>2524</v>
      </c>
      <c r="L230" t="s">
        <v>2519</v>
      </c>
      <c r="M230">
        <v>-67.7</v>
      </c>
      <c r="N230" t="s">
        <v>2614</v>
      </c>
      <c r="O230">
        <v>12.163469899662701</v>
      </c>
      <c r="P230">
        <v>36.965086823833602</v>
      </c>
      <c r="Q230">
        <v>280.20610982081502</v>
      </c>
      <c r="R230">
        <v>-1.2960076071052</v>
      </c>
      <c r="S230">
        <v>7.19850297763257</v>
      </c>
      <c r="T230">
        <v>9.7186377215811692</v>
      </c>
    </row>
    <row r="231" spans="1:20" x14ac:dyDescent="0.25">
      <c r="A231" t="s">
        <v>2020</v>
      </c>
      <c r="B231" t="s">
        <v>2021</v>
      </c>
      <c r="C231" t="s">
        <v>2022</v>
      </c>
      <c r="D231">
        <v>26.1</v>
      </c>
      <c r="E231">
        <v>15.2</v>
      </c>
      <c r="F231">
        <v>-11.6</v>
      </c>
      <c r="G231">
        <v>1.6</v>
      </c>
      <c r="H231">
        <v>9.6999999999999993</v>
      </c>
      <c r="I231" t="s">
        <v>1984</v>
      </c>
      <c r="J231">
        <v>0.11</v>
      </c>
      <c r="K231" t="s">
        <v>2524</v>
      </c>
      <c r="L231" t="s">
        <v>2525</v>
      </c>
      <c r="M231">
        <v>-26.6</v>
      </c>
      <c r="N231">
        <v>-12.6</v>
      </c>
      <c r="O231">
        <v>15.205591076969</v>
      </c>
      <c r="P231">
        <v>13.624003281378901</v>
      </c>
      <c r="Q231">
        <v>164.30341728962199</v>
      </c>
      <c r="R231">
        <v>3.4480981575435701</v>
      </c>
      <c r="S231">
        <v>-0.96899478102454695</v>
      </c>
      <c r="T231">
        <v>14.7777423245329</v>
      </c>
    </row>
    <row r="232" spans="1:20" x14ac:dyDescent="0.25">
      <c r="A232" t="s">
        <v>504</v>
      </c>
      <c r="B232" t="s">
        <v>505</v>
      </c>
      <c r="C232" t="s">
        <v>506</v>
      </c>
      <c r="D232">
        <v>32.4</v>
      </c>
      <c r="E232">
        <v>19.100000000000001</v>
      </c>
      <c r="F232">
        <v>-18.899999999999999</v>
      </c>
      <c r="G232">
        <v>2.6</v>
      </c>
      <c r="H232">
        <v>0.3</v>
      </c>
      <c r="I232" t="s">
        <v>500</v>
      </c>
      <c r="J232">
        <v>0.73</v>
      </c>
      <c r="K232" t="s">
        <v>2524</v>
      </c>
      <c r="L232" t="s">
        <v>2519</v>
      </c>
      <c r="M232">
        <v>-44.7</v>
      </c>
      <c r="N232" t="s">
        <v>2598</v>
      </c>
      <c r="O232">
        <v>19.080356390801501</v>
      </c>
      <c r="P232">
        <v>52.879942136365699</v>
      </c>
      <c r="Q232">
        <v>316.15519903144002</v>
      </c>
      <c r="R232">
        <v>-10.972735038532701</v>
      </c>
      <c r="S232">
        <v>10.538956953938101</v>
      </c>
      <c r="T232">
        <v>11.5147501969081</v>
      </c>
    </row>
    <row r="233" spans="1:20" x14ac:dyDescent="0.25">
      <c r="A233" t="s">
        <v>158</v>
      </c>
      <c r="B233" t="s">
        <v>159</v>
      </c>
      <c r="C233" t="s">
        <v>160</v>
      </c>
      <c r="D233">
        <v>40</v>
      </c>
      <c r="E233">
        <v>15.4</v>
      </c>
      <c r="F233">
        <v>-2.4</v>
      </c>
      <c r="G233">
        <v>-1.9</v>
      </c>
      <c r="H233">
        <v>-15.1</v>
      </c>
      <c r="I233" t="s">
        <v>161</v>
      </c>
      <c r="J233">
        <v>3.5</v>
      </c>
      <c r="K233" t="s">
        <v>2518</v>
      </c>
      <c r="L233" t="s">
        <v>2519</v>
      </c>
      <c r="M233" t="s">
        <v>2609</v>
      </c>
      <c r="N233" t="s">
        <v>2761</v>
      </c>
      <c r="O233">
        <v>15.407141201404</v>
      </c>
      <c r="P233">
        <v>24.283202201758701</v>
      </c>
      <c r="Q233">
        <v>345.40776280723702</v>
      </c>
      <c r="R233">
        <v>-6.1317597629362304</v>
      </c>
      <c r="S233">
        <v>1.59631667643477</v>
      </c>
      <c r="T233">
        <v>14.0439771887515</v>
      </c>
    </row>
    <row r="234" spans="1:20" x14ac:dyDescent="0.25">
      <c r="A234" t="s">
        <v>1932</v>
      </c>
      <c r="B234" t="s">
        <v>1933</v>
      </c>
      <c r="C234" t="s">
        <v>1934</v>
      </c>
      <c r="D234">
        <v>21.1</v>
      </c>
      <c r="E234">
        <v>24.1</v>
      </c>
      <c r="F234">
        <v>-13.4</v>
      </c>
      <c r="G234">
        <v>18</v>
      </c>
      <c r="H234">
        <v>8.8000000000000007</v>
      </c>
      <c r="I234" t="s">
        <v>1905</v>
      </c>
      <c r="J234">
        <v>0.12</v>
      </c>
      <c r="K234" t="s">
        <v>2524</v>
      </c>
      <c r="L234" t="s">
        <v>2525</v>
      </c>
      <c r="M234">
        <v>-68.900000000000006</v>
      </c>
      <c r="N234">
        <v>-102</v>
      </c>
      <c r="O234">
        <v>24.103941586387901</v>
      </c>
      <c r="P234">
        <v>55.808767109905602</v>
      </c>
      <c r="Q234">
        <v>57.682683031658797</v>
      </c>
      <c r="R234">
        <v>-10.658996711028401</v>
      </c>
      <c r="S234">
        <v>-16.8495882837985</v>
      </c>
      <c r="T234">
        <v>13.545374257685401</v>
      </c>
    </row>
    <row r="235" spans="1:20" x14ac:dyDescent="0.25">
      <c r="A235" t="s">
        <v>836</v>
      </c>
      <c r="B235" t="s">
        <v>837</v>
      </c>
      <c r="C235" t="s">
        <v>838</v>
      </c>
      <c r="D235">
        <v>34.799999999999997</v>
      </c>
      <c r="E235">
        <v>23.7</v>
      </c>
      <c r="F235">
        <v>21.5</v>
      </c>
      <c r="G235">
        <v>10</v>
      </c>
      <c r="H235">
        <v>0.4</v>
      </c>
      <c r="I235" t="s">
        <v>839</v>
      </c>
      <c r="J235">
        <v>0.42</v>
      </c>
      <c r="K235" t="s">
        <v>2524</v>
      </c>
      <c r="L235" t="s">
        <v>2519</v>
      </c>
      <c r="M235">
        <v>-57.9</v>
      </c>
      <c r="N235" t="s">
        <v>2762</v>
      </c>
      <c r="O235">
        <v>23.715185008765999</v>
      </c>
      <c r="P235">
        <v>73.191155072378706</v>
      </c>
      <c r="Q235">
        <v>63.358304977225799</v>
      </c>
      <c r="R235">
        <v>-10.1797739201347</v>
      </c>
      <c r="S235">
        <v>-20.291642694911101</v>
      </c>
      <c r="T235">
        <v>6.8579471911794201</v>
      </c>
    </row>
    <row r="236" spans="1:20" x14ac:dyDescent="0.25">
      <c r="A236" t="s">
        <v>889</v>
      </c>
      <c r="B236" t="s">
        <v>890</v>
      </c>
      <c r="C236" t="s">
        <v>891</v>
      </c>
      <c r="D236">
        <v>28.2</v>
      </c>
      <c r="E236">
        <v>12.9</v>
      </c>
      <c r="F236">
        <v>3.9</v>
      </c>
      <c r="G236">
        <v>-4.0999999999999996</v>
      </c>
      <c r="H236">
        <v>-11.6</v>
      </c>
      <c r="I236" t="s">
        <v>880</v>
      </c>
      <c r="J236">
        <v>0.41</v>
      </c>
      <c r="K236" t="s">
        <v>2518</v>
      </c>
      <c r="L236" t="s">
        <v>2525</v>
      </c>
      <c r="M236" t="s">
        <v>2763</v>
      </c>
      <c r="N236">
        <v>-109.9</v>
      </c>
      <c r="O236">
        <v>12.906587465321699</v>
      </c>
      <c r="P236">
        <v>53.048449938781502</v>
      </c>
      <c r="Q236">
        <v>330.60389711369498</v>
      </c>
      <c r="R236">
        <v>-8.9862383850560406</v>
      </c>
      <c r="S236">
        <v>5.0626798510755604</v>
      </c>
      <c r="T236">
        <v>7.7586591890905297</v>
      </c>
    </row>
    <row r="237" spans="1:20" x14ac:dyDescent="0.25">
      <c r="A237" t="s">
        <v>2256</v>
      </c>
      <c r="B237" t="s">
        <v>2257</v>
      </c>
      <c r="C237" t="s">
        <v>2258</v>
      </c>
      <c r="D237">
        <v>35.200000000000003</v>
      </c>
      <c r="E237">
        <v>22.4</v>
      </c>
      <c r="F237">
        <v>-4</v>
      </c>
      <c r="G237">
        <v>-15.2</v>
      </c>
      <c r="H237">
        <v>-16</v>
      </c>
      <c r="I237" t="s">
        <v>2238</v>
      </c>
      <c r="J237">
        <v>8.8999999999999996E-2</v>
      </c>
      <c r="K237" t="s">
        <v>2524</v>
      </c>
      <c r="L237" t="s">
        <v>2519</v>
      </c>
      <c r="M237">
        <v>-29.4</v>
      </c>
      <c r="N237" t="s">
        <v>2764</v>
      </c>
      <c r="O237">
        <v>22.428553230201899</v>
      </c>
      <c r="P237">
        <v>74.912580175643697</v>
      </c>
      <c r="Q237">
        <v>359.53290703760302</v>
      </c>
      <c r="R237">
        <v>-21.6547170277411</v>
      </c>
      <c r="S237">
        <v>0.176539881396376</v>
      </c>
      <c r="T237">
        <v>5.8379845939105799</v>
      </c>
    </row>
    <row r="238" spans="1:20" x14ac:dyDescent="0.25">
      <c r="A238" t="s">
        <v>1705</v>
      </c>
      <c r="B238" t="s">
        <v>1502</v>
      </c>
      <c r="C238" t="s">
        <v>1706</v>
      </c>
      <c r="D238">
        <v>29.6</v>
      </c>
      <c r="E238">
        <v>11.3</v>
      </c>
      <c r="F238">
        <v>9.6</v>
      </c>
      <c r="G238">
        <v>5.8</v>
      </c>
      <c r="H238">
        <v>1.5</v>
      </c>
      <c r="I238" t="s">
        <v>1697</v>
      </c>
      <c r="J238">
        <v>0.15</v>
      </c>
      <c r="K238" t="s">
        <v>2518</v>
      </c>
      <c r="L238" t="s">
        <v>2525</v>
      </c>
      <c r="M238" t="s">
        <v>2720</v>
      </c>
      <c r="N238">
        <v>-165.6</v>
      </c>
      <c r="O238">
        <v>11.315917991926201</v>
      </c>
      <c r="P238">
        <v>43.444669870442198</v>
      </c>
      <c r="Q238">
        <v>155.47206856821401</v>
      </c>
      <c r="R238">
        <v>7.0792292836242003</v>
      </c>
      <c r="S238">
        <v>-3.2303594168761598</v>
      </c>
      <c r="T238">
        <v>8.2157952011766398</v>
      </c>
    </row>
    <row r="239" spans="1:20" x14ac:dyDescent="0.25">
      <c r="A239" t="s">
        <v>400</v>
      </c>
      <c r="B239" t="s">
        <v>401</v>
      </c>
      <c r="C239" t="s">
        <v>402</v>
      </c>
      <c r="D239">
        <v>38.9</v>
      </c>
      <c r="E239">
        <v>13.3</v>
      </c>
      <c r="F239">
        <v>-9</v>
      </c>
      <c r="G239">
        <v>9</v>
      </c>
      <c r="H239">
        <v>3.8</v>
      </c>
      <c r="I239" t="s">
        <v>403</v>
      </c>
      <c r="J239">
        <v>1</v>
      </c>
      <c r="K239" t="s">
        <v>2518</v>
      </c>
      <c r="L239" t="s">
        <v>2519</v>
      </c>
      <c r="M239" t="s">
        <v>2765</v>
      </c>
      <c r="N239" t="s">
        <v>2766</v>
      </c>
      <c r="O239">
        <v>13.2830719338563</v>
      </c>
      <c r="P239">
        <v>83.774897613275499</v>
      </c>
      <c r="Q239">
        <v>249.53127900353201</v>
      </c>
      <c r="R239">
        <v>4.6176476329115097</v>
      </c>
      <c r="S239">
        <v>12.3710438619963</v>
      </c>
      <c r="T239">
        <v>1.44034860462026</v>
      </c>
    </row>
    <row r="240" spans="1:20" x14ac:dyDescent="0.25">
      <c r="A240" t="s">
        <v>1785</v>
      </c>
      <c r="B240" t="s">
        <v>1786</v>
      </c>
      <c r="C240" t="s">
        <v>1787</v>
      </c>
      <c r="D240">
        <v>45.4</v>
      </c>
      <c r="E240">
        <v>13.8</v>
      </c>
      <c r="F240">
        <v>6.5</v>
      </c>
      <c r="G240">
        <v>-12.1</v>
      </c>
      <c r="H240">
        <v>1.7</v>
      </c>
      <c r="I240" t="s">
        <v>1746</v>
      </c>
      <c r="J240">
        <v>0.14000000000000001</v>
      </c>
      <c r="K240" t="s">
        <v>2518</v>
      </c>
      <c r="L240" t="s">
        <v>2519</v>
      </c>
      <c r="M240" t="s">
        <v>2767</v>
      </c>
      <c r="N240" t="s">
        <v>2768</v>
      </c>
      <c r="O240">
        <v>13.8401589586247</v>
      </c>
      <c r="P240">
        <v>66.0209068734423</v>
      </c>
      <c r="Q240">
        <v>253.10706897188899</v>
      </c>
      <c r="R240">
        <v>3.67463048077648</v>
      </c>
      <c r="S240">
        <v>12.099999999416299</v>
      </c>
      <c r="T240">
        <v>5.6246858440159002</v>
      </c>
    </row>
    <row r="241" spans="1:20" x14ac:dyDescent="0.25">
      <c r="A241" t="s">
        <v>1018</v>
      </c>
      <c r="B241" t="s">
        <v>1019</v>
      </c>
      <c r="C241" t="s">
        <v>1020</v>
      </c>
      <c r="D241">
        <v>31.5</v>
      </c>
      <c r="E241">
        <v>14.5</v>
      </c>
      <c r="F241">
        <v>-7.7</v>
      </c>
      <c r="G241">
        <v>-8.1999999999999993</v>
      </c>
      <c r="H241">
        <v>-9.1</v>
      </c>
      <c r="I241" t="s">
        <v>1006</v>
      </c>
      <c r="J241">
        <v>0.36</v>
      </c>
      <c r="K241" t="s">
        <v>2518</v>
      </c>
      <c r="L241" t="s">
        <v>2519</v>
      </c>
      <c r="M241" t="s">
        <v>2693</v>
      </c>
      <c r="N241" t="s">
        <v>2700</v>
      </c>
      <c r="O241">
        <v>14.468586662145</v>
      </c>
      <c r="P241">
        <v>16.4910908171782</v>
      </c>
      <c r="Q241">
        <v>277.96296624215398</v>
      </c>
      <c r="R241">
        <v>-0.56897490696667197</v>
      </c>
      <c r="S241">
        <v>4.0675416137980296</v>
      </c>
      <c r="T241">
        <v>13.873405233585</v>
      </c>
    </row>
    <row r="242" spans="1:20" x14ac:dyDescent="0.25">
      <c r="A242" t="s">
        <v>1440</v>
      </c>
      <c r="B242" t="s">
        <v>1441</v>
      </c>
      <c r="C242" t="s">
        <v>1442</v>
      </c>
      <c r="D242">
        <v>52.2</v>
      </c>
      <c r="E242">
        <v>21.7</v>
      </c>
      <c r="F242">
        <v>-12.9</v>
      </c>
      <c r="G242">
        <v>1.9</v>
      </c>
      <c r="H242">
        <v>-17.399999999999999</v>
      </c>
      <c r="I242" t="s">
        <v>1422</v>
      </c>
      <c r="J242">
        <v>0.21</v>
      </c>
      <c r="K242" t="s">
        <v>2518</v>
      </c>
      <c r="L242" t="s">
        <v>2519</v>
      </c>
      <c r="M242" t="s">
        <v>2769</v>
      </c>
      <c r="N242" t="s">
        <v>2770</v>
      </c>
      <c r="O242">
        <v>21.7435047772892</v>
      </c>
      <c r="P242">
        <v>52.925102433132402</v>
      </c>
      <c r="Q242">
        <v>341.967359517712</v>
      </c>
      <c r="R242">
        <v>-16.495885694168901</v>
      </c>
      <c r="S242">
        <v>5.3702296493387598</v>
      </c>
      <c r="T242">
        <v>13.108256507952399</v>
      </c>
    </row>
    <row r="243" spans="1:20" x14ac:dyDescent="0.25">
      <c r="A243" t="s">
        <v>1928</v>
      </c>
      <c r="B243" t="s">
        <v>1929</v>
      </c>
      <c r="C243" t="s">
        <v>1930</v>
      </c>
      <c r="D243">
        <v>36.1</v>
      </c>
      <c r="E243">
        <v>9.8000000000000007</v>
      </c>
      <c r="F243">
        <v>2.8</v>
      </c>
      <c r="G243">
        <v>1.7</v>
      </c>
      <c r="H243">
        <v>-9.1999999999999993</v>
      </c>
      <c r="I243" t="s">
        <v>1915</v>
      </c>
      <c r="J243">
        <v>0.12</v>
      </c>
      <c r="K243" t="s">
        <v>2518</v>
      </c>
      <c r="L243" t="s">
        <v>2525</v>
      </c>
      <c r="M243" t="s">
        <v>2771</v>
      </c>
      <c r="N243">
        <v>-115.7</v>
      </c>
      <c r="O243">
        <v>9.7657564991146497</v>
      </c>
      <c r="P243">
        <v>37.576606967728999</v>
      </c>
      <c r="Q243">
        <v>342.55062291243797</v>
      </c>
      <c r="R243">
        <v>-5.6813169421894196</v>
      </c>
      <c r="S243">
        <v>1.78579521606153</v>
      </c>
      <c r="T243">
        <v>7.73973986957464</v>
      </c>
    </row>
    <row r="244" spans="1:20" x14ac:dyDescent="0.25">
      <c r="A244" t="s">
        <v>740</v>
      </c>
      <c r="B244" t="s">
        <v>741</v>
      </c>
      <c r="C244" t="s">
        <v>742</v>
      </c>
      <c r="D244">
        <v>33.700000000000003</v>
      </c>
      <c r="E244">
        <v>23.1</v>
      </c>
      <c r="F244">
        <v>-17.899999999999999</v>
      </c>
      <c r="G244">
        <v>13</v>
      </c>
      <c r="H244">
        <v>6.6</v>
      </c>
      <c r="I244" t="s">
        <v>743</v>
      </c>
      <c r="J244">
        <v>0.49</v>
      </c>
      <c r="K244" t="s">
        <v>2524</v>
      </c>
      <c r="L244" t="s">
        <v>2525</v>
      </c>
      <c r="M244">
        <v>-26.9</v>
      </c>
      <c r="N244">
        <v>-17.7</v>
      </c>
      <c r="O244">
        <v>23.086143029965001</v>
      </c>
      <c r="P244">
        <v>19.821742317878599</v>
      </c>
      <c r="Q244">
        <v>297.523180385633</v>
      </c>
      <c r="R244">
        <v>-3.6175591824679798</v>
      </c>
      <c r="S244">
        <v>6.9424074659158101</v>
      </c>
      <c r="T244">
        <v>21.718338889945901</v>
      </c>
    </row>
    <row r="245" spans="1:20" x14ac:dyDescent="0.25">
      <c r="A245" t="s">
        <v>812</v>
      </c>
      <c r="B245" t="s">
        <v>476</v>
      </c>
      <c r="C245" t="s">
        <v>813</v>
      </c>
      <c r="D245">
        <v>37</v>
      </c>
      <c r="E245">
        <v>14.2</v>
      </c>
      <c r="F245">
        <v>7.9</v>
      </c>
      <c r="G245">
        <v>3.1</v>
      </c>
      <c r="H245">
        <v>11.4</v>
      </c>
      <c r="I245" t="s">
        <v>805</v>
      </c>
      <c r="J245">
        <v>0.43</v>
      </c>
      <c r="K245" t="s">
        <v>2518</v>
      </c>
      <c r="L245" t="s">
        <v>2519</v>
      </c>
      <c r="M245" t="s">
        <v>2772</v>
      </c>
      <c r="N245" t="s">
        <v>2773</v>
      </c>
      <c r="O245">
        <v>14.2119667885905</v>
      </c>
      <c r="P245">
        <v>63.2554091367913</v>
      </c>
      <c r="Q245">
        <v>154.87136194234199</v>
      </c>
      <c r="R245">
        <v>11.490416364073701</v>
      </c>
      <c r="S245">
        <v>-5.38950945660683</v>
      </c>
      <c r="T245">
        <v>6.39558594636752</v>
      </c>
    </row>
    <row r="246" spans="1:20" x14ac:dyDescent="0.25">
      <c r="A246" t="s">
        <v>1657</v>
      </c>
      <c r="B246" t="s">
        <v>87</v>
      </c>
      <c r="C246" t="s">
        <v>1282</v>
      </c>
      <c r="D246">
        <v>26.7</v>
      </c>
      <c r="E246">
        <v>12.9</v>
      </c>
      <c r="F246">
        <v>-4.0999999999999996</v>
      </c>
      <c r="G246">
        <v>4.8</v>
      </c>
      <c r="H246">
        <v>-11.2</v>
      </c>
      <c r="I246" t="s">
        <v>1634</v>
      </c>
      <c r="J246">
        <v>0.16</v>
      </c>
      <c r="K246" t="s">
        <v>2518</v>
      </c>
      <c r="L246" t="s">
        <v>2525</v>
      </c>
      <c r="M246" t="s">
        <v>2590</v>
      </c>
      <c r="N246">
        <v>-41.5</v>
      </c>
      <c r="O246">
        <v>12.8565158577275</v>
      </c>
      <c r="P246">
        <v>33.038719143650702</v>
      </c>
      <c r="Q246">
        <v>352.80223425744998</v>
      </c>
      <c r="R246">
        <v>-6.95420795419275</v>
      </c>
      <c r="S246">
        <v>0.87824526223210297</v>
      </c>
      <c r="T246">
        <v>10.777647098936299</v>
      </c>
    </row>
    <row r="247" spans="1:20" x14ac:dyDescent="0.25">
      <c r="A247" t="s">
        <v>1064</v>
      </c>
      <c r="B247" t="s">
        <v>1065</v>
      </c>
      <c r="C247" t="s">
        <v>1066</v>
      </c>
      <c r="D247">
        <v>40.4</v>
      </c>
      <c r="E247">
        <v>13.9</v>
      </c>
      <c r="F247">
        <v>-5.8</v>
      </c>
      <c r="G247">
        <v>-10.7</v>
      </c>
      <c r="H247">
        <v>-6.7</v>
      </c>
      <c r="I247" t="s">
        <v>1067</v>
      </c>
      <c r="J247">
        <v>0.33</v>
      </c>
      <c r="K247" t="s">
        <v>2518</v>
      </c>
      <c r="L247" t="s">
        <v>2525</v>
      </c>
      <c r="M247" t="s">
        <v>2774</v>
      </c>
      <c r="N247">
        <v>-73.400000000000006</v>
      </c>
      <c r="O247">
        <v>13.8931637865534</v>
      </c>
      <c r="P247">
        <v>72.277865220015002</v>
      </c>
      <c r="Q247">
        <v>40.6164734284189</v>
      </c>
      <c r="R247">
        <v>-10.0456053935947</v>
      </c>
      <c r="S247">
        <v>-8.6151364634457792</v>
      </c>
      <c r="T247">
        <v>4.2290939919074999</v>
      </c>
    </row>
    <row r="248" spans="1:20" x14ac:dyDescent="0.25">
      <c r="A248" t="s">
        <v>1782</v>
      </c>
      <c r="B248" t="s">
        <v>1783</v>
      </c>
      <c r="C248" t="s">
        <v>1784</v>
      </c>
      <c r="D248">
        <v>31.5</v>
      </c>
      <c r="E248">
        <v>11.6</v>
      </c>
      <c r="F248">
        <v>4.3</v>
      </c>
      <c r="G248">
        <v>5.7</v>
      </c>
      <c r="H248">
        <v>9.1</v>
      </c>
      <c r="I248" t="s">
        <v>1746</v>
      </c>
      <c r="J248">
        <v>0.14000000000000001</v>
      </c>
      <c r="K248" t="s">
        <v>2524</v>
      </c>
      <c r="L248" t="s">
        <v>2525</v>
      </c>
      <c r="M248">
        <v>-66.8</v>
      </c>
      <c r="N248">
        <v>-67.3</v>
      </c>
      <c r="O248">
        <v>11.566762727747101</v>
      </c>
      <c r="P248">
        <v>32.2534948944921</v>
      </c>
      <c r="Q248">
        <v>267.42953051768802</v>
      </c>
      <c r="R248">
        <v>0.276837915642278</v>
      </c>
      <c r="S248">
        <v>6.1665782260313096</v>
      </c>
      <c r="T248">
        <v>9.7819565400128106</v>
      </c>
    </row>
    <row r="249" spans="1:20" x14ac:dyDescent="0.25">
      <c r="A249" t="s">
        <v>2013</v>
      </c>
      <c r="B249" t="s">
        <v>2014</v>
      </c>
      <c r="C249" t="s">
        <v>1377</v>
      </c>
      <c r="D249">
        <v>37</v>
      </c>
      <c r="E249">
        <v>18.399999999999999</v>
      </c>
      <c r="F249">
        <v>-4.5</v>
      </c>
      <c r="G249">
        <v>-14.1</v>
      </c>
      <c r="H249">
        <v>-10.9</v>
      </c>
      <c r="I249" t="s">
        <v>1992</v>
      </c>
      <c r="J249">
        <v>0.11</v>
      </c>
      <c r="K249" t="s">
        <v>2518</v>
      </c>
      <c r="L249" t="s">
        <v>2519</v>
      </c>
      <c r="M249" t="s">
        <v>2775</v>
      </c>
      <c r="N249" t="s">
        <v>2776</v>
      </c>
      <c r="O249">
        <v>18.381240436923701</v>
      </c>
      <c r="P249">
        <v>52.563786947759198</v>
      </c>
      <c r="Q249">
        <v>225.09270483943999</v>
      </c>
      <c r="R249">
        <v>10.303700268084199</v>
      </c>
      <c r="S249">
        <v>10.3370972036877</v>
      </c>
      <c r="T249">
        <v>11.1735483257107</v>
      </c>
    </row>
    <row r="250" spans="1:20" x14ac:dyDescent="0.25">
      <c r="A250" t="s">
        <v>574</v>
      </c>
      <c r="B250" t="s">
        <v>575</v>
      </c>
      <c r="C250" t="s">
        <v>576</v>
      </c>
      <c r="D250">
        <v>30.2</v>
      </c>
      <c r="E250">
        <v>16.899999999999999</v>
      </c>
      <c r="F250">
        <v>-9.1999999999999993</v>
      </c>
      <c r="G250">
        <v>13.6</v>
      </c>
      <c r="H250">
        <v>3.8</v>
      </c>
      <c r="I250" t="s">
        <v>577</v>
      </c>
      <c r="J250">
        <v>0.65</v>
      </c>
      <c r="K250" t="s">
        <v>2524</v>
      </c>
      <c r="L250" t="s">
        <v>2525</v>
      </c>
      <c r="M250">
        <v>-49.2</v>
      </c>
      <c r="N250">
        <v>-85.5</v>
      </c>
      <c r="O250">
        <v>16.853486286225799</v>
      </c>
      <c r="P250">
        <v>43.587471226610397</v>
      </c>
      <c r="Q250">
        <v>44.225176341370002</v>
      </c>
      <c r="R250">
        <v>-8.3268149605403501</v>
      </c>
      <c r="S250">
        <v>-8.1045957678370204</v>
      </c>
      <c r="T250">
        <v>12.2073617154928</v>
      </c>
    </row>
    <row r="251" spans="1:20" x14ac:dyDescent="0.25">
      <c r="A251" t="s">
        <v>1653</v>
      </c>
      <c r="B251" t="s">
        <v>1654</v>
      </c>
      <c r="C251" t="s">
        <v>1655</v>
      </c>
      <c r="D251">
        <v>35.200000000000003</v>
      </c>
      <c r="E251">
        <v>17</v>
      </c>
      <c r="F251">
        <v>16.7</v>
      </c>
      <c r="G251">
        <v>-2.1</v>
      </c>
      <c r="H251">
        <v>-2.2000000000000002</v>
      </c>
      <c r="I251" t="s">
        <v>1641</v>
      </c>
      <c r="J251">
        <v>0.16</v>
      </c>
      <c r="K251" t="s">
        <v>2524</v>
      </c>
      <c r="L251" t="s">
        <v>2525</v>
      </c>
      <c r="M251">
        <v>-23.4</v>
      </c>
      <c r="N251">
        <v>-170.9</v>
      </c>
      <c r="O251">
        <v>16.974687036879399</v>
      </c>
      <c r="P251">
        <v>34.7034319696441</v>
      </c>
      <c r="Q251">
        <v>330.79968554879099</v>
      </c>
      <c r="R251">
        <v>-8.4360481622394197</v>
      </c>
      <c r="S251">
        <v>4.7148087187042904</v>
      </c>
      <c r="T251">
        <v>13.9550589447127</v>
      </c>
    </row>
    <row r="252" spans="1:20" x14ac:dyDescent="0.25">
      <c r="A252" t="s">
        <v>1060</v>
      </c>
      <c r="B252" t="s">
        <v>1061</v>
      </c>
      <c r="C252" t="s">
        <v>1062</v>
      </c>
      <c r="D252">
        <v>38</v>
      </c>
      <c r="E252">
        <v>24.4</v>
      </c>
      <c r="F252">
        <v>-5.3</v>
      </c>
      <c r="G252">
        <v>-2.5</v>
      </c>
      <c r="H252">
        <v>23.7</v>
      </c>
      <c r="I252" t="s">
        <v>1063</v>
      </c>
      <c r="J252">
        <v>0.33</v>
      </c>
      <c r="K252" t="s">
        <v>2524</v>
      </c>
      <c r="L252" t="s">
        <v>2525</v>
      </c>
      <c r="M252">
        <v>-83.7</v>
      </c>
      <c r="N252">
        <v>-171.2</v>
      </c>
      <c r="O252">
        <v>24.413725647676099</v>
      </c>
      <c r="P252">
        <v>20.008494890932901</v>
      </c>
      <c r="Q252">
        <v>191.460444814672</v>
      </c>
      <c r="R252">
        <v>8.1868383029883507</v>
      </c>
      <c r="S252">
        <v>1.65974602083101</v>
      </c>
      <c r="T252">
        <v>22.940159584167201</v>
      </c>
    </row>
    <row r="253" spans="1:20" x14ac:dyDescent="0.25">
      <c r="A253" t="s">
        <v>1836</v>
      </c>
      <c r="B253" t="s">
        <v>1837</v>
      </c>
      <c r="C253" t="s">
        <v>1838</v>
      </c>
      <c r="D253">
        <v>32.5</v>
      </c>
      <c r="E253">
        <v>14.5</v>
      </c>
      <c r="F253">
        <v>-7.3</v>
      </c>
      <c r="G253">
        <v>-1.9</v>
      </c>
      <c r="H253">
        <v>-12.4</v>
      </c>
      <c r="I253" t="s">
        <v>1814</v>
      </c>
      <c r="J253">
        <v>0.13</v>
      </c>
      <c r="K253" t="s">
        <v>2518</v>
      </c>
      <c r="L253" t="s">
        <v>2519</v>
      </c>
      <c r="M253" t="s">
        <v>2777</v>
      </c>
      <c r="N253" t="s">
        <v>2744</v>
      </c>
      <c r="O253">
        <v>14.5141310452951</v>
      </c>
      <c r="P253">
        <v>52.214323988058403</v>
      </c>
      <c r="Q253">
        <v>6.8756488491775896</v>
      </c>
      <c r="R253">
        <v>-11.3881437471371</v>
      </c>
      <c r="S253">
        <v>-1.37320614395536</v>
      </c>
      <c r="T253">
        <v>8.8929459056459095</v>
      </c>
    </row>
    <row r="254" spans="1:20" x14ac:dyDescent="0.25">
      <c r="A254" t="s">
        <v>1292</v>
      </c>
      <c r="B254" t="s">
        <v>1293</v>
      </c>
      <c r="C254" t="s">
        <v>1294</v>
      </c>
      <c r="D254">
        <v>32</v>
      </c>
      <c r="E254">
        <v>13.4</v>
      </c>
      <c r="F254">
        <v>-3.3</v>
      </c>
      <c r="G254">
        <v>-12.8</v>
      </c>
      <c r="H254">
        <v>-1.9</v>
      </c>
      <c r="I254" t="s">
        <v>1295</v>
      </c>
      <c r="J254">
        <v>0.24</v>
      </c>
      <c r="K254" t="s">
        <v>2518</v>
      </c>
      <c r="L254" t="s">
        <v>2519</v>
      </c>
      <c r="M254" t="s">
        <v>2778</v>
      </c>
      <c r="N254" t="s">
        <v>2747</v>
      </c>
      <c r="O254">
        <v>13.3544000239621</v>
      </c>
      <c r="P254">
        <v>41.797150288448897</v>
      </c>
      <c r="Q254">
        <v>146.12549500223699</v>
      </c>
      <c r="R254">
        <v>7.3898538265144804</v>
      </c>
      <c r="S254">
        <v>-4.9610040307073504</v>
      </c>
      <c r="T254">
        <v>9.9558274106201097</v>
      </c>
    </row>
    <row r="255" spans="1:20" x14ac:dyDescent="0.25">
      <c r="A255" t="s">
        <v>58</v>
      </c>
      <c r="B255" t="s">
        <v>59</v>
      </c>
      <c r="C255" t="s">
        <v>60</v>
      </c>
      <c r="D255">
        <v>26.5</v>
      </c>
      <c r="E255">
        <v>15.9</v>
      </c>
      <c r="F255">
        <v>4.9000000000000004</v>
      </c>
      <c r="G255">
        <v>-15</v>
      </c>
      <c r="H255">
        <v>1.6</v>
      </c>
      <c r="I255" t="s">
        <v>61</v>
      </c>
      <c r="J255">
        <v>14</v>
      </c>
      <c r="K255" t="s">
        <v>2518</v>
      </c>
      <c r="L255" t="s">
        <v>2519</v>
      </c>
      <c r="M255" t="s">
        <v>2779</v>
      </c>
      <c r="N255" t="s">
        <v>2577</v>
      </c>
      <c r="O255">
        <v>15.8609583569216</v>
      </c>
      <c r="P255">
        <v>85.508951788427296</v>
      </c>
      <c r="Q255">
        <v>98.7093759085258</v>
      </c>
      <c r="R255">
        <v>2.39433292012155</v>
      </c>
      <c r="S255">
        <v>-15.629929313782201</v>
      </c>
      <c r="T255">
        <v>1.24196598737473</v>
      </c>
    </row>
    <row r="256" spans="1:20" x14ac:dyDescent="0.25">
      <c r="A256" t="s">
        <v>526</v>
      </c>
      <c r="B256" t="s">
        <v>527</v>
      </c>
      <c r="C256" t="s">
        <v>528</v>
      </c>
      <c r="D256">
        <v>44.4</v>
      </c>
      <c r="E256">
        <v>23.9</v>
      </c>
      <c r="F256">
        <v>4.9000000000000004</v>
      </c>
      <c r="G256">
        <v>23.4</v>
      </c>
      <c r="H256">
        <v>-1</v>
      </c>
      <c r="I256" t="s">
        <v>529</v>
      </c>
      <c r="J256">
        <v>0.7</v>
      </c>
      <c r="K256" t="s">
        <v>2518</v>
      </c>
      <c r="L256" t="s">
        <v>2525</v>
      </c>
      <c r="M256" t="s">
        <v>2780</v>
      </c>
      <c r="N256">
        <v>-175</v>
      </c>
      <c r="O256">
        <v>23.928434967627901</v>
      </c>
      <c r="P256">
        <v>77.293684782602199</v>
      </c>
      <c r="Q256">
        <v>101.375426605762</v>
      </c>
      <c r="R256">
        <v>4.6039894338077501</v>
      </c>
      <c r="S256">
        <v>-22.883892795279099</v>
      </c>
      <c r="T256">
        <v>5.2631484709779901</v>
      </c>
    </row>
    <row r="257" spans="1:20" x14ac:dyDescent="0.25">
      <c r="A257" t="s">
        <v>189</v>
      </c>
      <c r="B257" t="s">
        <v>190</v>
      </c>
      <c r="C257" t="s">
        <v>191</v>
      </c>
      <c r="D257">
        <v>44.1</v>
      </c>
      <c r="E257">
        <v>14.2</v>
      </c>
      <c r="F257">
        <v>10</v>
      </c>
      <c r="G257">
        <v>-9.9</v>
      </c>
      <c r="H257">
        <v>1.5</v>
      </c>
      <c r="I257" t="s">
        <v>192</v>
      </c>
      <c r="J257">
        <v>2.8</v>
      </c>
      <c r="K257" t="s">
        <v>2524</v>
      </c>
      <c r="L257" t="s">
        <v>2519</v>
      </c>
      <c r="M257">
        <v>-14</v>
      </c>
      <c r="N257" t="s">
        <v>2781</v>
      </c>
      <c r="O257">
        <v>14.151325026300499</v>
      </c>
      <c r="P257">
        <v>26.945975713737202</v>
      </c>
      <c r="Q257">
        <v>75.557760372806101</v>
      </c>
      <c r="R257">
        <v>-1.5993460919003299</v>
      </c>
      <c r="S257">
        <v>-6.21003192236941</v>
      </c>
      <c r="T257">
        <v>12.614975053541601</v>
      </c>
    </row>
    <row r="258" spans="1:20" x14ac:dyDescent="0.25">
      <c r="A258" t="s">
        <v>1246</v>
      </c>
      <c r="B258" t="s">
        <v>1247</v>
      </c>
      <c r="C258" t="s">
        <v>1248</v>
      </c>
      <c r="D258">
        <v>29.6</v>
      </c>
      <c r="E258">
        <v>12.4</v>
      </c>
      <c r="F258">
        <v>0.1</v>
      </c>
      <c r="G258">
        <v>2</v>
      </c>
      <c r="H258">
        <v>12.2</v>
      </c>
      <c r="I258" t="s">
        <v>1249</v>
      </c>
      <c r="J258">
        <v>0.26</v>
      </c>
      <c r="K258" t="s">
        <v>2524</v>
      </c>
      <c r="L258" t="s">
        <v>2525</v>
      </c>
      <c r="M258">
        <v>-78.3</v>
      </c>
      <c r="N258">
        <v>-5</v>
      </c>
      <c r="O258">
        <v>12.363251999373</v>
      </c>
      <c r="P258">
        <v>14.643463009668499</v>
      </c>
      <c r="Q258">
        <v>219.810982302691</v>
      </c>
      <c r="R258">
        <v>2.4008648782903701</v>
      </c>
      <c r="S258">
        <v>2.00110497045844</v>
      </c>
      <c r="T258">
        <v>11.9616648813365</v>
      </c>
    </row>
    <row r="259" spans="1:20" x14ac:dyDescent="0.25">
      <c r="A259" t="s">
        <v>759</v>
      </c>
      <c r="B259" t="s">
        <v>760</v>
      </c>
      <c r="C259" t="s">
        <v>761</v>
      </c>
      <c r="D259">
        <v>38.9</v>
      </c>
      <c r="E259">
        <v>30.2</v>
      </c>
      <c r="F259">
        <v>9.1999999999999993</v>
      </c>
      <c r="G259">
        <v>-1.2</v>
      </c>
      <c r="H259">
        <v>-28.7</v>
      </c>
      <c r="I259" t="s">
        <v>762</v>
      </c>
      <c r="J259">
        <v>0.47</v>
      </c>
      <c r="K259" t="s">
        <v>2518</v>
      </c>
      <c r="L259" t="s">
        <v>2519</v>
      </c>
      <c r="M259" t="s">
        <v>2782</v>
      </c>
      <c r="N259" t="s">
        <v>2783</v>
      </c>
      <c r="O259">
        <v>30.162393804205902</v>
      </c>
      <c r="P259">
        <v>70.543279959576296</v>
      </c>
      <c r="Q259">
        <v>15.1083822391694</v>
      </c>
      <c r="R259">
        <v>-27.456881382482599</v>
      </c>
      <c r="S259">
        <v>-7.41274466111091</v>
      </c>
      <c r="T259">
        <v>10.0469339271966</v>
      </c>
    </row>
    <row r="260" spans="1:20" x14ac:dyDescent="0.25">
      <c r="A260" t="s">
        <v>1528</v>
      </c>
      <c r="B260" t="s">
        <v>1529</v>
      </c>
      <c r="C260" t="s">
        <v>1530</v>
      </c>
      <c r="D260">
        <v>40.700000000000003</v>
      </c>
      <c r="E260">
        <v>19.600000000000001</v>
      </c>
      <c r="F260">
        <v>6.1</v>
      </c>
      <c r="G260">
        <v>4.5999999999999996</v>
      </c>
      <c r="H260">
        <v>-18</v>
      </c>
      <c r="I260" t="s">
        <v>1520</v>
      </c>
      <c r="J260">
        <v>0.19</v>
      </c>
      <c r="K260" t="s">
        <v>2518</v>
      </c>
      <c r="L260" t="s">
        <v>2519</v>
      </c>
      <c r="M260" t="s">
        <v>2784</v>
      </c>
      <c r="N260" t="s">
        <v>2620</v>
      </c>
      <c r="O260">
        <v>19.554283418218098</v>
      </c>
      <c r="P260">
        <v>43.4305215702826</v>
      </c>
      <c r="Q260">
        <v>351.80815526741401</v>
      </c>
      <c r="R260">
        <v>-13.3059043811639</v>
      </c>
      <c r="S260">
        <v>1.9154769122078901</v>
      </c>
      <c r="T260">
        <v>14.2004879070447</v>
      </c>
    </row>
    <row r="261" spans="1:20" x14ac:dyDescent="0.25">
      <c r="A261" t="s">
        <v>1136</v>
      </c>
      <c r="B261" t="s">
        <v>1137</v>
      </c>
      <c r="C261" t="s">
        <v>1138</v>
      </c>
      <c r="D261">
        <v>38.9</v>
      </c>
      <c r="E261">
        <v>19.8</v>
      </c>
      <c r="F261">
        <v>-8.8000000000000007</v>
      </c>
      <c r="G261">
        <v>3.4</v>
      </c>
      <c r="H261">
        <v>-17.399999999999999</v>
      </c>
      <c r="I261" t="s">
        <v>1135</v>
      </c>
      <c r="J261">
        <v>0.3</v>
      </c>
      <c r="K261" t="s">
        <v>2518</v>
      </c>
      <c r="L261" t="s">
        <v>2525</v>
      </c>
      <c r="M261" t="s">
        <v>2785</v>
      </c>
      <c r="N261">
        <v>-143.6</v>
      </c>
      <c r="O261">
        <v>19.7929280299808</v>
      </c>
      <c r="P261">
        <v>71.145026488497905</v>
      </c>
      <c r="Q261">
        <v>25.144315638848699</v>
      </c>
      <c r="R261">
        <v>-16.955906405498499</v>
      </c>
      <c r="S261">
        <v>-7.9587251134855501</v>
      </c>
      <c r="T261">
        <v>6.3965563028828996</v>
      </c>
    </row>
    <row r="262" spans="1:20" x14ac:dyDescent="0.25">
      <c r="A262" t="s">
        <v>247</v>
      </c>
      <c r="B262" t="s">
        <v>248</v>
      </c>
      <c r="C262" t="s">
        <v>249</v>
      </c>
      <c r="D262">
        <v>37</v>
      </c>
      <c r="E262">
        <v>18.7</v>
      </c>
      <c r="F262">
        <v>8.4</v>
      </c>
      <c r="G262">
        <v>-16.399999999999999</v>
      </c>
      <c r="H262">
        <v>3.2</v>
      </c>
      <c r="I262" t="s">
        <v>250</v>
      </c>
      <c r="J262">
        <v>1.8</v>
      </c>
      <c r="K262" t="s">
        <v>2524</v>
      </c>
      <c r="L262" t="s">
        <v>2519</v>
      </c>
      <c r="M262">
        <v>-51.7</v>
      </c>
      <c r="N262" t="s">
        <v>2535</v>
      </c>
      <c r="O262">
        <v>18.701871564097502</v>
      </c>
      <c r="P262">
        <v>64.347125773172095</v>
      </c>
      <c r="Q262">
        <v>72.431531632308605</v>
      </c>
      <c r="R262">
        <v>-5.0886560559812501</v>
      </c>
      <c r="S262">
        <v>-16.072159829809198</v>
      </c>
      <c r="T262">
        <v>8.0963731354843294</v>
      </c>
    </row>
    <row r="263" spans="1:20" x14ac:dyDescent="0.25">
      <c r="A263" t="s">
        <v>2143</v>
      </c>
      <c r="B263" t="s">
        <v>2144</v>
      </c>
      <c r="C263" t="s">
        <v>2145</v>
      </c>
      <c r="D263">
        <v>32.4</v>
      </c>
      <c r="E263">
        <v>16.899999999999999</v>
      </c>
      <c r="F263">
        <v>-9.9</v>
      </c>
      <c r="G263">
        <v>-6.3</v>
      </c>
      <c r="H263">
        <v>-12.2</v>
      </c>
      <c r="I263" t="s">
        <v>2131</v>
      </c>
      <c r="J263">
        <v>9.8000000000000004E-2</v>
      </c>
      <c r="K263" t="s">
        <v>2518</v>
      </c>
      <c r="L263" t="s">
        <v>2525</v>
      </c>
      <c r="M263" t="s">
        <v>2786</v>
      </c>
      <c r="N263">
        <v>-12.7</v>
      </c>
      <c r="O263">
        <v>16.927492430953901</v>
      </c>
      <c r="P263">
        <v>38.530955884140603</v>
      </c>
      <c r="Q263">
        <v>52.114479375297996</v>
      </c>
      <c r="R263">
        <v>-6.4753917793370004</v>
      </c>
      <c r="S263">
        <v>-8.3223450498995799</v>
      </c>
      <c r="T263">
        <v>13.2418984354399</v>
      </c>
    </row>
    <row r="264" spans="1:20" x14ac:dyDescent="0.25">
      <c r="A264" t="s">
        <v>688</v>
      </c>
      <c r="B264" t="s">
        <v>689</v>
      </c>
      <c r="C264" t="s">
        <v>690</v>
      </c>
      <c r="D264">
        <v>42.2</v>
      </c>
      <c r="E264">
        <v>20.7</v>
      </c>
      <c r="F264">
        <v>18.600000000000001</v>
      </c>
      <c r="G264">
        <v>8.5</v>
      </c>
      <c r="H264">
        <v>3.2</v>
      </c>
      <c r="I264" t="s">
        <v>683</v>
      </c>
      <c r="J264">
        <v>0.53</v>
      </c>
      <c r="K264" t="s">
        <v>2524</v>
      </c>
      <c r="L264" t="s">
        <v>2525</v>
      </c>
      <c r="M264">
        <v>-3</v>
      </c>
      <c r="N264">
        <v>-154.9</v>
      </c>
      <c r="O264">
        <v>20.6990337938755</v>
      </c>
      <c r="P264">
        <v>5.9178114564748601</v>
      </c>
      <c r="Q264">
        <v>185.18260864336</v>
      </c>
      <c r="R264">
        <v>2.1253821624715901</v>
      </c>
      <c r="S264">
        <v>0.192774473049727</v>
      </c>
      <c r="T264">
        <v>20.588724794556601</v>
      </c>
    </row>
    <row r="265" spans="1:20" x14ac:dyDescent="0.25">
      <c r="A265" t="s">
        <v>1218</v>
      </c>
      <c r="B265" t="s">
        <v>1219</v>
      </c>
      <c r="C265" t="s">
        <v>1220</v>
      </c>
      <c r="D265">
        <v>32.200000000000003</v>
      </c>
      <c r="E265">
        <v>17</v>
      </c>
      <c r="F265">
        <v>-12.1</v>
      </c>
      <c r="G265">
        <v>-9.6</v>
      </c>
      <c r="H265">
        <v>7.2</v>
      </c>
      <c r="I265" t="s">
        <v>1221</v>
      </c>
      <c r="J265">
        <v>0.27</v>
      </c>
      <c r="K265" t="s">
        <v>2524</v>
      </c>
      <c r="L265" t="s">
        <v>2519</v>
      </c>
      <c r="M265">
        <v>-33.799999999999997</v>
      </c>
      <c r="N265" t="s">
        <v>2787</v>
      </c>
      <c r="O265">
        <v>17.041420128616</v>
      </c>
      <c r="P265">
        <v>67.7214680868843</v>
      </c>
      <c r="Q265">
        <v>254.02705887487201</v>
      </c>
      <c r="R265">
        <v>4.3394514221955003</v>
      </c>
      <c r="S265">
        <v>15.160484093902401</v>
      </c>
      <c r="T265">
        <v>6.4605637055088296</v>
      </c>
    </row>
    <row r="266" spans="1:20" x14ac:dyDescent="0.25">
      <c r="A266" t="s">
        <v>1332</v>
      </c>
      <c r="B266" t="s">
        <v>1276</v>
      </c>
      <c r="C266" t="s">
        <v>540</v>
      </c>
      <c r="D266">
        <v>30.7</v>
      </c>
      <c r="E266">
        <v>13.8</v>
      </c>
      <c r="F266">
        <v>13.5</v>
      </c>
      <c r="G266">
        <v>-2.7</v>
      </c>
      <c r="H266">
        <v>-0.7</v>
      </c>
      <c r="I266" t="s">
        <v>1331</v>
      </c>
      <c r="J266">
        <v>0.23</v>
      </c>
      <c r="K266" t="s">
        <v>2524</v>
      </c>
      <c r="L266" t="s">
        <v>2519</v>
      </c>
      <c r="M266">
        <v>-31</v>
      </c>
      <c r="N266" t="s">
        <v>2788</v>
      </c>
      <c r="O266">
        <v>13.7851369235129</v>
      </c>
      <c r="P266">
        <v>40.263897037432798</v>
      </c>
      <c r="Q266">
        <v>36.766976246939201</v>
      </c>
      <c r="R266">
        <v>-7.1371583758433301</v>
      </c>
      <c r="S266">
        <v>-5.3328635240468198</v>
      </c>
      <c r="T266">
        <v>10.5191034290961</v>
      </c>
    </row>
    <row r="267" spans="1:20" x14ac:dyDescent="0.25">
      <c r="A267" t="s">
        <v>2248</v>
      </c>
      <c r="B267" t="s">
        <v>1620</v>
      </c>
      <c r="C267" t="s">
        <v>826</v>
      </c>
      <c r="D267">
        <v>37</v>
      </c>
      <c r="E267">
        <v>16.899999999999999</v>
      </c>
      <c r="F267">
        <v>-16.3</v>
      </c>
      <c r="G267">
        <v>4.3</v>
      </c>
      <c r="H267">
        <v>1.4</v>
      </c>
      <c r="I267" t="s">
        <v>2238</v>
      </c>
      <c r="J267">
        <v>8.8999999999999996E-2</v>
      </c>
      <c r="K267" t="s">
        <v>2524</v>
      </c>
      <c r="L267" t="s">
        <v>2519</v>
      </c>
      <c r="M267">
        <v>-21.5</v>
      </c>
      <c r="N267" t="s">
        <v>2660</v>
      </c>
      <c r="O267">
        <v>16.915673205639798</v>
      </c>
      <c r="P267">
        <v>70.576853510450604</v>
      </c>
      <c r="Q267">
        <v>272.55484363355498</v>
      </c>
      <c r="R267">
        <v>-0.71111436288972096</v>
      </c>
      <c r="S267">
        <v>15.9371179956688</v>
      </c>
      <c r="T267">
        <v>5.6251743399667902</v>
      </c>
    </row>
    <row r="268" spans="1:20" x14ac:dyDescent="0.25">
      <c r="A268" t="s">
        <v>1275</v>
      </c>
      <c r="B268" t="s">
        <v>1276</v>
      </c>
      <c r="C268" t="s">
        <v>1277</v>
      </c>
      <c r="D268">
        <v>29.6</v>
      </c>
      <c r="E268">
        <v>26.2</v>
      </c>
      <c r="F268">
        <v>-1.5</v>
      </c>
      <c r="G268">
        <v>25.3</v>
      </c>
      <c r="H268">
        <v>6.7</v>
      </c>
      <c r="I268" t="s">
        <v>1271</v>
      </c>
      <c r="J268">
        <v>0.25</v>
      </c>
      <c r="K268" t="s">
        <v>2524</v>
      </c>
      <c r="L268" t="s">
        <v>2525</v>
      </c>
      <c r="M268">
        <v>-31</v>
      </c>
      <c r="N268">
        <v>-90.3</v>
      </c>
      <c r="O268">
        <v>26.215072000664001</v>
      </c>
      <c r="P268">
        <v>16.5420415690064</v>
      </c>
      <c r="Q268">
        <v>12.633390063375799</v>
      </c>
      <c r="R268">
        <v>-7.2832186807046604</v>
      </c>
      <c r="S268">
        <v>-1.63244932216675</v>
      </c>
      <c r="T268">
        <v>25.130058393477601</v>
      </c>
    </row>
    <row r="269" spans="1:20" x14ac:dyDescent="0.25">
      <c r="A269" t="s">
        <v>2223</v>
      </c>
      <c r="B269" t="s">
        <v>2224</v>
      </c>
      <c r="C269" t="s">
        <v>2225</v>
      </c>
      <c r="D269">
        <v>15.2</v>
      </c>
      <c r="E269">
        <v>16.600000000000001</v>
      </c>
      <c r="F269">
        <v>9.6</v>
      </c>
      <c r="G269">
        <v>-9.6999999999999993</v>
      </c>
      <c r="H269">
        <v>9.4</v>
      </c>
      <c r="I269" t="s">
        <v>2217</v>
      </c>
      <c r="J269">
        <v>9.1999999999999998E-2</v>
      </c>
      <c r="K269" t="s">
        <v>2524</v>
      </c>
      <c r="L269" t="s">
        <v>2519</v>
      </c>
      <c r="M269">
        <v>-75.8</v>
      </c>
      <c r="N269" t="s">
        <v>2789</v>
      </c>
      <c r="O269">
        <v>16.571360837299999</v>
      </c>
      <c r="P269">
        <v>43.397026612926098</v>
      </c>
      <c r="Q269">
        <v>324.47400649443301</v>
      </c>
      <c r="R269">
        <v>-9.2659898806507801</v>
      </c>
      <c r="S269">
        <v>6.6157109255449802</v>
      </c>
      <c r="T269">
        <v>12.040921911602201</v>
      </c>
    </row>
    <row r="270" spans="1:20" x14ac:dyDescent="0.25">
      <c r="A270" t="s">
        <v>588</v>
      </c>
      <c r="B270" t="s">
        <v>405</v>
      </c>
      <c r="C270" t="s">
        <v>589</v>
      </c>
      <c r="D270">
        <v>38.5</v>
      </c>
      <c r="E270">
        <v>16.8</v>
      </c>
      <c r="F270">
        <v>9.3000000000000007</v>
      </c>
      <c r="G270">
        <v>13.8</v>
      </c>
      <c r="H270">
        <v>2.5</v>
      </c>
      <c r="I270" t="s">
        <v>587</v>
      </c>
      <c r="J270">
        <v>0.64</v>
      </c>
      <c r="K270" t="s">
        <v>2524</v>
      </c>
      <c r="L270" t="s">
        <v>2525</v>
      </c>
      <c r="M270">
        <v>-50.2</v>
      </c>
      <c r="N270">
        <v>-146.4</v>
      </c>
      <c r="O270">
        <v>16.8279529355177</v>
      </c>
      <c r="P270">
        <v>45.6305104195431</v>
      </c>
      <c r="Q270">
        <v>31.8494418106248</v>
      </c>
      <c r="R270">
        <v>-10.218208851691401</v>
      </c>
      <c r="S270">
        <v>-6.3477717127128299</v>
      </c>
      <c r="T270">
        <v>11.767497701147001</v>
      </c>
    </row>
    <row r="271" spans="1:20" x14ac:dyDescent="0.25">
      <c r="A271" t="s">
        <v>1037</v>
      </c>
      <c r="B271" t="s">
        <v>313</v>
      </c>
      <c r="C271" t="s">
        <v>1038</v>
      </c>
      <c r="D271">
        <v>35.200000000000003</v>
      </c>
      <c r="E271">
        <v>21.5</v>
      </c>
      <c r="F271">
        <v>20.2</v>
      </c>
      <c r="G271">
        <v>-3.3</v>
      </c>
      <c r="H271">
        <v>6.6</v>
      </c>
      <c r="I271" t="s">
        <v>1034</v>
      </c>
      <c r="J271">
        <v>0.35</v>
      </c>
      <c r="K271" t="s">
        <v>2524</v>
      </c>
      <c r="L271" t="s">
        <v>2519</v>
      </c>
      <c r="M271">
        <v>-21.3</v>
      </c>
      <c r="N271" t="s">
        <v>2790</v>
      </c>
      <c r="O271">
        <v>21.505580671072298</v>
      </c>
      <c r="P271">
        <v>15.470534513631501</v>
      </c>
      <c r="Q271">
        <v>79.991252771822303</v>
      </c>
      <c r="R271">
        <v>-0.99698797964938701</v>
      </c>
      <c r="S271">
        <v>-5.6491564280589204</v>
      </c>
      <c r="T271">
        <v>20.726385276254899</v>
      </c>
    </row>
    <row r="272" spans="1:20" x14ac:dyDescent="0.25">
      <c r="A272" t="s">
        <v>46</v>
      </c>
      <c r="B272" t="s">
        <v>47</v>
      </c>
      <c r="C272" t="s">
        <v>48</v>
      </c>
      <c r="D272">
        <v>35</v>
      </c>
      <c r="E272">
        <v>19.2</v>
      </c>
      <c r="F272">
        <v>-15.3</v>
      </c>
      <c r="G272">
        <v>1</v>
      </c>
      <c r="H272">
        <v>11.6</v>
      </c>
      <c r="I272" t="s">
        <v>49</v>
      </c>
      <c r="J272">
        <v>18</v>
      </c>
      <c r="K272" t="s">
        <v>2524</v>
      </c>
      <c r="L272" t="s">
        <v>2519</v>
      </c>
      <c r="M272">
        <v>-27.3</v>
      </c>
      <c r="N272" t="s">
        <v>2791</v>
      </c>
      <c r="O272">
        <v>19.226284092356501</v>
      </c>
      <c r="P272">
        <v>62.788714662655799</v>
      </c>
      <c r="Q272">
        <v>240.12739809073801</v>
      </c>
      <c r="R272">
        <v>8.5162740394131404</v>
      </c>
      <c r="S272">
        <v>14.8266565809206</v>
      </c>
      <c r="T272">
        <v>8.7916625911747506</v>
      </c>
    </row>
    <row r="273" spans="1:20" x14ac:dyDescent="0.25">
      <c r="A273" t="s">
        <v>146</v>
      </c>
      <c r="B273" t="s">
        <v>147</v>
      </c>
      <c r="C273" t="s">
        <v>148</v>
      </c>
      <c r="D273">
        <v>43</v>
      </c>
      <c r="E273">
        <v>19.5</v>
      </c>
      <c r="F273">
        <v>9.4</v>
      </c>
      <c r="G273">
        <v>17</v>
      </c>
      <c r="H273">
        <v>-1.5</v>
      </c>
      <c r="I273" t="s">
        <v>149</v>
      </c>
      <c r="J273">
        <v>3.9</v>
      </c>
      <c r="K273" t="s">
        <v>2518</v>
      </c>
      <c r="L273" t="s">
        <v>2525</v>
      </c>
      <c r="M273" t="s">
        <v>2792</v>
      </c>
      <c r="N273">
        <v>-174.4</v>
      </c>
      <c r="O273">
        <v>19.483582832733799</v>
      </c>
      <c r="P273">
        <v>55.465665589210303</v>
      </c>
      <c r="Q273">
        <v>85.5342267406524</v>
      </c>
      <c r="R273">
        <v>-1.2497345589573301</v>
      </c>
      <c r="S273">
        <v>-16.0015865409969</v>
      </c>
      <c r="T273">
        <v>11.045242944504899</v>
      </c>
    </row>
    <row r="274" spans="1:20" x14ac:dyDescent="0.25">
      <c r="A274" t="s">
        <v>296</v>
      </c>
      <c r="B274" t="s">
        <v>297</v>
      </c>
      <c r="C274" t="s">
        <v>298</v>
      </c>
      <c r="D274">
        <v>29.6</v>
      </c>
      <c r="E274">
        <v>16.3</v>
      </c>
      <c r="F274">
        <v>8.5</v>
      </c>
      <c r="G274">
        <v>-12.1</v>
      </c>
      <c r="H274">
        <v>-6.8</v>
      </c>
      <c r="I274" t="s">
        <v>299</v>
      </c>
      <c r="J274">
        <v>1.5</v>
      </c>
      <c r="K274" t="s">
        <v>2524</v>
      </c>
      <c r="L274" t="s">
        <v>2519</v>
      </c>
      <c r="M274">
        <v>-44.3</v>
      </c>
      <c r="N274" t="s">
        <v>2793</v>
      </c>
      <c r="O274">
        <v>16.275748830699001</v>
      </c>
      <c r="P274">
        <v>78.870135990531097</v>
      </c>
      <c r="Q274">
        <v>38.099212036598303</v>
      </c>
      <c r="R274">
        <v>-12.567202574949601</v>
      </c>
      <c r="S274">
        <v>-9.8536664404372303</v>
      </c>
      <c r="T274">
        <v>3.1417633775925098</v>
      </c>
    </row>
    <row r="275" spans="1:20" x14ac:dyDescent="0.25">
      <c r="A275" t="s">
        <v>378</v>
      </c>
      <c r="B275" t="s">
        <v>379</v>
      </c>
      <c r="C275" t="s">
        <v>380</v>
      </c>
      <c r="D275">
        <v>35</v>
      </c>
      <c r="E275">
        <v>25.6</v>
      </c>
      <c r="F275">
        <v>10.5</v>
      </c>
      <c r="G275">
        <v>-23.2</v>
      </c>
      <c r="H275">
        <v>-2.9</v>
      </c>
      <c r="I275" t="s">
        <v>381</v>
      </c>
      <c r="J275">
        <v>1.1000000000000001</v>
      </c>
      <c r="K275" t="s">
        <v>2524</v>
      </c>
      <c r="L275" t="s">
        <v>2519</v>
      </c>
      <c r="M275">
        <v>-12</v>
      </c>
      <c r="N275" t="s">
        <v>2794</v>
      </c>
      <c r="O275">
        <v>25.630060475933298</v>
      </c>
      <c r="P275">
        <v>51.603580095270097</v>
      </c>
      <c r="Q275">
        <v>288.423922745845</v>
      </c>
      <c r="R275">
        <v>-6.3484331344099996</v>
      </c>
      <c r="S275">
        <v>19.0575234744041</v>
      </c>
      <c r="T275">
        <v>15.9188000728843</v>
      </c>
    </row>
    <row r="276" spans="1:20" x14ac:dyDescent="0.25">
      <c r="A276" t="s">
        <v>326</v>
      </c>
      <c r="B276" t="s">
        <v>327</v>
      </c>
      <c r="C276" t="s">
        <v>328</v>
      </c>
      <c r="D276">
        <v>23</v>
      </c>
      <c r="E276">
        <v>20.100000000000001</v>
      </c>
      <c r="F276">
        <v>14.8</v>
      </c>
      <c r="G276">
        <v>-8.6999999999999993</v>
      </c>
      <c r="H276">
        <v>10.4</v>
      </c>
      <c r="I276" t="s">
        <v>329</v>
      </c>
      <c r="J276">
        <v>1.3</v>
      </c>
      <c r="K276" t="s">
        <v>2524</v>
      </c>
      <c r="L276" t="s">
        <v>2519</v>
      </c>
      <c r="M276">
        <v>-64.5</v>
      </c>
      <c r="N276" t="s">
        <v>2795</v>
      </c>
      <c r="O276">
        <v>20.072119967756301</v>
      </c>
      <c r="P276">
        <v>34.3178778732062</v>
      </c>
      <c r="Q276">
        <v>20.507246995184499</v>
      </c>
      <c r="R276">
        <v>-10.599195688501901</v>
      </c>
      <c r="S276">
        <v>-3.96440498996119</v>
      </c>
      <c r="T276">
        <v>16.5780138687484</v>
      </c>
    </row>
    <row r="277" spans="1:20" x14ac:dyDescent="0.25">
      <c r="A277" t="s">
        <v>134</v>
      </c>
      <c r="B277" t="s">
        <v>135</v>
      </c>
      <c r="C277" t="s">
        <v>136</v>
      </c>
      <c r="D277">
        <v>26</v>
      </c>
      <c r="E277">
        <v>18.2</v>
      </c>
      <c r="F277">
        <v>-1</v>
      </c>
      <c r="G277">
        <v>-5.4</v>
      </c>
      <c r="H277">
        <v>-17.3</v>
      </c>
      <c r="I277" t="s">
        <v>137</v>
      </c>
      <c r="J277">
        <v>4.5999999999999996</v>
      </c>
      <c r="K277" t="s">
        <v>2518</v>
      </c>
      <c r="L277" t="s">
        <v>2519</v>
      </c>
      <c r="M277" t="s">
        <v>2755</v>
      </c>
      <c r="N277" t="s">
        <v>2796</v>
      </c>
      <c r="O277">
        <v>18.150757559947699</v>
      </c>
      <c r="P277">
        <v>51.546446118708801</v>
      </c>
      <c r="Q277">
        <v>357.266060719221</v>
      </c>
      <c r="R277">
        <v>-14.1979072094635</v>
      </c>
      <c r="S277">
        <v>0.67798541037813698</v>
      </c>
      <c r="T277">
        <v>11.287593483766999</v>
      </c>
    </row>
    <row r="278" spans="1:20" x14ac:dyDescent="0.25">
      <c r="A278" t="s">
        <v>1320</v>
      </c>
      <c r="B278" t="s">
        <v>1321</v>
      </c>
      <c r="C278" t="s">
        <v>1322</v>
      </c>
      <c r="D278">
        <v>30</v>
      </c>
      <c r="E278">
        <v>17.100000000000001</v>
      </c>
      <c r="F278">
        <v>6</v>
      </c>
      <c r="G278">
        <v>-10.6</v>
      </c>
      <c r="H278">
        <v>12</v>
      </c>
      <c r="I278" t="s">
        <v>1323</v>
      </c>
      <c r="J278">
        <v>0.23</v>
      </c>
      <c r="K278" t="s">
        <v>2524</v>
      </c>
      <c r="L278" t="s">
        <v>2519</v>
      </c>
      <c r="M278">
        <v>-35.1</v>
      </c>
      <c r="N278" t="s">
        <v>2797</v>
      </c>
      <c r="O278">
        <v>17.098537949193201</v>
      </c>
      <c r="P278">
        <v>63.700029120244501</v>
      </c>
      <c r="Q278">
        <v>127.553588672077</v>
      </c>
      <c r="R278">
        <v>9.3428372885567992</v>
      </c>
      <c r="S278">
        <v>-12.152271791115799</v>
      </c>
      <c r="T278">
        <v>7.5758617803127004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JPL-webpage-Jul11-2022</vt:lpstr>
      <vt:lpstr>Useable events</vt:lpstr>
      <vt:lpstr>orbits</vt:lpstr>
      <vt:lpstr>Sheet1</vt:lpstr>
      <vt:lpstr>orbits!ExternalData_1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Ian Chow</cp:lastModifiedBy>
  <cp:revision>1</cp:revision>
  <dcterms:created xsi:type="dcterms:W3CDTF">2015-04-17T14:47:23Z</dcterms:created>
  <dcterms:modified xsi:type="dcterms:W3CDTF">2024-04-12T17:59:06Z</dcterms:modified>
  <dc:language>en-CA</dc:language>
</cp:coreProperties>
</file>