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ЛЕКЦИИ\LP\4\8\SOZ\1\"/>
    </mc:Choice>
  </mc:AlternateContent>
  <bookViews>
    <workbookView xWindow="0" yWindow="0" windowWidth="16380" windowHeight="811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R7" i="1"/>
  <c r="R8" i="1"/>
  <c r="R9" i="1"/>
  <c r="R10" i="1"/>
  <c r="R11" i="1"/>
  <c r="X33" i="1" l="1"/>
  <c r="Y32" i="1" l="1"/>
  <c r="Y5" i="1"/>
  <c r="Y8" i="1"/>
  <c r="Y11" i="1"/>
  <c r="Y14" i="1"/>
  <c r="Y17" i="1"/>
  <c r="Y20" i="1"/>
  <c r="Y23" i="1"/>
  <c r="Y26" i="1"/>
  <c r="Y29" i="1"/>
  <c r="Y2" i="1"/>
  <c r="X41" i="1"/>
  <c r="X40" i="1"/>
  <c r="X39" i="1"/>
  <c r="X38" i="1"/>
  <c r="X37" i="1"/>
  <c r="X36" i="1"/>
  <c r="X35" i="1"/>
  <c r="X34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J3" i="1"/>
  <c r="J4" i="1"/>
  <c r="D10" i="1" s="1"/>
  <c r="H10" i="1" s="1"/>
  <c r="J2" i="1"/>
  <c r="D13" i="1" l="1"/>
  <c r="H13" i="1" s="1"/>
  <c r="D34" i="1"/>
  <c r="H34" i="1" s="1"/>
  <c r="D31" i="1"/>
  <c r="H31" i="1" s="1"/>
  <c r="H28" i="1"/>
  <c r="D25" i="1"/>
  <c r="H25" i="1" s="1"/>
  <c r="D22" i="1"/>
  <c r="H22" i="1" s="1"/>
  <c r="D9" i="1"/>
  <c r="H9" i="1" s="1"/>
  <c r="D33" i="1"/>
  <c r="H33" i="1" s="1"/>
  <c r="D30" i="1"/>
  <c r="H30" i="1" s="1"/>
  <c r="D27" i="1"/>
  <c r="H27" i="1" s="1"/>
  <c r="D24" i="1"/>
  <c r="H24" i="1" s="1"/>
  <c r="D21" i="1"/>
  <c r="H21" i="1" s="1"/>
  <c r="D32" i="1"/>
  <c r="H32" i="1" s="1"/>
  <c r="D20" i="1"/>
  <c r="H20" i="1" s="1"/>
  <c r="D29" i="1"/>
  <c r="H29" i="1" s="1"/>
  <c r="D26" i="1"/>
  <c r="H26" i="1" s="1"/>
  <c r="D23" i="1"/>
  <c r="H23" i="1" s="1"/>
  <c r="D12" i="1"/>
  <c r="H12" i="1" s="1"/>
  <c r="D11" i="1"/>
  <c r="H11" i="1" s="1"/>
  <c r="D18" i="1"/>
  <c r="H18" i="1" s="1"/>
  <c r="D6" i="1"/>
  <c r="H6" i="1" s="1"/>
  <c r="D16" i="1"/>
  <c r="H16" i="1" s="1"/>
  <c r="D7" i="1"/>
  <c r="H7" i="1" s="1"/>
  <c r="D15" i="1"/>
  <c r="H15" i="1" s="1"/>
  <c r="D14" i="1"/>
  <c r="H14" i="1" s="1"/>
  <c r="D19" i="1"/>
  <c r="H19" i="1" s="1"/>
  <c r="D8" i="1"/>
  <c r="H8" i="1" s="1"/>
  <c r="D5" i="1"/>
  <c r="H5" i="1" s="1"/>
  <c r="D17" i="1"/>
  <c r="H17" i="1" s="1"/>
  <c r="I20" i="1" l="1"/>
  <c r="Q7" i="1" s="1"/>
  <c r="I32" i="1"/>
  <c r="Q11" i="1" s="1"/>
  <c r="I26" i="1"/>
  <c r="J26" i="1" s="1"/>
  <c r="D42" i="1" s="1"/>
  <c r="I23" i="1"/>
  <c r="J23" i="1" s="1"/>
  <c r="D41" i="1" s="1"/>
  <c r="H41" i="1" s="1"/>
  <c r="I8" i="1"/>
  <c r="J8" i="1" s="1"/>
  <c r="D36" i="1" s="1"/>
  <c r="H36" i="1" s="1"/>
  <c r="I29" i="1"/>
  <c r="Q10" i="1" s="1"/>
  <c r="Q9" i="1"/>
  <c r="I11" i="1"/>
  <c r="Q4" i="1" s="1"/>
  <c r="R4" i="1" s="1"/>
  <c r="I5" i="1"/>
  <c r="J5" i="1" s="1"/>
  <c r="D35" i="1" s="1"/>
  <c r="H35" i="1" s="1"/>
  <c r="I17" i="1"/>
  <c r="Q6" i="1" s="1"/>
  <c r="R6" i="1" s="1"/>
  <c r="I14" i="1"/>
  <c r="J32" i="1" l="1"/>
  <c r="D44" i="1" s="1"/>
  <c r="H44" i="1" s="1"/>
  <c r="Q8" i="1"/>
  <c r="J20" i="1"/>
  <c r="D40" i="1" s="1"/>
  <c r="H40" i="1" s="1"/>
  <c r="Q3" i="1"/>
  <c r="R3" i="1" s="1"/>
  <c r="J29" i="1"/>
  <c r="D43" i="1" s="1"/>
  <c r="H43" i="1" s="1"/>
  <c r="J11" i="1"/>
  <c r="D37" i="1" s="1"/>
  <c r="H37" i="1" s="1"/>
  <c r="J17" i="1"/>
  <c r="D39" i="1" s="1"/>
  <c r="H39" i="1" s="1"/>
  <c r="Q2" i="1"/>
  <c r="R2" i="1" s="1"/>
  <c r="Q5" i="1"/>
  <c r="R5" i="1" s="1"/>
  <c r="J14" i="1"/>
  <c r="D38" i="1" s="1"/>
  <c r="H38" i="1" s="1"/>
  <c r="H42" i="1" l="1"/>
  <c r="I35" i="1" s="1"/>
  <c r="Q12" i="1" l="1"/>
  <c r="R12" i="1" s="1"/>
  <c r="J35" i="1"/>
  <c r="S12" i="1" l="1"/>
  <c r="S8" i="1" s="1"/>
  <c r="M9" i="1"/>
  <c r="Z37" i="1" l="1"/>
  <c r="S7" i="1"/>
  <c r="Z18" i="1" s="1"/>
  <c r="Z41" i="1"/>
  <c r="Z36" i="1"/>
  <c r="S4" i="1"/>
  <c r="AA8" i="1" s="1"/>
  <c r="Z33" i="1"/>
  <c r="Z34" i="1"/>
  <c r="AA32" i="1"/>
  <c r="S10" i="1"/>
  <c r="AA26" i="1" s="1"/>
  <c r="Z32" i="1"/>
  <c r="Z39" i="1"/>
  <c r="S11" i="1"/>
  <c r="Z30" i="1" s="1"/>
  <c r="Z40" i="1"/>
  <c r="S9" i="1"/>
  <c r="Z25" i="1" s="1"/>
  <c r="Z35" i="1"/>
  <c r="S5" i="1"/>
  <c r="Z11" i="1" s="1"/>
  <c r="Z38" i="1"/>
  <c r="S3" i="1"/>
  <c r="Z7" i="1" s="1"/>
  <c r="S6" i="1"/>
  <c r="Z16" i="1" s="1"/>
  <c r="S2" i="1"/>
  <c r="Z3" i="1" s="1"/>
  <c r="Z22" i="1"/>
  <c r="AA20" i="1"/>
  <c r="Z21" i="1"/>
  <c r="Z20" i="1"/>
  <c r="AA17" i="1" l="1"/>
  <c r="Z17" i="1"/>
  <c r="Z9" i="1"/>
  <c r="Z10" i="1"/>
  <c r="Z8" i="1"/>
  <c r="AA29" i="1"/>
  <c r="Z12" i="1"/>
  <c r="AA11" i="1"/>
  <c r="Z19" i="1"/>
  <c r="Z13" i="1"/>
  <c r="Z27" i="1"/>
  <c r="Z24" i="1"/>
  <c r="Z23" i="1"/>
  <c r="AA23" i="1"/>
  <c r="Z26" i="1"/>
  <c r="Z31" i="1"/>
  <c r="Z29" i="1"/>
  <c r="Z28" i="1"/>
  <c r="Z15" i="1"/>
  <c r="AA14" i="1"/>
  <c r="Z2" i="1"/>
  <c r="AA5" i="1"/>
  <c r="Z14" i="1"/>
  <c r="AA2" i="1"/>
  <c r="Z6" i="1"/>
  <c r="Z4" i="1"/>
  <c r="Z5" i="1"/>
</calcChain>
</file>

<file path=xl/sharedStrings.xml><?xml version="1.0" encoding="utf-8"?>
<sst xmlns="http://schemas.openxmlformats.org/spreadsheetml/2006/main" count="48" uniqueCount="30">
  <si>
    <t>Вход</t>
  </si>
  <si>
    <t>№ Слоя</t>
  </si>
  <si>
    <t>№ Нейрона</t>
  </si>
  <si>
    <t>№ Выхода</t>
  </si>
  <si>
    <t>Весовой коэффициент wij</t>
  </si>
  <si>
    <t>Смешение wi0</t>
  </si>
  <si>
    <t>Вес смещения</t>
  </si>
  <si>
    <t>wij * xi</t>
  </si>
  <si>
    <t>Взвешенная сумма Si</t>
  </si>
  <si>
    <t>Выход нейрона yi = F(Si)</t>
  </si>
  <si>
    <t>a-out</t>
  </si>
  <si>
    <t>a-1</t>
  </si>
  <si>
    <t>shift-1</t>
  </si>
  <si>
    <t>shift-out</t>
  </si>
  <si>
    <t>1 / (1 + exp(-a * S))</t>
  </si>
  <si>
    <t>-</t>
  </si>
  <si>
    <t>Выход</t>
  </si>
  <si>
    <t>№ слоя</t>
  </si>
  <si>
    <t>№ нейрона</t>
  </si>
  <si>
    <t>Si</t>
  </si>
  <si>
    <t>F'(Si)</t>
  </si>
  <si>
    <t>Ошибка</t>
  </si>
  <si>
    <t>№ выхода</t>
  </si>
  <si>
    <t>Предыдущий весовой коэффициент wij(t)</t>
  </si>
  <si>
    <t>Предыдущий вес смещения Tj(t)</t>
  </si>
  <si>
    <t>Новый весовой коэффициент wij(t+1)</t>
  </si>
  <si>
    <t>Новый вес смещения Tj(t+1)</t>
  </si>
  <si>
    <t>Ожид./Факт.</t>
  </si>
  <si>
    <t>Входной сигнал xi</t>
  </si>
  <si>
    <t>train-rate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</si>
</sst>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3" workbookViewId="0">
      <selection activeCell="G35" sqref="G35:G44"/>
    </sheetView>
  </sheetViews>
  <sheetFormatPr defaultRowHeight="15" x14ac:dyDescent="0.25"/>
  <cols>
    <col min="1" max="1" width="8" style="1" bestFit="1" customWidth="1"/>
    <col min="2" max="2" width="9" style="1" bestFit="1" customWidth="1"/>
    <col min="3" max="3" width="9.140625" style="1"/>
    <col min="4" max="4" width="10.28515625" style="1" bestFit="1" customWidth="1"/>
    <col min="5" max="5" width="16.5703125" style="1" bestFit="1" customWidth="1"/>
    <col min="6" max="6" width="11" style="1" customWidth="1"/>
    <col min="7" max="7" width="10.7109375" style="1" bestFit="1" customWidth="1"/>
    <col min="8" max="8" width="14" style="1" customWidth="1"/>
    <col min="9" max="9" width="12.140625" style="1" bestFit="1" customWidth="1"/>
    <col min="10" max="10" width="15.28515625" style="1" bestFit="1" customWidth="1"/>
    <col min="11" max="14" width="9.140625" style="1"/>
    <col min="15" max="15" width="7.85546875" bestFit="1" customWidth="1"/>
    <col min="16" max="17" width="11.5703125" bestFit="1" customWidth="1"/>
    <col min="18" max="18" width="11.85546875" customWidth="1"/>
    <col min="19" max="19" width="12.140625" bestFit="1" customWidth="1"/>
    <col min="21" max="21" width="7.85546875" bestFit="1" customWidth="1"/>
    <col min="22" max="22" width="8.85546875" bestFit="1" customWidth="1"/>
    <col min="23" max="23" width="8" bestFit="1" customWidth="1"/>
    <col min="24" max="24" width="22" bestFit="1" customWidth="1"/>
    <col min="25" max="25" width="17.42578125" bestFit="1" customWidth="1"/>
    <col min="26" max="26" width="21.140625" bestFit="1" customWidth="1"/>
    <col min="27" max="27" width="17" bestFit="1" customWidth="1"/>
    <col min="28" max="28" width="11.42578125" bestFit="1" customWidth="1"/>
  </cols>
  <sheetData>
    <row r="1" spans="1:27" s="3" customFormat="1" ht="30" customHeight="1" x14ac:dyDescent="0.25">
      <c r="A1" s="4" t="s">
        <v>1</v>
      </c>
      <c r="B1" s="4" t="s">
        <v>2</v>
      </c>
      <c r="C1" s="4" t="s">
        <v>3</v>
      </c>
      <c r="D1" s="4" t="s">
        <v>28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2"/>
      <c r="L1" s="29" t="s">
        <v>14</v>
      </c>
      <c r="M1" s="29"/>
      <c r="N1" s="2"/>
      <c r="O1" s="9" t="s">
        <v>17</v>
      </c>
      <c r="P1" s="9" t="s">
        <v>18</v>
      </c>
      <c r="Q1" s="9" t="s">
        <v>19</v>
      </c>
      <c r="R1" s="10" t="s">
        <v>20</v>
      </c>
      <c r="S1" s="9" t="s">
        <v>21</v>
      </c>
      <c r="T1" s="11"/>
      <c r="U1" s="9" t="s">
        <v>17</v>
      </c>
      <c r="V1" s="9" t="s">
        <v>18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spans="1:27" x14ac:dyDescent="0.25">
      <c r="A2" s="25" t="s">
        <v>0</v>
      </c>
      <c r="B2" s="5">
        <v>1</v>
      </c>
      <c r="C2" s="5">
        <v>1</v>
      </c>
      <c r="D2" s="5">
        <v>0.15476200000000001</v>
      </c>
      <c r="E2" s="5" t="s">
        <v>15</v>
      </c>
      <c r="F2" s="5" t="s">
        <v>15</v>
      </c>
      <c r="G2" s="5" t="s">
        <v>15</v>
      </c>
      <c r="H2" s="5" t="s">
        <v>15</v>
      </c>
      <c r="I2" s="5" t="s">
        <v>15</v>
      </c>
      <c r="J2" s="5">
        <f>D2</f>
        <v>0.15476200000000001</v>
      </c>
      <c r="L2" s="13" t="s">
        <v>11</v>
      </c>
      <c r="M2" s="13">
        <v>3</v>
      </c>
      <c r="O2" s="17">
        <v>1</v>
      </c>
      <c r="P2" s="6">
        <v>1</v>
      </c>
      <c r="Q2" s="6">
        <f>I5</f>
        <v>0.76028547200000007</v>
      </c>
      <c r="R2" s="6">
        <f>($M$2*EXP(-$M$2*Q2)/(EXP(-$M$2*Q2)+1)^2)</f>
        <v>0.25237116276975591</v>
      </c>
      <c r="S2" s="6">
        <f>S$12*R2*E35</f>
        <v>-1.1596814109729865E-2</v>
      </c>
      <c r="T2" s="8"/>
      <c r="U2" s="21">
        <v>1</v>
      </c>
      <c r="V2" s="17">
        <v>1</v>
      </c>
      <c r="W2" s="6">
        <v>1</v>
      </c>
      <c r="X2" s="12">
        <f>E5</f>
        <v>8.4000000000000005E-2</v>
      </c>
      <c r="Y2" s="17">
        <f>G5</f>
        <v>1</v>
      </c>
      <c r="Z2" s="7">
        <f>X2-S2*D5</f>
        <v>8.5794746145250025E-2</v>
      </c>
      <c r="AA2" s="24">
        <f>Y2-F5*S2*$M$6</f>
        <v>1.0057984070548649</v>
      </c>
    </row>
    <row r="3" spans="1:27" x14ac:dyDescent="0.25">
      <c r="A3" s="25"/>
      <c r="B3" s="5">
        <v>2</v>
      </c>
      <c r="C3" s="5">
        <v>1</v>
      </c>
      <c r="D3" s="5">
        <v>0.15476200000000001</v>
      </c>
      <c r="E3" s="5" t="s">
        <v>15</v>
      </c>
      <c r="F3" s="5" t="s">
        <v>15</v>
      </c>
      <c r="G3" s="5" t="s">
        <v>15</v>
      </c>
      <c r="H3" s="5" t="s">
        <v>15</v>
      </c>
      <c r="I3" s="5" t="s">
        <v>15</v>
      </c>
      <c r="J3" s="5">
        <f t="shared" ref="J3:J4" si="0">D3</f>
        <v>0.15476200000000001</v>
      </c>
      <c r="L3" s="13" t="s">
        <v>10</v>
      </c>
      <c r="M3" s="13">
        <v>0.5</v>
      </c>
      <c r="O3" s="17"/>
      <c r="P3" s="6">
        <v>2</v>
      </c>
      <c r="Q3" s="6">
        <f>I8</f>
        <v>0.39895266399999996</v>
      </c>
      <c r="R3" s="6">
        <f t="shared" ref="R3:R5" si="1">($M$2*EXP(-$M$2*Q3)/(EXP(-$M$2*Q3)+1)^2)</f>
        <v>0.53458368752088736</v>
      </c>
      <c r="S3" s="6">
        <f>S$12*R3*E36</f>
        <v>2.8844681590744482E-2</v>
      </c>
      <c r="T3" s="8"/>
      <c r="U3" s="22"/>
      <c r="V3" s="17"/>
      <c r="W3" s="6">
        <v>2</v>
      </c>
      <c r="X3" s="12">
        <f t="shared" ref="X3:X16" si="2">E6</f>
        <v>0.86</v>
      </c>
      <c r="Y3" s="17"/>
      <c r="Z3" s="7">
        <f>X3-S2*D6</f>
        <v>0.86179474614524998</v>
      </c>
      <c r="AA3" s="24"/>
    </row>
    <row r="4" spans="1:27" x14ac:dyDescent="0.25">
      <c r="A4" s="25"/>
      <c r="B4" s="5">
        <v>3</v>
      </c>
      <c r="C4" s="5">
        <v>1</v>
      </c>
      <c r="D4" s="5">
        <v>0.13095200000000001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>
        <f t="shared" si="0"/>
        <v>0.13095200000000001</v>
      </c>
      <c r="L4" s="14" t="s">
        <v>12</v>
      </c>
      <c r="M4" s="14">
        <v>0.5</v>
      </c>
      <c r="O4" s="17"/>
      <c r="P4" s="6">
        <v>3</v>
      </c>
      <c r="Q4" s="6">
        <f>I11</f>
        <v>0.41847612000000001</v>
      </c>
      <c r="R4" s="6">
        <f t="shared" si="1"/>
        <v>0.51775064302498142</v>
      </c>
      <c r="S4" s="6">
        <f>S$12*R4*E37</f>
        <v>-2.4756661598666765E-2</v>
      </c>
      <c r="T4" s="8"/>
      <c r="U4" s="22"/>
      <c r="V4" s="17"/>
      <c r="W4" s="6">
        <v>3</v>
      </c>
      <c r="X4" s="12">
        <f t="shared" si="2"/>
        <v>0.872</v>
      </c>
      <c r="Y4" s="17"/>
      <c r="Z4" s="7">
        <f>X4-S2*D7</f>
        <v>0.87351862600129737</v>
      </c>
      <c r="AA4" s="24"/>
    </row>
    <row r="5" spans="1:27" x14ac:dyDescent="0.25">
      <c r="A5" s="25">
        <v>1</v>
      </c>
      <c r="B5" s="25">
        <v>1</v>
      </c>
      <c r="C5" s="5">
        <v>1</v>
      </c>
      <c r="D5" s="5">
        <f>$J$2</f>
        <v>0.15476200000000001</v>
      </c>
      <c r="E5" s="5">
        <v>8.4000000000000005E-2</v>
      </c>
      <c r="F5" s="26">
        <v>0.5</v>
      </c>
      <c r="G5" s="26">
        <v>1</v>
      </c>
      <c r="H5" s="5">
        <f>E5*D5</f>
        <v>1.3000008000000002E-2</v>
      </c>
      <c r="I5" s="26">
        <f>SUM(H5:H7)+F5</f>
        <v>0.76028547200000007</v>
      </c>
      <c r="J5" s="26">
        <f>1/(1 + EXP(-$M$2 * I5))</f>
        <v>0.90727911691706964</v>
      </c>
      <c r="L5" s="14" t="s">
        <v>13</v>
      </c>
      <c r="M5" s="14">
        <v>1</v>
      </c>
      <c r="O5" s="17"/>
      <c r="P5" s="6">
        <v>4</v>
      </c>
      <c r="Q5" s="6">
        <f>I14</f>
        <v>0.30147638399999999</v>
      </c>
      <c r="R5" s="6">
        <f t="shared" si="1"/>
        <v>0.61534749114827259</v>
      </c>
      <c r="S5" s="6">
        <f>S$12*R5*E38</f>
        <v>-4.1165672379362877E-3</v>
      </c>
      <c r="T5" s="8"/>
      <c r="U5" s="22"/>
      <c r="V5" s="21">
        <v>2</v>
      </c>
      <c r="W5" s="6">
        <v>1</v>
      </c>
      <c r="X5" s="12">
        <f t="shared" si="2"/>
        <v>0.66400000000000003</v>
      </c>
      <c r="Y5" s="21">
        <f t="shared" ref="Y5" si="3">G8</f>
        <v>1</v>
      </c>
      <c r="Z5" s="7">
        <f>X5-S3*D8</f>
        <v>0.6595359393876532</v>
      </c>
      <c r="AA5" s="18">
        <f>Y5-F8*S3*$M$6</f>
        <v>0.98557765920462781</v>
      </c>
    </row>
    <row r="6" spans="1:27" x14ac:dyDescent="0.25">
      <c r="A6" s="25"/>
      <c r="B6" s="25"/>
      <c r="C6" s="5">
        <v>2</v>
      </c>
      <c r="D6" s="5">
        <f>$J$3</f>
        <v>0.15476200000000001</v>
      </c>
      <c r="E6" s="5">
        <v>0.86</v>
      </c>
      <c r="F6" s="27"/>
      <c r="G6" s="27"/>
      <c r="H6" s="5">
        <f t="shared" ref="H6:H39" si="4">E6*D6</f>
        <v>0.13309532000000002</v>
      </c>
      <c r="I6" s="27"/>
      <c r="J6" s="27"/>
      <c r="L6" s="15" t="s">
        <v>29</v>
      </c>
      <c r="M6" s="15">
        <v>1</v>
      </c>
      <c r="O6" s="17"/>
      <c r="P6" s="6">
        <v>5</v>
      </c>
      <c r="Q6" s="6">
        <f>I17</f>
        <v>0.54466670800000005</v>
      </c>
      <c r="R6" s="6">
        <f>($M$2*EXP(-$M$2*Q6)/(EXP(-$M$2*Q6)+1)^2)</f>
        <v>0.40986523009960707</v>
      </c>
      <c r="S6" s="6">
        <f>S$12*R6*E39</f>
        <v>-3.9106169135730987E-3</v>
      </c>
      <c r="T6" s="8"/>
      <c r="U6" s="22"/>
      <c r="V6" s="22"/>
      <c r="W6" s="6">
        <v>2</v>
      </c>
      <c r="X6" s="12">
        <f t="shared" si="2"/>
        <v>-0.68400000000000005</v>
      </c>
      <c r="Y6" s="22"/>
      <c r="Z6" s="7">
        <f>X6-S3*D9</f>
        <v>-0.68846406061234688</v>
      </c>
      <c r="AA6" s="19"/>
    </row>
    <row r="7" spans="1:27" x14ac:dyDescent="0.25">
      <c r="A7" s="25"/>
      <c r="B7" s="25"/>
      <c r="C7" s="5">
        <v>3</v>
      </c>
      <c r="D7" s="5">
        <f>$J$4</f>
        <v>0.13095200000000001</v>
      </c>
      <c r="E7" s="5">
        <v>0.872</v>
      </c>
      <c r="F7" s="28"/>
      <c r="G7" s="28"/>
      <c r="H7" s="5">
        <f t="shared" si="4"/>
        <v>0.11419014400000001</v>
      </c>
      <c r="I7" s="28"/>
      <c r="J7" s="28"/>
      <c r="O7" s="17"/>
      <c r="P7" s="6">
        <v>6</v>
      </c>
      <c r="Q7" s="6">
        <f>I20</f>
        <v>0.58599987200000003</v>
      </c>
      <c r="R7" s="16">
        <f t="shared" ref="R7:R11" si="5">($M$2*EXP(-$M$2*Q7)/(EXP(-$M$2*Q7)+1)^2)</f>
        <v>0.37625994058986323</v>
      </c>
      <c r="S7" s="6">
        <f t="shared" ref="S7:S11" si="6">S$12*R7*E40</f>
        <v>4.6628491986350001E-3</v>
      </c>
      <c r="T7" s="8"/>
      <c r="U7" s="22"/>
      <c r="V7" s="23"/>
      <c r="W7" s="6">
        <v>3</v>
      </c>
      <c r="X7" s="12">
        <f>E10</f>
        <v>-0.748</v>
      </c>
      <c r="Y7" s="23"/>
      <c r="Z7" s="7">
        <f>X7-S3*D10</f>
        <v>-0.75177726874367112</v>
      </c>
      <c r="AA7" s="20"/>
    </row>
    <row r="8" spans="1:27" x14ac:dyDescent="0.25">
      <c r="A8" s="25"/>
      <c r="B8" s="25">
        <v>2</v>
      </c>
      <c r="C8" s="5">
        <v>1</v>
      </c>
      <c r="D8" s="5">
        <f t="shared" ref="D8" si="7">$J$2</f>
        <v>0.15476200000000001</v>
      </c>
      <c r="E8" s="5">
        <v>0.66400000000000003</v>
      </c>
      <c r="F8" s="26">
        <v>0.5</v>
      </c>
      <c r="G8" s="26">
        <v>1</v>
      </c>
      <c r="H8" s="5">
        <f t="shared" si="4"/>
        <v>0.10276196800000001</v>
      </c>
      <c r="I8" s="26">
        <f t="shared" ref="I8" si="8">SUM(H8:H10)+F8</f>
        <v>0.39895266399999996</v>
      </c>
      <c r="J8" s="26">
        <f t="shared" ref="J8" si="9">1/(1 + EXP(-$M$2 * I8))</f>
        <v>0.7679653662192889</v>
      </c>
      <c r="L8" s="30" t="s">
        <v>27</v>
      </c>
      <c r="M8" s="30"/>
      <c r="O8" s="17"/>
      <c r="P8" s="6">
        <v>7</v>
      </c>
      <c r="Q8" s="6">
        <f>I23</f>
        <v>0.618547764</v>
      </c>
      <c r="R8" s="16">
        <f t="shared" si="5"/>
        <v>0.3507884237403136</v>
      </c>
      <c r="S8" s="6">
        <f t="shared" si="6"/>
        <v>1.650393441701032E-2</v>
      </c>
      <c r="T8" s="8"/>
      <c r="U8" s="22"/>
      <c r="V8" s="17">
        <v>3</v>
      </c>
      <c r="W8" s="6">
        <v>1</v>
      </c>
      <c r="X8" s="12">
        <f>E11</f>
        <v>-0.97</v>
      </c>
      <c r="Y8" s="17">
        <f>G11</f>
        <v>1</v>
      </c>
      <c r="Z8" s="7">
        <f>X8-S4*D11</f>
        <v>-0.96616860953766714</v>
      </c>
      <c r="AA8" s="24">
        <f>Y8-F11*S4*$M$6</f>
        <v>1.0123783307993335</v>
      </c>
    </row>
    <row r="9" spans="1:27" x14ac:dyDescent="0.25">
      <c r="A9" s="25"/>
      <c r="B9" s="25"/>
      <c r="C9" s="5">
        <v>2</v>
      </c>
      <c r="D9" s="5">
        <f t="shared" ref="D9" si="10">$J$3</f>
        <v>0.15476200000000001</v>
      </c>
      <c r="E9" s="5">
        <v>-0.68400000000000005</v>
      </c>
      <c r="F9" s="27"/>
      <c r="G9" s="27"/>
      <c r="H9" s="5">
        <f t="shared" si="4"/>
        <v>-0.10585720800000002</v>
      </c>
      <c r="I9" s="27"/>
      <c r="J9" s="27"/>
      <c r="L9" s="5">
        <v>0.14881</v>
      </c>
      <c r="M9" s="5">
        <f>J35</f>
        <v>0.60965002635492527</v>
      </c>
      <c r="O9" s="17"/>
      <c r="P9" s="6">
        <v>8</v>
      </c>
      <c r="Q9" s="6">
        <f>I26</f>
        <v>0.64757195599999995</v>
      </c>
      <c r="R9" s="16">
        <f t="shared" si="5"/>
        <v>0.32891166762216212</v>
      </c>
      <c r="S9" s="6">
        <f t="shared" si="6"/>
        <v>-3.6071501770667728E-5</v>
      </c>
      <c r="T9" s="8"/>
      <c r="U9" s="22"/>
      <c r="V9" s="17"/>
      <c r="W9" s="6">
        <v>2</v>
      </c>
      <c r="X9" s="12">
        <f>E12</f>
        <v>0.40600000000000003</v>
      </c>
      <c r="Y9" s="17"/>
      <c r="Z9" s="7">
        <f>X9-S4*D12</f>
        <v>0.40983139046233291</v>
      </c>
      <c r="AA9" s="24"/>
    </row>
    <row r="10" spans="1:27" x14ac:dyDescent="0.25">
      <c r="A10" s="25"/>
      <c r="B10" s="25"/>
      <c r="C10" s="5">
        <v>3</v>
      </c>
      <c r="D10" s="5">
        <f t="shared" ref="D10" si="11">$J$4</f>
        <v>0.13095200000000001</v>
      </c>
      <c r="E10" s="5">
        <v>-0.748</v>
      </c>
      <c r="F10" s="28"/>
      <c r="G10" s="28"/>
      <c r="H10" s="5">
        <f t="shared" si="4"/>
        <v>-9.7952096000000016E-2</v>
      </c>
      <c r="I10" s="28"/>
      <c r="J10" s="28"/>
      <c r="O10" s="17"/>
      <c r="P10" s="6">
        <v>9</v>
      </c>
      <c r="Q10" s="6">
        <f>I29</f>
        <v>0.62799987199999996</v>
      </c>
      <c r="R10" s="16">
        <f t="shared" si="5"/>
        <v>0.34357374440040672</v>
      </c>
      <c r="S10" s="6">
        <f t="shared" si="6"/>
        <v>-9.6459471349466461E-3</v>
      </c>
      <c r="T10" s="8"/>
      <c r="U10" s="22"/>
      <c r="V10" s="17"/>
      <c r="W10" s="6">
        <v>3</v>
      </c>
      <c r="X10" s="12">
        <f>E13</f>
        <v>4.3999999999999997E-2</v>
      </c>
      <c r="Y10" s="17"/>
      <c r="Z10" s="7">
        <f>X10-S4*D13</f>
        <v>4.7241934349668606E-2</v>
      </c>
      <c r="AA10" s="24"/>
    </row>
    <row r="11" spans="1:27" x14ac:dyDescent="0.25">
      <c r="A11" s="25"/>
      <c r="B11" s="25">
        <v>3</v>
      </c>
      <c r="C11" s="5">
        <v>1</v>
      </c>
      <c r="D11" s="5">
        <f t="shared" ref="D11" si="12">$J$2</f>
        <v>0.15476200000000001</v>
      </c>
      <c r="E11" s="5">
        <v>-0.97</v>
      </c>
      <c r="F11" s="26">
        <v>0.5</v>
      </c>
      <c r="G11" s="26">
        <v>1</v>
      </c>
      <c r="H11" s="5">
        <f t="shared" si="4"/>
        <v>-0.15011914000000001</v>
      </c>
      <c r="I11" s="26">
        <f t="shared" ref="I11" si="13">SUM(H11:H13)+F11</f>
        <v>0.41847612000000001</v>
      </c>
      <c r="J11" s="26">
        <f t="shared" ref="J11" si="14">1/(1 + EXP(-$M$2 * I11))</f>
        <v>0.77823812162427752</v>
      </c>
      <c r="O11" s="17"/>
      <c r="P11" s="6">
        <v>10</v>
      </c>
      <c r="Q11" s="6">
        <f>I32</f>
        <v>0.49049993600000003</v>
      </c>
      <c r="R11" s="16">
        <f t="shared" si="5"/>
        <v>0.45555707062434786</v>
      </c>
      <c r="S11" s="6">
        <f t="shared" si="6"/>
        <v>9.792279636958643E-3</v>
      </c>
      <c r="T11" s="8"/>
      <c r="U11" s="22"/>
      <c r="V11" s="21">
        <v>4</v>
      </c>
      <c r="W11" s="6">
        <v>1</v>
      </c>
      <c r="X11" s="12">
        <f>E14</f>
        <v>-0.438</v>
      </c>
      <c r="Y11" s="21">
        <f t="shared" ref="Y11" si="15">G14</f>
        <v>1</v>
      </c>
      <c r="Z11" s="7">
        <f>X11-S5*D14</f>
        <v>-0.43736291182112252</v>
      </c>
      <c r="AA11" s="18">
        <f>Y11-F14*S5*$M$6</f>
        <v>1.0020582836189682</v>
      </c>
    </row>
    <row r="12" spans="1:27" x14ac:dyDescent="0.25">
      <c r="A12" s="25"/>
      <c r="B12" s="25"/>
      <c r="C12" s="5">
        <v>2</v>
      </c>
      <c r="D12" s="5">
        <f t="shared" ref="D12" si="16">$J$3</f>
        <v>0.15476200000000001</v>
      </c>
      <c r="E12" s="5">
        <v>0.40600000000000003</v>
      </c>
      <c r="F12" s="27"/>
      <c r="G12" s="27"/>
      <c r="H12" s="5">
        <f t="shared" si="4"/>
        <v>6.2833372000000012E-2</v>
      </c>
      <c r="I12" s="27"/>
      <c r="J12" s="27"/>
      <c r="O12" s="6" t="s">
        <v>16</v>
      </c>
      <c r="P12" s="6">
        <v>1</v>
      </c>
      <c r="Q12" s="6">
        <f>I35</f>
        <v>0.89168272037142904</v>
      </c>
      <c r="R12" s="6">
        <f>($M$3*EXP(-$M$3*Q12)/(EXP(-$M$3*Q12)+1)^2)</f>
        <v>0.1189884358601821</v>
      </c>
      <c r="S12" s="6">
        <f>(J35-$L$9)*R12</f>
        <v>5.483463391773765E-2</v>
      </c>
      <c r="T12" s="8"/>
      <c r="U12" s="22"/>
      <c r="V12" s="22"/>
      <c r="W12" s="6">
        <v>2</v>
      </c>
      <c r="X12" s="12">
        <f t="shared" si="2"/>
        <v>-0.26600000000000001</v>
      </c>
      <c r="Y12" s="22"/>
      <c r="Z12" s="7">
        <f>X12-S5*D15</f>
        <v>-0.26536291182112254</v>
      </c>
      <c r="AA12" s="19"/>
    </row>
    <row r="13" spans="1:27" x14ac:dyDescent="0.25">
      <c r="A13" s="25"/>
      <c r="B13" s="25"/>
      <c r="C13" s="5">
        <v>3</v>
      </c>
      <c r="D13" s="5">
        <f t="shared" ref="D13" si="17">$J$4</f>
        <v>0.13095200000000001</v>
      </c>
      <c r="E13" s="5">
        <v>4.3999999999999997E-2</v>
      </c>
      <c r="F13" s="28"/>
      <c r="G13" s="28"/>
      <c r="H13" s="5">
        <f t="shared" si="4"/>
        <v>5.7618880000000006E-3</v>
      </c>
      <c r="I13" s="28"/>
      <c r="J13" s="28"/>
      <c r="T13" s="8"/>
      <c r="U13" s="22"/>
      <c r="V13" s="23"/>
      <c r="W13" s="6">
        <v>3</v>
      </c>
      <c r="X13" s="12">
        <f t="shared" si="2"/>
        <v>-0.68400000000000005</v>
      </c>
      <c r="Y13" s="23"/>
      <c r="Z13" s="7">
        <f>X13-S5*D16</f>
        <v>-0.68346092728705787</v>
      </c>
      <c r="AA13" s="20"/>
    </row>
    <row r="14" spans="1:27" x14ac:dyDescent="0.25">
      <c r="A14" s="25"/>
      <c r="B14" s="25">
        <v>4</v>
      </c>
      <c r="C14" s="5">
        <v>1</v>
      </c>
      <c r="D14" s="5">
        <f t="shared" ref="D14" si="18">$J$2</f>
        <v>0.15476200000000001</v>
      </c>
      <c r="E14" s="5">
        <v>-0.438</v>
      </c>
      <c r="F14" s="26">
        <v>0.5</v>
      </c>
      <c r="G14" s="26">
        <v>1</v>
      </c>
      <c r="H14" s="5">
        <f t="shared" si="4"/>
        <v>-6.7785756000000003E-2</v>
      </c>
      <c r="I14" s="26">
        <f t="shared" ref="I14" si="19">SUM(H14:H16)+F14</f>
        <v>0.30147638399999999</v>
      </c>
      <c r="J14" s="26">
        <f t="shared" ref="J14" si="20">1/(1 + EXP(-$M$2 * I14))</f>
        <v>0.71185884361348362</v>
      </c>
      <c r="O14" s="8"/>
      <c r="P14" s="8"/>
      <c r="Q14" s="8"/>
      <c r="R14" s="8"/>
      <c r="S14" s="8"/>
      <c r="T14" s="8"/>
      <c r="U14" s="22"/>
      <c r="V14" s="17">
        <v>5</v>
      </c>
      <c r="W14" s="6">
        <v>1</v>
      </c>
      <c r="X14" s="12">
        <f t="shared" si="2"/>
        <v>-0.13400000000000001</v>
      </c>
      <c r="Y14" s="17">
        <f t="shared" ref="Y14" si="21">G17</f>
        <v>1</v>
      </c>
      <c r="Z14" s="7">
        <f>X14-S6*D17</f>
        <v>-0.1333947851052216</v>
      </c>
      <c r="AA14" s="24">
        <f>Y14-F17*S6*$M$6</f>
        <v>1.0019553084567865</v>
      </c>
    </row>
    <row r="15" spans="1:27" x14ac:dyDescent="0.25">
      <c r="A15" s="25"/>
      <c r="B15" s="25"/>
      <c r="C15" s="5">
        <v>2</v>
      </c>
      <c r="D15" s="5">
        <f t="shared" ref="D15" si="22">$J$3</f>
        <v>0.15476200000000001</v>
      </c>
      <c r="E15" s="5">
        <v>-0.26600000000000001</v>
      </c>
      <c r="F15" s="27"/>
      <c r="G15" s="27"/>
      <c r="H15" s="5">
        <f t="shared" si="4"/>
        <v>-4.1166692000000005E-2</v>
      </c>
      <c r="I15" s="27"/>
      <c r="J15" s="27"/>
      <c r="O15" s="8"/>
      <c r="P15" s="8"/>
      <c r="Q15" s="8"/>
      <c r="R15" s="8"/>
      <c r="S15" s="8"/>
      <c r="T15" s="8"/>
      <c r="U15" s="22"/>
      <c r="V15" s="17"/>
      <c r="W15" s="6">
        <v>2</v>
      </c>
      <c r="X15" s="12">
        <f t="shared" si="2"/>
        <v>0.44800000000000001</v>
      </c>
      <c r="Y15" s="17"/>
      <c r="Z15" s="7">
        <f>X15-S6*D18</f>
        <v>0.44860521489477839</v>
      </c>
      <c r="AA15" s="24"/>
    </row>
    <row r="16" spans="1:27" x14ac:dyDescent="0.25">
      <c r="A16" s="25"/>
      <c r="B16" s="25"/>
      <c r="C16" s="5">
        <v>3</v>
      </c>
      <c r="D16" s="5">
        <f t="shared" ref="D16" si="23">$J$4</f>
        <v>0.13095200000000001</v>
      </c>
      <c r="E16" s="5">
        <v>-0.68400000000000005</v>
      </c>
      <c r="F16" s="28"/>
      <c r="G16" s="28"/>
      <c r="H16" s="5">
        <f t="shared" si="4"/>
        <v>-8.957116800000002E-2</v>
      </c>
      <c r="I16" s="28"/>
      <c r="J16" s="28"/>
      <c r="O16" s="8"/>
      <c r="P16" s="8"/>
      <c r="Q16" s="8"/>
      <c r="R16" s="8"/>
      <c r="S16" s="8"/>
      <c r="T16" s="8"/>
      <c r="U16" s="22"/>
      <c r="V16" s="17"/>
      <c r="W16" s="6">
        <v>3</v>
      </c>
      <c r="X16" s="12">
        <f t="shared" si="2"/>
        <v>-0.03</v>
      </c>
      <c r="Y16" s="17"/>
      <c r="Z16" s="7">
        <f>X16-S6*D19</f>
        <v>-2.9487896893933774E-2</v>
      </c>
      <c r="AA16" s="24"/>
    </row>
    <row r="17" spans="1:27" x14ac:dyDescent="0.25">
      <c r="A17" s="25"/>
      <c r="B17" s="25">
        <v>5</v>
      </c>
      <c r="C17" s="5">
        <v>1</v>
      </c>
      <c r="D17" s="5">
        <f t="shared" ref="D17" si="24">$J$2</f>
        <v>0.15476200000000001</v>
      </c>
      <c r="E17" s="5">
        <v>-0.13400000000000001</v>
      </c>
      <c r="F17" s="26">
        <v>0.5</v>
      </c>
      <c r="G17" s="26">
        <v>1</v>
      </c>
      <c r="H17" s="5">
        <f t="shared" si="4"/>
        <v>-2.0738108000000002E-2</v>
      </c>
      <c r="I17" s="26">
        <f t="shared" ref="I17" si="25">SUM(H17:H19)+F17</f>
        <v>0.54466670800000005</v>
      </c>
      <c r="J17" s="26">
        <f t="shared" ref="J17" si="26">1/(1 + EXP(-$M$2 * I17))</f>
        <v>0.83671687904449388</v>
      </c>
      <c r="O17" s="8"/>
      <c r="P17" s="8"/>
      <c r="Q17" s="8"/>
      <c r="R17" s="8"/>
      <c r="S17" s="8"/>
      <c r="T17" s="8"/>
      <c r="U17" s="22"/>
      <c r="V17" s="17">
        <v>6</v>
      </c>
      <c r="W17" s="6">
        <v>1</v>
      </c>
      <c r="X17" s="12">
        <f t="shared" ref="X17:X41" si="27">E20</f>
        <v>0.66200000000000003</v>
      </c>
      <c r="Y17" s="17">
        <f>G20</f>
        <v>1</v>
      </c>
      <c r="Z17" s="7">
        <f>X17-S7*D20</f>
        <v>0.66127836813232088</v>
      </c>
      <c r="AA17" s="24">
        <f>Y17-F20*S7*$M$6</f>
        <v>0.99766857540068254</v>
      </c>
    </row>
    <row r="18" spans="1:27" x14ac:dyDescent="0.25">
      <c r="A18" s="25"/>
      <c r="B18" s="25"/>
      <c r="C18" s="5">
        <v>2</v>
      </c>
      <c r="D18" s="5">
        <f t="shared" ref="D18" si="28">$J$3</f>
        <v>0.15476200000000001</v>
      </c>
      <c r="E18" s="5">
        <v>0.44800000000000001</v>
      </c>
      <c r="F18" s="27"/>
      <c r="G18" s="27"/>
      <c r="H18" s="5">
        <f t="shared" si="4"/>
        <v>6.9333376000000002E-2</v>
      </c>
      <c r="I18" s="27"/>
      <c r="J18" s="27"/>
      <c r="O18" s="8"/>
      <c r="P18" s="8"/>
      <c r="Q18" s="8"/>
      <c r="R18" s="8"/>
      <c r="S18" s="8"/>
      <c r="T18" s="8"/>
      <c r="U18" s="22"/>
      <c r="V18" s="17"/>
      <c r="W18" s="6">
        <v>2</v>
      </c>
      <c r="X18" s="12">
        <f t="shared" si="27"/>
        <v>-0.438</v>
      </c>
      <c r="Y18" s="17"/>
      <c r="Z18" s="7">
        <f>X18-S7*D21</f>
        <v>-0.43872163186767915</v>
      </c>
      <c r="AA18" s="24"/>
    </row>
    <row r="19" spans="1:27" x14ac:dyDescent="0.25">
      <c r="A19" s="25"/>
      <c r="B19" s="25"/>
      <c r="C19" s="5">
        <v>3</v>
      </c>
      <c r="D19" s="5">
        <f t="shared" ref="D19" si="29">$J$4</f>
        <v>0.13095200000000001</v>
      </c>
      <c r="E19" s="5">
        <v>-0.03</v>
      </c>
      <c r="F19" s="28"/>
      <c r="G19" s="28"/>
      <c r="H19" s="5">
        <f t="shared" si="4"/>
        <v>-3.9285600000000002E-3</v>
      </c>
      <c r="I19" s="28"/>
      <c r="J19" s="28"/>
      <c r="O19" s="8"/>
      <c r="P19" s="8"/>
      <c r="Q19" s="8"/>
      <c r="R19" s="8"/>
      <c r="S19" s="8"/>
      <c r="T19" s="8"/>
      <c r="U19" s="22"/>
      <c r="V19" s="17"/>
      <c r="W19" s="6">
        <v>3</v>
      </c>
      <c r="X19" s="12">
        <f t="shared" si="27"/>
        <v>0.39200000000000002</v>
      </c>
      <c r="Y19" s="17"/>
      <c r="Z19" s="7">
        <f>X19-S7*D22</f>
        <v>0.39138939057174038</v>
      </c>
      <c r="AA19" s="24"/>
    </row>
    <row r="20" spans="1:27" x14ac:dyDescent="0.25">
      <c r="A20" s="25"/>
      <c r="B20" s="26">
        <v>6</v>
      </c>
      <c r="C20" s="5">
        <v>1</v>
      </c>
      <c r="D20" s="5">
        <f t="shared" ref="D20" si="30">$J$2</f>
        <v>0.15476200000000001</v>
      </c>
      <c r="E20" s="5">
        <v>0.66200000000000003</v>
      </c>
      <c r="F20" s="26">
        <v>0.5</v>
      </c>
      <c r="G20" s="26">
        <v>1</v>
      </c>
      <c r="H20" s="5">
        <f t="shared" si="4"/>
        <v>0.10245244400000002</v>
      </c>
      <c r="I20" s="26">
        <f t="shared" ref="I20:I32" si="31">SUM(H20:H22)+F20</f>
        <v>0.58599987200000003</v>
      </c>
      <c r="J20" s="26">
        <f t="shared" ref="J20:J34" si="32">1/(1 + EXP(-$M$2 * I20))</f>
        <v>0.85295894917593307</v>
      </c>
      <c r="O20" s="8"/>
      <c r="P20" s="8"/>
      <c r="Q20" s="8"/>
      <c r="R20" s="8"/>
      <c r="S20" s="8"/>
      <c r="T20" s="8"/>
      <c r="U20" s="22"/>
      <c r="V20" s="17">
        <v>7</v>
      </c>
      <c r="W20" s="6">
        <v>1</v>
      </c>
      <c r="X20" s="12">
        <f t="shared" si="27"/>
        <v>0.42199999999999999</v>
      </c>
      <c r="Y20" s="17">
        <f>G23</f>
        <v>1</v>
      </c>
      <c r="Z20" s="7">
        <f>X20-S8*D23</f>
        <v>0.41944581810175463</v>
      </c>
      <c r="AA20" s="24">
        <f>Y20-F23*S8*$M$6</f>
        <v>0.99174803279149482</v>
      </c>
    </row>
    <row r="21" spans="1:27" x14ac:dyDescent="0.25">
      <c r="A21" s="25"/>
      <c r="B21" s="27"/>
      <c r="C21" s="5">
        <v>2</v>
      </c>
      <c r="D21" s="5">
        <f t="shared" ref="D21" si="33">$J$3</f>
        <v>0.15476200000000001</v>
      </c>
      <c r="E21" s="5">
        <v>-0.438</v>
      </c>
      <c r="F21" s="27"/>
      <c r="G21" s="27"/>
      <c r="H21" s="5">
        <f t="shared" si="4"/>
        <v>-6.7785756000000003E-2</v>
      </c>
      <c r="I21" s="27"/>
      <c r="J21" s="27"/>
      <c r="O21" s="8"/>
      <c r="P21" s="8"/>
      <c r="Q21" s="8"/>
      <c r="R21" s="8"/>
      <c r="S21" s="8"/>
      <c r="T21" s="8"/>
      <c r="U21" s="22"/>
      <c r="V21" s="17"/>
      <c r="W21" s="6">
        <v>2</v>
      </c>
      <c r="X21" s="12">
        <f t="shared" si="27"/>
        <v>0.47599999999999998</v>
      </c>
      <c r="Y21" s="17"/>
      <c r="Z21" s="7">
        <f>X21-S8*D24</f>
        <v>0.47344581810175462</v>
      </c>
      <c r="AA21" s="24"/>
    </row>
    <row r="22" spans="1:27" x14ac:dyDescent="0.25">
      <c r="A22" s="25"/>
      <c r="B22" s="28"/>
      <c r="C22" s="5">
        <v>3</v>
      </c>
      <c r="D22" s="5">
        <f t="shared" ref="D22" si="34">$J$4</f>
        <v>0.13095200000000001</v>
      </c>
      <c r="E22" s="5">
        <v>0.39200000000000002</v>
      </c>
      <c r="F22" s="28"/>
      <c r="G22" s="28"/>
      <c r="H22" s="5">
        <f t="shared" si="4"/>
        <v>5.1333184000000004E-2</v>
      </c>
      <c r="I22" s="28"/>
      <c r="J22" s="28"/>
      <c r="O22" s="8"/>
      <c r="P22" s="8"/>
      <c r="Q22" s="8"/>
      <c r="R22" s="8"/>
      <c r="S22" s="8"/>
      <c r="T22" s="8"/>
      <c r="U22" s="22"/>
      <c r="V22" s="17"/>
      <c r="W22" s="6">
        <v>3</v>
      </c>
      <c r="X22" s="12">
        <f t="shared" si="27"/>
        <v>-0.156</v>
      </c>
      <c r="Y22" s="17"/>
      <c r="Z22" s="7">
        <f>X22-S8*D25</f>
        <v>-0.15816122321977633</v>
      </c>
      <c r="AA22" s="24"/>
    </row>
    <row r="23" spans="1:27" x14ac:dyDescent="0.25">
      <c r="A23" s="25"/>
      <c r="B23" s="26">
        <v>7</v>
      </c>
      <c r="C23" s="5">
        <v>1</v>
      </c>
      <c r="D23" s="5">
        <f t="shared" ref="D23" si="35">$J$2</f>
        <v>0.15476200000000001</v>
      </c>
      <c r="E23" s="5">
        <v>0.42199999999999999</v>
      </c>
      <c r="F23" s="26">
        <v>0.5</v>
      </c>
      <c r="G23" s="26">
        <v>1</v>
      </c>
      <c r="H23" s="5">
        <f t="shared" si="4"/>
        <v>6.5309564000000001E-2</v>
      </c>
      <c r="I23" s="26">
        <f t="shared" si="31"/>
        <v>0.618547764</v>
      </c>
      <c r="J23" s="26">
        <f t="shared" si="32"/>
        <v>0.86478832961033092</v>
      </c>
      <c r="O23" s="8"/>
      <c r="P23" s="8"/>
      <c r="Q23" s="8"/>
      <c r="R23" s="8"/>
      <c r="S23" s="8"/>
      <c r="T23" s="8"/>
      <c r="U23" s="22"/>
      <c r="V23" s="17">
        <v>8</v>
      </c>
      <c r="W23" s="6">
        <v>1</v>
      </c>
      <c r="X23" s="12">
        <f t="shared" si="27"/>
        <v>0.81399999999999995</v>
      </c>
      <c r="Y23" s="17">
        <f>G26</f>
        <v>1</v>
      </c>
      <c r="Z23" s="7">
        <f>X23-S9*D26</f>
        <v>0.81400558249775701</v>
      </c>
      <c r="AA23" s="24">
        <f>Y23-F26*S9*$M$6</f>
        <v>1.0000180357508854</v>
      </c>
    </row>
    <row r="24" spans="1:27" x14ac:dyDescent="0.25">
      <c r="A24" s="25"/>
      <c r="B24" s="27"/>
      <c r="C24" s="5">
        <v>2</v>
      </c>
      <c r="D24" s="5">
        <f t="shared" ref="D24" si="36">$J$3</f>
        <v>0.15476200000000001</v>
      </c>
      <c r="E24" s="5">
        <v>0.47599999999999998</v>
      </c>
      <c r="F24" s="27"/>
      <c r="G24" s="27"/>
      <c r="H24" s="5">
        <f t="shared" si="4"/>
        <v>7.3666711999999995E-2</v>
      </c>
      <c r="I24" s="27"/>
      <c r="J24" s="27"/>
      <c r="T24" s="8"/>
      <c r="U24" s="22"/>
      <c r="V24" s="17"/>
      <c r="W24" s="6">
        <v>2</v>
      </c>
      <c r="X24" s="12">
        <f t="shared" si="27"/>
        <v>0.94</v>
      </c>
      <c r="Y24" s="17"/>
      <c r="Z24" s="7">
        <f>X24-S9*D27</f>
        <v>0.94000558249775701</v>
      </c>
      <c r="AA24" s="24"/>
    </row>
    <row r="25" spans="1:27" x14ac:dyDescent="0.25">
      <c r="A25" s="25"/>
      <c r="B25" s="28"/>
      <c r="C25" s="5">
        <v>3</v>
      </c>
      <c r="D25" s="5">
        <f t="shared" ref="D25" si="37">$J$4</f>
        <v>0.13095200000000001</v>
      </c>
      <c r="E25" s="5">
        <v>-0.156</v>
      </c>
      <c r="F25" s="28"/>
      <c r="G25" s="28"/>
      <c r="H25" s="5">
        <f t="shared" si="4"/>
        <v>-2.0428512000000003E-2</v>
      </c>
      <c r="I25" s="28"/>
      <c r="J25" s="28"/>
      <c r="T25" s="8"/>
      <c r="U25" s="22"/>
      <c r="V25" s="17"/>
      <c r="W25" s="6">
        <v>3</v>
      </c>
      <c r="X25" s="12">
        <f t="shared" si="27"/>
        <v>-0.94599999999999995</v>
      </c>
      <c r="Y25" s="17"/>
      <c r="Z25" s="7">
        <f>X25-S9*D28</f>
        <v>-0.94599527636470004</v>
      </c>
      <c r="AA25" s="24"/>
    </row>
    <row r="26" spans="1:27" x14ac:dyDescent="0.25">
      <c r="A26" s="25"/>
      <c r="B26" s="26">
        <v>8</v>
      </c>
      <c r="C26" s="5">
        <v>1</v>
      </c>
      <c r="D26" s="5">
        <f t="shared" ref="D26" si="38">$J$2</f>
        <v>0.15476200000000001</v>
      </c>
      <c r="E26" s="5">
        <v>0.81399999999999995</v>
      </c>
      <c r="F26" s="26">
        <v>0.5</v>
      </c>
      <c r="G26" s="26">
        <v>1</v>
      </c>
      <c r="H26" s="5">
        <f t="shared" si="4"/>
        <v>0.125976268</v>
      </c>
      <c r="I26" s="26">
        <f t="shared" si="31"/>
        <v>0.64757195599999995</v>
      </c>
      <c r="J26" s="26">
        <f t="shared" si="32"/>
        <v>0.87465020680533356</v>
      </c>
      <c r="T26" s="8"/>
      <c r="U26" s="22"/>
      <c r="V26" s="17">
        <v>9</v>
      </c>
      <c r="W26" s="6">
        <v>1</v>
      </c>
      <c r="X26" s="12">
        <f t="shared" si="27"/>
        <v>0.52400000000000002</v>
      </c>
      <c r="Y26" s="17">
        <f>G29</f>
        <v>1</v>
      </c>
      <c r="Z26" s="7">
        <f>X26-S10*D29</f>
        <v>0.52549282607049863</v>
      </c>
      <c r="AA26" s="24">
        <f>Y26-F29*S10*$M$6</f>
        <v>1.0048229735674734</v>
      </c>
    </row>
    <row r="27" spans="1:27" x14ac:dyDescent="0.25">
      <c r="A27" s="25"/>
      <c r="B27" s="27"/>
      <c r="C27" s="5">
        <v>2</v>
      </c>
      <c r="D27" s="5">
        <f t="shared" ref="D27" si="39">$J$3</f>
        <v>0.15476200000000001</v>
      </c>
      <c r="E27" s="5">
        <v>0.94</v>
      </c>
      <c r="F27" s="27"/>
      <c r="G27" s="27"/>
      <c r="H27" s="5">
        <f t="shared" si="4"/>
        <v>0.14547628000000001</v>
      </c>
      <c r="I27" s="27"/>
      <c r="J27" s="27"/>
      <c r="T27" s="8"/>
      <c r="U27" s="22"/>
      <c r="V27" s="17"/>
      <c r="W27" s="6">
        <v>2</v>
      </c>
      <c r="X27" s="12">
        <f t="shared" si="27"/>
        <v>-7.5999999999999998E-2</v>
      </c>
      <c r="Y27" s="17"/>
      <c r="Z27" s="7">
        <f>X27-S10*D30</f>
        <v>-7.4507173929501389E-2</v>
      </c>
      <c r="AA27" s="24"/>
    </row>
    <row r="28" spans="1:27" x14ac:dyDescent="0.25">
      <c r="A28" s="25"/>
      <c r="B28" s="28"/>
      <c r="C28" s="5">
        <v>3</v>
      </c>
      <c r="D28" s="5">
        <f>$J$4</f>
        <v>0.13095200000000001</v>
      </c>
      <c r="E28" s="5">
        <v>-0.94599999999999995</v>
      </c>
      <c r="F28" s="28"/>
      <c r="G28" s="28"/>
      <c r="H28" s="5">
        <f t="shared" si="4"/>
        <v>-0.12388059200000001</v>
      </c>
      <c r="I28" s="28"/>
      <c r="J28" s="28"/>
      <c r="T28" s="8"/>
      <c r="U28" s="22"/>
      <c r="V28" s="17"/>
      <c r="W28" s="6">
        <v>3</v>
      </c>
      <c r="X28" s="12">
        <f t="shared" si="27"/>
        <v>0.44800000000000001</v>
      </c>
      <c r="Y28" s="17"/>
      <c r="Z28" s="7">
        <f>X28-S10*D31</f>
        <v>0.44926315606921552</v>
      </c>
      <c r="AA28" s="24"/>
    </row>
    <row r="29" spans="1:27" x14ac:dyDescent="0.25">
      <c r="A29" s="25"/>
      <c r="B29" s="26">
        <v>9</v>
      </c>
      <c r="C29" s="5">
        <v>1</v>
      </c>
      <c r="D29" s="5">
        <f t="shared" ref="D29" si="40">$J$2</f>
        <v>0.15476200000000001</v>
      </c>
      <c r="E29" s="5">
        <v>0.52400000000000002</v>
      </c>
      <c r="F29" s="26">
        <v>0.5</v>
      </c>
      <c r="G29" s="26">
        <v>1</v>
      </c>
      <c r="H29" s="5">
        <f t="shared" si="4"/>
        <v>8.1095288000000015E-2</v>
      </c>
      <c r="I29" s="26">
        <f t="shared" si="31"/>
        <v>0.62799987199999996</v>
      </c>
      <c r="J29" s="26">
        <f t="shared" si="32"/>
        <v>0.86806985550734483</v>
      </c>
      <c r="T29" s="8"/>
      <c r="U29" s="22"/>
      <c r="V29" s="17">
        <v>10</v>
      </c>
      <c r="W29" s="6">
        <v>1</v>
      </c>
      <c r="X29" s="12">
        <f t="shared" si="27"/>
        <v>-0.32600000000000001</v>
      </c>
      <c r="Y29" s="17">
        <f>G32</f>
        <v>1</v>
      </c>
      <c r="Z29" s="7">
        <f>X29-S11*D32</f>
        <v>-0.32751547278117499</v>
      </c>
      <c r="AA29" s="24">
        <f>Y29-F32*S11*$M$6</f>
        <v>0.99510386018152064</v>
      </c>
    </row>
    <row r="30" spans="1:27" x14ac:dyDescent="0.25">
      <c r="A30" s="25"/>
      <c r="B30" s="27"/>
      <c r="C30" s="5">
        <v>2</v>
      </c>
      <c r="D30" s="5">
        <f t="shared" ref="D30" si="41">$J$3</f>
        <v>0.15476200000000001</v>
      </c>
      <c r="E30" s="5">
        <v>-7.5999999999999998E-2</v>
      </c>
      <c r="F30" s="27"/>
      <c r="G30" s="27"/>
      <c r="H30" s="5">
        <f t="shared" si="4"/>
        <v>-1.1761912000000001E-2</v>
      </c>
      <c r="I30" s="27"/>
      <c r="J30" s="27"/>
      <c r="T30" s="8"/>
      <c r="U30" s="22"/>
      <c r="V30" s="17"/>
      <c r="W30" s="6">
        <v>2</v>
      </c>
      <c r="X30" s="12">
        <f t="shared" si="27"/>
        <v>0.158</v>
      </c>
      <c r="Y30" s="17"/>
      <c r="Z30" s="7">
        <f>X30-S11*D33</f>
        <v>0.156484527218825</v>
      </c>
      <c r="AA30" s="24"/>
    </row>
    <row r="31" spans="1:27" x14ac:dyDescent="0.25">
      <c r="A31" s="25"/>
      <c r="B31" s="28"/>
      <c r="C31" s="5">
        <v>3</v>
      </c>
      <c r="D31" s="5">
        <f t="shared" ref="D31" si="42">$J$4</f>
        <v>0.13095200000000001</v>
      </c>
      <c r="E31" s="5">
        <v>0.44800000000000001</v>
      </c>
      <c r="F31" s="28"/>
      <c r="G31" s="28"/>
      <c r="H31" s="5">
        <f t="shared" si="4"/>
        <v>5.8666496000000005E-2</v>
      </c>
      <c r="I31" s="28"/>
      <c r="J31" s="28"/>
      <c r="T31" s="8"/>
      <c r="U31" s="23"/>
      <c r="V31" s="17"/>
      <c r="W31" s="6">
        <v>3</v>
      </c>
      <c r="X31" s="12">
        <f t="shared" si="27"/>
        <v>0.126</v>
      </c>
      <c r="Y31" s="17"/>
      <c r="Z31" s="7">
        <f>X31-S11*D34</f>
        <v>0.12471768139698099</v>
      </c>
      <c r="AA31" s="24"/>
    </row>
    <row r="32" spans="1:27" x14ac:dyDescent="0.25">
      <c r="A32" s="25"/>
      <c r="B32" s="26">
        <v>10</v>
      </c>
      <c r="C32" s="5">
        <v>1</v>
      </c>
      <c r="D32" s="5">
        <f t="shared" ref="D32" si="43">$J$2</f>
        <v>0.15476200000000001</v>
      </c>
      <c r="E32" s="5">
        <v>-0.32600000000000001</v>
      </c>
      <c r="F32" s="26">
        <v>0.5</v>
      </c>
      <c r="G32" s="26">
        <v>1</v>
      </c>
      <c r="H32" s="5">
        <f t="shared" si="4"/>
        <v>-5.0452412000000002E-2</v>
      </c>
      <c r="I32" s="26">
        <f t="shared" si="31"/>
        <v>0.49049993600000003</v>
      </c>
      <c r="J32" s="26">
        <f t="shared" si="32"/>
        <v>0.81328524243126632</v>
      </c>
      <c r="T32" s="8"/>
      <c r="U32" s="21" t="s">
        <v>16</v>
      </c>
      <c r="V32" s="21">
        <v>1</v>
      </c>
      <c r="W32" s="6">
        <v>1</v>
      </c>
      <c r="X32" s="12">
        <f t="shared" si="27"/>
        <v>-0.83799999999999997</v>
      </c>
      <c r="Y32" s="21">
        <f>G35</f>
        <v>1</v>
      </c>
      <c r="Z32" s="7">
        <f t="shared" ref="Z32:Z41" si="44">X32-S$12*D35</f>
        <v>-0.88775031823735573</v>
      </c>
      <c r="AA32" s="21">
        <f>Y32-F35*S12*$M$6</f>
        <v>0.94516536608226231</v>
      </c>
    </row>
    <row r="33" spans="1:27" x14ac:dyDescent="0.25">
      <c r="A33" s="25"/>
      <c r="B33" s="27"/>
      <c r="C33" s="5">
        <v>2</v>
      </c>
      <c r="D33" s="5">
        <f t="shared" ref="D33" si="45">$J$3</f>
        <v>0.15476200000000001</v>
      </c>
      <c r="E33" s="5">
        <v>0.158</v>
      </c>
      <c r="F33" s="27"/>
      <c r="G33" s="27"/>
      <c r="H33" s="5">
        <f t="shared" si="4"/>
        <v>2.4452396000000001E-2</v>
      </c>
      <c r="I33" s="27"/>
      <c r="J33" s="27"/>
      <c r="T33" s="8"/>
      <c r="U33" s="22"/>
      <c r="V33" s="22"/>
      <c r="W33" s="6">
        <v>2</v>
      </c>
      <c r="X33" s="12">
        <f t="shared" si="27"/>
        <v>0.98399999999999999</v>
      </c>
      <c r="Y33" s="22"/>
      <c r="Z33" s="7">
        <f t="shared" si="44"/>
        <v>0.94188890028186401</v>
      </c>
      <c r="AA33" s="22"/>
    </row>
    <row r="34" spans="1:27" x14ac:dyDescent="0.25">
      <c r="A34" s="25"/>
      <c r="B34" s="28"/>
      <c r="C34" s="5">
        <v>3</v>
      </c>
      <c r="D34" s="5">
        <f t="shared" ref="D34" si="46">$J$4</f>
        <v>0.13095200000000001</v>
      </c>
      <c r="E34" s="5">
        <v>0.126</v>
      </c>
      <c r="F34" s="28"/>
      <c r="G34" s="28"/>
      <c r="H34" s="5">
        <f t="shared" si="4"/>
        <v>1.6499952000000002E-2</v>
      </c>
      <c r="I34" s="28"/>
      <c r="J34" s="28"/>
      <c r="O34" s="8"/>
      <c r="P34" s="8"/>
      <c r="Q34" s="8"/>
      <c r="R34" s="8"/>
      <c r="S34" s="8"/>
      <c r="T34" s="8"/>
      <c r="U34" s="22"/>
      <c r="V34" s="22"/>
      <c r="W34" s="6">
        <v>3</v>
      </c>
      <c r="X34" s="12">
        <f t="shared" si="27"/>
        <v>-0.872</v>
      </c>
      <c r="Y34" s="22"/>
      <c r="Z34" s="7">
        <f t="shared" si="44"/>
        <v>-0.91467440250009502</v>
      </c>
      <c r="AA34" s="22"/>
    </row>
    <row r="35" spans="1:27" x14ac:dyDescent="0.25">
      <c r="A35" s="25" t="s">
        <v>16</v>
      </c>
      <c r="B35" s="25">
        <v>1</v>
      </c>
      <c r="C35" s="5">
        <v>1</v>
      </c>
      <c r="D35" s="5">
        <f>J5</f>
        <v>0.90727911691706964</v>
      </c>
      <c r="E35" s="5">
        <v>-0.83799999999999997</v>
      </c>
      <c r="F35" s="26">
        <v>1</v>
      </c>
      <c r="G35" s="26">
        <v>1</v>
      </c>
      <c r="H35" s="5">
        <f>E35*D35</f>
        <v>-0.76029989997650438</v>
      </c>
      <c r="I35" s="26">
        <f>SUM(H35:H44)+F35</f>
        <v>0.89168272037142904</v>
      </c>
      <c r="J35" s="26">
        <f>1/(1 + EXP((-$M$3) * I35))</f>
        <v>0.60965002635492527</v>
      </c>
      <c r="O35" s="8"/>
      <c r="P35" s="8"/>
      <c r="Q35" s="8"/>
      <c r="R35" s="8"/>
      <c r="S35" s="8"/>
      <c r="T35" s="8"/>
      <c r="U35" s="22"/>
      <c r="V35" s="22"/>
      <c r="W35" s="6">
        <v>4</v>
      </c>
      <c r="X35" s="12">
        <f t="shared" si="27"/>
        <v>-0.122</v>
      </c>
      <c r="Y35" s="22"/>
      <c r="Z35" s="7">
        <f t="shared" si="44"/>
        <v>-0.16103451909064942</v>
      </c>
      <c r="AA35" s="22"/>
    </row>
    <row r="36" spans="1:27" x14ac:dyDescent="0.25">
      <c r="A36" s="25"/>
      <c r="B36" s="25"/>
      <c r="C36" s="5">
        <v>2</v>
      </c>
      <c r="D36" s="5">
        <f>J8</f>
        <v>0.7679653662192889</v>
      </c>
      <c r="E36" s="5">
        <v>0.98399999999999999</v>
      </c>
      <c r="F36" s="27"/>
      <c r="G36" s="27"/>
      <c r="H36" s="5">
        <f>E36*D36</f>
        <v>0.75567792035978032</v>
      </c>
      <c r="I36" s="27"/>
      <c r="J36" s="27"/>
      <c r="O36" s="8"/>
      <c r="P36" s="8"/>
      <c r="Q36" s="8"/>
      <c r="R36" s="8"/>
      <c r="S36" s="8"/>
      <c r="T36" s="8"/>
      <c r="U36" s="22"/>
      <c r="V36" s="22"/>
      <c r="W36" s="6">
        <v>5</v>
      </c>
      <c r="X36" s="12">
        <f t="shared" si="27"/>
        <v>-0.17399999999999999</v>
      </c>
      <c r="Y36" s="22"/>
      <c r="Z36" s="7">
        <f t="shared" si="44"/>
        <v>-0.21988106375519678</v>
      </c>
      <c r="AA36" s="22"/>
    </row>
    <row r="37" spans="1:27" x14ac:dyDescent="0.25">
      <c r="A37" s="25"/>
      <c r="B37" s="25"/>
      <c r="C37" s="5">
        <v>3</v>
      </c>
      <c r="D37" s="5">
        <f>J11</f>
        <v>0.77823812162427752</v>
      </c>
      <c r="E37" s="5">
        <v>-0.872</v>
      </c>
      <c r="F37" s="27"/>
      <c r="G37" s="27"/>
      <c r="H37" s="5">
        <f t="shared" si="4"/>
        <v>-0.67862364205637005</v>
      </c>
      <c r="I37" s="27"/>
      <c r="J37" s="27"/>
      <c r="O37" s="8"/>
      <c r="P37" s="8"/>
      <c r="Q37" s="8"/>
      <c r="R37" s="8"/>
      <c r="S37" s="8"/>
      <c r="T37" s="8"/>
      <c r="U37" s="22"/>
      <c r="V37" s="22"/>
      <c r="W37" s="6">
        <v>6</v>
      </c>
      <c r="X37" s="12">
        <f t="shared" si="27"/>
        <v>0.22600000000000001</v>
      </c>
      <c r="Y37" s="22"/>
      <c r="Z37" s="7">
        <f t="shared" si="44"/>
        <v>0.17922830827507952</v>
      </c>
      <c r="AA37" s="22"/>
    </row>
    <row r="38" spans="1:27" x14ac:dyDescent="0.25">
      <c r="A38" s="25"/>
      <c r="B38" s="25"/>
      <c r="C38" s="5">
        <v>4</v>
      </c>
      <c r="D38" s="5">
        <f>J14</f>
        <v>0.71185884361348362</v>
      </c>
      <c r="E38" s="5">
        <v>-0.122</v>
      </c>
      <c r="F38" s="27"/>
      <c r="G38" s="27"/>
      <c r="H38" s="5">
        <f t="shared" si="4"/>
        <v>-8.6846778920844997E-2</v>
      </c>
      <c r="I38" s="27"/>
      <c r="J38" s="27"/>
      <c r="O38" s="8"/>
      <c r="P38" s="8"/>
      <c r="Q38" s="8"/>
      <c r="R38" s="8"/>
      <c r="S38" s="8"/>
      <c r="T38" s="8"/>
      <c r="U38" s="22"/>
      <c r="V38" s="22"/>
      <c r="W38" s="6">
        <v>7</v>
      </c>
      <c r="X38" s="12">
        <f t="shared" si="27"/>
        <v>0.85799999999999998</v>
      </c>
      <c r="Y38" s="22"/>
      <c r="Z38" s="7">
        <f t="shared" si="44"/>
        <v>0.81057964852948561</v>
      </c>
      <c r="AA38" s="22"/>
    </row>
    <row r="39" spans="1:27" x14ac:dyDescent="0.25">
      <c r="A39" s="25"/>
      <c r="B39" s="25"/>
      <c r="C39" s="5">
        <v>5</v>
      </c>
      <c r="D39" s="5">
        <f>J17</f>
        <v>0.83671687904449388</v>
      </c>
      <c r="E39" s="5">
        <v>-0.17399999999999999</v>
      </c>
      <c r="F39" s="27"/>
      <c r="G39" s="27"/>
      <c r="H39" s="5">
        <f t="shared" si="4"/>
        <v>-0.14558873695374192</v>
      </c>
      <c r="I39" s="27"/>
      <c r="J39" s="27"/>
      <c r="O39" s="8"/>
      <c r="P39" s="8"/>
      <c r="Q39" s="8"/>
      <c r="R39" s="8"/>
      <c r="S39" s="8"/>
      <c r="T39" s="8"/>
      <c r="U39" s="22"/>
      <c r="V39" s="22"/>
      <c r="W39" s="6">
        <v>8</v>
      </c>
      <c r="X39" s="12">
        <f t="shared" si="27"/>
        <v>-2E-3</v>
      </c>
      <c r="Y39" s="22"/>
      <c r="Z39" s="7">
        <f t="shared" si="44"/>
        <v>-4.9961123896243999E-2</v>
      </c>
      <c r="AA39" s="22"/>
    </row>
    <row r="40" spans="1:27" x14ac:dyDescent="0.25">
      <c r="A40" s="25"/>
      <c r="B40" s="25"/>
      <c r="C40" s="5">
        <v>6</v>
      </c>
      <c r="D40" s="5">
        <f>J20</f>
        <v>0.85295894917593307</v>
      </c>
      <c r="E40" s="5">
        <v>0.22600000000000001</v>
      </c>
      <c r="F40" s="27"/>
      <c r="G40" s="27"/>
      <c r="H40" s="5">
        <f>E40*D40</f>
        <v>0.19276872251376087</v>
      </c>
      <c r="I40" s="27"/>
      <c r="J40" s="27"/>
      <c r="O40" s="8"/>
      <c r="P40" s="8"/>
      <c r="Q40" s="8"/>
      <c r="R40" s="8"/>
      <c r="S40" s="8"/>
      <c r="T40" s="8"/>
      <c r="U40" s="22"/>
      <c r="V40" s="22"/>
      <c r="W40" s="6">
        <v>9</v>
      </c>
      <c r="X40" s="12">
        <f t="shared" si="27"/>
        <v>-0.51200000000000001</v>
      </c>
      <c r="Y40" s="22"/>
      <c r="Z40" s="7">
        <f t="shared" si="44"/>
        <v>-0.5596002927417687</v>
      </c>
      <c r="AA40" s="22"/>
    </row>
    <row r="41" spans="1:27" x14ac:dyDescent="0.25">
      <c r="A41" s="25"/>
      <c r="B41" s="25"/>
      <c r="C41" s="5">
        <v>7</v>
      </c>
      <c r="D41" s="5">
        <f>J23</f>
        <v>0.86478832961033092</v>
      </c>
      <c r="E41" s="5">
        <v>0.85799999999999998</v>
      </c>
      <c r="F41" s="27"/>
      <c r="G41" s="27"/>
      <c r="H41" s="5">
        <f>E41*D41</f>
        <v>0.74198838680566392</v>
      </c>
      <c r="I41" s="27"/>
      <c r="J41" s="27"/>
      <c r="O41" s="8"/>
      <c r="P41" s="8"/>
      <c r="Q41" s="8"/>
      <c r="R41" s="8"/>
      <c r="S41" s="8"/>
      <c r="T41" s="8"/>
      <c r="U41" s="23"/>
      <c r="V41" s="23"/>
      <c r="W41" s="6">
        <v>10</v>
      </c>
      <c r="X41" s="12">
        <f t="shared" si="27"/>
        <v>0.39200000000000002</v>
      </c>
      <c r="Y41" s="23"/>
      <c r="Z41" s="7">
        <f t="shared" si="44"/>
        <v>0.34740380146058303</v>
      </c>
      <c r="AA41" s="23"/>
    </row>
    <row r="42" spans="1:27" x14ac:dyDescent="0.25">
      <c r="A42" s="25"/>
      <c r="B42" s="25"/>
      <c r="C42" s="5">
        <v>8</v>
      </c>
      <c r="D42" s="5">
        <f>J26</f>
        <v>0.87465020680533356</v>
      </c>
      <c r="E42" s="5">
        <v>-2E-3</v>
      </c>
      <c r="F42" s="27"/>
      <c r="G42" s="27"/>
      <c r="H42" s="5">
        <f>E42*D42</f>
        <v>-1.7493004136106671E-3</v>
      </c>
      <c r="I42" s="27"/>
      <c r="J42" s="27"/>
    </row>
    <row r="43" spans="1:27" x14ac:dyDescent="0.25">
      <c r="A43" s="25"/>
      <c r="B43" s="25"/>
      <c r="C43" s="5">
        <v>9</v>
      </c>
      <c r="D43" s="5">
        <f>J29</f>
        <v>0.86806985550734483</v>
      </c>
      <c r="E43" s="5">
        <v>-0.51200000000000001</v>
      </c>
      <c r="F43" s="27"/>
      <c r="G43" s="27"/>
      <c r="H43" s="5">
        <f>E43*D43</f>
        <v>-0.44445176601976055</v>
      </c>
      <c r="I43" s="27"/>
      <c r="J43" s="27"/>
    </row>
    <row r="44" spans="1:27" x14ac:dyDescent="0.25">
      <c r="A44" s="25"/>
      <c r="B44" s="25"/>
      <c r="C44" s="5">
        <v>10</v>
      </c>
      <c r="D44" s="5">
        <f>J32</f>
        <v>0.81328524243126632</v>
      </c>
      <c r="E44" s="5">
        <v>0.39200000000000002</v>
      </c>
      <c r="F44" s="28"/>
      <c r="G44" s="28"/>
      <c r="H44" s="5">
        <f>E44*D44</f>
        <v>0.31880781503305639</v>
      </c>
      <c r="I44" s="28"/>
      <c r="J44" s="28"/>
    </row>
  </sheetData>
  <mergeCells count="96">
    <mergeCell ref="AA32:AA41"/>
    <mergeCell ref="Y32:Y41"/>
    <mergeCell ref="V32:V41"/>
    <mergeCell ref="U32:U41"/>
    <mergeCell ref="U2:U31"/>
    <mergeCell ref="AA8:AA10"/>
    <mergeCell ref="V11:V13"/>
    <mergeCell ref="Y11:Y13"/>
    <mergeCell ref="AA11:AA13"/>
    <mergeCell ref="V14:V16"/>
    <mergeCell ref="Y14:Y16"/>
    <mergeCell ref="AA14:AA16"/>
    <mergeCell ref="V17:V19"/>
    <mergeCell ref="Y17:Y19"/>
    <mergeCell ref="AA17:AA19"/>
    <mergeCell ref="V20:V22"/>
    <mergeCell ref="O2:O11"/>
    <mergeCell ref="J14:J16"/>
    <mergeCell ref="I5:I7"/>
    <mergeCell ref="J5:J7"/>
    <mergeCell ref="I8:I10"/>
    <mergeCell ref="I11:I13"/>
    <mergeCell ref="I14:I16"/>
    <mergeCell ref="J35:J44"/>
    <mergeCell ref="G35:G44"/>
    <mergeCell ref="J17:J19"/>
    <mergeCell ref="J20:J22"/>
    <mergeCell ref="J23:J25"/>
    <mergeCell ref="J32:J34"/>
    <mergeCell ref="I32:I34"/>
    <mergeCell ref="G32:G34"/>
    <mergeCell ref="J29:J31"/>
    <mergeCell ref="I29:I31"/>
    <mergeCell ref="G29:G31"/>
    <mergeCell ref="J26:J28"/>
    <mergeCell ref="I26:I28"/>
    <mergeCell ref="G26:G28"/>
    <mergeCell ref="G23:G25"/>
    <mergeCell ref="B35:B44"/>
    <mergeCell ref="A35:A44"/>
    <mergeCell ref="I17:I19"/>
    <mergeCell ref="I20:I22"/>
    <mergeCell ref="I23:I25"/>
    <mergeCell ref="B17:B19"/>
    <mergeCell ref="B20:B22"/>
    <mergeCell ref="B23:B25"/>
    <mergeCell ref="B26:B28"/>
    <mergeCell ref="B29:B31"/>
    <mergeCell ref="B32:B34"/>
    <mergeCell ref="F17:F19"/>
    <mergeCell ref="F29:F31"/>
    <mergeCell ref="F35:F44"/>
    <mergeCell ref="I35:I44"/>
    <mergeCell ref="F26:F28"/>
    <mergeCell ref="A2:A4"/>
    <mergeCell ref="L1:M1"/>
    <mergeCell ref="B5:B7"/>
    <mergeCell ref="B8:B10"/>
    <mergeCell ref="B11:B13"/>
    <mergeCell ref="L8:M8"/>
    <mergeCell ref="F5:F7"/>
    <mergeCell ref="F8:F10"/>
    <mergeCell ref="F11:F13"/>
    <mergeCell ref="G5:G7"/>
    <mergeCell ref="G8:G10"/>
    <mergeCell ref="G11:G13"/>
    <mergeCell ref="J8:J10"/>
    <mergeCell ref="J11:J13"/>
    <mergeCell ref="B14:B16"/>
    <mergeCell ref="A5:A34"/>
    <mergeCell ref="F14:F16"/>
    <mergeCell ref="F32:F34"/>
    <mergeCell ref="G17:G19"/>
    <mergeCell ref="G20:G22"/>
    <mergeCell ref="F20:F22"/>
    <mergeCell ref="F23:F25"/>
    <mergeCell ref="G14:G16"/>
    <mergeCell ref="V29:V31"/>
    <mergeCell ref="Y29:Y31"/>
    <mergeCell ref="AA29:AA31"/>
    <mergeCell ref="Y20:Y22"/>
    <mergeCell ref="AA20:AA22"/>
    <mergeCell ref="V23:V25"/>
    <mergeCell ref="Y23:Y25"/>
    <mergeCell ref="AA23:AA25"/>
    <mergeCell ref="V2:V4"/>
    <mergeCell ref="Y2:Y4"/>
    <mergeCell ref="AA2:AA4"/>
    <mergeCell ref="V26:V28"/>
    <mergeCell ref="Y26:Y28"/>
    <mergeCell ref="AA26:AA28"/>
    <mergeCell ref="V8:V10"/>
    <mergeCell ref="Y8:Y10"/>
    <mergeCell ref="AA5:AA7"/>
    <mergeCell ref="Y5:Y7"/>
    <mergeCell ref="V5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ArKaNeMaN Аркан</dc:creator>
  <cp:lastModifiedBy>Кирилл Жеребцов</cp:lastModifiedBy>
  <dcterms:created xsi:type="dcterms:W3CDTF">2015-06-05T18:19:34Z</dcterms:created>
  <dcterms:modified xsi:type="dcterms:W3CDTF">2024-02-14T19:16:27Z</dcterms:modified>
</cp:coreProperties>
</file>