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E:\Programa adolescente\PROGRAMA ADOLESCENTE 2026\REM 2026\REM MARZO 2026\"/>
    </mc:Choice>
  </mc:AlternateContent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<sst xmlns="http://schemas.openxmlformats.org/spreadsheetml/2006/main" count="15283" uniqueCount="4454">
  <si>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</si>
  <si>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</si>
  <si>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</si>
  <si>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</si>
  <si>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</si>
  <si>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</si>
  <si>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</si>
  <si>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</si>
  <si>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</si>
  <si>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</si>
  <si>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</si>
  <si>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</si>
  <si>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</si>
  <si>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</si>
  <si>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</si>
  <si>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</si>
  <si>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</si>
  <si>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</si>
  <si>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</si>
  <si>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</si>
  <si>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</si>
  <si>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</si>
  <si>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</si>
  <si>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</si>
  <si>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</si>
  <si>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</si>
  <si>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</si>
  <si>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</si>
  <si>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</si>
  <si>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</si>
  <si>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</si>
  <si>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</si>
  <si>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</si>
  <si>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</si>
  <si>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</si>
  <si>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</si>
  <si>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</si>
  <si>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</si>
  <si>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</si>
  <si>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</si>
  <si>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</si>
  <si>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</si>
  <si>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</si>
  <si>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</si>
  <si>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</si>
  <si>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</si>
  <si>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</si>
  <si>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</si>
  <si>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</si>
  <si>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</si>
  <si>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</si>
  <si>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</si>
  <si>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</si>
  <si>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</si>
  <si>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</si>
  <si>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</si>
  <si>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</si>
  <si>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</si>
  <si>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</si>
  <si>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</si>
  <si>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</si>
  <si>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</si>
  <si>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</si>
  <si>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</si>
  <si>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</si>
  <si>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</si>
  <si>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</si>
  <si>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</si>
  <si>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</si>
  <si>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</si>
  <si>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</si>
  <si>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</si>
  <si>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</si>
  <si>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</si>
  <si>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</si>
  <si>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</si>
  <si>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</si>
  <si>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</si>
  <si>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</si>
  <si>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</si>
  <si>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</si>
  <si>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</si>
  <si>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</si>
  <si>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</si>
  <si>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</si>
  <si>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</si>
  <si>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</si>
  <si>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</si>
  <si>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</si>
  <si>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</si>
  <si>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</si>
  <si>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</si>
  <si>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</si>
  <si>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</si>
  <si>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</si>
  <si>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</si>
  <si>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</si>
  <si>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</si>
  <si>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</si>
  <si>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</si>
  <si>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</si>
  <si>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</si>
  <si>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</si>
  <si>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</si>
  <si>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</si>
  <si>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</si>
  <si>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</si>
  <si>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</si>
  <si>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</si>
  <si>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</si>
  <si>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</si>
  <si>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</si>
  <si>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</si>
  <si>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</si>
  <si>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</si>
  <si>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</si>
  <si>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</si>
  <si>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</si>
  <si>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</si>
  <si>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</si>
  <si>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</si>
  <si>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</si>
  <si>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</si>
  <si>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</si>
  <si>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</si>
  <si>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</si>
  <si>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</si>
  <si>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</si>
  <si>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</si>
  <si>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</si>
  <si>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</si>
  <si>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</si>
  <si>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</si>
  <si>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</si>
  <si>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</si>
  <si>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</si>
  <si>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</si>
  <si>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</si>
  <si>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</si>
  <si>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</si>
  <si>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</si>
  <si>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</si>
  <si>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</si>
  <si>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</si>
  <si>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</si>
  <si>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</si>
  <si>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</si>
  <si>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</si>
  <si>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</si>
  <si>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</si>
  <si>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</si>
  <si>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</si>
  <si>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</si>
  <si>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</si>
  <si>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</si>
  <si>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</si>
  <si>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</si>
  <si>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</si>
  <si>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</si>
  <si>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</si>
  <si>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</si>
  <si>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</si>
  <si>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</si>
  <si>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</si>
  <si>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</si>
  <si>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</si>
  <si>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</si>
  <si>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</si>
  <si>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</si>
  <si>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</si>
  <si>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</si>
  <si>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</si>
  <si>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</si>
  <si>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</si>
  <si>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</si>
  <si>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</si>
  <si>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</si>
  <si>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</si>
  <si>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</si>
  <si>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</si>
  <si>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</si>
  <si>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</si>
  <si>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</si>
  <si>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</si>
  <si>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</si>
  <si>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</si>
  <si>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</si>
  <si>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</si>
  <si>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</si>
  <si>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</si>
  <si>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</si>
  <si>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</si>
  <si>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</si>
  <si>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</si>
  <si>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</si>
  <si>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</si>
  <si>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</si>
  <si>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</si>
  <si>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</si>
  <si>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</si>
  <si>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</si>
  <si>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</si>
  <si>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</si>
  <si>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</si>
  <si>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</si>
  <si>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</si>
  <si>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</si>
  <si>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</si>
  <si>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</si>
  <si>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</si>
  <si>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</si>
  <si>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</si>
  <si>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</si>
  <si>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</si>
  <si>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</si>
  <si>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</si>
  <si>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</si>
  <si>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</si>
  <si>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</si>
  <si>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</si>
  <si>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</si>
  <si>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</si>
  <si>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</si>
  <si>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</si>
  <si>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</si>
  <si>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</si>
  <si>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</si>
  <si>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</si>
  <si>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</si>
  <si>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</si>
  <si>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</si>
  <si>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</si>
  <si>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</si>
  <si>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</si>
  <si>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</si>
  <si>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</si>
  <si>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</si>
  <si>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</si>
  <si>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</si>
  <si>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</si>
  <si>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</si>
  <si>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</si>
  <si>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</si>
  <si>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</si>
  <si>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</si>
  <si>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</si>
  <si>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</si>
  <si>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</si>
  <si>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</si>
  <si>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</si>
  <si>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</si>
  <si>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</si>
  <si>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</si>
  <si>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</si>
  <si>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</si>
  <si>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</si>
  <si>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</si>
  <si>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</si>
  <si>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</si>
  <si>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</si>
  <si>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</si>
  <si>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</si>
  <si>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</si>
  <si>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</si>
  <si>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</si>
  <si>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</si>
  <si>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</si>
  <si>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</si>
  <si>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</si>
  <si>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</si>
  <si>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</si>
  <si>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</si>
  <si>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</si>
  <si>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</si>
  <si>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</si>
  <si>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</si>
  <si>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</si>
  <si>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</si>
  <si>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</si>
  <si>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</si>
  <si>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</si>
  <si>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</si>
  <si>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</si>
  <si>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</si>
  <si>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</si>
  <si>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</si>
  <si>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</si>
  <si>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</si>
  <si>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</si>
  <si>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</si>
  <si>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</si>
  <si>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</si>
  <si>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</si>
  <si>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</si>
  <si>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</si>
  <si>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</si>
  <si>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</si>
  <si>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</si>
  <si>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</si>
  <si>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</si>
  <si>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</si>
  <si>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</si>
  <si>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</si>
  <si>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</si>
  <si>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</si>
  <si>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</si>
  <si>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</si>
  <si>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</si>
  <si>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</si>
  <si>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</si>
  <si>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</si>
  <si>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</si>
  <si>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</si>
  <si>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</si>
  <si>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</si>
  <si>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</si>
  <si>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</si>
  <si>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</si>
  <si>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</si>
  <si>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</si>
  <si>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</si>
  <si>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</si>
  <si>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</si>
  <si>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</si>
  <si>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</si>
  <si>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</si>
  <si>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</si>
  <si>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</si>
  <si>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</si>
  <si>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</si>
  <si>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</si>
  <si>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</si>
  <si>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</si>
  <si>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</si>
  <si>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</si>
  <si>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</si>
  <si>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</si>
  <si>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</si>
  <si>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</si>
  <si>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</si>
  <si>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</si>
  <si>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</si>
  <si>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</si>
  <si>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</si>
  <si>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</si>
  <si>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</si>
  <si>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</si>
  <si>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</si>
  <si>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</si>
  <si>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</si>
  <si>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</si>
  <si>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</si>
  <si>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</si>
  <si>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</si>
  <si>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</si>
  <si>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</si>
  <si>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</si>
  <si>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</si>
  <si>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</si>
  <si>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</si>
  <si>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</si>
  <si>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</si>
  <si>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</si>
  <si>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</si>
  <si>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</si>
  <si>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</si>
  <si>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</si>
  <si>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</si>
  <si>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</si>
  <si>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</si>
  <si>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</si>
  <si>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</si>
  <si>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</si>
  <si>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</si>
  <si>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</si>
  <si>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</si>
  <si>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</si>
  <si>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</si>
  <si>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</si>
  <si>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</si>
  <si>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</si>
  <si>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</si>
  <si>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</si>
  <si>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</si>
  <si>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</si>
  <si>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</si>
  <si>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</si>
  <si>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</si>
  <si>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</si>
  <si>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</si>
  <si>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</si>
  <si>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</si>
  <si>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</si>
  <si>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</si>
  <si>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</si>
  <si>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</si>
  <si>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</si>
  <si>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</si>
  <si>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</si>
  <si>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</si>
  <si>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</si>
  <si>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</si>
  <si>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</si>
  <si>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</si>
  <si>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</si>
  <si>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</si>
  <si>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</si>
  <si>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</si>
  <si>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</si>
  <si>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</si>
  <si>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</si>
  <si>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</si>
  <si>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</si>
  <si>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</si>
  <si>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</si>
  <si>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</si>
  <si>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</si>
  <si>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</si>
  <si>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</si>
  <si>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</si>
  <si>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</si>
  <si>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</si>
  <si>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</si>
  <si>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</si>
  <si>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</si>
  <si>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</si>
  <si>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</si>
  <si>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</si>
  <si>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</si>
  <si>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</si>
  <si>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</si>
  <si>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</si>
  <si>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</si>
  <si>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</si>
  <si>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</si>
  <si>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</si>
  <si>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</si>
  <si>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</si>
  <si>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</si>
  <si>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</si>
  <si>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</si>
  <si>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</si>
  <si>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</si>
  <si>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</si>
  <si>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</si>
  <si>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</si>
  <si>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</si>
  <si>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</si>
  <si>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</si>
  <si>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</si>
  <si>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</si>
  <si>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</si>
  <si>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</si>
  <si>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</si>
  <si>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</si>
  <si>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</si>
  <si>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</si>
  <si>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</si>
  <si>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</si>
  <si>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</si>
  <si>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</si>
  <si>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</si>
  <si>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</si>
  <si>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</si>
  <si>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</si>
  <si>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</si>
  <si>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</si>
  <si>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</si>
  <si>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</si>
  <si>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</si>
  <si>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</si>
  <si>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</si>
  <si>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</si>
  <si>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</si>
  <si>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</si>
  <si>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</si>
  <si>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</si>
  <si>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</si>
  <si>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</si>
  <si>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</si>
  <si>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</si>
  <si>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</si>
  <si>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</si>
  <si>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</si>
  <si>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</si>
  <si>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</si>
  <si>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</si>
  <si>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</si>
  <si>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</si>
  <si>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</si>
  <si>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</si>
  <si>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</si>
  <si>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</si>
  <si>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</si>
  <si>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</si>
  <si>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</si>
  <si>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</si>
  <si>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</si>
  <si>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</si>
  <si>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</si>
  <si>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</si>
  <si>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</si>
  <si>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</si>
  <si>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</si>
  <si>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</si>
  <si>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</si>
  <si>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</si>
  <si>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</si>
  <si>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</si>
  <si>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</si>
  <si>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</si>
  <si>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</si>
  <si>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</si>
  <si>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</si>
  <si>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</si>
  <si>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</si>
  <si>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</si>
  <si>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</si>
  <si>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</si>
  <si>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</si>
  <si>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</si>
  <si>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</si>
  <si>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</si>
  <si>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</si>
  <si>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</si>
  <si>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</si>
  <si>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</si>
  <si>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</si>
  <si>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</si>
  <si>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</si>
  <si>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</si>
  <si>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</si>
  <si>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</si>
  <si>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</si>
  <si>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</si>
  <si>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</si>
  <si>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</si>
  <si>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</si>
  <si>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</si>
  <si>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</si>
  <si>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</si>
  <si>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</si>
  <si>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</si>
  <si>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</si>
  <si>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</si>
  <si>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</si>
  <si>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</si>
  <si>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</si>
  <si>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</si>
  <si>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</si>
  <si>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</si>
  <si>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</si>
  <si>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</si>
  <si>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</si>
  <si>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</si>
  <si>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</si>
  <si>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</si>
  <si>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</si>
  <si>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</si>
  <si>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</si>
  <si>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</si>
  <si>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</si>
  <si>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</si>
  <si>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</si>
  <si>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</si>
  <si>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</si>
  <si>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</si>
  <si>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</si>
  <si>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</si>
  <si>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</si>
  <si>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</si>
  <si>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</si>
  <si>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</si>
  <si>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</si>
  <si>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</si>
  <si>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</si>
  <si>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</si>
  <si>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</si>
  <si>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</si>
  <si>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</si>
  <si>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</si>
  <si>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</si>
  <si>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</si>
  <si>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</si>
  <si>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</si>
  <si>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</si>
  <si>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</si>
  <si>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</si>
  <si>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</si>
  <si>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</si>
  <si>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</si>
  <si>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</si>
  <si>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</si>
  <si>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</si>
  <si>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</si>
  <si>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</si>
  <si>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</si>
  <si>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</si>
  <si>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</si>
  <si>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</si>
  <si>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</si>
  <si>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</si>
  <si>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</si>
  <si>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</si>
  <si>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</si>
  <si>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</si>
  <si>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</si>
  <si>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</si>
  <si>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</si>
  <si>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</si>
  <si>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</si>
  <si>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</si>
  <si>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</si>
  <si>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</si>
  <si>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</si>
  <si>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</si>
  <si>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</si>
  <si>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</si>
  <si>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</si>
  <si>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</si>
  <si>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</si>
  <si>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</si>
  <si>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</si>
  <si>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</si>
  <si>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</si>
  <si>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</si>
  <si>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</si>
  <si>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</si>
  <si>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</si>
  <si>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</si>
  <si>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</si>
  <si>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</si>
  <si>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</si>
  <si>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</si>
  <si>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</si>
  <si>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</si>
  <si>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</si>
  <si>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</si>
  <si>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</si>
  <si>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</si>
  <si>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</si>
  <si>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</si>
  <si>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</si>
  <si>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</si>
  <si>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</si>
  <si>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</si>
  <si>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</si>
  <si>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</si>
  <si>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</si>
  <si>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</si>
  <si>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</si>
  <si>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</si>
  <si>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</si>
  <si>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</si>
  <si>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</si>
  <si>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</si>
  <si>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</si>
  <si>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</si>
  <si>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</si>
  <si>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</si>
  <si>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</si>
  <si>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</si>
  <si>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</si>
  <si>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</si>
  <si>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</si>
  <si>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</si>
  <si>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</si>
  <si>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</si>
  <si>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</si>
  <si>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</si>
  <si>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</si>
  <si>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</si>
  <si>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</si>
  <si>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</si>
  <si>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</si>
  <si>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</si>
  <si>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</si>
  <si>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</si>
  <si>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</si>
  <si>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</si>
  <si>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</si>
  <si>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</si>
  <si>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</si>
  <si>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</si>
  <si>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</si>
  <si>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</si>
  <si>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</si>
  <si>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</si>
  <si>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</si>
  <si>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</si>
  <si>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</si>
  <si>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</si>
  <si>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</si>
  <si>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</si>
  <si>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</si>
  <si>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</si>
  <si>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</si>
  <si>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</si>
  <si>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</si>
  <si>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</si>
  <si>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</si>
  <si>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</si>
  <si>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</si>
  <si>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</si>
  <si>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</si>
  <si>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</si>
  <si>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</si>
  <si>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</si>
  <si>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</si>
  <si>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</si>
  <si>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</si>
  <si>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</si>
  <si>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</si>
  <si>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</si>
  <si>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</si>
  <si>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</si>
  <si>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</si>
  <si>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</si>
  <si>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</si>
  <si>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</si>
  <si>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</si>
  <si>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</si>
  <si>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</si>
  <si>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</si>
  <si>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</si>
  <si>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</si>
  <si>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</si>
  <si>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</si>
  <si>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</si>
  <si>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</si>
  <si>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</si>
  <si>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</si>
  <si>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</si>
  <si>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</si>
  <si>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</si>
  <si>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</si>
  <si>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</si>
  <si>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</si>
  <si>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</si>
  <si>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</si>
  <si>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</si>
  <si>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</si>
  <si>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</si>
  <si>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</si>
  <si>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</si>
  <si>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</si>
  <si>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</si>
  <si>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</si>
  <si>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</si>
  <si>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</si>
  <si>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</si>
  <si>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</si>
  <si>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</si>
  <si>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</si>
  <si>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</si>
  <si>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</si>
  <si>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</si>
  <si>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</si>
  <si>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</si>
  <si>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</si>
  <si>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</si>
  <si>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</si>
  <si>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</si>
  <si>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</si>
  <si>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</si>
  <si>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</si>
  <si>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</si>
  <si>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</si>
  <si>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</si>
  <si>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</si>
  <si>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</si>
  <si>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</si>
  <si>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</si>
  <si>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</si>
  <si>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</si>
  <si>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</si>
  <si>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</si>
  <si>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</si>
  <si>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</si>
  <si>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</si>
  <si>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</si>
  <si>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</si>
  <si>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</si>
  <si>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</si>
  <si>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</si>
  <si>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</si>
  <si>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</si>
  <si>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</si>
  <si>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</si>
  <si>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</si>
  <si>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</si>
  <si>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</si>
  <si>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</si>
  <si>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</si>
  <si>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</si>
  <si>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</si>
  <si>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</si>
  <si>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</si>
  <si>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</si>
  <si>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</si>
  <si>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</si>
  <si>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</si>
  <si>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</si>
  <si>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</si>
  <si>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</si>
  <si>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</si>
  <si>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</si>
  <si>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</si>
  <si>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</si>
  <si>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</si>
  <si>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</si>
  <si>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</si>
  <si>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</si>
  <si>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</si>
  <si>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</si>
  <si>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</si>
  <si>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</si>
  <si>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</si>
  <si>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</si>
  <si>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</si>
  <si>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</si>
  <si>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</si>
  <si>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</si>
  <si>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</si>
  <si>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</si>
  <si>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</si>
  <si>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</si>
  <si>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</si>
  <si>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</si>
  <si>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</si>
  <si>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</si>
  <si>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</si>
  <si>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</si>
  <si>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</si>
  <si>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</si>
  <si>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</si>
  <si>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</si>
  <si>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</si>
  <si>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</si>
  <si>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</si>
  <si>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</si>
  <si>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</si>
  <si>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</si>
  <si>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</si>
  <si>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</si>
  <si>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</si>
  <si>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</si>
  <si>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</si>
  <si>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</si>
  <si>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</si>
  <si>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</si>
  <si>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</si>
  <si>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</si>
  <si>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</si>
  <si>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</si>
  <si>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</si>
  <si>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</si>
  <si>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</si>
  <si>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</si>
  <si>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</si>
  <si>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</si>
  <si>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</si>
  <si>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</si>
  <si>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</si>
  <si>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</si>
  <si>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</si>
  <si>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</si>
  <si>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</si>
  <si>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</si>
  <si>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</si>
  <si>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</si>
  <si>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</si>
  <si>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</si>
  <si>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</si>
  <si>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</si>
  <si>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</si>
  <si>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</si>
  <si>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</si>
  <si>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</si>
  <si>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</si>
  <si>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</si>
  <si>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</si>
  <si>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</si>
  <si>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</si>
  <si>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</si>
  <si>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</si>
  <si>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</si>
  <si>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</si>
  <si>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</si>
  <si>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</si>
  <si>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</si>
  <si>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</si>
  <si>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</si>
  <si>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</si>
  <si>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</si>
  <si>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</si>
  <si>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</si>
  <si>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</si>
  <si>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</si>
  <si>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</si>
  <si>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</si>
  <si>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</si>
  <si>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</si>
  <si>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</si>
  <si>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</si>
  <si>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</si>
  <si>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</si>
  <si>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</si>
  <si>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</si>
  <si>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</si>
  <si>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</si>
  <si>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</si>
  <si>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</si>
  <si>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</si>
  <si>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</si>
  <si>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</si>
  <si>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</si>
  <si>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</si>
  <si>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</si>
  <si>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</si>
  <si>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</si>
  <si>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</si>
  <si>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</si>
  <si>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</si>
  <si>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</si>
  <si>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</si>
  <si>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</si>
  <si>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</si>
  <si>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</si>
  <si>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</si>
  <si>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</si>
  <si>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</si>
  <si>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</si>
  <si>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</si>
  <si>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</si>
  <si>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</si>
  <si>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</si>
  <si>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</si>
  <si>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</si>
  <si>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</si>
  <si>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</si>
  <si>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</si>
  <si>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</si>
  <si>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</si>
  <si>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</si>
  <si>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</si>
  <si>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</si>
  <si>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</si>
  <si>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</si>
  <si>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</si>
  <si>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</si>
  <si>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</si>
  <si>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</si>
  <si>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</si>
  <si>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</si>
  <si>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</si>
  <si>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</si>
  <si>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</si>
  <si>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</si>
  <si>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</si>
  <si>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</si>
  <si>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</si>
  <si>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</si>
  <si>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</si>
  <si>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</si>
  <si>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</si>
  <si>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</si>
  <si>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</si>
  <si>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</si>
  <si>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</si>
  <si>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</si>
  <si>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</si>
  <si>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</si>
  <si>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</si>
  <si>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</si>
  <si>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</si>
  <si>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</si>
  <si>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</si>
  <si>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</si>
  <si>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</si>
  <si>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</si>
  <si>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</si>
  <si>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</si>
  <si>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</si>
  <si>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</si>
  <si>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</si>
  <si>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</si>
  <si>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</si>
  <si>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</si>
  <si>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</si>
  <si>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</si>
  <si>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</si>
  <si>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</si>
  <si>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</si>
  <si>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</si>
  <si>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</si>
  <si>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</si>
  <si>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</si>
  <si>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</si>
  <si>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</si>
  <si>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</si>
  <si>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</si>
  <si>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</si>
  <si>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</si>
  <si>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</si>
  <si>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</si>
  <si>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</si>
  <si>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</si>
  <si>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</si>
  <si>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</si>
  <si>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</si>
  <si>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</si>
  <si>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</si>
  <si>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</si>
  <si>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</si>
  <si>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</si>
  <si>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</si>
  <si>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</si>
  <si>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</si>
  <si>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</si>
  <si>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</si>
  <si>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</si>
  <si>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</si>
  <si>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</si>
  <si>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</si>
  <si>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</si>
  <si>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</si>
  <si>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</si>
  <si>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</si>
  <si>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</si>
  <si>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</si>
  <si>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</si>
  <si>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</si>
  <si>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</si>
  <si>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</si>
  <si>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</si>
  <si>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</si>
  <si>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</si>
  <si>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</si>
  <si>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</si>
  <si>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</si>
  <si>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</si>
  <si>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</si>
  <si>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</si>
  <si>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</si>
  <si>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</si>
  <si>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</si>
  <si>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</si>
  <si>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</si>
  <si>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</si>
  <si>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</si>
  <si>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</si>
  <si>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</si>
  <si>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</si>
  <si>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</si>
  <si>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</si>
  <si>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</si>
  <si>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</si>
  <si>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</si>
  <si>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</si>
  <si>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</si>
  <si>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</si>
  <si>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</si>
  <si>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</si>
  <si>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</si>
  <si>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</si>
  <si>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</si>
  <si>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</si>
  <si>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</si>
  <si>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</si>
  <si>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</si>
  <si>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</si>
  <si>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</si>
  <si>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</si>
  <si>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</si>
  <si>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</si>
  <si>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</si>
  <si>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</si>
  <si>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</si>
  <si>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</si>
  <si>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</si>
  <si>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</si>
  <si>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</si>
  <si>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</si>
  <si>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</si>
  <si>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</si>
  <si>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</si>
  <si>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</si>
  <si>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</si>
  <si>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</si>
  <si>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</si>
  <si>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</si>
  <si>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</si>
  <si>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</si>
  <si>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</si>
  <si>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</si>
  <si>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</si>
  <si>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</si>
  <si>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</si>
  <si>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</si>
  <si>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</si>
  <si>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</si>
  <si>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</si>
  <si>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</si>
  <si>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</si>
  <si>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</si>
  <si>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</si>
  <si>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</si>
  <si>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</si>
  <si>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</si>
  <si>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</si>
  <si>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</si>
  <si>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</si>
  <si>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</si>
  <si>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</si>
  <si>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</si>
  <si>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</si>
  <si>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</si>
  <si>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</si>
  <si>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</si>
  <si>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</si>
  <si>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</si>
  <si>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</si>
  <si>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</si>
  <si>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</si>
  <si>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</si>
  <si>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</si>
  <si>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</si>
  <si>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</si>
  <si>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</si>
  <si>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</si>
  <si>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</si>
  <si>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</si>
  <si>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</si>
  <si>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</si>
  <si>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</si>
  <si>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</si>
  <si>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</si>
  <si>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</si>
  <si>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</si>
  <si>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</si>
  <si>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</si>
  <si>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</si>
  <si>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</si>
  <si>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</si>
  <si>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</si>
  <si>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</si>
  <si>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</si>
  <si>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</si>
  <si>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</si>
  <si>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</si>
  <si>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</si>
  <si>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</si>
  <si>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</si>
  <si>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</si>
  <si>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</si>
  <si>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</si>
  <si>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</si>
  <si>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</si>
  <si>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</si>
  <si>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</si>
  <si>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</si>
  <si>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</si>
  <si>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</si>
  <si>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</si>
  <si>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</si>
  <si>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</si>
  <si>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</si>
  <si>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</si>
  <si>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</si>
  <si>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</si>
  <si>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</si>
  <si>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</si>
  <si>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</si>
  <si>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</si>
  <si>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</si>
  <si>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</si>
  <si>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</si>
  <si>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</si>
  <si>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</si>
  <si>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</si>
  <si>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</si>
  <si>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</si>
  <si>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</si>
  <si>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</si>
  <si>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</si>
  <si>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</si>
  <si>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</si>
  <si>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</si>
  <si>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</si>
  <si>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</si>
  <si>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</si>
  <si>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</si>
  <si>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</si>
  <si>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</si>
  <si>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</si>
  <si>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</si>
  <si>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</si>
  <si>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</si>
  <si>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</si>
  <si>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</si>
  <si>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</si>
  <si>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</si>
  <si>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</si>
  <si>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</si>
  <si>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</si>
  <si>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</si>
  <si>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</si>
  <si>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</si>
  <si>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</si>
  <si>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</si>
  <si>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</si>
  <si>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</si>
  <si>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</si>
  <si>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</si>
  <si>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</si>
  <si>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</si>
  <si>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</si>
  <si>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</si>
  <si>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</si>
  <si>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</si>
  <si>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</si>
  <si>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</si>
  <si>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</si>
  <si>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</si>
  <si>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</si>
  <si>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</si>
  <si>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</si>
  <si>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</si>
  <si>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</si>
  <si>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</si>
  <si>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</si>
  <si>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</si>
  <si>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</si>
  <si>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</si>
  <si>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</si>
  <si>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</si>
  <si>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</si>
  <si>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</si>
  <si>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</si>
  <si>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</si>
  <si>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</si>
  <si>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</si>
  <si>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</si>
  <si>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</si>
  <si>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</si>
  <si>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</si>
  <si>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</si>
  <si>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</si>
  <si>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</si>
  <si>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</si>
  <si>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</si>
  <si>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</si>
  <si>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</si>
  <si>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</si>
  <si>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</si>
  <si>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</si>
  <si>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</si>
  <si>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</si>
  <si>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</si>
  <si>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</si>
  <si>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</si>
  <si>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</si>
  <si>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</si>
  <si>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</si>
  <si>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</si>
  <si>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</si>
  <si>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</si>
  <si>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</si>
  <si>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</si>
  <si>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</si>
  <si>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</si>
  <si>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</si>
  <si>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</si>
  <si>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</si>
  <si>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</si>
  <si>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</si>
  <si>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</si>
  <si>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</si>
  <si>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</si>
  <si>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</si>
  <si>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</si>
  <si>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</si>
  <si>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</si>
  <si>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</si>
  <si>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</si>
  <si>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</si>
  <si>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</si>
  <si>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</si>
  <si>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</si>
  <si>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</si>
  <si>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</si>
  <si>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</si>
  <si>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</si>
  <si>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</si>
  <si>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</si>
  <si>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</si>
  <si>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</si>
  <si>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</si>
  <si>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</si>
  <si>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</si>
  <si>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</si>
  <si>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</si>
  <si>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</si>
  <si>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</si>
  <si>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</si>
  <si>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</si>
  <si>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</si>
  <si>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</si>
  <si>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</si>
  <si>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</si>
  <si>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</si>
  <si>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</si>
  <si>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</si>
  <si>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</si>
  <si>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</si>
  <si>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</si>
  <si>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</si>
  <si>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</si>
  <si>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</si>
  <si>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</si>
  <si>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</si>
  <si>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</si>
  <si>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</si>
  <si>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</si>
  <si>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</si>
  <si>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</si>
  <si>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</si>
  <si>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</si>
  <si>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</si>
  <si>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</si>
  <si>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</si>
  <si>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</si>
  <si>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</si>
  <si>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</si>
  <si>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</si>
  <si>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</si>
  <si>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</si>
  <si>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</si>
  <si>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</si>
  <si>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</si>
  <si>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</si>
  <si>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</si>
  <si>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</si>
  <si>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</si>
  <si>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</si>
  <si>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</si>
  <si>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</si>
  <si>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</si>
  <si>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</si>
  <si>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</si>
  <si>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</si>
  <si>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</si>
  <si>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</si>
  <si>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</si>
  <si>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</si>
  <si>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</si>
  <si>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</si>
  <si>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</si>
  <si>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</si>
  <si>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</si>
  <si>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</si>
  <si>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</si>
  <si>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</si>
  <si>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</si>
  <si>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</si>
  <si>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</si>
  <si>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</si>
  <si>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</si>
  <si>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</si>
  <si>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</si>
  <si>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</si>
  <si>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</si>
  <si>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</si>
  <si>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</si>
  <si>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</si>
  <si>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</si>
  <si>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</si>
  <si>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</si>
  <si>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</si>
  <si>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</si>
  <si>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</si>
  <si>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</si>
  <si>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</si>
  <si>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</si>
  <si>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</si>
  <si>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</si>
  <si>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</si>
  <si>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</si>
  <si>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</si>
  <si>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</si>
  <si>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</si>
  <si>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</si>
  <si>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</si>
  <si>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</si>
  <si>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</si>
  <si>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</si>
  <si>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</si>
  <si>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</si>
  <si>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</si>
  <si>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</si>
  <si>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</si>
  <si>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</si>
  <si>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</si>
  <si>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</si>
  <si>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</si>
  <si>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</si>
  <si>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</si>
  <si>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</si>
  <si>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</si>
  <si>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</si>
  <si>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</si>
  <si>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</si>
  <si>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</si>
  <si>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</si>
  <si>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</si>
  <si>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</si>
  <si>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</si>
  <si>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</si>
  <si>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</si>
  <si>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</si>
  <si>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</si>
  <si>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</si>
  <si>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</si>
  <si>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</si>
  <si>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</si>
  <si>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</si>
  <si>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</si>
  <si>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</si>
  <si>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</si>
  <si>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</si>
  <si>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</si>
  <si>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</si>
  <si>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</si>
  <si>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</si>
  <si>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</si>
  <si>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</si>
  <si>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</si>
  <si>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</si>
  <si>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</si>
  <si>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</si>
  <si>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</si>
  <si>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</si>
  <si>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</si>
  <si>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</si>
  <si>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</si>
  <si>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</si>
  <si>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</si>
  <si>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</si>
  <si>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</si>
  <si>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</si>
  <si>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</si>
  <si>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</si>
  <si>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</si>
  <si>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</si>
  <si>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</si>
  <si>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</si>
  <si>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</si>
  <si>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</si>
  <si>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</si>
  <si>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</si>
  <si>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</si>
  <si>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</si>
  <si>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</si>
  <si>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</si>
  <si>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</si>
  <si>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</si>
  <si>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</si>
  <si>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</si>
  <si>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</si>
  <si>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</si>
  <si>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</si>
  <si>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</si>
  <si>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</si>
  <si>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</si>
  <si>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</si>
  <si>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</si>
  <si>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</si>
  <si>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</si>
  <si>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</si>
  <si>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</si>
  <si>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</si>
  <si>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</si>
  <si>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</si>
  <si>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</si>
  <si>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</si>
  <si>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</si>
  <si>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</si>
  <si>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</si>
  <si>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</si>
  <si>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</si>
  <si>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</si>
  <si>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</si>
  <si>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</si>
  <si>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</si>
  <si>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</si>
  <si>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</si>
  <si>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</si>
  <si>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</si>
  <si>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</si>
  <si>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</si>
  <si>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</si>
  <si>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</si>
  <si>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</si>
  <si>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</si>
  <si>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</si>
  <si>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</si>
  <si>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</si>
  <si>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</si>
  <si>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</si>
  <si>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</si>
  <si>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</si>
  <si>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</si>
  <si>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</si>
  <si>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</si>
  <si>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</si>
  <si>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</si>
  <si>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</si>
  <si>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</si>
  <si>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</si>
  <si>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</si>
  <si>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</si>
  <si>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</si>
  <si>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</si>
  <si>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</si>
  <si>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</si>
  <si>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</si>
  <si>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</si>
  <si>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</si>
  <si>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</si>
  <si>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</si>
  <si>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</si>
  <si>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</si>
  <si>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</si>
  <si>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</si>
  <si>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</si>
  <si>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</si>
  <si>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</si>
  <si>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</si>
  <si>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</si>
  <si>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</si>
  <si>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</si>
  <si>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</si>
  <si>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</si>
  <si>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</si>
  <si>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</si>
  <si>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</si>
  <si>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</si>
  <si>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</si>
  <si>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</si>
  <si>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</si>
  <si>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</si>
  <si>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</si>
  <si>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</si>
  <si>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</si>
  <si>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</si>
  <si>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</si>
  <si>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</si>
  <si>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</si>
  <si>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</si>
  <si>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</si>
  <si>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</si>
  <si>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</si>
  <si>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</si>
  <si>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</si>
  <si>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</si>
  <si>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</si>
  <si>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</si>
  <si>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</si>
  <si>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</si>
  <si>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</si>
  <si>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</si>
  <si>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</si>
  <si>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</si>
  <si>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</si>
  <si>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</si>
  <si>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</si>
  <si>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</si>
  <si>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</si>
  <si>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</si>
  <si>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</si>
  <si>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</si>
  <si>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</si>
  <si>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</si>
  <si>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</si>
  <si>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</si>
  <si>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</si>
  <si>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</si>
  <si>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</si>
  <si>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</si>
  <si>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</si>
  <si>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</si>
  <si>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</si>
  <si>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</si>
  <si>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</si>
  <si>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</si>
  <si>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</si>
  <si>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</si>
  <si>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</si>
  <si>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</si>
  <si>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</si>
  <si>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</si>
  <si>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</si>
  <si>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</si>
  <si>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</si>
  <si>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</si>
  <si>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</si>
  <si>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</si>
  <si>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</si>
  <si>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</si>
  <si>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</si>
  <si>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</si>
  <si>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</si>
  <si>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</si>
  <si>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</si>
  <si>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</si>
  <si>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</si>
  <si>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</si>
  <si>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</si>
  <si>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</si>
  <si>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</si>
  <si>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</si>
  <si>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</si>
  <si>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</si>
  <si>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</si>
  <si>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</si>
  <si>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</si>
  <si>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</si>
  <si>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</si>
  <si>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</si>
  <si>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</si>
  <si>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</si>
  <si>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</si>
  <si>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</si>
  <si>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</si>
  <si>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</si>
  <si>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</si>
  <si>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</si>
  <si>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</si>
  <si>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</si>
  <si>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</si>
  <si>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</si>
  <si>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</si>
  <si>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</si>
  <si>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</si>
  <si>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</si>
  <si>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</si>
  <si>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</si>
  <si>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</si>
  <si>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</si>
  <si>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</si>
  <si>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</si>
  <si>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</si>
  <si>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</si>
  <si>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</si>
  <si>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</si>
  <si>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</si>
  <si>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</si>
  <si>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</si>
  <si>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</si>
  <si>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</si>
  <si>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</si>
  <si>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</si>
  <si>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</si>
  <si>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</si>
  <si>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</si>
  <si>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</si>
  <si>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</si>
  <si>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</si>
  <si>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</si>
  <si>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</si>
  <si>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</si>
  <si>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</si>
  <si>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</si>
  <si>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</si>
  <si>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</si>
  <si>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</si>
  <si>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</si>
  <si>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</si>
  <si>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</si>
  <si>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</si>
  <si>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</si>
  <si>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</si>
  <si>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</si>
  <si>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</si>
  <si>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</si>
  <si>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</si>
  <si>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</si>
  <si>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</si>
  <si>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</si>
  <si>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</si>
  <si>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</si>
  <si>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</si>
  <si>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</si>
  <si>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</si>
  <si>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</si>
  <si>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</si>
  <si>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</si>
  <si>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</si>
  <si>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</si>
  <si>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</si>
  <si>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</si>
  <si>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</si>
  <si>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</si>
  <si>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</si>
  <si>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</si>
  <si>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</si>
  <si>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</si>
  <si>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</si>
  <si>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</si>
  <si>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</si>
  <si>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</si>
  <si>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</si>
  <si>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</si>
  <si>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</si>
  <si>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</si>
  <si>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</si>
  <si>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</si>
  <si>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</si>
  <si>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</si>
  <si>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</si>
  <si>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</si>
  <si>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</si>
  <si>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</si>
  <si>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</si>
  <si>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</si>
  <si>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</si>
  <si>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</si>
  <si>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</si>
  <si>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</si>
  <si>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</si>
  <si>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</si>
  <si>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</si>
  <si>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</si>
  <si>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</si>
  <si>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</si>
  <si>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</si>
  <si>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</si>
  <si>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</si>
  <si>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</si>
  <si>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</si>
  <si>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</si>
  <si>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</si>
  <si>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</si>
  <si>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</si>
  <si>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</si>
  <si>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</si>
  <si>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</si>
  <si>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</si>
  <si>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</si>
  <si>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</si>
  <si>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</si>
  <si>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</si>
  <si>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</si>
  <si>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</si>
  <si>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</si>
  <si>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</si>
  <si>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</si>
  <si>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</si>
  <si>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</si>
  <si>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</si>
  <si>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</si>
  <si>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</si>
  <si>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</si>
  <si>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</si>
  <si>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</si>
  <si>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</si>
  <si>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</si>
  <si>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</si>
  <si>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</si>
  <si>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</si>
  <si>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</si>
  <si>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</si>
  <si>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</si>
  <si>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</si>
  <si>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</si>
  <si>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</si>
  <si>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</si>
  <si>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</si>
  <si>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</si>
  <si>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</si>
  <si>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</si>
  <si>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</si>
  <si>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</si>
  <si>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</si>
  <si>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</si>
  <si>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</si>
  <si>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</si>
  <si>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</si>
  <si>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</si>
  <si>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</si>
  <si>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</si>
  <si>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</si>
  <si>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</si>
  <si>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</si>
  <si>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</si>
  <si>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</si>
  <si>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</si>
  <si>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</si>
  <si>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</si>
  <si>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</si>
  <si>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</si>
  <si>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</si>
  <si>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</si>
  <si>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</si>
  <si>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</si>
  <si>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</si>
  <si>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</si>
  <si>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</si>
  <si>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</si>
  <si>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</si>
  <si>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</si>
  <si>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</si>
  <si>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</si>
  <si>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</si>
  <si>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</si>
  <si>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</si>
  <si>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</si>
  <si>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</si>
  <si>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</si>
  <si>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</si>
  <si>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</si>
  <si>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</si>
  <si>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</si>
  <si>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</si>
  <si>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</si>
  <si>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</si>
  <si>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</si>
  <si>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</si>
  <si>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</si>
  <si>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</si>
  <si>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</si>
  <si>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</si>
  <si>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</si>
  <si>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</si>
  <si>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</si>
  <si>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</si>
  <si>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</si>
  <si>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</si>
  <si>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</si>
  <si>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</si>
  <si>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</si>
  <si>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</si>
  <si>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</si>
  <si>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</si>
  <si>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</si>
  <si>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</si>
  <si>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</si>
  <si>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</si>
  <si>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</si>
  <si>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</si>
  <si>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</si>
  <si>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</si>
  <si>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</si>
  <si>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</si>
  <si>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</si>
  <si>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</si>
  <si>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</si>
  <si>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</si>
  <si>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</si>
  <si>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</si>
  <si>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</si>
  <si>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</si>
  <si>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</si>
  <si>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</si>
  <si>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</si>
  <si>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</si>
  <si>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</si>
  <si>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</si>
  <si>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</si>
  <si>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</si>
  <si>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</si>
  <si>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</si>
  <si>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</si>
  <si>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</si>
  <si>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</si>
  <si>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</si>
  <si>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</si>
  <si>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</si>
  <si>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</si>
  <si>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</si>
  <si>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</si>
  <si>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</si>
  <si>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</si>
  <si>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</si>
  <si>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</si>
  <si>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</si>
  <si>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</si>
  <si>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</si>
  <si>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</si>
  <si>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</si>
  <si>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</si>
  <si>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</si>
  <si>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</si>
  <si>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</si>
  <si>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</si>
  <si>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</si>
  <si>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</si>
  <si>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</si>
  <si>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</si>
  <si>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</si>
  <si>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</si>
  <si>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</si>
  <si>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</si>
  <si>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</si>
  <si>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</si>
  <si>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</si>
  <si>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</si>
  <si>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</si>
  <si>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</si>
  <si>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</si>
  <si>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</si>
  <si>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</si>
  <si>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</si>
  <si>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</si>
  <si>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</si>
  <si>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</si>
  <si>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</si>
  <si>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</si>
  <si>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</si>
  <si>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</si>
  <si>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</si>
  <si>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</si>
  <si>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</si>
  <si>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</si>
  <si>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</si>
  <si>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</si>
  <si>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</si>
  <si>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</si>
  <si>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</si>
  <si>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</si>
  <si>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</si>
  <si>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</si>
  <si>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</si>
  <si>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</si>
  <si>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</si>
  <si>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</si>
  <si>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</si>
  <si>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</si>
  <si>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</si>
  <si>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</si>
  <si>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</si>
  <si>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</si>
  <si>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</si>
  <si>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</si>
  <si>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</si>
  <si>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</si>
  <si>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</si>
  <si>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</si>
  <si>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</si>
  <si>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</si>
  <si>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</si>
  <si>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</si>
  <si>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</si>
  <si>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</si>
  <si>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</si>
  <si>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</si>
  <si>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</si>
  <si>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</si>
  <si>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</si>
  <si>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</si>
  <si>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</si>
  <si>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</si>
  <si>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</si>
  <si>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</si>
  <si>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</si>
  <si>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</si>
  <si>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</si>
  <si>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</si>
  <si>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</si>
  <si>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</si>
  <si>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</si>
  <si>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</si>
  <si>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</si>
  <si>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</si>
  <si>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</si>
  <si>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</si>
  <si>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</si>
  <si>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</si>
  <si>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</si>
  <si>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</si>
  <si>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</si>
  <si>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</si>
  <si>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</si>
  <si>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</si>
  <si>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</si>
  <si>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</si>
  <si>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</si>
  <si>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</si>
  <si>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</si>
  <si>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</si>
  <si>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</si>
  <si>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</si>
  <si>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</si>
  <si>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</si>
  <si>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</si>
  <si>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</si>
  <si>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</si>
  <si>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</si>
  <si>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</si>
  <si>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</si>
  <si>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</si>
  <si>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</si>
  <si>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</si>
  <si>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</si>
  <si>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</si>
  <si>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</si>
  <si>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</si>
  <si>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</si>
  <si>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</si>
  <si>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</si>
  <si>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</si>
  <si>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</si>
  <si>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</si>
  <si>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</si>
  <si>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</si>
  <si>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</si>
  <si>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</si>
  <si>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</si>
  <si>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</si>
  <si>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</si>
  <si>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</si>
  <si>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</si>
  <si>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</si>
  <si>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</si>
  <si>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</si>
  <si>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</si>
  <si>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</si>
  <si>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</si>
  <si>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</si>
  <si>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</si>
  <si>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</si>
  <si>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</si>
  <si>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</si>
  <si>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</si>
  <si>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</si>
  <si>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</si>
  <si>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</si>
  <si>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</si>
  <si>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</si>
  <si>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</si>
  <si>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</si>
  <si>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</si>
  <si>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</si>
  <si>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</si>
  <si>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</si>
  <si>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</si>
  <si>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</si>
  <si>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</si>
  <si>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</si>
  <si>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</si>
  <si>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</si>
  <si>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</si>
  <si>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</si>
  <si>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</si>
  <si>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</si>
  <si>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</si>
  <si>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</si>
  <si>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</si>
  <si>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</si>
  <si>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</si>
  <si>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</si>
  <si>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</si>
  <si>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</si>
  <si>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</si>
  <si>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</si>
  <si>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</si>
  <si>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</si>
  <si>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</si>
  <si>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</si>
  <si>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</si>
  <si>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</si>
  <si>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</si>
  <si>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</si>
  <si>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</si>
  <si>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</si>
  <si>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</si>
  <si>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</si>
  <si>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</si>
  <si>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</si>
  <si>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</si>
  <si>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</si>
  <si>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</si>
  <si>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</si>
  <si>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</si>
  <si>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</si>
  <si>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</si>
  <si>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</si>
  <si>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</si>
  <si>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</si>
  <si>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</si>
  <si>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</si>
  <si>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</si>
  <si>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</si>
  <si>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</si>
  <si>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</si>
  <si>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</si>
  <si>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</si>
  <si>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</si>
  <si>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</si>
  <si>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</si>
  <si>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</si>
  <si>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</si>
  <si>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</si>
  <si>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</si>
  <si>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</si>
  <si>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</si>
  <si>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</si>
  <si>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</si>
  <si>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</si>
  <si>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</si>
  <si>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</si>
  <si>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</si>
  <si>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</si>
  <si>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</si>
  <si>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</si>
  <si>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</si>
  <si>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</si>
  <si>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</si>
  <si>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</si>
  <si>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</si>
  <si>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</si>
  <si>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</si>
  <si>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</si>
  <si>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</si>
  <si>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</si>
  <si>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</si>
  <si>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</si>
  <si>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</si>
  <si>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</si>
  <si>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</si>
  <si>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</si>
  <si>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</si>
  <si>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</si>
  <si>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</si>
  <si>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</si>
  <si>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</si>
  <si>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</si>
  <si>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</si>
  <si>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</si>
  <si>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</si>
  <si>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</si>
  <si>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</si>
  <si>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</si>
  <si>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</si>
  <si>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</si>
  <si>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</si>
  <si>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</si>
  <si>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</si>
  <si>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</si>
  <si>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</si>
  <si>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</si>
  <si>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</si>
  <si>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</si>
  <si>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</si>
  <si>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</si>
  <si>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</si>
  <si>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</si>
  <si>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</si>
  <si>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</si>
  <si>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</si>
  <si>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</si>
  <si>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</si>
  <si>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</si>
  <si>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</si>
  <si>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</si>
  <si>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</si>
  <si>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</si>
  <si>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</si>
  <si>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</si>
  <si>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</si>
  <si>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</si>
  <si>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</si>
  <si>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</si>
  <si>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</si>
  <si>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</si>
  <si>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</si>
  <si>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</si>
  <si>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</si>
  <si>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</si>
  <si>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</si>
  <si>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</si>
  <si>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</si>
  <si>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</si>
  <si>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</si>
  <si>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</si>
  <si>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</si>
  <si>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</si>
  <si>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</si>
  <si>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</si>
  <si>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</si>
  <si>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</si>
  <si>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</si>
  <si>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</si>
  <si>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</si>
  <si>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</si>
  <si>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</si>
  <si>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</si>
  <si>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</si>
  <si>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</si>
  <si>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</si>
  <si>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</si>
  <si>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</si>
  <si>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</si>
  <si>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</si>
  <si>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</si>
  <si>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</si>
  <si>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</si>
  <si>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</si>
  <si>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</si>
  <si>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</si>
  <si>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</si>
  <si>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</si>
  <si>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</si>
  <si>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</si>
  <si>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</si>
  <si>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</si>
  <si>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</si>
  <si>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</si>
  <si>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</si>
  <si>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</si>
  <si>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</si>
  <si>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</si>
  <si>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</si>
  <si>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</si>
  <si>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</si>
  <si>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</si>
  <si>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</si>
  <si>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</si>
  <si>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</si>
  <si>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</si>
  <si>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</si>
  <si>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</si>
  <si>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</si>
  <si>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</si>
  <si>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</si>
  <si>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</si>
  <si>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</si>
  <si>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</si>
  <si>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</si>
  <si>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</si>
  <si>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</si>
  <si>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</si>
  <si>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</si>
  <si>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</si>
  <si>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</si>
  <si>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</si>
  <si>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</si>
  <si>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</si>
  <si>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</si>
  <si>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</si>
  <si>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</si>
  <si>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</si>
  <si>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</si>
  <si>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</si>
  <si>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</si>
  <si>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</si>
  <si>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</si>
  <si>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</si>
  <si>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</si>
  <si>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</si>
  <si>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</si>
  <si>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</si>
  <si>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</si>
  <si>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</si>
  <si>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</si>
  <si>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</si>
  <si>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</si>
  <si>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</si>
  <si>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</si>
  <si>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</si>
  <si>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</si>
  <si>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</si>
  <si>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</si>
  <si>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</si>
  <si>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</si>
  <si>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</si>
  <si>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</si>
  <si>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</si>
  <si>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</si>
  <si>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</si>
  <si>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</si>
  <si>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</si>
  <si>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</si>
  <si>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</si>
  <si>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</si>
  <si>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</si>
  <si>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</si>
  <si>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</si>
  <si>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</si>
  <si>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</si>
  <si>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</si>
  <si>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</si>
  <si>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</si>
  <si>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</si>
  <si>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</si>
  <si>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</si>
  <si>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</si>
  <si>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</si>
  <si>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</si>
  <si>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</si>
  <si>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</si>
  <si>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</si>
  <si>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</si>
  <si>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</si>
  <si>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</si>
  <si>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</si>
  <si>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</si>
  <si>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</si>
  <si>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</si>
  <si>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</si>
  <si>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</si>
  <si>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</si>
  <si>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</si>
  <si>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</si>
  <si>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</si>
  <si>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</si>
  <si>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</si>
  <si>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</si>
  <si>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</si>
  <si>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</si>
  <si>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</si>
  <si>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</si>
  <si>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</si>
  <si>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</si>
  <si>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</si>
  <si>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</si>
  <si>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</si>
  <si>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</si>
  <si>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</si>
  <si>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</si>
  <si>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</si>
  <si>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</si>
  <si>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</si>
  <si>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</si>
  <si>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</si>
  <si>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</si>
  <si>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</si>
  <si>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</si>
  <si>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</si>
  <si>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</si>
  <si>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</si>
  <si>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</si>
  <si>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</si>
  <si>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</si>
  <si>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</si>
  <si>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</si>
  <si>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</si>
  <si>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</si>
  <si>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</si>
  <si>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</si>
  <si>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</si>
  <si>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</si>
  <si>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</si>
  <si>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</si>
  <si>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</si>
  <si>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</si>
  <si>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</si>
  <si>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</si>
  <si>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</si>
  <si>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</si>
  <si>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</si>
  <si>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</si>
  <si>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</si>
  <si>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</si>
  <si>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</si>
  <si>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</si>
  <si>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</si>
  <si>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</si>
  <si>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</si>
  <si>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</si>
  <si>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</si>
  <si>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</si>
  <si>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</si>
  <si>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</si>
  <si>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</si>
  <si>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</si>
  <si>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</si>
  <si>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</si>
  <si>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</si>
  <si>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</si>
  <si>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</si>
  <si>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</si>
  <si>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</si>
  <si>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</si>
  <si>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</si>
  <si>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</si>
  <si>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</si>
  <si>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</si>
  <si>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</si>
  <si>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</si>
  <si>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</si>
  <si>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</si>
  <si>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</si>
  <si>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</si>
  <si>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</si>
  <si>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</si>
  <si>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</si>
  <si>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</si>
  <si>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</si>
  <si>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</si>
  <si>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</si>
  <si>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</si>
  <si>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</si>
  <si>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</si>
  <si>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</si>
  <si>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</si>
  <si>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</si>
  <si>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</si>
  <si>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</si>
  <si>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</si>
  <si>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</si>
  <si>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</si>
  <si>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</si>
  <si>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</si>
  <si>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</si>
  <si>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</si>
  <si>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</si>
  <si>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</si>
  <si>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</si>
  <si>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</si>
  <si>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</si>
  <si>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</si>
  <si>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</si>
  <si>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</si>
  <si>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</si>
  <si>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</si>
  <si>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</si>
  <si>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</si>
  <si>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</si>
  <si>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</si>
  <si>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</si>
  <si>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</si>
  <si>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</si>
  <si>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</si>
  <si>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</si>
  <si>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</si>
  <si>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</si>
  <si>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</si>
  <si>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</si>
  <si>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</si>
  <si>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</si>
  <si>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</si>
  <si>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</si>
  <si>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</si>
  <si>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</si>
  <si>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</si>
  <si>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</si>
  <si>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</si>
  <si>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</si>
  <si>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</si>
  <si>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</si>
  <si>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</si>
  <si>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</si>
  <si>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</si>
  <si>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</si>
  <si>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</si>
  <si>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</si>
  <si>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</si>
  <si>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</si>
  <si>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</si>
  <si>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</si>
  <si>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</si>
  <si>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</si>
  <si>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</si>
  <si>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</si>
  <si>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</si>
  <si>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</si>
  <si>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</si>
  <si>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</si>
  <si>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</si>
  <si>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</si>
  <si>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</si>
  <si>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</si>
  <si>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</si>
  <si>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</si>
  <si>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</si>
  <si>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</si>
  <si>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</si>
  <si>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</si>
  <si>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</si>
  <si>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</si>
  <si>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</si>
  <si>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</si>
  <si>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</si>
  <si>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</si>
  <si>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</si>
  <si>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</si>
  <si>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</si>
  <si>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</si>
  <si>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</si>
  <si>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</si>
  <si>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</si>
  <si>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</si>
  <si>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</si>
  <si>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</si>
  <si>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</si>
  <si>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</si>
  <si>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</si>
  <si>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</si>
  <si>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</si>
  <si>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</si>
  <si>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</si>
  <si>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</si>
  <si>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</si>
  <si>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</si>
  <si>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</si>
  <si>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</si>
  <si>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</si>
  <si>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</si>
  <si>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</si>
  <si>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</si>
  <si>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</si>
  <si>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</si>
  <si>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</si>
  <si>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</si>
  <si>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</si>
  <si>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</si>
  <si>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</si>
  <si>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</si>
  <si>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</si>
  <si>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</si>
  <si>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</si>
  <si>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</si>
  <si>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</si>
  <si>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</si>
  <si>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</si>
  <si>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</si>
  <si>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</si>
  <si>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</si>
  <si>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</si>
  <si>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</si>
  <si>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</si>
  <si>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</si>
  <si>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</si>
  <si>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</si>
  <si>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</si>
  <si>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</si>
  <si>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</si>
  <si>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</si>
  <si>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</si>
  <si>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</si>
  <si>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</si>
  <si>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</si>
  <si>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</si>
  <si>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</si>
  <si>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</si>
  <si>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</si>
  <si>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</si>
  <si>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</si>
  <si>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</si>
  <si>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</si>
  <si>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</si>
  <si>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</si>
  <si>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</si>
  <si>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</si>
  <si>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</si>
  <si>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</si>
  <si>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</si>
  <si>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</si>
  <si>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</si>
  <si>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</si>
  <si>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</si>
  <si>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</si>
  <si>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</si>
  <si>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</si>
  <si>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</si>
  <si>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</si>
  <si>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</si>
  <si>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</si>
  <si>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</si>
  <si>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</si>
  <si>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</si>
  <si>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</si>
  <si>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</si>
  <si>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</si>
  <si>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</si>
  <si>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</si>
  <si>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</si>
  <si>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</si>
  <si>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</si>
  <si>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</si>
  <si>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</si>
  <si>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</si>
  <si>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</si>
  <si>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</si>
  <si>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</si>
  <si>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</si>
  <si>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</si>
  <si>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</si>
  <si>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</si>
  <si>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</si>
  <si>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</si>
  <si>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</si>
  <si>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</si>
  <si>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</si>
  <si>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</si>
  <si>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</si>
  <si>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</si>
  <si>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</si>
  <si>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</si>
  <si>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</si>
  <si>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</si>
  <si>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</si>
  <si>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</si>
  <si>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</si>
  <si>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</si>
  <si>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</si>
  <si>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</si>
  <si>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</si>
  <si>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</si>
  <si>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</si>
  <si>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</si>
  <si>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</si>
  <si>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</si>
  <si>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</si>
  <si>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</si>
  <si>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</si>
  <si>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</si>
  <si>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</si>
  <si>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</si>
  <si>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</si>
  <si>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</si>
  <si>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</si>
  <si>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</si>
  <si>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</si>
  <si>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</si>
  <si>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</si>
  <si>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</si>
  <si>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</si>
  <si>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</si>
  <si>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</si>
  <si>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</si>
  <si>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</si>
  <si>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</si>
  <si>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</si>
  <si>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</si>
  <si>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</si>
  <si>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</si>
  <si>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</si>
  <si>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</si>
  <si>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</si>
  <si>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</si>
  <si>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</si>
  <si>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</si>
  <si>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</si>
  <si>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</si>
  <si>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</si>
  <si>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</si>
  <si>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</si>
  <si>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</si>
  <si>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</si>
  <si>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</si>
  <si>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</si>
  <si>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</si>
  <si>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</si>
  <si>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</si>
  <si>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</si>
  <si>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</si>
  <si>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</si>
  <si>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</si>
  <si>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</si>
  <si>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</si>
  <si>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</si>
  <si>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</si>
  <si>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</si>
  <si>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</si>
  <si>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</si>
  <si>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</si>
  <si>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</si>
  <si>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</si>
  <si>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</si>
  <si>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</si>
  <si>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</si>
  <si>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</si>
  <si>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</si>
  <si>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</si>
  <si>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</si>
  <si>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</si>
  <si>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</si>
  <si>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</si>
  <si>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</si>
  <si>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</si>
  <si>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</si>
  <si>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</si>
  <si>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</si>
  <si>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</si>
  <si>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</si>
  <si>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</si>
  <si>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</si>
  <si>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</si>
  <si>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</si>
  <si>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</si>
  <si>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</si>
  <si>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</si>
  <si>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</si>
  <si>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</si>
  <si>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</si>
  <si>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</si>
  <si>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</si>
  <si>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</si>
  <si>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</si>
  <si>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</si>
  <si>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</si>
  <si>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</si>
  <si>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</si>
  <si>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</si>
  <si>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</si>
  <si>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</si>
  <si>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</si>
  <si>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</si>
  <si>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</si>
  <si>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</si>
  <si>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</si>
  <si>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</si>
  <si>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</si>
  <si>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</si>
  <si>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</si>
  <si>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</si>
  <si>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</si>
  <si>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</si>
  <si>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</si>
  <si>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</si>
  <si>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</si>
  <si>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</si>
  <si>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</si>
  <si>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</si>
  <si>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</si>
  <si>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</si>
  <si>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</si>
  <si>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</si>
  <si>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</si>
  <si>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</si>
  <si>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</si>
  <si>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</si>
  <si>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</si>
  <si>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</si>
  <si>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</si>
  <si>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</si>
  <si>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</si>
  <si>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</si>
  <si>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</si>
  <si>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</si>
  <si>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</si>
  <si>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</si>
  <si>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</si>
  <si>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</si>
  <si>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</si>
  <si>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</si>
  <si>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</si>
  <si>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</si>
  <si>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</si>
  <si>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</si>
  <si>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</si>
  <si>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</si>
  <si>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</si>
  <si>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</si>
  <si>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</si>
  <si>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</si>
  <si>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</si>
  <si>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</si>
  <si>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</si>
  <si>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</si>
  <si>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</si>
  <si>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</si>
  <si>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</si>
  <si>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</si>
  <si>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</si>
  <si>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</si>
  <si>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</si>
  <si>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</si>
  <si>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</si>
  <si>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</si>
  <si>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</si>
  <si>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</si>
  <si>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</si>
  <si>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</si>
  <si>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</si>
  <si>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</si>
  <si>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</si>
  <si>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</si>
  <si>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</si>
  <si>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</si>
  <si>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</si>
  <si>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</si>
  <si>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</si>
  <si>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</si>
  <si>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</si>
  <si>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</si>
  <si>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</si>
  <si>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</si>
  <si>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</si>
  <si>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</si>
  <si>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</si>
  <si>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</si>
  <si>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</si>
  <si>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</si>
  <si>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</si>
  <si>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</si>
  <si>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</si>
  <si>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</si>
  <si>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</si>
  <si>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</si>
  <si>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</si>
  <si>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</si>
  <si>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</si>
  <si>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</si>
  <si>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</si>
  <si>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</si>
  <si>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</si>
  <si>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</si>
  <si>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</si>
  <si>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</si>
  <si>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</si>
  <si>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</si>
  <si>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</si>
  <si>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</si>
  <si>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</si>
  <si>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</si>
  <si>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</si>
  <si>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</si>
  <si>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</si>
  <si>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</si>
  <si>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</si>
  <si>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</si>
  <si>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</si>
  <si>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</si>
  <si>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</si>
  <si>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</si>
  <si>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</si>
  <si>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</si>
  <si>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</si>
  <si>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</si>
  <si>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</si>
  <si>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</si>
  <si>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</si>
  <si>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</si>
  <si>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</si>
  <si>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</si>
  <si>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</si>
  <si>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</si>
  <si>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</si>
  <si>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</si>
  <si>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</si>
  <si>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</si>
  <si>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</si>
  <si>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</si>
  <si>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</si>
  <si>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</si>
  <si>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</si>
  <si>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</si>
  <si>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</si>
  <si>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</si>
  <si>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</si>
  <si>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</si>
  <si>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</si>
  <si>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</si>
  <si>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</si>
  <si>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</si>
  <si>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</si>
  <si>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</si>
  <si>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</si>
  <si>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</si>
  <si>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</si>
  <si>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</si>
  <si>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</si>
  <si>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</si>
  <si>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</si>
  <si>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</si>
  <si>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</si>
  <si>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</si>
  <si>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</si>
  <si>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</si>
  <si>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</si>
  <si>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</si>
  <si>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</si>
  <si>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</si>
  <si>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</si>
  <si>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</si>
  <si>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</si>
  <si>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</si>
  <si>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</si>
  <si>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</si>
  <si>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</si>
  <si>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</si>
  <si>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</si>
  <si>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</si>
  <si>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</si>
  <si>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</si>
  <si>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</si>
  <si>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</si>
  <si>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</si>
  <si>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</si>
  <si>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</si>
  <si>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</si>
  <si>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</si>
  <si>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</si>
  <si>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</si>
  <si>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</si>
  <si>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</si>
  <si>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</si>
  <si>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</si>
  <si>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</si>
  <si>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</si>
  <si>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</si>
  <si>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</si>
  <si>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</si>
  <si>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</si>
  <si>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</si>
  <si>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</si>
  <si>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</si>
  <si>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</si>
  <si>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</si>
  <si>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</si>
  <si>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</si>
  <si>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</si>
  <si>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</si>
  <si>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</si>
  <si>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</si>
  <si>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</si>
  <si>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</si>
  <si>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</si>
  <si>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</si>
  <si>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</si>
  <si>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</si>
  <si>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</si>
  <si>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</si>
  <si>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</si>
  <si>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</si>
  <si>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</si>
  <si>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</si>
  <si>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</si>
  <si>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</si>
  <si>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</si>
  <si>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</si>
  <si>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</si>
  <si>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</si>
  <si>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</si>
  <si>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</si>
  <si>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</si>
  <si>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</si>
  <si>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</si>
  <si>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</si>
  <si>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</si>
  <si>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</si>
  <si>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</si>
  <si>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</si>
  <si>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</si>
  <si>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</si>
  <si>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</si>
  <si>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</si>
  <si>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</si>
  <si>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</si>
  <si>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</si>
  <si>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</si>
  <si>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</si>
  <si>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</si>
  <si>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</si>
  <si>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</si>
  <si>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</si>
  <si>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</si>
  <si>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</si>
  <si>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</si>
  <si>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</si>
  <si>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</si>
  <si>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</si>
  <si>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</si>
  <si>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</si>
  <si>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</si>
  <si>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</si>
  <si>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</si>
  <si>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</si>
  <si>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</si>
  <si>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</si>
  <si>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</si>
  <si>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</si>
  <si>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</si>
  <si>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</si>
  <si>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</si>
  <si>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</si>
  <si>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</si>
  <si>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</si>
  <si>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</si>
  <si>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</si>
  <si>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</si>
  <si>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</si>
  <si>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</si>
  <si>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</si>
  <si>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</si>
  <si>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</si>
  <si>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</si>
  <si>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</si>
  <si>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</si>
  <si>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</si>
  <si>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</si>
  <si>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</si>
  <si>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</si>
  <si>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</si>
  <si>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</si>
  <si>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</si>
  <si>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</si>
  <si>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</si>
  <si>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</si>
  <si>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</si>
  <si>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</si>
  <si>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</si>
  <si>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</si>
  <si>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</si>
  <si>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</si>
  <si>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</si>
  <si>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</si>
  <si>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</si>
  <si>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</si>
  <si>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</si>
  <si>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</si>
  <si>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</si>
  <si>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</si>
  <si>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</si>
  <si>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</si>
  <si>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</si>
  <si>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</si>
  <si>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</si>
  <si>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</si>
  <si>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</si>
  <si>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</si>
  <si>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</si>
  <si>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</si>
  <si>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</si>
  <si>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</si>
  <si>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</si>
  <si>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</si>
  <si>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</si>
  <si>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</si>
  <si>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</si>
  <si>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</si>
  <si>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</si>
  <si>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</si>
  <si>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</si>
  <si>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</si>
  <si>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</si>
  <si>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</si>
  <si>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</si>
  <si>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</si>
  <si>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</si>
  <si>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</si>
  <si>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</si>
  <si>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</si>
  <si>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</si>
  <si>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</si>
  <si>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</si>
  <si>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</si>
  <si>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</si>
  <si>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</si>
  <si>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</si>
  <si>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</si>
  <si>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</si>
  <si>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</si>
  <si>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</si>
  <si>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</si>
  <si>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</si>
  <si>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</si>
  <si>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</si>
  <si>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</si>
  <si>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</si>
  <si>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</si>
  <si>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</si>
  <si>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</si>
  <si>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</si>
  <si>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</si>
  <si>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</si>
  <si>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</si>
  <si>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</si>
  <si>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</si>
  <si>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</si>
  <si>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</si>
  <si>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</si>
  <si>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</si>
  <si>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</si>
  <si>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</si>
  <si>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</si>
  <si>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</si>
  <si>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</si>
  <si>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</si>
  <si>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</si>
  <si>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</si>
  <si>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</si>
  <si>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</si>
  <si>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</si>
  <si>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</si>
  <si>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</si>
  <si>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</si>
  <si>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</si>
  <si>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</si>
  <si>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</si>
  <si>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</si>
  <si>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</si>
  <si>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</si>
  <si>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</si>
  <si>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</si>
  <si>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</si>
  <si>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</si>
  <si>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</si>
  <si>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</si>
  <si>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</si>
  <si>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</si>
  <si>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</si>
  <si>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</si>
  <si>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</si>
  <si>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</si>
  <si>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</si>
  <si>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</si>
  <si>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</si>
  <si>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</si>
  <si>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</si>
  <si>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</si>
  <si>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</si>
  <si>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</si>
  <si>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</si>
  <si>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</si>
  <si>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</si>
  <si>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</si>
  <si>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</si>
  <si>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</si>
  <si>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</si>
  <si>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</si>
  <si>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</si>
  <si>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</si>
  <si>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</si>
  <si>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</si>
  <si>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</si>
  <si>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</si>
  <si>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</si>
  <si>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</si>
  <si>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</si>
  <si>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</si>
  <si>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</si>
  <si>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</si>
  <si>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</si>
  <si>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</si>
  <si>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</si>
  <si>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</si>
  <si>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</si>
  <si>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</si>
  <si>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</si>
  <si>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</si>
  <si>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</si>
  <si>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</si>
  <si>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</si>
  <si>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</si>
  <si>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</si>
  <si>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</si>
  <si>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</si>
  <si>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</si>
  <si>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</si>
  <si>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</si>
  <si>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</si>
  <si>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</si>
  <si>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</si>
  <si>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</si>
  <si>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</si>
  <si>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</si>
  <si>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</si>
  <si>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</si>
  <si>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</si>
  <si>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</si>
  <si>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</si>
  <si>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</si>
  <si>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</si>
  <si>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</si>
  <si>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</si>
  <si>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</si>
  <si>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</si>
  <si>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</si>
  <si>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</si>
  <si>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</si>
  <si>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</si>
  <si>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</si>
  <si>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</si>
  <si>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</si>
  <si>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</si>
  <si>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</si>
  <si>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</si>
  <si>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</si>
  <si>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</si>
  <si>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</si>
  <si>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</si>
  <si>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</si>
  <si>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</si>
  <si>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</si>
  <si>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</si>
  <si>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</si>
  <si>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</si>
  <si>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</si>
  <si>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</si>
  <si>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</si>
  <si>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</si>
  <si>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</si>
  <si>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</si>
  <si>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</si>
  <si>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</si>
  <si>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</si>
  <si>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</si>
  <si>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</si>
  <si>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</si>
  <si>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</si>
  <si>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</si>
  <si>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</si>
  <si>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</si>
  <si>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</si>
  <si>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</si>
  <si>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</si>
  <si>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</si>
  <si>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</si>
  <si>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</si>
  <si>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</si>
  <si>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</si>
  <si>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</si>
  <si>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</si>
  <si>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</si>
  <si>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</si>
  <si>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</si>
  <si>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</si>
  <si>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</si>
  <si>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</si>
  <si>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</si>
  <si>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</si>
  <si>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</si>
  <si>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</si>
  <si>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</si>
  <si>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</si>
  <si>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</si>
  <si>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</si>
  <si>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</si>
  <si>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</si>
  <si>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</si>
  <si>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</si>
  <si>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</si>
  <si>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</si>
  <si>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</si>
  <si>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</si>
  <si>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</si>
  <si>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</si>
  <si>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</si>
  <si>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</si>
  <si>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</si>
  <si>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</si>
  <si>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</si>
  <si>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</si>
  <si>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</si>
  <si>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</si>
  <si>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</si>
  <si>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</si>
  <si>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</si>
  <si>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</si>
  <si>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</si>
  <si>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</si>
  <si>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</si>
  <si>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</si>
  <si>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</si>
  <si>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</si>
  <si>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</si>
  <si>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</si>
  <si>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</si>
  <si>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</si>
  <si>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</si>
  <si>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</si>
  <si>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</si>
  <si>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</si>
  <si>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</si>
  <si>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</si>
  <si>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</si>
  <si>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</si>
  <si>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</si>
  <si>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</si>
  <si>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</si>
  <si>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</si>
  <si>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</si>
  <si>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</si>
  <si>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</si>
  <si>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</si>
  <si>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</si>
  <si>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</si>
  <si>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</si>
  <si>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</si>
  <si>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</si>
  <si>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</si>
  <si>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</si>
  <si>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</si>
  <si>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</si>
  <si>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</si>
  <si>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</si>
  <si>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</si>
  <si>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</si>
  <si>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</si>
  <si>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</si>
  <si>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</si>
  <si>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</si>
  <si>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</si>
  <si>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</si>
  <si>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</si>
  <si>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</si>
  <si>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</si>
  <si>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</si>
  <si>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</si>
  <si>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</si>
  <si>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</si>
  <si>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</si>
  <si>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</si>
  <si>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</si>
  <si>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</si>
  <si>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</si>
  <si>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</si>
  <si>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</si>
  <si>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</si>
  <si>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</si>
  <si>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</si>
  <si>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</si>
  <si>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</si>
  <si>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</si>
  <si>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</si>
  <si>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</si>
  <si>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</si>
  <si>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</si>
  <si>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</si>
  <si>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</si>
  <si>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</si>
  <si>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</si>
  <si>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</si>
  <si>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</si>
  <si>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</si>
  <si>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</si>
  <si>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</si>
  <si>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</si>
  <si>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</si>
  <si>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</si>
  <si>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</si>
  <si>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</si>
  <si>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</si>
  <si>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</si>
  <si>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</si>
  <si>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</si>
  <si>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</si>
  <si>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</si>
  <si>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</si>
  <si>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</si>
  <si>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</si>
  <si>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</si>
  <si>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</si>
  <si>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</si>
  <si>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</si>
  <si>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</si>
  <si>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</si>
  <si>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</si>
  <si>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</si>
  <si>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</si>
  <si>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</si>
  <si>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</si>
  <si>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</si>
  <si>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</si>
  <si>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</si>
  <si>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</si>
  <si>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</si>
  <si>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</si>
  <si>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</si>
  <si>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</si>
  <si>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</si>
  <si>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</si>
  <si>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</si>
  <si>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</si>
  <si>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</si>
  <si>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</si>
  <si>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</si>
  <si>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</si>
  <si>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</si>
  <si>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</si>
  <si>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</si>
  <si>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</si>
  <si>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</si>
  <si>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</si>
  <si>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</si>
  <si>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</si>
  <si>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</si>
  <si>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</si>
  <si>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</si>
  <si>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</si>
  <si>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</si>
  <si>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</si>
  <si>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</si>
  <si>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</si>
  <si>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</si>
  <si>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</si>
  <si>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</si>
  <si>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</si>
  <si>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</si>
  <si>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</si>
  <si>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</si>
  <si>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</si>
  <si>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</si>
  <si>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</si>
  <si>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</si>
  <si>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</si>
  <si>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</si>
  <si>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</si>
  <si>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</si>
  <si>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</si>
  <si>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</si>
  <si>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</si>
  <si>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</si>
  <si>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</si>
  <si>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</si>
  <si>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</si>
  <si>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</si>
  <si>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</si>
  <si>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</si>
  <si>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</si>
  <si>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</si>
  <si>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</si>
  <si>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</si>
  <si>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</si>
  <si>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</si>
  <si>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</si>
  <si>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</si>
  <si>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</si>
  <si>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</si>
  <si>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</si>
  <si>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</si>
  <si>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</si>
  <si>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</si>
  <si>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</si>
  <si>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</si>
  <si>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</si>
  <si>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</si>
  <si>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</si>
  <si>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</si>
  <si>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</si>
  <si>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</si>
  <si>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</si>
  <si>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</si>
  <si>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</si>
  <si>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</si>
  <si>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</si>
  <si>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</si>
  <si>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</si>
  <si>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</si>
  <si>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</si>
  <si>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</si>
  <si>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</si>
  <si>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</si>
  <si>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</si>
  <si>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</si>
  <si>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</si>
  <si>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</si>
  <si>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</si>
  <si>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</si>
  <si>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</si>
  <si>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</si>
  <si>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</si>
  <si>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</si>
  <si>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</si>
  <si>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</si>
  <si>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</si>
  <si>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</si>
  <si>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</si>
  <si>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</si>
  <si>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</si>
  <si>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</si>
  <si>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</si>
  <si>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</si>
  <si>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</si>
  <si>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</si>
  <si>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</si>
  <si>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</si>
  <si>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</si>
  <si>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</si>
  <si>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</si>
  <si>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</si>
  <si>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</si>
  <si>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</si>
  <si>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</si>
  <si>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</si>
  <si>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</si>
  <si>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</si>
  <si>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</si>
  <si>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</si>
  <si>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</si>
  <si>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</si>
  <si>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</si>
  <si>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</si>
  <si>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</si>
  <si>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</si>
  <si>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</si>
  <si>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</si>
  <si>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</si>
  <si>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</si>
  <si>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</si>
  <si>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</si>
  <si>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</si>
  <si>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</si>
  <si>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</si>
  <si>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</si>
  <si>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</si>
  <si>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</si>
  <si>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</si>
  <si>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</si>
  <si>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</si>
  <si>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</si>
  <si>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</si>
  <si>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</si>
  <si>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</si>
  <si>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</si>
  <si>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</si>
  <si>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</si>
  <si>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</si>
  <si>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</si>
  <si>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</si>
  <si>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</si>
  <si>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</si>
  <si>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</si>
  <si>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</si>
  <si>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</si>
  <si>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</si>
  <si>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</si>
  <si>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</si>
  <si>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</si>
  <si>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</si>
  <si>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</si>
  <si>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</si>
  <si>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</si>
  <si>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</si>
  <si>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</si>
  <si>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</si>
  <si>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</si>
  <si>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</si>
  <si>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</si>
  <si>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</si>
  <si>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</si>
  <si>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</si>
  <si>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</si>
  <si>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</si>
  <si>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</si>
  <si>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</si>
  <si>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</si>
  <si>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</si>
  <si>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</si>
  <si>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</si>
  <si>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</si>
  <si>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</si>
  <si>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</si>
  <si>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</si>
  <si>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</si>
  <si>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</si>
  <si>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</si>
  <si>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</si>
  <si>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</si>
  <si>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</si>
  <si>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</si>
  <si>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</si>
  <si>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</si>
  <si>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</si>
  <si>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</si>
  <si>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</si>
  <si>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</si>
  <si>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</si>
  <si>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</si>
  <si>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</si>
  <si>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</si>
  <si>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</si>
  <si>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</si>
  <si>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</si>
  <si>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</si>
  <si>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</si>
  <si>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</si>
  <si>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</si>
  <si>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</si>
  <si>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</si>
  <si>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</si>
  <si>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</si>
  <si>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</si>
  <si>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</si>
  <si>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</si>
  <si>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</si>
  <si>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</si>
  <si>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</si>
  <si>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</si>
  <si>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</si>
  <si>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</si>
  <si>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</si>
  <si>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</si>
  <si>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</si>
  <si>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</si>
  <si>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</si>
  <si>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</si>
  <si>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</si>
  <si>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</si>
  <si>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</si>
  <si>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</si>
  <si>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</si>
  <si>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</si>
  <si>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</si>
  <si>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</si>
  <si>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</si>
  <si>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</si>
  <si>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</si>
  <si>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</si>
  <si>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</si>
  <si>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</si>
  <si>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</si>
  <si>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</si>
  <si>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</si>
  <si>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</si>
  <si>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</si>
  <si>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</si>
  <si>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</si>
  <si>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</si>
  <si>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</si>
  <si>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</si>
  <si>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</si>
  <si>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</si>
  <si>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</si>
  <si>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</si>
  <si>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</si>
  <si>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</si>
  <si>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</si>
  <si>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</si>
  <si>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</si>
  <si>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</si>
  <si>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</si>
  <si>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</si>
  <si>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</si>
  <si>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</si>
  <si>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</si>
  <si>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</si>
  <si>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</si>
  <si>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</si>
  <si>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</si>
  <si>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</si>
  <si>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</si>
  <si>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</si>
  <si>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</si>
  <si>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</si>
  <si>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</si>
  <si>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</si>
  <si>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</si>
  <si>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</si>
  <si>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</si>
  <si>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</si>
  <si>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</si>
  <si>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</si>
  <si>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</si>
  <si>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</si>
  <si>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</si>
  <si>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</si>
  <si>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</si>
  <si>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</si>
  <si>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</si>
  <si>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</si>
  <si>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</si>
  <si>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</si>
  <si>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</si>
  <si>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</si>
  <si>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</si>
  <si>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</si>
  <si>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</si>
  <si>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</si>
  <si>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</si>
  <si>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</si>
  <si>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</si>
  <si>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</si>
  <si>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</si>
  <si>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</si>
  <si>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</si>
  <si>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</si>
  <si>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</si>
  <si>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</si>
  <si>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</si>
  <si>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</si>
  <si>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</si>
  <si>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</si>
  <si>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</si>
  <si>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</si>
  <si>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</si>
  <si>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</si>
  <si>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</si>
  <si>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</si>
  <si>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</si>
  <si>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</si>
  <si>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</si>
  <si>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</si>
  <si>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</si>
  <si>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</si>
  <si>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</si>
  <si>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</si>
  <si>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</si>
  <si>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</si>
  <si>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</si>
  <si>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</si>
  <si>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</si>
  <si>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</si>
  <si>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</si>
  <si>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</si>
  <si>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</si>
  <si>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</si>
  <si>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</si>
  <si>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</si>
  <si>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</si>
  <si>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</si>
  <si>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</si>
  <si>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</si>
  <si>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</si>
  <si>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</si>
  <si>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</si>
  <si>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</si>
  <si>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</si>
  <si>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</si>
  <si>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</si>
  <si>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</si>
  <si>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</si>
  <si>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</si>
  <si>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</si>
  <si>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</si>
  <si>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</si>
  <si>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</si>
  <si>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</si>
  <si>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</si>
  <si>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</si>
  <si>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</si>
  <si>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</si>
  <si>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</si>
  <si>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</si>
  <si>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</si>
  <si>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</si>
  <si>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</si>
  <si>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</si>
  <si>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</si>
  <si>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</si>
  <si>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</si>
  <si>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</si>
  <si>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</si>
  <si>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</si>
  <si>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</si>
  <si>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</si>
  <si>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</si>
  <si>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</si>
  <si>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</si>
  <si>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</si>
  <si>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</si>
  <si>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</si>
  <si>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</si>
  <si>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</si>
  <si>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</si>
  <si>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</si>
  <si>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</si>
  <si>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</si>
  <si>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</si>
  <si>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</si>
  <si>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</si>
  <si>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</si>
  <si>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</si>
  <si>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</si>
  <si>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</si>
  <si>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</si>
  <si>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</si>
  <si>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</si>
  <si>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</si>
  <si>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</si>
  <si>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</si>
  <si>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</si>
  <si>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</si>
  <si>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</si>
  <si>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</si>
  <si>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</si>
  <si>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</si>
  <si>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</si>
  <si>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</si>
  <si>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</si>
  <si>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</si>
  <si>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</si>
  <si>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</si>
  <si>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</si>
  <si>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</si>
  <si>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</si>
  <si>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</si>
  <si>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</si>
  <si>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</si>
  <si>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</si>
  <si>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</si>
  <si>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</si>
  <si>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</si>
  <si>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</si>
  <si>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</si>
  <si>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</si>
  <si>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</si>
  <si>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</si>
  <si>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</si>
  <si>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</si>
  <si>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</si>
  <si>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</si>
  <si>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</si>
  <si>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</si>
  <si>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</si>
  <si>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</si>
  <si>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</si>
  <si>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</si>
  <si>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</si>
  <si>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</si>
  <si>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</si>
  <si>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</si>
  <si>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</si>
  <si>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</si>
  <si>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</si>
  <si>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</si>
  <si>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</si>
  <si>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</si>
  <si>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</si>
  <si>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</si>
  <si>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</si>
  <si>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</si>
  <si>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</si>
  <si>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</si>
  <si>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</si>
  <si>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</si>
  <si>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</si>
  <si>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</si>
  <si>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</si>
  <si>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</si>
  <si>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</si>
  <si>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</si>
  <si>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</si>
  <si>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</si>
  <si>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</si>
  <si>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</si>
  <si>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</si>
  <si>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</si>
  <si>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</si>
  <si>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</si>
  <si>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</si>
  <si>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</si>
  <si>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</si>
  <si>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</si>
  <si>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</si>
  <si>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</si>
  <si>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</si>
  <si>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</si>
  <si>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</si>
  <si>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</si>
  <si>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</si>
  <si>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</si>
  <si>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</si>
  <si>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</si>
  <si>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</si>
  <si>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</si>
  <si>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</si>
  <si>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</si>
  <si>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</si>
  <si>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</si>
  <si>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</si>
  <si>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</si>
  <si>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</si>
  <si>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</si>
  <si>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</si>
  <si>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</si>
  <si>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</si>
  <si>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</si>
  <si>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</si>
  <si>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</si>
  <si>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</si>
  <si>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</si>
  <si>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</si>
  <si>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</si>
  <si>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</si>
  <si>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</si>
  <si>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</si>
  <si>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</si>
  <si>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</si>
  <si>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</si>
  <si>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</si>
  <si>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</si>
  <si>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</si>
  <si>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</si>
  <si>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</si>
  <si>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</si>
  <si>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</si>
  <si>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</si>
  <si>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</si>
  <si>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</si>
  <si>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</si>
  <si>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</si>
  <si>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</si>
  <si>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</si>
  <si>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</si>
  <si>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</si>
  <si>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</si>
  <si>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</si>
  <si>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</si>
  <si>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</si>
  <si>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</si>
  <si>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</si>
  <si>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</si>
  <si>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</si>
  <si>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</si>
  <si>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</si>
  <si>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</si>
  <si>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</si>
  <si>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</si>
  <si>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</si>
  <si>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</si>
  <si>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</si>
  <si>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</si>
  <si>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</si>
  <si>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</si>
  <si>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</si>
  <si>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</si>
  <si>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</si>
  <si>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</si>
  <si>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</si>
  <si>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</si>
  <si>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</si>
  <si>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</si>
  <si>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</si>
  <si>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</si>
  <si>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</si>
  <si>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</si>
  <si>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</si>
  <si>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</si>
  <si>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</si>
  <si>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</si>
  <si>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</si>
  <si>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</si>
  <si>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</si>
  <si>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</si>
  <si>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</si>
  <si>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</si>
  <si>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</si>
  <si>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</si>
  <si>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</si>
  <si>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</si>
  <si>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</si>
  <si>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</si>
  <si>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</si>
  <si>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</si>
  <si>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</si>
  <si>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</si>
  <si>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</si>
  <si>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</si>
  <si>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</si>
  <si>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</si>
  <si>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</si>
  <si>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</si>
  <si>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</si>
  <si>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</si>
  <si>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</si>
  <si>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</si>
  <si>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</si>
  <si>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</si>
  <si>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</si>
  <si>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</si>
  <si>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</si>
  <si>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</si>
  <si>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</si>
  <si>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</si>
  <si>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</si>
  <si>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</si>
  <si>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</si>
  <si>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</si>
  <si>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</si>
  <si>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</si>
  <si>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</si>
  <si>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</si>
  <si>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</si>
  <si>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</si>
  <si>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</si>
  <si>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</si>
  <si>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</si>
  <si>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</si>
  <si>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</si>
  <si>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</si>
  <si>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</si>
  <si>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</si>
  <si>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</si>
  <si>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</si>
  <si>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</si>
  <si>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</si>
  <si>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</si>
  <si>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</si>
  <si>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</si>
  <si>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</si>
  <si>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</si>
  <si>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</si>
  <si>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</si>
  <si>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</si>
  <si>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</si>
  <si>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</si>
  <si>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</si>
  <si>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</si>
  <si>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</si>
  <si>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</si>
  <si>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</si>
  <si>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</si>
  <si>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</si>
  <si>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</si>
  <si>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</si>
  <si>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</si>
  <si>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</si>
  <si>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</si>
  <si>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</si>
  <si>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</si>
  <si>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</si>
  <si>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</si>
  <si>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</si>
  <si>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</si>
  <si>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</si>
  <si>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</si>
  <si>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</si>
  <si>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</si>
  <si>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</si>
  <si>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</si>
  <si>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</si>
  <si>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</si>
  <si>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</si>
  <si>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</si>
  <si>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</si>
  <si>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</si>
  <si>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</si>
  <si>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</si>
  <si>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</si>
  <si>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</si>
  <si>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</si>
  <si>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</si>
  <si>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</si>
  <si>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</si>
  <si>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</si>
  <si>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</si>
  <si>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</si>
  <si>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</si>
  <si>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</si>
  <si>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</si>
  <si>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</si>
  <si>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</si>
  <si>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</si>
  <si>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</si>
  <si>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</si>
  <si>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</si>
  <si>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</si>
  <si>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</si>
  <si>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</si>
  <si>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</si>
  <si>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</si>
  <si>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</si>
  <si>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</si>
  <si>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</si>
  <si>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</si>
  <si>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</si>
  <si>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</si>
  <si>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</si>
  <si>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</si>
  <si>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</si>
  <si>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</si>
  <si>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</si>
  <si>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</si>
  <si>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</si>
  <si>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</si>
  <si>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</si>
  <si>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</si>
  <si>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</si>
  <si>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</si>
  <si>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</si>
  <si>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</si>
  <si>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</si>
  <si>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</si>
  <si>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</si>
  <si>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</si>
  <si>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</si>
  <si>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</si>
  <si>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</si>
  <si>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</si>
  <si>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</si>
  <si>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</si>
  <si>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</si>
  <si>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</si>
  <si>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</si>
  <si>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</si>
  <si>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</si>
  <si>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</si>
  <si>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</si>
  <si>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</si>
  <si>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</si>
  <si>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</si>
  <si>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</si>
  <si>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</si>
  <si>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</si>
  <si>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</si>
  <si>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</si>
  <si>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</si>
  <si>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</si>
  <si>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</si>
  <si>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</si>
  <si>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</si>
  <si>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</si>
  <si>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</si>
  <si>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</si>
  <si>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</si>
  <si>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</si>
  <si>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</si>
  <si>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</si>
  <si>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</si>
  <si>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</si>
  <si>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</si>
  <si>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</si>
  <si>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</si>
  <si>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</si>
  <si>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</si>
  <si>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</si>
  <si>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</si>
  <si>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</si>
  <si>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</si>
  <si>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</si>
  <si>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</si>
  <si>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</si>
  <si>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</si>
  <si>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</si>
  <si>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</si>
  <si>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</si>
  <si>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</si>
  <si>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</si>
  <si>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</si>
  <si>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</si>
  <si>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</si>
  <si>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</si>
  <si>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</si>
  <si>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</si>
  <si>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</si>
  <si>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</si>
  <si>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</si>
  <si>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</si>
  <si>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</si>
  <si>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</si>
  <si>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</si>
  <si>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</si>
  <si>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</si>
  <si>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</si>
  <si>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</si>
  <si>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</si>
  <si>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</si>
  <si>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</si>
  <si>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</si>
  <si>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</si>
  <si>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</si>
  <si>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</si>
  <si>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</si>
  <si>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</si>
  <si>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</si>
  <si>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</si>
  <si>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</si>
  <si>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</si>
  <si>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</si>
  <si>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</si>
  <si>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</si>
  <si>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</si>
  <si>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</si>
  <si>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</si>
  <si>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</si>
  <si>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</si>
  <si>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</si>
  <si>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</si>
  <si>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</si>
  <si>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</si>
  <si>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</si>
  <si>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</si>
  <si>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</si>
  <si>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</si>
  <si>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</si>
  <si>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</si>
  <si>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</si>
  <si>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</si>
  <si>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</si>
  <si>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</si>
  <si>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</si>
  <si>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</si>
  <si>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</si>
  <si>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</si>
  <si>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</si>
  <si>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</si>
  <si>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</si>
  <si>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</si>
  <si>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</si>
  <si>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</si>
  <si>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</si>
  <si>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</si>
  <si>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</si>
  <si>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</si>
  <si>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</si>
  <si>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</si>
  <si>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</si>
  <si>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</si>
  <si>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</si>
  <si>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</si>
  <si>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</si>
  <si>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</si>
  <si>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</si>
  <si>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</si>
  <si>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</si>
  <si>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</si>
  <si>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</si>
  <si>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</si>
  <si>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</si>
  <si>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</si>
  <si>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</si>
  <si>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</si>
  <si>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</si>
  <si>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</si>
  <si>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</si>
  <si>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</si>
  <si>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</si>
  <si>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</si>
  <si>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</si>
  <si>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</si>
  <si>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</si>
  <si>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</si>
  <si>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</si>
  <si>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</si>
  <si>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</si>
  <si>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</si>
  <si>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</si>
  <si>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</si>
  <si>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</si>
  <si>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</si>
  <si>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</si>
  <si>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</si>
  <si>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</si>
  <si>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</si>
  <si>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</si>
  <si>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</si>
  <si>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</si>
  <si>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</si>
  <si>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</si>
  <si>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</si>
  <si>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</si>
  <si>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</si>
  <si>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</si>
  <si>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</si>
  <si>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</si>
  <si>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</si>
  <si>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</si>
  <si>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</si>
  <si>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</si>
  <si>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</si>
  <si>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</si>
  <si>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</si>
  <si>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</si>
  <si>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</si>
  <si>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</si>
  <si>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</si>
  <si>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</si>
  <si>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</si>
  <si>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</si>
  <si>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</si>
  <si>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</si>
  <si>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</si>
  <si>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</si>
  <si>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</si>
  <si>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</si>
  <si>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</si>
  <si>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</si>
  <si>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</si>
  <si>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</si>
  <si>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</si>
  <si>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</si>
  <si>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</si>
  <si>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</si>
  <si>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</si>
  <si>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</si>
  <si>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</si>
  <si>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</si>
  <si>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</si>
  <si>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</si>
  <si>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</si>
  <si>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</si>
  <si>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</si>
  <si>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</si>
  <si>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</si>
  <si>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</si>
  <si>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</si>
  <si>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</si>
  <si>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</si>
  <si>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</si>
  <si>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</si>
  <si>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</si>
  <si>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</si>
  <si>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</si>
  <si>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</si>
  <si>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</si>
  <si>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</si>
  <si>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</si>
  <si>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</si>
  <si>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</si>
  <si>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</si>
  <si>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</si>
  <si>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</si>
  <si>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</si>
  <si>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</si>
  <si>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</si>
  <si>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</si>
  <si>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</si>
  <si>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</si>
  <si>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</si>
  <si>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</si>
  <si>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</si>
  <si>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</si>
  <si>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</si>
  <si>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</si>
  <si>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</si>
  <si>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</si>
  <si>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</si>
  <si>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</si>
  <si>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</si>
  <si>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</si>
  <si>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</si>
  <si>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</si>
  <si>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</si>
  <si>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</si>
  <si>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</si>
  <si>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</si>
  <si>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</si>
  <si>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</si>
  <si>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</si>
  <si>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</si>
  <si>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</si>
  <si>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</si>
  <si>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</si>
  <si>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</si>
  <si>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</si>
  <si>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</si>
  <si>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</si>
  <si>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</si>
  <si>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</si>
  <si>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</si>
  <si>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</si>
  <si>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</si>
  <si>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</si>
  <si>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</si>
  <si>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</si>
  <si>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</si>
  <si>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</si>
  <si>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</si>
  <si>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</si>
  <si>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</si>
  <si>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</si>
  <si>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</si>
  <si>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</si>
  <si>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</si>
  <si>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</si>
  <si>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</si>
  <si>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</si>
  <si>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</si>
  <si>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</si>
  <si>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</si>
  <si>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</si>
  <si>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</si>
  <si>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</si>
  <si>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</si>
  <si>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</si>
  <si>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</si>
  <si>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</si>
  <si>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</si>
  <si>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</si>
  <si>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</si>
  <si>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</si>
  <si>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</si>
  <si>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</si>
  <si>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</si>
  <si>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</si>
  <si>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</si>
  <si>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</si>
  <si>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</si>
  <si>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</si>
  <si>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</si>
  <si>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</si>
  <si>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</si>
  <si>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</si>
  <si>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</si>
  <si>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</si>
  <si>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</si>
  <si>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</si>
  <si>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</si>
  <si>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</si>
  <si>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</si>
  <si>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</si>
  <si>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</si>
  <si>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</si>
  <si>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</si>
  <si>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</si>
  <si>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</si>
  <si>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</si>
  <si>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</si>
  <si>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</si>
  <si>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</si>
  <si>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</si>
  <si>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</si>
  <si>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</si>
  <si>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</si>
  <si>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</si>
  <si>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</si>
  <si>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</si>
  <si>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</si>
  <si>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</si>
  <si>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</si>
  <si>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</si>
  <si>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</si>
  <si>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</si>
  <si>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</si>
  <si>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</si>
  <si>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</si>
  <si>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</si>
  <si>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</si>
  <si>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</si>
  <si>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</si>
  <si>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</si>
  <si>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</si>
  <si>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</si>
  <si>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</si>
  <si>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</si>
  <si>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</si>
  <si>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</si>
  <si>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</si>
  <si>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</si>
  <si>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</si>
  <si>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</si>
  <si>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</si>
  <si>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</si>
  <si>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</si>
  <si>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</si>
  <si>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</si>
  <si>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</si>
  <si>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</si>
  <si>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</si>
  <si>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</si>
  <si>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</si>
  <si>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</si>
  <si>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</si>
  <si>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</si>
  <si>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</si>
  <si>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</si>
  <si>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</si>
  <si>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</si>
  <si>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</si>
  <si>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</si>
  <si>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</si>
  <si>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</si>
  <si>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</si>
  <si>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</si>
  <si>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Maipú</t>
  </si>
  <si>
    <t>Centro de Salud Familiar Dr. Carlos Godoy</t>
  </si>
  <si>
    <t>tomas lopez</t>
  </si>
  <si>
    <t>claudio adaros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</si>
</sst>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a" xfId="9" builtinId="26"/>
    <cellStyle name="Celda de comprobación" xfId="10" builtinId="23"/>
    <cellStyle name="Escribir 2" xfId="37"/>
    <cellStyle name="Escribir 2 11" xfId="40"/>
    <cellStyle name="Escribir 2 11 2" xfId="58"/>
    <cellStyle name="Escribir 2 11 3" xfId="78"/>
    <cellStyle name="Escribir 2 11 4" xfId="98"/>
    <cellStyle name="Escribir 2 2" xfId="36"/>
    <cellStyle name="Escribir 2 2 2" xfId="54"/>
    <cellStyle name="Escribir 2 2 3" xfId="75"/>
    <cellStyle name="Escribir 2 2 4" xfId="95"/>
    <cellStyle name="Escribir 2 2 5" xfId="123"/>
    <cellStyle name="Escribir 2 2 6" xfId="150"/>
    <cellStyle name="Escribir 2 3" xfId="57"/>
    <cellStyle name="Escribir 2 3 2" xfId="77"/>
    <cellStyle name="Escribir 2 4" xfId="62"/>
    <cellStyle name="Escribir 2 5" xfId="55"/>
    <cellStyle name="Escribir 2 6" xfId="60"/>
    <cellStyle name="Escribir 2 6 2" xfId="61"/>
    <cellStyle name="Escribir 2 6 2 2" xfId="80"/>
    <cellStyle name="Escribir 2 6 3" xfId="79"/>
    <cellStyle name="Escribir 2 7" xfId="96"/>
    <cellStyle name="Escribir 2 8" xfId="124"/>
    <cellStyle name="Escribir 2 9" xfId="151"/>
    <cellStyle name="Escribir_P12" xfId="59"/>
    <cellStyle name="Hipervínculo" xfId="153" builtinId="8"/>
    <cellStyle name="Millares [0] 2" xfId="25"/>
    <cellStyle name="Millares [0] 2 2" xfId="8"/>
    <cellStyle name="Millares 10 3" xfId="30"/>
    <cellStyle name="Millares 2 2" xfId="19"/>
    <cellStyle name="Normal" xfId="0" builtinId="0"/>
    <cellStyle name="Normal 2" xfId="2"/>
    <cellStyle name="Normal 2 2" xfId="17"/>
    <cellStyle name="Normal 3" xfId="20"/>
    <cellStyle name="Normal 6" xfId="7"/>
    <cellStyle name="Normal_nombre" xfId="35"/>
    <cellStyle name="Normal_REM 02-2002" xfId="15"/>
    <cellStyle name="Normal_REM 04-2002" xfId="14"/>
    <cellStyle name="Normal_REM 05-2002" xfId="16"/>
    <cellStyle name="Normal_REM 09-2002" xfId="22"/>
    <cellStyle name="Normal_REM 12-2002" xfId="39"/>
    <cellStyle name="Normal_REM 17-2002" xfId="29"/>
    <cellStyle name="Normal_REM 18A-2002" xfId="34"/>
    <cellStyle name="Normal_REM 21-2002" xfId="6"/>
    <cellStyle name="Normal_RMC-MUNI" xfId="18"/>
    <cellStyle name="Notas 2" xfId="5"/>
    <cellStyle name="Notas 2 10" xfId="109"/>
    <cellStyle name="Notas 2 10 2" xfId="136"/>
    <cellStyle name="Notas 2 11" xfId="108"/>
    <cellStyle name="Notas 2 11 2" xfId="135"/>
    <cellStyle name="Notas 2 12" xfId="111"/>
    <cellStyle name="Notas 2 12 2" xfId="138"/>
    <cellStyle name="Notas 2 13" xfId="99"/>
    <cellStyle name="Notas 2 14" xfId="126"/>
    <cellStyle name="Notas 2 2" xfId="3"/>
    <cellStyle name="Notas 2 2 2" xfId="31"/>
    <cellStyle name="Notas 2 2 2 2" xfId="11"/>
    <cellStyle name="Notas 2 2 2 2 19" xfId="12"/>
    <cellStyle name="Notas 2 2 2 2 19 2" xfId="26"/>
    <cellStyle name="Notas 2 2 2 2 19 2 2" xfId="49"/>
    <cellStyle name="Notas 2 2 2 2 19 2 3" xfId="70"/>
    <cellStyle name="Notas 2 2 2 2 19 2 4" xfId="90"/>
    <cellStyle name="Notas 2 2 2 2 19 2 5" xfId="118"/>
    <cellStyle name="Notas 2 2 2 2 19 2 6" xfId="145"/>
    <cellStyle name="Notas 2 2 2 2 19 3" xfId="44"/>
    <cellStyle name="Notas 2 2 2 2 19 4" xfId="66"/>
    <cellStyle name="Notas 2 2 2 2 19 5" xfId="85"/>
    <cellStyle name="Notas 2 2 2 2 19 6" xfId="113"/>
    <cellStyle name="Notas 2 2 2 2 19 7" xfId="140"/>
    <cellStyle name="Notas 2 2 2 2 2" xfId="24"/>
    <cellStyle name="Notas 2 2 2 2 2 2" xfId="48"/>
    <cellStyle name="Notas 2 2 2 2 2 3" xfId="69"/>
    <cellStyle name="Notas 2 2 2 2 2 4" xfId="89"/>
    <cellStyle name="Notas 2 2 2 2 2 5" xfId="117"/>
    <cellStyle name="Notas 2 2 2 2 2 6" xfId="144"/>
    <cellStyle name="Notas 2 2 2 2 21" xfId="13"/>
    <cellStyle name="Notas 2 2 2 2 21 2" xfId="27"/>
    <cellStyle name="Notas 2 2 2 2 21 2 2" xfId="50"/>
    <cellStyle name="Notas 2 2 2 2 21 2 3" xfId="71"/>
    <cellStyle name="Notas 2 2 2 2 21 2 4" xfId="91"/>
    <cellStyle name="Notas 2 2 2 2 21 2 5" xfId="119"/>
    <cellStyle name="Notas 2 2 2 2 21 2 6" xfId="146"/>
    <cellStyle name="Notas 2 2 2 2 21 3" xfId="45"/>
    <cellStyle name="Notas 2 2 2 2 21 4" xfId="67"/>
    <cellStyle name="Notas 2 2 2 2 21 5" xfId="86"/>
    <cellStyle name="Notas 2 2 2 2 21 6" xfId="114"/>
    <cellStyle name="Notas 2 2 2 2 21 7" xfId="141"/>
    <cellStyle name="Notas 2 2 2 2 3" xfId="43"/>
    <cellStyle name="Notas 2 2 2 2 4" xfId="65"/>
    <cellStyle name="Notas 2 2 2 2 5" xfId="84"/>
    <cellStyle name="Notas 2 2 2 2 6" xfId="112"/>
    <cellStyle name="Notas 2 2 2 2 7" xfId="139"/>
    <cellStyle name="Notas 2 2 2 3" xfId="38"/>
    <cellStyle name="Notas 2 2 2 3 2" xfId="56"/>
    <cellStyle name="Notas 2 2 2 3 3" xfId="76"/>
    <cellStyle name="Notas 2 2 2 3 4" xfId="97"/>
    <cellStyle name="Notas 2 2 2 3 5" xfId="125"/>
    <cellStyle name="Notas 2 2 2 3 6" xfId="152"/>
    <cellStyle name="Notas 2 2 2 4" xfId="52"/>
    <cellStyle name="Notas 2 2 2 5" xfId="73"/>
    <cellStyle name="Notas 2 2 2 6" xfId="93"/>
    <cellStyle name="Notas 2 2 2 7" xfId="121"/>
    <cellStyle name="Notas 2 2 2 8" xfId="148"/>
    <cellStyle name="Notas 2 2 3" xfId="41"/>
    <cellStyle name="Notas 2 2 3 2" xfId="110"/>
    <cellStyle name="Notas 2 2 3 3" xfId="137"/>
    <cellStyle name="Notas 2 2 4" xfId="64"/>
    <cellStyle name="Notas 2 2 5" xfId="82"/>
    <cellStyle name="Notas 2 2 6" xfId="100"/>
    <cellStyle name="Notas 2 2 7" xfId="127"/>
    <cellStyle name="Notas 2 3" xfId="21"/>
    <cellStyle name="Notas 2 3 2" xfId="32"/>
    <cellStyle name="Notas 2 3 2 2" xfId="63"/>
    <cellStyle name="Notas 2 3 2 2 2" xfId="81"/>
    <cellStyle name="Notas 2 3 2 3" xfId="53"/>
    <cellStyle name="Notas 2 3 2 4" xfId="74"/>
    <cellStyle name="Notas 2 3 2 5" xfId="94"/>
    <cellStyle name="Notas 2 3 2 6" xfId="122"/>
    <cellStyle name="Notas 2 3 2 7" xfId="149"/>
    <cellStyle name="Notas 2 3 3" xfId="46"/>
    <cellStyle name="Notas 2 3 3 2" xfId="115"/>
    <cellStyle name="Notas 2 3 3 3" xfId="142"/>
    <cellStyle name="Notas 2 3 4" xfId="87"/>
    <cellStyle name="Notas 2 3 5" xfId="101"/>
    <cellStyle name="Notas 2 3 6" xfId="128"/>
    <cellStyle name="Notas 2 4" xfId="28"/>
    <cellStyle name="Notas 2 4 2" xfId="51"/>
    <cellStyle name="Notas 2 4 2 2" xfId="120"/>
    <cellStyle name="Notas 2 4 2 3" xfId="147"/>
    <cellStyle name="Notas 2 4 3" xfId="72"/>
    <cellStyle name="Notas 2 4 4" xfId="92"/>
    <cellStyle name="Notas 2 4 5" xfId="102"/>
    <cellStyle name="Notas 2 4 6" xfId="129"/>
    <cellStyle name="Notas 2 5" xfId="42"/>
    <cellStyle name="Notas 2 5 2" xfId="103"/>
    <cellStyle name="Notas 2 5 3" xfId="130"/>
    <cellStyle name="Notas 2 6" xfId="83"/>
    <cellStyle name="Notas 2 6 2" xfId="104"/>
    <cellStyle name="Notas 2 6 3" xfId="131"/>
    <cellStyle name="Notas 2 7" xfId="105"/>
    <cellStyle name="Notas 2 7 2" xfId="132"/>
    <cellStyle name="Notas 2 8" xfId="106"/>
    <cellStyle name="Notas 2 8 2" xfId="133"/>
    <cellStyle name="Notas 2 9" xfId="107"/>
    <cellStyle name="Notas 2 9 2" xfId="134"/>
    <cellStyle name="Notas 3" xfId="1"/>
    <cellStyle name="Notas 3 2" xfId="23"/>
    <cellStyle name="Notas 3 2 2" xfId="47"/>
    <cellStyle name="Notas 3 2 3" xfId="68"/>
    <cellStyle name="Notas 3 2 4" xfId="88"/>
    <cellStyle name="Notas 3 2 5" xfId="116"/>
    <cellStyle name="Notas 3 2 6" xfId="143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xmlns="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Q33"/>
  <sheetViews>
    <sheetView showGridLines="0" tabSelected="1" workbookViewId="0">
      <selection activeCell="B13" sqref="B13"/>
    </sheetView>
  </sheetViews>
  <sheetFormatPr baseColWidth="10" defaultColWidth="11.42578125" defaultRowHeight="10.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>
      <c r="A2" s="1435" t="s">
        <v>2</v>
      </c>
      <c r="B2" s="1436" t="s">
        <v>4450</v>
      </c>
      <c r="C2" s="1437">
        <v>1</v>
      </c>
      <c r="D2" s="1438">
        <v>3</v>
      </c>
      <c r="E2" s="1438">
        <v>1</v>
      </c>
      <c r="F2" s="1438">
        <v>1</v>
      </c>
      <c r="G2" s="1439">
        <v>9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>
      <c r="A3" s="1441" t="s">
        <v>3</v>
      </c>
      <c r="B3" s="1442" t="s">
        <v>4451</v>
      </c>
      <c r="C3" s="1437">
        <v>1</v>
      </c>
      <c r="D3" s="1438">
        <v>1</v>
      </c>
      <c r="E3" s="1438">
        <v>1</v>
      </c>
      <c r="F3" s="1438">
        <v>3</v>
      </c>
      <c r="G3" s="1438">
        <v>8</v>
      </c>
      <c r="H3" s="1439">
        <v>0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>
      <c r="A6" s="99" t="s">
        <v>4</v>
      </c>
      <c r="B6" s="1079" t="s">
        <v>11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>
      <c r="A8" s="1447"/>
      <c r="B8" s="1448"/>
      <c r="C8" s="73"/>
      <c r="D8" s="73"/>
      <c r="E8" s="73"/>
      <c r="F8" s="73"/>
      <c r="G8" s="73"/>
      <c r="H8" s="73"/>
    </row>
    <row r="9" spans="1:24" ht="28.5" customHeight="1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111380</v>
      </c>
      <c r="X24" s="65" t="str">
        <f>IF(W24&lt;&gt;"",CONCATENATE("{""EstablecimientoCodigo"":""",W24,"""}"),"")</f>
        <v>{"EstablecimientoCodigo":"111380"}</v>
      </c>
    </row>
    <row r="25" spans="1:24" ht="18" customHeight="1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%7B%22EstablecimientoCodigo%22%3A%22111380%22%7D</v>
      </c>
    </row>
    <row r="26" spans="1:24" ht="19.5" customHeight="1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"111380"}, "include_total": true, "limit": 1, "records_format": "objects", "resource_id": "2c44d782-3365-44e3-aefb-2c8b8363a1bc", "total_estimation_threshold": null, "records": [{"_id":2606,"EstablecimientoCodigo":"111380","EstablecimientoGlosa":"Centro de Salud Familiar Dr. Carlos Godoy","EstablecimientoCodigoAntiguo":"11-380","EstablecimientoCodigoMadreAntiguo":null,"EstablecimientoCodigoMadreNuevo":null,"RegionCodigo":"13","RegionGlosa":"Región Metropolitana de Santiago","SeremiSaludCodigo_ServicioDeSaludCodigo":"11","SeremiSaludGlosa_ServicioDeSaludGlosa":"Servicio de Salud Metropolitano Central","TipoPertenenciaEstabGlosa":"Perteneciente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Familiar","DependenciaAdministrativa":"Municipal","NivelAtencionEstabglosa":"Primario","ComunaCodigo":"13119","ComunaGlosa":"Maipú","TipoViaGlosa":"Avenida","Numero":"1565","NombreVia":"El Conquistador","TelefonoMovil_TelefonoFijo":"222562067","FechaInicioFuncionamientoEstab":null,"TieneServicioUrgencia":"NO","TipoUrgencia":"No Aplica","ClasificacionTipoSapu":"No Aplica","Latitud":-33.52776,"Longitud":-70.79639,"TipoSistemaSaludGlosa":"Público","EstadoFuncionamiento":"Vigente en Operación Habitual","NivelComplejidadEstabGlosa":"Baja Complejidad","TipoAtencionEstabGlosa":"Atención Abierta-Ambulatoria","FechaIncorporacion":null,"FechaCierre":null}], "fields": [{"id": "_id", "type": "int"}, {"id": "EstablecimientoCodigo", "type": "text", "info": {"label": "", "notes": "", "type_override": "text"}}, {"id": "EstablecimientoGlosa", "type": "text", "info": {"label": "", "notes": "", "type_override": ""}}, {"id": "EstablecimientoCodigoAntiguo", "type": "text", "info": {"label": "", "notes": "", "type_override": ""}}, {"id": "EstablecimientoCodigoMadreAntiguo", "type": "text", "info": {"label": "", "notes": "", "type_override": ""}}, {"id": "EstablecimientoCodigoMadreNuevo", "type": "text", "info": {"label": "", "notes": "", "type_override": "text"}}, {"id": "RegionCodigo", "type": "text", "info": {"label": "", "notes": "", "type_override": "text"}}, {"id": "RegionGlosa", "type": "text", "info": {"label": "", "notes": "", "type_override": ""}}, {"id": "SeremiSaludCodigo_ServicioDeSaludCodigo", "type": "text", "info": {"label": "", "notes": "", "type_override": "text"}}, {"id": "SeremiSaludGlosa_ServicioDeSaludGlosa", "type": "text", "info": {"label": "", "notes": "", "type_override": ""}}, {"id": "TipoPertenenciaEstabGlosa", "type": "text", "info": {"label": "", "notes": "", "type_override": ""}}, {"id": "TipoEstablecimientoGlosa", "type": "text", "info": {"label": "", "notes": "", "type_override": ""}}, {"id": "AmbitoFuncionamiento", "type": "text", "info": {"label": "", "notes": "", "type_override": ""}}, {"id": "Certificacion", "type": "text", "info": {"label": "", "notes": "", "type_override": ""}}, {"id": "DependenciaAdministrativa", "type": "text", "info": {"label": "", "notes": "", "type_override": ""}}, {"id": "NivelAtencionEstabglosa", "type": "text", "info": {"label": "", "notes": "", "type_override": ""}}, {"id": "ComunaCodigo", "type": "text", "info": {"label": "", "notes": "", "type_override": "text"}}, {"id": "ComunaGlosa", "type": "text", "info": {"label": "", "notes": "", "type_override": ""}}, {"id": "TipoViaGlosa", "type": "text", "info": {"label": "", "notes": "", "type_override": ""}}, {"id": "Numero", "type": "text", "info": {"label": "", "notes": "", "type_override": "text"}}, {"id": "NombreVia", "type": "text", "info": {"label": "", "notes": "", "type_override": ""}}, {"id": "TelefonoMovil_TelefonoFijo", "type": "text", "info": {"label": "", "notes": "", "type_override": ""}}, {"id": "FechaInicioFuncionamientoEstab", "type": "timestamp", "info": {"label": "", "notes": "", "type_override": "timestamp"}}, {"id": "TieneServicioUrgencia", "type": "text", "info": {"label": "", "notes": "", "type_override": ""}}, {"id": "TipoUrgencia", "type": "text", "info": {"label": "", "notes": "", "type_override": ""}}, {"id": "ClasificacionTipoSapu", "type": "text", "info": {"label": "", "notes": "", "type_override": ""}}, {"id": "Latitud", "type": "numeric", "info": {"label": "", "notes": "", "type_override": "numeric"}}, {"id": "Longitud", "type": "numeric", "info": {"label": "", "notes": "", "type_override": "numeric"}}, {"id": "TipoSistemaSaludGlosa", "type": "text", "info": {"label": "", "notes": "", "type_override": ""}}, {"id": "EstadoFuncionamiento", "type": "text", "info": {"label": "", "notes": "", "type_override": ""}}, {"id": "NivelComplejidadEstabGlosa", "type": "text", "info": {"label": "", "notes": "", "type_override": ""}}, {"id": "TipoAtencionEstabGlosa", "type": "text", "info": {"label": "", "notes": "", "type_override": ""}}, {"id": "FechaIncorporacion", "type": "timestamp", "info": {"label": "", "notes": "", "type_override": "timestamp"}}, {"id": "FechaCierre", "type": "timestamp", "info": {"label": "", "notes": "", "type_override": "timestamp"}}], "_links": {"start": "/api/3/action/datastore_search?resource_id=2c44d782-3365-44e3-aefb-2c8b8363a1bc&amp;limit=1&amp;filters=%7B%22EstablecimientoCodigo%22%3A%22111380%22%7D", "next": "/api/3/action/datastore_search?resource_id=2c44d782-3365-44e3-aefb-2c8b8363a1bc&amp;limit=1&amp;filters=%7B%22EstablecimientoCodigo%22%3A%22111380%22%7D&amp;offset=1"}, "total": 1, "total_was_estimated": false}}</v>
      </c>
    </row>
    <row r="27" spans="1:24" ht="19.5" customHeight="1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Dr. Carlos Godoy</v>
      </c>
    </row>
    <row r="29" spans="1:24" ht="18.75" customHeight="1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13119</v>
      </c>
    </row>
    <row r="30" spans="1:24" ht="18.75" customHeight="1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Maipú</v>
      </c>
    </row>
    <row r="31" spans="1:24" ht="17.2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>
      <c r="V33" s="73" t="str">
        <f>IF($W$29&lt;&gt; "",IF(LEN($W$29)&gt;4,LEFT($W$29,1),"0"),"")</f>
        <v>1</v>
      </c>
      <c r="W33" s="73" t="str">
        <f>IF($W$29&lt;&gt;"",LEFT(RIGHT($W$29,4),1),"")</f>
        <v>3</v>
      </c>
      <c r="X33" s="73" t="str">
        <f>IF($W$29&lt;&gt;"",LEFT(RIGHT($W$29,3),1),"")</f>
        <v>1</v>
      </c>
      <c r="Y33" s="73" t="str">
        <f>IF($W$29&lt;&gt;"",LEFT(RIGHT($W$29,2),1),"")</f>
        <v>1</v>
      </c>
      <c r="Z33" s="73" t="str">
        <f>IF($W$29&lt;&gt;"",RIGHT($W$29,1),"")</f>
        <v>9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>
      <formula1>0</formula1>
      <formula2>9</formula2>
    </dataValidation>
    <dataValidation type="list" allowBlank="1" showInputMessage="1" showErrorMessage="1" sqref="B6">
      <formula1>$W$11:$W$22</formula1>
    </dataValidation>
  </dataValidations>
  <hyperlinks>
    <hyperlink ref="W25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J258"/>
  <sheetViews>
    <sheetView showGridLines="0" topLeftCell="A52" zoomScaleNormal="100" workbookViewId="0">
      <selection activeCell="E71" sqref="E71"/>
    </sheetView>
  </sheetViews>
  <sheetFormatPr baseColWidth="10" defaultColWidth="11.42578125" defaultRowHeight="1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>
      <c r="A1" s="5551" t="s">
        <v>23</v>
      </c>
    </row>
    <row r="2" spans="1:111">
      <c r="A2" s="5551" t="str">
        <f>CONCATENATE("COMUNA: ",NOMBRE!B2, " (",NOMBRE!C2,NOMBRE!D2,NOMBRE!E2,NOMBRE!F2,NOMBRE!G2,")")</f>
        <v>COMUNA: Maipú (13119)</v>
      </c>
    </row>
    <row r="3" spans="1:111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11">
      <c r="A4" s="5551" t="str">
        <f>CONCATENATE("MES: ",NOMBRE!B6, " (",NOMBRE!C6,NOMBRE!D6,")")</f>
        <v>MES: MARZO (03)</v>
      </c>
    </row>
    <row r="5" spans="1:111">
      <c r="A5" s="5551" t="str">
        <f>CONCATENATE("AÑO: ",NOMBRE!B7)</f>
        <v>AÑO: 2026</v>
      </c>
    </row>
    <row r="6" spans="1:111" s="5554" customFormat="1" ht="18" customHeight="1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>
      <c r="A12" s="7236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>
      <c r="A14" s="7209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>
      <c r="A16" s="7210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>
      <c r="A18" s="7210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>
      <c r="A20" s="7209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>
      <c r="A22" s="7210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>
      <c r="A23" s="720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>
      <c r="A24" s="720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>
      <c r="A25" s="720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>
      <c r="A26" s="721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>
      <c r="A28" s="7231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>
      <c r="A29" s="7208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>
      <c r="A30" s="7210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>
      <c r="A32" s="7210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>
      <c r="A36" s="7208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>
      <c r="A37" s="7209"/>
      <c r="B37" s="1646" t="s">
        <v>98</v>
      </c>
      <c r="C37" s="1646">
        <f t="shared" ref="C37:C38" si="38">SUM(D37:E37)</f>
        <v>44</v>
      </c>
      <c r="D37" s="5638">
        <v>22</v>
      </c>
      <c r="E37" s="5639">
        <v>22</v>
      </c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>
        <v>25</v>
      </c>
      <c r="U37" s="1616">
        <v>19</v>
      </c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>
        <v>0</v>
      </c>
      <c r="AL37" s="5651">
        <v>0</v>
      </c>
      <c r="AM37" s="5651">
        <v>2</v>
      </c>
      <c r="AN37" s="5650">
        <v>4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>
      <c r="A38" s="7209"/>
      <c r="B38" s="1646" t="s">
        <v>65</v>
      </c>
      <c r="C38" s="1737">
        <f t="shared" si="38"/>
        <v>32</v>
      </c>
      <c r="D38" s="5638">
        <v>12</v>
      </c>
      <c r="E38" s="5639">
        <v>20</v>
      </c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10</v>
      </c>
      <c r="U38" s="1616">
        <v>22</v>
      </c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>
        <v>0</v>
      </c>
      <c r="AL38" s="5651">
        <v>7</v>
      </c>
      <c r="AM38" s="5651">
        <v>0</v>
      </c>
      <c r="AN38" s="5650">
        <v>0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>
      <c r="A39" s="7210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>
      <c r="A44" s="7208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>
      <c r="A45" s="7209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>
      <c r="A46" s="7209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>
      <c r="A57" s="7211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>
      <c r="A58" s="720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>
      <c r="A64" s="7209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>
      <c r="A70" s="7198" t="s">
        <v>114</v>
      </c>
      <c r="B70" s="7198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>
      <c r="A71" s="7199" t="s">
        <v>115</v>
      </c>
      <c r="B71" s="7199"/>
      <c r="C71" s="1646">
        <f>SUM(D71:E71)</f>
        <v>30</v>
      </c>
      <c r="D71" s="1615">
        <v>14</v>
      </c>
      <c r="E71" s="1544">
        <v>16</v>
      </c>
      <c r="F71" s="1586">
        <f>SUM(G71:H71)</f>
        <v>27</v>
      </c>
      <c r="G71" s="1615">
        <v>10</v>
      </c>
      <c r="H71" s="1620">
        <v>17</v>
      </c>
      <c r="I71" s="5710">
        <v>2</v>
      </c>
      <c r="J71" s="5711">
        <v>4</v>
      </c>
      <c r="K71" s="1544">
        <v>0</v>
      </c>
      <c r="L71" s="1647">
        <v>0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>
      <c r="A72" s="7199" t="s">
        <v>116</v>
      </c>
      <c r="B72" s="7199"/>
      <c r="C72" s="1646">
        <f>SUM(D72:E72)</f>
        <v>1</v>
      </c>
      <c r="D72" s="1615">
        <v>0</v>
      </c>
      <c r="E72" s="1544">
        <v>1</v>
      </c>
      <c r="F72" s="1586">
        <f>SUM(G72:H72)</f>
        <v>11</v>
      </c>
      <c r="G72" s="1615">
        <v>6</v>
      </c>
      <c r="H72" s="1620">
        <v>5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>
      <c r="A73" s="7200" t="s">
        <v>117</v>
      </c>
      <c r="B73" s="7200"/>
      <c r="C73" s="1737">
        <f>SUM(D73:E73)</f>
        <v>4</v>
      </c>
      <c r="D73" s="1615">
        <v>1</v>
      </c>
      <c r="E73" s="1544">
        <v>3</v>
      </c>
      <c r="F73" s="1672">
        <f>SUM(G73:H73)</f>
        <v>3</v>
      </c>
      <c r="G73" s="1615">
        <v>3</v>
      </c>
      <c r="H73" s="1620">
        <v>0</v>
      </c>
      <c r="I73" s="5710">
        <v>0</v>
      </c>
      <c r="J73" s="5711">
        <v>0</v>
      </c>
      <c r="K73" s="1544">
        <v>0</v>
      </c>
      <c r="L73" s="1647">
        <v>7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>
      <c r="A74" s="7201" t="s">
        <v>77</v>
      </c>
      <c r="B74" s="7201"/>
      <c r="C74" s="1643">
        <f t="shared" ref="C74:L74" si="59">SUM(C70:C73)</f>
        <v>35</v>
      </c>
      <c r="D74" s="1662">
        <f t="shared" si="59"/>
        <v>15</v>
      </c>
      <c r="E74" s="1596">
        <f t="shared" si="59"/>
        <v>20</v>
      </c>
      <c r="F74" s="1596">
        <f t="shared" si="59"/>
        <v>41</v>
      </c>
      <c r="G74" s="1662">
        <f t="shared" si="59"/>
        <v>19</v>
      </c>
      <c r="H74" s="5712">
        <f t="shared" si="59"/>
        <v>22</v>
      </c>
      <c r="I74" s="5713">
        <f t="shared" si="59"/>
        <v>2</v>
      </c>
      <c r="J74" s="1643">
        <f t="shared" si="59"/>
        <v>4</v>
      </c>
      <c r="K74" s="1596">
        <f t="shared" si="59"/>
        <v>0</v>
      </c>
      <c r="L74" s="1643">
        <f t="shared" si="59"/>
        <v>7</v>
      </c>
    </row>
    <row r="75" spans="1:102" ht="18" customHeight="1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>
      <c r="A184" s="65" t="s">
        <v>188</v>
      </c>
    </row>
    <row r="185" spans="1:100" ht="33" customHeight="1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ht="17.25" customHeight="1"/>
    <row r="257" spans="1:2" ht="12" customHeight="1"/>
    <row r="258" spans="1:2" ht="25.5" hidden="1" customHeight="1">
      <c r="A258" s="5801">
        <f>SUM(C11:C32,C36:C39,C44:C66,C70:C73,F70:F73,B78:B83,B88:B93,B98:B110,B117:B129,B136:B148,B155:B165,B172:B182,B189:B199)</f>
        <v>152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/>
    <dataValidation type="whole" operator="greaterThanOrEqual" allowBlank="1" showInputMessage="1" showErrorMessage="1" sqref="C117:L129 C98:L110 C136:L148">
      <formula1>0</formula1>
    </dataValidation>
    <dataValidation type="whole" allowBlank="1" showInputMessage="1" showErrorMessage="1" sqref="C78:M83 B83">
      <formula1>0</formula1>
      <formula2>9.99999999999999E+36</formula2>
    </dataValidation>
    <dataValidation type="whole" allowBlank="1" showInputMessage="1" showErrorMessage="1" sqref="D11:AH32">
      <formula1>0</formula1>
      <formula2>9.99999999999999E+34</formula2>
    </dataValidation>
    <dataValidation type="whole" allowBlank="1" showInputMessage="1" showErrorMessage="1" sqref="B155:N165 B172:I182 B189:I199 F44:AP66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L51"/>
  <sheetViews>
    <sheetView showGridLines="0" zoomScaleNormal="100" workbookViewId="0"/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5" t="s">
        <v>23</v>
      </c>
    </row>
    <row r="2" spans="1:85">
      <c r="A2" s="25" t="str">
        <f>CONCATENATE("COMUNA: ",NOMBRE!B2, " (",NOMBRE!C2,NOMBRE!D2,NOMBRE!E2,NOMBRE!F2,NOMBRE!G2,")")</f>
        <v>COMUNA: Maipú (13119)</v>
      </c>
    </row>
    <row r="3" spans="1:8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5">
      <c r="A4" s="25" t="str">
        <f>CONCATENATE("MES: ",NOMBRE!B6, " (",NOMBRE!C6,NOMBRE!D6,")")</f>
        <v>MES: MARZO (03)</v>
      </c>
    </row>
    <row r="5" spans="1:85">
      <c r="A5" s="25" t="str">
        <f>CONCATENATE("AÑO: ",NOMBRE!B7)</f>
        <v>AÑO: 2026</v>
      </c>
    </row>
    <row r="6" spans="1:85" s="55" customFormat="1" ht="19.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>
      <formula1>0</formula1>
    </dataValidation>
    <dataValidation operator="notBetween" allowBlank="1" showInputMessage="1" showErrorMessage="1" error="Valor no Permitido" sqref="A30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827"/>
  <sheetViews>
    <sheetView showGridLines="0" topLeftCell="A90" zoomScaleNormal="100" workbookViewId="0">
      <selection activeCell="D115" sqref="D115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Maipú (13119)</v>
      </c>
    </row>
    <row r="3" spans="1:9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>
      <c r="A4" s="25" t="str">
        <f>CONCATENATE("MES: ",NOMBRE!B6, " (",NOMBRE!C6,NOMBRE!D6,")")</f>
        <v>MES: MARZO (03)</v>
      </c>
    </row>
    <row r="5" spans="1:94">
      <c r="A5" s="25" t="str">
        <f>CONCATENATE("AÑO: ",NOMBRE!B7)</f>
        <v>AÑO: 2026</v>
      </c>
    </row>
    <row r="6" spans="1:94" s="235" customFormat="1" ht="18" customHeight="1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>
      <c r="A13" s="7504" t="s">
        <v>216</v>
      </c>
      <c r="B13" s="7504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>
      <c r="A14" s="750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>
      <c r="A15" s="750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>
      <c r="A20" s="7516" t="s">
        <v>228</v>
      </c>
      <c r="B20" s="7517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>
      <c r="A21" s="7208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>
      <c r="A22" s="720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>
      <c r="A23" s="7209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>
      <c r="A24" s="721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>
      <c r="A61" s="7519" t="s">
        <v>266</v>
      </c>
      <c r="B61" s="7520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>
      <c r="A62" s="7496" t="s">
        <v>267</v>
      </c>
      <c r="B62" s="7496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>
      <c r="A63" s="7496" t="s">
        <v>268</v>
      </c>
      <c r="B63" s="7496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>
      <c r="A64" s="7496" t="s">
        <v>269</v>
      </c>
      <c r="B64" s="7496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>
      <c r="A65" s="7496" t="s">
        <v>270</v>
      </c>
      <c r="B65" s="7496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>
      <c r="A66" s="7497" t="s">
        <v>271</v>
      </c>
      <c r="B66" s="7497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>
      <c r="A67" s="7498" t="s">
        <v>272</v>
      </c>
      <c r="B67" s="7498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>
      <c r="A90" s="750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>
      <c r="A91" s="750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>
      <c r="A92" s="7209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>
      <c r="A93" s="7210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>
      <c r="A97" s="7150" t="s">
        <v>77</v>
      </c>
      <c r="B97" s="7280"/>
      <c r="C97" s="1595">
        <f t="shared" ref="C97:I97" si="33">SUM(C98:C102)</f>
        <v>76</v>
      </c>
      <c r="D97" s="1662">
        <f t="shared" si="33"/>
        <v>34</v>
      </c>
      <c r="E97" s="1596">
        <f t="shared" si="33"/>
        <v>42</v>
      </c>
      <c r="F97" s="1595">
        <f>SUM(F98:F102)</f>
        <v>15</v>
      </c>
      <c r="G97" s="1596">
        <f t="shared" si="33"/>
        <v>20</v>
      </c>
      <c r="H97" s="1595">
        <f t="shared" si="33"/>
        <v>19</v>
      </c>
      <c r="I97" s="1596">
        <f t="shared" si="33"/>
        <v>22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>
      <c r="A98" s="7499" t="s">
        <v>198</v>
      </c>
      <c r="B98" s="7500"/>
      <c r="C98" s="1663">
        <f>SUM(D98+E98)</f>
        <v>35</v>
      </c>
      <c r="D98" s="1664">
        <f>SUM(F98+H98)</f>
        <v>13</v>
      </c>
      <c r="E98" s="1579">
        <f>SUM(G98+I98)</f>
        <v>22</v>
      </c>
      <c r="F98" s="1511">
        <v>4</v>
      </c>
      <c r="G98" s="1512">
        <v>8</v>
      </c>
      <c r="H98" s="1511">
        <v>9</v>
      </c>
      <c r="I98" s="1554">
        <v>14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>
      <c r="A99" s="7477" t="s">
        <v>278</v>
      </c>
      <c r="B99" s="7393"/>
      <c r="C99" s="1665">
        <f>SUM(D99+E99)</f>
        <v>5</v>
      </c>
      <c r="D99" s="1666">
        <f t="shared" ref="D99:E102" si="34">SUM(F99+H99)</f>
        <v>2</v>
      </c>
      <c r="E99" s="1583">
        <f t="shared" si="34"/>
        <v>3</v>
      </c>
      <c r="F99" s="942">
        <v>0</v>
      </c>
      <c r="G99" s="1535">
        <v>2</v>
      </c>
      <c r="H99" s="942">
        <v>2</v>
      </c>
      <c r="I99" s="943">
        <v>1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>
      <c r="A100" s="7477" t="s">
        <v>200</v>
      </c>
      <c r="B100" s="7393"/>
      <c r="C100" s="1665">
        <f>SUM(D100+E100)</f>
        <v>16</v>
      </c>
      <c r="D100" s="1666">
        <f t="shared" si="34"/>
        <v>10</v>
      </c>
      <c r="E100" s="1583">
        <f t="shared" si="34"/>
        <v>6</v>
      </c>
      <c r="F100" s="1539">
        <v>4</v>
      </c>
      <c r="G100" s="1544">
        <v>4</v>
      </c>
      <c r="H100" s="1539">
        <v>6</v>
      </c>
      <c r="I100" s="1540">
        <v>2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>
      <c r="A101" s="7478" t="s">
        <v>201</v>
      </c>
      <c r="B101" s="7479"/>
      <c r="C101" s="1667">
        <f>SUM(D101+E101)</f>
        <v>18</v>
      </c>
      <c r="D101" s="1668">
        <f>SUM(F101+H101)</f>
        <v>7</v>
      </c>
      <c r="E101" s="1669">
        <f>SUM(G101+I101)</f>
        <v>11</v>
      </c>
      <c r="F101" s="1561">
        <v>5</v>
      </c>
      <c r="G101" s="1565">
        <v>6</v>
      </c>
      <c r="H101" s="1561">
        <v>2</v>
      </c>
      <c r="I101" s="1562">
        <v>5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>
      <c r="A102" s="7480" t="s">
        <v>303</v>
      </c>
      <c r="B102" s="7481"/>
      <c r="C102" s="1670">
        <f>SUM(D102+E102)</f>
        <v>2</v>
      </c>
      <c r="D102" s="1671">
        <f t="shared" si="34"/>
        <v>2</v>
      </c>
      <c r="E102" s="1672">
        <f t="shared" si="34"/>
        <v>0</v>
      </c>
      <c r="F102" s="1519">
        <v>2</v>
      </c>
      <c r="G102" s="1520">
        <v>0</v>
      </c>
      <c r="H102" s="1519">
        <v>0</v>
      </c>
      <c r="I102" s="1550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>
      <c r="A108" s="7471" t="s">
        <v>315</v>
      </c>
      <c r="B108" s="747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>
      <c r="A109" s="7473" t="s">
        <v>316</v>
      </c>
      <c r="B109" s="747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>
      <c r="A112" s="7364" t="s">
        <v>319</v>
      </c>
      <c r="B112" s="7365"/>
      <c r="C112" s="1678">
        <f t="shared" si="35"/>
        <v>76</v>
      </c>
      <c r="D112" s="1679">
        <f>+F112+H112</f>
        <v>34</v>
      </c>
      <c r="E112" s="1548">
        <f>+G112+I112</f>
        <v>42</v>
      </c>
      <c r="F112" s="1561">
        <v>15</v>
      </c>
      <c r="G112" s="978">
        <v>20</v>
      </c>
      <c r="H112" s="1561">
        <v>19</v>
      </c>
      <c r="I112" s="1565">
        <v>22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7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>
      <c r="A115" s="7366" t="s">
        <v>322</v>
      </c>
      <c r="B115" s="1691" t="s">
        <v>323</v>
      </c>
      <c r="C115" s="1692">
        <f t="shared" si="35"/>
        <v>67</v>
      </c>
      <c r="D115" s="1693">
        <f t="shared" ref="D115:E117" si="41">SUM(F115+H115+J115+L115+N115+P115+R115+T115)</f>
        <v>30</v>
      </c>
      <c r="E115" s="1510">
        <f t="shared" si="41"/>
        <v>37</v>
      </c>
      <c r="F115" s="1511">
        <v>14</v>
      </c>
      <c r="G115" s="1694">
        <v>20</v>
      </c>
      <c r="H115" s="1511">
        <v>16</v>
      </c>
      <c r="I115" s="1512">
        <v>17</v>
      </c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>
        <v>0</v>
      </c>
      <c r="W115" s="5295">
        <v>6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>
      <c r="A116" s="7367"/>
      <c r="B116" s="1695" t="s">
        <v>324</v>
      </c>
      <c r="C116" s="982">
        <f t="shared" si="35"/>
        <v>7</v>
      </c>
      <c r="D116" s="1696">
        <f t="shared" si="41"/>
        <v>2</v>
      </c>
      <c r="E116" s="1697">
        <f t="shared" si="41"/>
        <v>5</v>
      </c>
      <c r="F116" s="1561">
        <v>1</v>
      </c>
      <c r="G116" s="978">
        <v>0</v>
      </c>
      <c r="H116" s="1561">
        <v>1</v>
      </c>
      <c r="I116" s="1565">
        <v>5</v>
      </c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>
      <c r="A117" s="7368"/>
      <c r="B117" s="1698" t="s">
        <v>325</v>
      </c>
      <c r="C117" s="1699">
        <f t="shared" si="35"/>
        <v>2</v>
      </c>
      <c r="D117" s="1700">
        <f t="shared" si="41"/>
        <v>2</v>
      </c>
      <c r="E117" s="1701">
        <f t="shared" si="41"/>
        <v>0</v>
      </c>
      <c r="F117" s="1702">
        <v>0</v>
      </c>
      <c r="G117" s="1703">
        <v>0</v>
      </c>
      <c r="H117" s="1702">
        <v>2</v>
      </c>
      <c r="I117" s="1704">
        <v>0</v>
      </c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>
        <v>0</v>
      </c>
      <c r="W117" s="1649">
        <v>1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>
      <c r="A124" s="7468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>
      <c r="A125" s="7199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>
      <c r="A130" s="7199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>
      <c r="A139" s="7468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>
      <c r="A150" s="7209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>
      <c r="A152" s="7150" t="s">
        <v>345</v>
      </c>
      <c r="B152" s="7280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>
      <c r="A192" s="7384" t="s">
        <v>374</v>
      </c>
      <c r="B192" s="738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>
      <c r="A193" s="7386" t="s">
        <v>375</v>
      </c>
      <c r="B193" s="7387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>
      <c r="A194" s="7388" t="s">
        <v>376</v>
      </c>
      <c r="B194" s="738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>
      <c r="A206" s="744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>
      <c r="A207" s="745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>
      <c r="A208" s="7451" t="s">
        <v>77</v>
      </c>
      <c r="B208" s="745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>
      <c r="A213" s="7353" t="s">
        <v>413</v>
      </c>
      <c r="B213" s="7354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>
      <c r="A214" s="7355" t="s">
        <v>414</v>
      </c>
      <c r="B214" s="7356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>
      <c r="A215" s="7357" t="s">
        <v>415</v>
      </c>
      <c r="B215" s="7358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>
      <c r="A219" s="7329" t="s">
        <v>421</v>
      </c>
      <c r="B219" s="7330"/>
      <c r="C219" s="7330"/>
      <c r="D219" s="7331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>
      <c r="A220" s="7332" t="s">
        <v>422</v>
      </c>
      <c r="B220" s="7333"/>
      <c r="C220" s="7333"/>
      <c r="D220" s="7334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>
      <c r="A221" s="7335" t="s">
        <v>423</v>
      </c>
      <c r="B221" s="7336"/>
      <c r="C221" s="7336"/>
      <c r="D221" s="7337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>
      <c r="A223" s="7423" t="s">
        <v>424</v>
      </c>
      <c r="B223" s="7329" t="s">
        <v>425</v>
      </c>
      <c r="C223" s="7330"/>
      <c r="D223" s="7331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>
      <c r="A224" s="7423"/>
      <c r="B224" s="7282" t="s">
        <v>426</v>
      </c>
      <c r="C224" s="7332" t="s">
        <v>427</v>
      </c>
      <c r="D224" s="7334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>
      <c r="A225" s="7423"/>
      <c r="B225" s="7282"/>
      <c r="C225" s="7425" t="s">
        <v>428</v>
      </c>
      <c r="D225" s="7426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>
      <c r="A226" s="7423"/>
      <c r="B226" s="1872" t="s">
        <v>429</v>
      </c>
      <c r="C226" s="7427" t="s">
        <v>428</v>
      </c>
      <c r="D226" s="7428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>
      <c r="A230" s="7281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>
      <c r="A231" s="7283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>
      <c r="A232" s="7396" t="s">
        <v>77</v>
      </c>
      <c r="B232" s="7397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>
      <c r="A237" s="7417" t="s">
        <v>439</v>
      </c>
      <c r="B237" s="741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>
      <c r="A238" s="7419" t="s">
        <v>440</v>
      </c>
      <c r="B238" s="742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>
      <c r="A239" s="7419" t="s">
        <v>441</v>
      </c>
      <c r="B239" s="742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>
      <c r="A240" s="7419" t="s">
        <v>442</v>
      </c>
      <c r="B240" s="742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>
      <c r="A241" s="7421" t="s">
        <v>443</v>
      </c>
      <c r="B241" s="742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304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>
      <formula1>0</formula1>
    </dataValidation>
    <dataValidation type="whole" allowBlank="1" showInputMessage="1" showErrorMessage="1" sqref="F204:AC205 AD205:AG205 AI205 F208:AI208 C203:E208 T212">
      <formula1>0</formula1>
      <formula2>1E+29</formula2>
    </dataValidation>
    <dataValidation type="whole" allowBlank="1" showInputMessage="1" showErrorMessage="1" errorTitle="Error" error="Favor ingresar Números." sqref="C72:D74 C256:E265 F152:AC152">
      <formula1>0</formula1>
      <formula2>1E+29</formula2>
    </dataValidation>
    <dataValidation operator="greaterThanOrEqual" allowBlank="1" showInputMessage="1" showErrorMessage="1" errorTitle="Error" error="Favor ingresar Números." sqref="G218:H218 C224:C226"/>
    <dataValidation type="whole" allowBlank="1" showInputMessage="1" showErrorMessage="1" sqref="D61:L67 F246:AA255">
      <formula1>0</formula1>
      <formula2>9.99999999999999E+31</formula2>
    </dataValidation>
    <dataValidation type="whole" allowBlank="1" showInputMessage="1" showErrorMessage="1" sqref="C90:H93 F260:P265">
      <formula1>0</formula1>
      <formula2>9.99999999999999E+32</formula2>
    </dataValidation>
    <dataValidation type="whole" allowBlank="1" showInputMessage="1" showErrorMessage="1" sqref="F108:W117">
      <formula1>0</formula1>
      <formula2>9.99999999999999E+30</formula2>
    </dataValidation>
    <dataValidation type="whole" allowBlank="1" showInputMessage="1" showErrorMessage="1" sqref="E219:J226 G227:H227">
      <formula1>0</formula1>
      <formula2>9.99999999999999E+39</formula2>
    </dataValidation>
    <dataValidation type="whole" allowBlank="1" showInputMessage="1" showErrorMessage="1" sqref="F270:AC274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Y240"/>
  <sheetViews>
    <sheetView showGridLines="0" zoomScaleNormal="100" workbookViewId="0"/>
  </sheetViews>
  <sheetFormatPr baseColWidth="10" defaultColWidth="11.42578125" defaultRowHeight="1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>
      <c r="A1" s="5551" t="s">
        <v>23</v>
      </c>
    </row>
    <row r="2" spans="1:77">
      <c r="A2" s="5551" t="str">
        <f>CONCATENATE("COMUNA: ",NOMBRE!B2, " (",NOMBRE!C2,NOMBRE!D2,NOMBRE!E2,NOMBRE!F2,NOMBRE!G2,")")</f>
        <v>COMUNA: Maipú (13119)</v>
      </c>
    </row>
    <row r="3" spans="1:77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77">
      <c r="A4" s="5551" t="str">
        <f>CONCATENATE("MES: ",NOMBRE!B6, " (",NOMBRE!C6,NOMBRE!D6,")")</f>
        <v>MES: MARZO (03)</v>
      </c>
    </row>
    <row r="5" spans="1:77">
      <c r="A5" s="5551" t="str">
        <f>CONCATENATE("AÑO: ",NOMBRE!B7)</f>
        <v>AÑO: 2026</v>
      </c>
    </row>
    <row r="6" spans="1:77" s="5802" customFormat="1" ht="18" customHeight="1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>
      <c r="A65" s="5932" t="s">
        <v>526</v>
      </c>
      <c r="B65" s="1005"/>
    </row>
    <row r="66" spans="1:77" ht="15" customHeight="1">
      <c r="A66" s="5961" t="s">
        <v>27</v>
      </c>
      <c r="B66" s="5961" t="s">
        <v>77</v>
      </c>
    </row>
    <row r="67" spans="1:77" ht="15" customHeight="1">
      <c r="A67" s="1653" t="s">
        <v>64</v>
      </c>
      <c r="B67" s="5962"/>
    </row>
    <row r="68" spans="1:77" ht="15" customHeight="1">
      <c r="A68" s="1655" t="s">
        <v>65</v>
      </c>
      <c r="B68" s="5872"/>
    </row>
    <row r="69" spans="1:77" ht="18" customHeight="1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>
      <c r="A84" s="1001" t="s">
        <v>544</v>
      </c>
      <c r="B84" s="969"/>
      <c r="C84" s="969"/>
      <c r="D84" s="969"/>
      <c r="E84" s="969"/>
      <c r="F84" s="969"/>
    </row>
    <row r="85" spans="1:77" ht="31.15" customHeight="1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>
      <c r="A86" s="7572"/>
      <c r="B86" s="7573"/>
      <c r="C86" s="7574"/>
      <c r="D86" s="7575"/>
      <c r="E86" s="7563"/>
      <c r="F86" s="7574"/>
    </row>
    <row r="87" spans="1:77" ht="15" customHeight="1">
      <c r="A87" s="7585" t="s">
        <v>549</v>
      </c>
      <c r="B87" s="7586"/>
      <c r="C87" s="7586"/>
      <c r="D87" s="7586"/>
      <c r="E87" s="7586"/>
      <c r="F87" s="7587"/>
    </row>
    <row r="88" spans="1:77" ht="15" customHeight="1">
      <c r="A88" s="1508" t="s">
        <v>550</v>
      </c>
      <c r="B88" s="6006"/>
      <c r="C88" s="6007"/>
      <c r="D88" s="6008"/>
      <c r="E88" s="5817"/>
      <c r="F88" s="6007"/>
    </row>
    <row r="89" spans="1:77" ht="15" customHeight="1">
      <c r="A89" s="5546" t="s">
        <v>551</v>
      </c>
      <c r="B89" s="6009"/>
      <c r="C89" s="6010"/>
      <c r="D89" s="6011"/>
      <c r="E89" s="5827"/>
      <c r="F89" s="6010"/>
    </row>
    <row r="90" spans="1:77" ht="15" customHeight="1">
      <c r="A90" s="5546" t="s">
        <v>552</v>
      </c>
      <c r="B90" s="6009"/>
      <c r="C90" s="6010"/>
      <c r="D90" s="6011"/>
      <c r="E90" s="5827"/>
      <c r="F90" s="6010"/>
    </row>
    <row r="91" spans="1:77" ht="15" customHeight="1">
      <c r="A91" s="5546" t="s">
        <v>553</v>
      </c>
      <c r="B91" s="6009"/>
      <c r="C91" s="6010"/>
      <c r="D91" s="6011"/>
      <c r="E91" s="5827"/>
      <c r="F91" s="6010"/>
    </row>
    <row r="92" spans="1:77" ht="15" customHeight="1">
      <c r="A92" s="5620" t="s">
        <v>554</v>
      </c>
      <c r="B92" s="6012"/>
      <c r="C92" s="5945"/>
      <c r="D92" s="6013"/>
      <c r="E92" s="6014"/>
      <c r="F92" s="5945"/>
    </row>
    <row r="93" spans="1:77" ht="15" customHeight="1">
      <c r="A93" s="7585" t="s">
        <v>555</v>
      </c>
      <c r="B93" s="7586"/>
      <c r="C93" s="7586"/>
      <c r="D93" s="7586"/>
      <c r="E93" s="7586"/>
      <c r="F93" s="7587"/>
    </row>
    <row r="94" spans="1:77" ht="15" customHeight="1">
      <c r="A94" s="1531" t="s">
        <v>556</v>
      </c>
      <c r="B94" s="6015"/>
      <c r="C94" s="6007"/>
      <c r="D94" s="6008"/>
      <c r="E94" s="5817"/>
      <c r="F94" s="6007"/>
    </row>
    <row r="95" spans="1:77" ht="15" customHeight="1">
      <c r="A95" s="1536" t="s">
        <v>557</v>
      </c>
      <c r="B95" s="6016"/>
      <c r="C95" s="6010"/>
      <c r="D95" s="6011"/>
      <c r="E95" s="5827"/>
      <c r="F95" s="6010"/>
    </row>
    <row r="96" spans="1:77" ht="21.6" customHeight="1">
      <c r="A96" s="6017" t="s">
        <v>558</v>
      </c>
      <c r="B96" s="5586"/>
      <c r="C96" s="6018"/>
      <c r="D96" s="6013"/>
      <c r="E96" s="5906"/>
      <c r="F96" s="6018"/>
    </row>
    <row r="97" spans="1:18" ht="21.6" customHeight="1">
      <c r="A97" s="1001" t="s">
        <v>559</v>
      </c>
      <c r="B97" s="969"/>
      <c r="C97" s="969"/>
      <c r="D97" s="969"/>
      <c r="E97" s="969"/>
    </row>
    <row r="98" spans="1:18" ht="21.6" customHeight="1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>
      <c r="A99" s="7572"/>
      <c r="B99" s="7574"/>
      <c r="C99" s="7574"/>
      <c r="D99" s="7574"/>
      <c r="E99" s="7563"/>
    </row>
    <row r="100" spans="1:18" ht="15" customHeight="1">
      <c r="A100" s="6019" t="s">
        <v>549</v>
      </c>
      <c r="B100" s="6020"/>
      <c r="C100" s="6020"/>
      <c r="D100" s="6020"/>
      <c r="E100" s="6021"/>
    </row>
    <row r="101" spans="1:18" ht="15" customHeight="1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>
      <c r="A106" s="6019" t="s">
        <v>555</v>
      </c>
      <c r="B106" s="6020"/>
      <c r="C106" s="6020"/>
      <c r="D106" s="6020"/>
      <c r="E106" s="6021"/>
    </row>
    <row r="107" spans="1:18" ht="15" customHeight="1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>
      <c r="A141" s="7612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>
      <c r="A142" s="7209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>
      <c r="A143" s="7613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>
      <c r="A145" s="7613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>
      <c r="A146" s="7209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>
      <c r="A147" s="7209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>
      <c r="A148" s="7209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>
      <c r="A149" s="7613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>
      <c r="A150" s="1001" t="s">
        <v>628</v>
      </c>
      <c r="AN150" s="5802"/>
      <c r="AO150" s="5802"/>
    </row>
    <row r="151" spans="1:75" ht="15" customHeight="1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>
      <c r="A184" s="6209" t="s">
        <v>661</v>
      </c>
      <c r="B184" s="6210"/>
      <c r="C184" s="6210"/>
      <c r="D184" s="6210"/>
      <c r="E184" s="6210"/>
    </row>
    <row r="185" spans="1:74" ht="31.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>
      <c r="A186" s="6214" t="s">
        <v>665</v>
      </c>
      <c r="B186" s="6215">
        <f>SUM(C186:D186)</f>
        <v>0</v>
      </c>
      <c r="C186" s="5843"/>
      <c r="D186" s="6014"/>
    </row>
    <row r="187" spans="1:74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>
      <c r="A188" s="1580" t="s">
        <v>667</v>
      </c>
      <c r="B188" s="6023">
        <f t="shared" si="105"/>
        <v>0</v>
      </c>
      <c r="C188" s="5826"/>
      <c r="D188" s="5828"/>
    </row>
    <row r="189" spans="1:74">
      <c r="A189" s="1606" t="s">
        <v>668</v>
      </c>
      <c r="B189" s="6024">
        <f t="shared" si="105"/>
        <v>0</v>
      </c>
      <c r="C189" s="5866"/>
      <c r="D189" s="5865"/>
    </row>
    <row r="190" spans="1:74" ht="18" customHeight="1">
      <c r="A190" s="6209" t="s">
        <v>669</v>
      </c>
      <c r="B190" s="6210"/>
      <c r="C190" s="6210"/>
      <c r="D190" s="6210"/>
      <c r="E190" s="6210"/>
    </row>
    <row r="191" spans="1:74" ht="30" customHeight="1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>
      <c r="A199" s="6209" t="s">
        <v>682</v>
      </c>
      <c r="B199" s="6210"/>
      <c r="C199" s="6210"/>
      <c r="D199" s="6210"/>
      <c r="E199" s="6210"/>
    </row>
    <row r="200" spans="1:7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>
      <c r="A207" s="6232" t="s">
        <v>688</v>
      </c>
    </row>
    <row r="208" spans="1:7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>
      <c r="A214" s="6236" t="s">
        <v>695</v>
      </c>
      <c r="B214" s="6237"/>
      <c r="C214" s="6210"/>
      <c r="D214" s="6210"/>
    </row>
    <row r="215" spans="1:6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>
      <c r="A217" s="1653" t="s">
        <v>700</v>
      </c>
      <c r="B217" s="5815">
        <f>SUM(C217:E217)</f>
        <v>0</v>
      </c>
      <c r="C217" s="5879"/>
      <c r="D217" s="6219"/>
      <c r="E217" s="5818"/>
    </row>
    <row r="218" spans="1:6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>
      <c r="A220" s="6236" t="s">
        <v>703</v>
      </c>
      <c r="B220" s="6237"/>
    </row>
    <row r="221" spans="1:6">
      <c r="A221" s="7555" t="s">
        <v>662</v>
      </c>
      <c r="B221" s="7561" t="s">
        <v>704</v>
      </c>
    </row>
    <row r="222" spans="1:6">
      <c r="A222" s="7274"/>
      <c r="B222" s="7166"/>
    </row>
    <row r="223" spans="1:6">
      <c r="A223" s="1653" t="s">
        <v>705</v>
      </c>
      <c r="B223" s="6010"/>
    </row>
    <row r="224" spans="1:6">
      <c r="A224" s="1655" t="s">
        <v>706</v>
      </c>
      <c r="B224" s="5954"/>
    </row>
    <row r="236" spans="1:1" hidden="1"/>
    <row r="237" spans="1:1" hidden="1"/>
    <row r="238" spans="1:1" ht="12.75" hidden="1" customHeight="1"/>
    <row r="239" spans="1:1" ht="20.100000000000001" hidden="1" customHeight="1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>
      <formula1>0</formula1>
    </dataValidation>
    <dataValidation type="whole" allowBlank="1" showInputMessage="1" showErrorMessage="1" sqref="C186:D189 C101:E105 C107:E109 E13:AR26 AS13:AS18 AS26 B171">
      <formula1>0</formula1>
      <formula2>9.99999999999999E+37</formula2>
    </dataValidation>
    <dataValidation type="whole" allowBlank="1" showInputMessage="1" showErrorMessage="1" sqref="E53:L54 P53:AC54">
      <formula1>0</formula1>
      <formula2>9.99999999999999E+31</formula2>
    </dataValidation>
    <dataValidation type="whole" allowBlank="1" showInputMessage="1" showErrorMessage="1" sqref="C60:X61 B67:B68 F73:AM74 C193:H198 B94:B96 D88:D92 D94:D96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>
      <formula1>0</formula1>
      <formula2>9.99999999999999E+40</formula2>
    </dataValidation>
    <dataValidation type="whole" allowBlank="1" showInputMessage="1" showErrorMessage="1" sqref="B128:M130 F176:K183 C38">
      <formula1>0</formula1>
      <formula2>9.99999999999999E+41</formula2>
    </dataValidation>
    <dataValidation type="whole" allowBlank="1" showInputMessage="1" showErrorMessage="1" sqref="E135:AR137">
      <formula1>0</formula1>
      <formula2>9.99999999999999E+34</formula2>
    </dataValidation>
    <dataValidation type="whole" allowBlank="1" showInputMessage="1" showErrorMessage="1" sqref="F154:AO167 X176:AE183">
      <formula1>0</formula1>
      <formula2>9.99999999999999E+36</formula2>
    </dataValidation>
    <dataValidation type="whole" allowBlank="1" showInputMessage="1" showErrorMessage="1" sqref="B88:B92 C32:C33 C171 D171:U171">
      <formula1>0</formula1>
      <formula2>9.99999999999999E+42</formula2>
    </dataValidation>
    <dataValidation type="whole" allowBlank="1" showInputMessage="1" showErrorMessage="1" sqref="C202:E206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B437"/>
  <sheetViews>
    <sheetView showGridLines="0" zoomScaleNormal="100" workbookViewId="0"/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>
      <c r="A1" s="25" t="s">
        <v>23</v>
      </c>
    </row>
    <row r="2" spans="1:102">
      <c r="A2" s="25" t="str">
        <f>CONCATENATE("COMUNA: ",NOMBRE!B2," (",NOMBRE!C2,NOMBRE!D2,NOMBRE!E2,NOMBRE!F2,NOMBRE!G2,")")</f>
        <v>COMUNA: Maipú (13119)</v>
      </c>
    </row>
    <row r="3" spans="1:102">
      <c r="A3" s="25" t="str">
        <f>CONCATENATE("ESTABLECIMIENTO/ESTRATEGIA: ", NOMBRE!B3," (",NOMBRE!C3,NOMBRE!D3,NOMBRE!E3,NOMBRE!F3,NOMBRE!G3,NOMBRE!H3,")")</f>
        <v>ESTABLECIMIENTO/ESTRATEGIA: Centro de Salud Familiar Dr. Carlos Godoy (111380)</v>
      </c>
    </row>
    <row r="4" spans="1:102">
      <c r="A4" s="25" t="str">
        <f>CONCATENATE("MES: ",NOMBRE!B6," (",NOMBRE!C6,NOMBRE!D6,")")</f>
        <v>MES: MARZO (03)</v>
      </c>
    </row>
    <row r="5" spans="1:102">
      <c r="A5" s="25" t="str">
        <f>CONCATENATE("AÑO: ",NOMBRE!B7)</f>
        <v>AÑO: 2026</v>
      </c>
    </row>
    <row r="6" spans="1:102" ht="18" customHeight="1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>
      <c r="A8" s="249" t="s">
        <v>708</v>
      </c>
    </row>
    <row r="9" spans="1:102" ht="21.6" customHeight="1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>
      <c r="A11" s="7747" t="s">
        <v>719</v>
      </c>
      <c r="B11" s="7747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>
      <c r="A12" s="7748" t="s">
        <v>720</v>
      </c>
      <c r="B12" s="7748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>
      <c r="A13" s="7749" t="s">
        <v>721</v>
      </c>
      <c r="B13" s="7750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>
      <c r="A14" s="7751" t="s">
        <v>722</v>
      </c>
      <c r="B14" s="7752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>
      <c r="A35" s="7725" t="s">
        <v>751</v>
      </c>
      <c r="B35" s="772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>
      <c r="A36" s="7761" t="s">
        <v>752</v>
      </c>
      <c r="B36" s="7762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>
      <c r="A37" s="7763" t="s">
        <v>753</v>
      </c>
      <c r="B37" s="7764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>
      <c r="A38" s="7718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>
      <c r="A39" s="7718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>
      <c r="A40" s="7718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>
      <c r="A41" s="7718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>
      <c r="A42" s="7718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>
      <c r="A43" s="7718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>
      <c r="A44" s="7718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>
      <c r="A45" s="7709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>
      <c r="A46" s="7710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>
      <c r="A47" s="7709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>
      <c r="A48" s="7710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>
      <c r="A49" s="7802" t="s">
        <v>603</v>
      </c>
      <c r="B49" s="7803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>
      <c r="A50" s="7798" t="s">
        <v>765</v>
      </c>
      <c r="B50" s="7799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>
      <c r="A51" s="7800" t="s">
        <v>766</v>
      </c>
      <c r="B51" s="7801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>
      <c r="A55" s="7709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>
      <c r="A56" s="7710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>
      <c r="A57" s="7709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>
      <c r="A58" s="771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>
      <c r="A59" s="7765" t="s">
        <v>770</v>
      </c>
      <c r="B59" s="7766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>
      <c r="A63" s="7768" t="s">
        <v>751</v>
      </c>
      <c r="B63" s="7769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>
      <c r="A64" s="7761" t="s">
        <v>752</v>
      </c>
      <c r="B64" s="7762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>
      <c r="A65" s="7763" t="s">
        <v>753</v>
      </c>
      <c r="B65" s="7764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>
      <c r="A66" s="7709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>
      <c r="A67" s="7770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>
      <c r="A68" s="7770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>
      <c r="A69" s="7770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>
      <c r="A70" s="7770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>
      <c r="A71" s="7770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>
      <c r="A72" s="7710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>
      <c r="A73" s="7709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>
      <c r="A74" s="7710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>
      <c r="A75" s="7709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>
      <c r="A76" s="7724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>
      <c r="A77" s="7722" t="s">
        <v>765</v>
      </c>
      <c r="B77" s="7723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>
      <c r="A78" s="7720" t="s">
        <v>766</v>
      </c>
      <c r="B78" s="7721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>
      <c r="A79" s="7709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>
      <c r="A80" s="7710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>
      <c r="A81" s="7709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>
      <c r="A82" s="7710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>
      <c r="A83" s="7804" t="s">
        <v>770</v>
      </c>
      <c r="B83" s="7805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>
      <c r="A84" s="2" t="s">
        <v>772</v>
      </c>
      <c r="B84" s="3"/>
      <c r="C84" s="58"/>
    </row>
    <row r="85" spans="1:95" ht="33.6" customHeight="1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>
      <c r="A87" s="646" t="s">
        <v>774</v>
      </c>
      <c r="B87" s="3"/>
      <c r="C87" s="7"/>
      <c r="D87" s="7"/>
      <c r="E87" s="2081"/>
    </row>
    <row r="88" spans="1:9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>
      <c r="A89" s="7768" t="s">
        <v>778</v>
      </c>
      <c r="B89" s="7769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>
      <c r="A96" s="7881" t="s">
        <v>231</v>
      </c>
      <c r="B96" s="7882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>
      <c r="A97" s="7881" t="s">
        <v>232</v>
      </c>
      <c r="B97" s="7882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>
      <c r="A98" s="7917" t="s">
        <v>250</v>
      </c>
      <c r="B98" s="7918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>
      <c r="A111" s="7813" t="s">
        <v>804</v>
      </c>
      <c r="B111" s="7814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>
      <c r="A114" s="7751" t="s">
        <v>807</v>
      </c>
      <c r="B114" s="775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>
      <c r="A119" s="7768" t="s">
        <v>809</v>
      </c>
      <c r="B119" s="7769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>
      <c r="A120" s="7709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>
      <c r="A121" s="7770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>
      <c r="A122" s="7770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>
      <c r="A123" s="7770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>
      <c r="A127" s="7710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>
      <c r="A128" s="7718" t="s">
        <v>819</v>
      </c>
      <c r="B128" s="7718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>
      <c r="A133" s="7768" t="s">
        <v>826</v>
      </c>
      <c r="B133" s="7769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>
      <c r="A134" s="7709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>
      <c r="A135" s="7770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>
      <c r="A136" s="7770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>
      <c r="A141" s="7710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>
      <c r="A149" s="7710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>
      <c r="A154" s="7709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>
      <c r="A155" s="7770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>
      <c r="A156" s="7770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>
      <c r="A157" s="7727" t="s">
        <v>843</v>
      </c>
      <c r="B157" s="7727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>
      <c r="A158" s="7709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>
      <c r="A162" s="7817" t="s">
        <v>843</v>
      </c>
      <c r="B162" s="7727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>
      <c r="A163" s="7817" t="s">
        <v>213</v>
      </c>
      <c r="B163" s="7817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>
      <c r="A180" s="7709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>
      <c r="A181" s="7770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>
      <c r="A182" s="7770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>
      <c r="A183" s="7710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>
      <c r="A193" s="7818" t="s">
        <v>860</v>
      </c>
      <c r="B193" s="7819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>
      <c r="A203" s="771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>
      <c r="A205" s="7709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>
      <c r="A206" s="7770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>
      <c r="A207" s="7770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>
      <c r="A208" s="7770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>
      <c r="A209" s="7770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>
      <c r="A217" s="771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>
      <c r="A218" s="770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>
      <c r="A219" s="7770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>
      <c r="A221" s="771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>
      <c r="A223" s="7770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>
      <c r="A225" s="7770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>
      <c r="A226" s="7710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>
      <c r="A231" s="7830" t="s">
        <v>903</v>
      </c>
      <c r="B231" s="7831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>
      <c r="A234" s="7757" t="s">
        <v>906</v>
      </c>
      <c r="B234" s="7758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>
      <c r="A235" s="7709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>
      <c r="A241" s="7751" t="s">
        <v>914</v>
      </c>
      <c r="B241" s="7752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>
      <c r="A245" s="7835" t="s">
        <v>920</v>
      </c>
      <c r="B245" s="7819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>
      <c r="A257" s="770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>
      <c r="A258" s="7770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>
      <c r="A278" s="7710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>
      <c r="A283" s="7830" t="s">
        <v>903</v>
      </c>
      <c r="B283" s="7831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>
      <c r="A293" s="7751" t="s">
        <v>914</v>
      </c>
      <c r="B293" s="775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>
      <c r="A359" s="7710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>
      <c r="A362" s="7710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>
      <c r="A405" s="657" t="s">
        <v>1038</v>
      </c>
      <c r="B405" s="646"/>
      <c r="C405" s="7"/>
      <c r="D405" s="5"/>
    </row>
    <row r="406" spans="1:96" ht="24.95" customHeight="1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>
      <c r="A408" s="7678"/>
      <c r="B408" s="7681"/>
      <c r="C408" s="7692"/>
      <c r="D408" s="7690"/>
      <c r="E408" s="7673"/>
      <c r="F408" s="7676"/>
    </row>
    <row r="409" spans="1:96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>
      <formula1>0</formula1>
    </dataValidation>
    <dataValidation type="whole" allowBlank="1" showInputMessage="1" showErrorMessage="1" sqref="E351:U352 F247:G293 H248:AX293">
      <formula1>0</formula1>
      <formula2>9.99999999999999E+35</formula2>
    </dataValidation>
    <dataValidation type="whole" allowBlank="1" showInputMessage="1" showErrorMessage="1" sqref="F307:AV324 F180:Q182 F184:Q187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/>
    <dataValidation type="whole" operator="greaterThanOrEqual" allowBlank="1" showInputMessage="1" showErrorMessage="1" error="Valor no Permitido" sqref="C399:U399 B384:AS389 B372:AS373 B375:AS376 B378:AS382 K395:U395 B395:B402 C395:I395 B409:B411">
      <formula1>0</formula1>
    </dataValidation>
    <dataValidation type="whole" operator="equal" allowBlank="1" showInputMessage="1" showErrorMessage="1" sqref="C246:AX246 D208 D329 C194:AX194 N37 Q11:Q12 Q14 AD208:AN208">
      <formula1>0</formula1>
    </dataValidation>
    <dataValidation type="whole" operator="equal" allowBlank="1" showInputMessage="1" showErrorMessage="1" error="Valor no Permitido" sqref="B371:AS371 B374:AS374 B377:AS377 B383:AS383 J395">
      <formula1>0</formula1>
    </dataValidation>
    <dataValidation type="whole" allowBlank="1" showInputMessage="1" showErrorMessage="1" sqref="D36:M51 O36:AA51 N36 N38:N51">
      <formula1>0</formula1>
      <formula2>9.99999999999999E+32</formula2>
    </dataValidation>
    <dataValidation type="whole" allowBlank="1" showInputMessage="1" showErrorMessage="1" sqref="D64:R83">
      <formula1>0</formula1>
      <formula2>9.99999999999999E+28</formula2>
    </dataValidation>
    <dataValidation type="whole" allowBlank="1" showInputMessage="1" showErrorMessage="1" sqref="F95:AW98">
      <formula1>0</formula1>
      <formula2>9.99999999999999E+39</formula2>
    </dataValidation>
    <dataValidation type="whole" allowBlank="1" showInputMessage="1" showErrorMessage="1" sqref="F329:AW339 F195:AC241 AO195:AX241 AD195:AN207 AD209:AN241">
      <formula1>0</formula1>
      <formula2>9.99999999999999E+37</formula2>
    </dataValidation>
    <dataValidation type="whole" allowBlank="1" showInputMessage="1" showErrorMessage="1" sqref="C394:U394 C396:U398 C400:U404 C409:F411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J205"/>
  <sheetViews>
    <sheetView showGridLines="0" zoomScaleNormal="100" workbookViewId="0"/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>
      <c r="A1" s="25" t="s">
        <v>23</v>
      </c>
    </row>
    <row r="2" spans="1:97">
      <c r="A2" s="25" t="str">
        <f>CONCATENATE("COMUNA: ",NOMBRE!B2, " (",NOMBRE!C2,NOMBRE!D2,NOMBRE!E2,NOMBRE!F2,NOMBRE!G2,")")</f>
        <v>COMUNA: Maipú (13119)</v>
      </c>
    </row>
    <row r="3" spans="1:97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>
      <c r="A4" s="25" t="str">
        <f>CONCATENATE("MES: ",NOMBRE!B6, " (",NOMBRE!C6,NOMBRE!D6,")")</f>
        <v>MES: MARZO (03)</v>
      </c>
    </row>
    <row r="5" spans="1:97">
      <c r="A5" s="25" t="str">
        <f>CONCATENATE("AÑO: ",NOMBRE!B7)</f>
        <v>AÑO: 2026</v>
      </c>
    </row>
    <row r="6" spans="1:97" s="55" customFormat="1" ht="18" customHeight="1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>
      <c r="A12" s="7709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>
      <c r="A13" s="7934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>
      <c r="A16" s="7934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>
      <c r="A18" s="7934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>
      <c r="A22" s="7710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>
      <c r="A39" s="13" t="s">
        <v>1081</v>
      </c>
      <c r="B39" s="1"/>
      <c r="C39" s="1"/>
    </row>
    <row r="40" spans="1:42">
      <c r="A40" s="2333" t="s">
        <v>220</v>
      </c>
      <c r="B40" s="2007" t="s">
        <v>27</v>
      </c>
      <c r="C40" s="2007" t="s">
        <v>459</v>
      </c>
    </row>
    <row r="41" spans="1:42">
      <c r="A41" s="7709" t="s">
        <v>1082</v>
      </c>
      <c r="B41" s="2357" t="s">
        <v>1059</v>
      </c>
      <c r="C41" s="2388"/>
    </row>
    <row r="42" spans="1:42">
      <c r="A42" s="7710"/>
      <c r="B42" s="1157" t="s">
        <v>1049</v>
      </c>
      <c r="C42" s="1220"/>
    </row>
    <row r="43" spans="1:42">
      <c r="A43" s="7709" t="s">
        <v>1083</v>
      </c>
      <c r="B43" s="2357" t="s">
        <v>1059</v>
      </c>
      <c r="C43" s="2388"/>
    </row>
    <row r="44" spans="1:42">
      <c r="A44" s="7710"/>
      <c r="B44" s="1216" t="s">
        <v>1049</v>
      </c>
      <c r="C44" s="1223"/>
    </row>
    <row r="45" spans="1:42" s="5" customFormat="1" ht="18" customHeight="1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>
      <c r="A84" s="2" t="s">
        <v>1107</v>
      </c>
      <c r="B84" s="2390"/>
      <c r="C84" s="2390"/>
      <c r="D84" s="2390"/>
    </row>
    <row r="85" spans="1:9" ht="31.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>
      <c r="A86" s="2434" t="s">
        <v>1112</v>
      </c>
      <c r="B86" s="2435"/>
      <c r="C86" s="2436"/>
      <c r="D86" s="2437"/>
    </row>
    <row r="87" spans="1:9">
      <c r="A87" s="2431" t="s">
        <v>1113</v>
      </c>
      <c r="B87" s="2438"/>
      <c r="C87" s="1124"/>
      <c r="D87" s="1125"/>
    </row>
    <row r="88" spans="1:9">
      <c r="A88" s="2431" t="s">
        <v>1114</v>
      </c>
      <c r="B88" s="2438"/>
      <c r="C88" s="1124"/>
      <c r="D88" s="1125"/>
    </row>
    <row r="89" spans="1:9">
      <c r="A89" s="2439" t="s">
        <v>1115</v>
      </c>
      <c r="B89" s="2438"/>
      <c r="C89" s="1124"/>
      <c r="D89" s="1125"/>
    </row>
    <row r="90" spans="1:9" ht="22.5">
      <c r="A90" s="1209" t="s">
        <v>1116</v>
      </c>
      <c r="B90" s="2438"/>
      <c r="C90" s="1124"/>
      <c r="D90" s="1125"/>
    </row>
    <row r="91" spans="1:9" ht="22.5">
      <c r="A91" s="1209" t="s">
        <v>1117</v>
      </c>
      <c r="B91" s="2440"/>
      <c r="C91" s="1124"/>
      <c r="D91" s="1125"/>
    </row>
    <row r="92" spans="1:9" ht="22.5">
      <c r="A92" s="1209" t="s">
        <v>1118</v>
      </c>
      <c r="B92" s="2438"/>
      <c r="C92" s="1124"/>
      <c r="D92" s="1125"/>
    </row>
    <row r="93" spans="1:9">
      <c r="A93" s="1240" t="s">
        <v>1119</v>
      </c>
      <c r="B93" s="2441"/>
      <c r="C93" s="1137"/>
      <c r="D93" s="1138"/>
    </row>
    <row r="94" spans="1:9" s="5" customFormat="1" ht="18" customHeight="1">
      <c r="A94" s="2393" t="s">
        <v>1120</v>
      </c>
      <c r="B94" s="14"/>
      <c r="C94" s="14"/>
      <c r="D94" s="14"/>
      <c r="E94" s="7"/>
      <c r="F94" s="14"/>
    </row>
    <row r="95" spans="1:9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>
      <c r="A97" s="2442" t="s">
        <v>1128</v>
      </c>
      <c r="B97" s="1172"/>
      <c r="C97" s="2001"/>
      <c r="D97" s="2336"/>
      <c r="E97" s="2266"/>
      <c r="F97" s="2336"/>
    </row>
    <row r="98" spans="1:16">
      <c r="A98" s="1215" t="s">
        <v>1129</v>
      </c>
      <c r="B98" s="1172"/>
      <c r="C98" s="2001"/>
      <c r="D98" s="1173"/>
      <c r="E98" s="1172"/>
      <c r="F98" s="1173"/>
    </row>
    <row r="99" spans="1:16">
      <c r="A99" s="1215" t="s">
        <v>1130</v>
      </c>
      <c r="B99" s="1172"/>
      <c r="C99" s="2001"/>
      <c r="D99" s="1173"/>
      <c r="E99" s="1172"/>
      <c r="F99" s="1173"/>
    </row>
    <row r="100" spans="1:16">
      <c r="A100" s="1215" t="s">
        <v>1131</v>
      </c>
      <c r="B100" s="1172"/>
      <c r="C100" s="2001"/>
      <c r="D100" s="1173"/>
      <c r="E100" s="1172"/>
      <c r="F100" s="1173"/>
    </row>
    <row r="101" spans="1:16">
      <c r="A101" s="1215" t="s">
        <v>1132</v>
      </c>
      <c r="B101" s="1172"/>
      <c r="C101" s="2001"/>
      <c r="D101" s="1173"/>
      <c r="E101" s="1172"/>
      <c r="F101" s="1173"/>
    </row>
    <row r="102" spans="1:16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>
      <c r="A103" s="2393" t="s">
        <v>1133</v>
      </c>
      <c r="B103" s="14"/>
      <c r="C103" s="14"/>
      <c r="D103" s="14"/>
      <c r="E103" s="7"/>
      <c r="F103" s="14"/>
    </row>
    <row r="104" spans="1:16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>
      <c r="A105" s="7681"/>
      <c r="B105" s="7969"/>
      <c r="C105" s="7959"/>
      <c r="D105" s="7957"/>
      <c r="E105" s="8003"/>
      <c r="F105" s="8005"/>
    </row>
    <row r="106" spans="1:16">
      <c r="A106" s="2442" t="s">
        <v>1135</v>
      </c>
      <c r="B106" s="2266"/>
      <c r="C106" s="1173"/>
      <c r="D106" s="2298"/>
      <c r="E106" s="2376"/>
      <c r="F106" s="2336"/>
    </row>
    <row r="107" spans="1:16" ht="21">
      <c r="A107" s="1215" t="s">
        <v>1136</v>
      </c>
      <c r="B107" s="1172"/>
      <c r="C107" s="1173"/>
      <c r="D107" s="1247"/>
      <c r="E107" s="2447"/>
      <c r="F107" s="1173"/>
    </row>
    <row r="108" spans="1:16">
      <c r="A108" s="1215" t="s">
        <v>1137</v>
      </c>
      <c r="B108" s="1172"/>
      <c r="C108" s="1173"/>
      <c r="D108" s="1247"/>
      <c r="E108" s="1174"/>
      <c r="F108" s="1173"/>
    </row>
    <row r="109" spans="1:16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>
      <c r="A117" s="11" t="s">
        <v>1142</v>
      </c>
      <c r="D117" s="3"/>
    </row>
    <row r="118" spans="1:90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>
      <c r="A120" s="2406" t="s">
        <v>77</v>
      </c>
      <c r="B120" s="2472"/>
      <c r="C120" s="2473"/>
      <c r="D120" s="2474"/>
      <c r="E120" s="2475"/>
    </row>
    <row r="121" spans="1:90" s="5" customFormat="1" ht="18" customHeight="1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>
      <c r="A151" s="25" t="s">
        <v>1180</v>
      </c>
    </row>
    <row r="152" spans="1:95" s="5" customFormat="1" ht="18" customHeight="1">
      <c r="A152" s="2502" t="s">
        <v>1181</v>
      </c>
      <c r="B152" s="7"/>
      <c r="C152" s="7"/>
    </row>
    <row r="153" spans="1:95" ht="21">
      <c r="A153" s="1985" t="s">
        <v>1182</v>
      </c>
      <c r="B153" s="2503" t="s">
        <v>1183</v>
      </c>
      <c r="C153" s="2503" t="s">
        <v>1184</v>
      </c>
    </row>
    <row r="154" spans="1:95" ht="21">
      <c r="A154" s="2504" t="s">
        <v>1185</v>
      </c>
      <c r="B154" s="1173"/>
      <c r="C154" s="1220"/>
    </row>
    <row r="155" spans="1:95">
      <c r="A155" s="2505" t="s">
        <v>1186</v>
      </c>
      <c r="B155" s="1192"/>
      <c r="C155" s="1223"/>
    </row>
    <row r="156" spans="1:95" s="5" customFormat="1" ht="18" customHeight="1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>
      <c r="A169" s="2" t="s">
        <v>1198</v>
      </c>
      <c r="B169" s="2519"/>
      <c r="C169" s="2519"/>
      <c r="D169" s="2519"/>
    </row>
    <row r="170" spans="1:9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>
      <c r="A171" s="7979"/>
      <c r="B171" s="7979"/>
      <c r="C171" s="7999"/>
      <c r="D171" s="7659"/>
    </row>
    <row r="172" spans="1:95">
      <c r="A172" s="2315" t="s">
        <v>1112</v>
      </c>
      <c r="B172" s="2435"/>
      <c r="C172" s="2436"/>
      <c r="D172" s="2437"/>
    </row>
    <row r="173" spans="1:95">
      <c r="A173" s="1144" t="s">
        <v>1201</v>
      </c>
      <c r="B173" s="2438"/>
      <c r="C173" s="1124"/>
      <c r="D173" s="1125"/>
    </row>
    <row r="174" spans="1:95">
      <c r="A174" s="1149" t="s">
        <v>1202</v>
      </c>
      <c r="B174" s="2441"/>
      <c r="C174" s="1137"/>
      <c r="D174" s="1138"/>
    </row>
    <row r="175" spans="1:95" ht="18" customHeight="1">
      <c r="A175" s="2" t="s">
        <v>1203</v>
      </c>
    </row>
    <row r="176" spans="1:9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>
      <formula1>0</formula1>
    </dataValidation>
    <dataValidation type="whole" allowBlank="1" showInputMessage="1" showErrorMessage="1" sqref="F55:AM76">
      <formula1>0</formula1>
      <formula2>9.99999999999999E+36</formula2>
    </dataValidation>
    <dataValidation type="whole" allowBlank="1" showInputMessage="1" showErrorMessage="1" sqref="B80:I83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X239"/>
  <sheetViews>
    <sheetView showGridLines="0" zoomScaleNormal="100" workbookViewId="0"/>
  </sheetViews>
  <sheetFormatPr baseColWidth="10" defaultColWidth="11.42578125" defaultRowHeight="1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>
      <c r="A1" s="25" t="s">
        <v>23</v>
      </c>
    </row>
    <row r="2" spans="1:98">
      <c r="A2" s="25" t="str">
        <f>CONCATENATE("COMUNA: ",NOMBRE!B2, " (",NOMBRE!C2,NOMBRE!D2,NOMBRE!E2,NOMBRE!F2,NOMBRE!G2,")")</f>
        <v>COMUNA: Maipú (13119)</v>
      </c>
    </row>
    <row r="3" spans="1:98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8">
      <c r="A4" s="25" t="str">
        <f>CONCATENATE("MES: ",NOMBRE!B6, " (",NOMBRE!C6,NOMBRE!D6,")")</f>
        <v>MES: MARZO (03)</v>
      </c>
    </row>
    <row r="5" spans="1:98">
      <c r="A5" s="25" t="str">
        <f>CONCATENATE("AÑO: ",NOMBRE!B7)</f>
        <v>AÑO: 2026</v>
      </c>
    </row>
    <row r="6" spans="1:98" s="8" customFormat="1" ht="18" customHeight="1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>
      <c r="A203" s="8018" t="s">
        <v>1388</v>
      </c>
      <c r="B203" s="8019"/>
      <c r="C203" s="8019"/>
      <c r="D203" s="8019"/>
      <c r="E203" s="8019"/>
    </row>
    <row r="204" spans="1:102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>
      <c r="A216" s="906"/>
    </row>
    <row r="239" spans="1:2" ht="24" hidden="1" customHeight="1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>
      <formula1>0</formula1>
    </dataValidation>
    <dataValidation type="whole" operator="greaterThanOrEqual" allowBlank="1" showInputMessage="1" showErrorMessage="1" errorTitle="Error" error="Favor Ingrese sólo Números." sqref="F167:AV177 AT162:AW162 X12:AB66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>
      <formula1>0</formula1>
    </dataValidation>
    <dataValidation type="whole" allowBlank="1" showInputMessage="1" showErrorMessage="1" sqref="F182:AR191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>
      <formula1>0</formula1>
      <formula2>9.99999999999999E+40</formula2>
    </dataValidation>
    <dataValidation type="whole" allowBlank="1" showInputMessage="1" showErrorMessage="1" sqref="F129:V145 C129:E144">
      <formula1>0</formula1>
      <formula2>9.99999999999999E+41</formula2>
    </dataValidation>
    <dataValidation type="whole" allowBlank="1" showInputMessage="1" showErrorMessage="1" sqref="D12:T13 C36:O66 U12:W66 P15:T66 C12:C34 D15:O34">
      <formula1>0</formula1>
      <formula2>9.99999999999999E+38</formula2>
    </dataValidation>
    <dataValidation type="whole" allowBlank="1" showInputMessage="1" showErrorMessage="1" sqref="AC12:AG66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W248"/>
  <sheetViews>
    <sheetView showGridLines="0" zoomScaleNormal="100" workbookViewId="0"/>
  </sheetViews>
  <sheetFormatPr baseColWidth="10" defaultColWidth="11.42578125" defaultRowHeight="14.25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>
      <c r="A1" s="5551" t="s">
        <v>23</v>
      </c>
    </row>
    <row r="2" spans="1:97" ht="16.350000000000001" customHeight="1">
      <c r="A2" s="5551" t="str">
        <f>CONCATENATE("COMUNA: ",NOMBRE!B2, " (",NOMBRE!C2,NOMBRE!D2,NOMBRE!E2,NOMBRE!F2,NOMBRE!G2,")")</f>
        <v>COMUNA: Maipú (13119)</v>
      </c>
    </row>
    <row r="3" spans="1:97" ht="16.350000000000001" customHeight="1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 ht="16.350000000000001" customHeight="1">
      <c r="A4" s="5551" t="str">
        <f>CONCATENATE("MES: ",NOMBRE!B6, " (",NOMBRE!C6,NOMBRE!D6,")")</f>
        <v>MES: MARZO (03)</v>
      </c>
    </row>
    <row r="5" spans="1:97" ht="16.350000000000001" customHeight="1">
      <c r="A5" s="6247" t="str">
        <f>CONCATENATE("AÑO: ",NOMBRE!B7)</f>
        <v>AÑO: 2026</v>
      </c>
      <c r="AP5" s="6248"/>
    </row>
    <row r="6" spans="1:97" ht="15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>
      <c r="A102" s="927" t="s">
        <v>1480</v>
      </c>
      <c r="BV102" s="6251"/>
      <c r="BW102" s="6251"/>
      <c r="BX102" s="6251"/>
      <c r="BY102" s="6251"/>
    </row>
    <row r="103" spans="1:92" ht="16.350000000000001" customHeight="1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>
      <c r="A117" s="8212"/>
      <c r="B117" s="8213"/>
      <c r="C117" s="6485" t="s">
        <v>1497</v>
      </c>
      <c r="D117" s="6486"/>
      <c r="E117" s="6415"/>
    </row>
    <row r="118" spans="1:91" ht="15" customHeight="1">
      <c r="A118" s="8214"/>
      <c r="B118" s="8215"/>
      <c r="C118" s="6488" t="s">
        <v>1498</v>
      </c>
      <c r="D118" s="6489"/>
      <c r="E118" s="6415"/>
    </row>
    <row r="119" spans="1:91" s="6246" customFormat="1" ht="18" customHeight="1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>
      <c r="A167" s="1001" t="s">
        <v>1558</v>
      </c>
      <c r="BV167" s="6251"/>
      <c r="BW167" s="6251"/>
      <c r="BX167" s="6366"/>
      <c r="BY167" s="6366"/>
    </row>
    <row r="168" spans="1:95" ht="28.15" customHeight="1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>
      <formula1>0</formula1>
    </dataValidation>
    <dataValidation type="whole" allowBlank="1" showInputMessage="1" showErrorMessage="1" sqref="E31:AM32 E41:AM42 AN12:AS14 E51:AN52 E20:AS26 AT21:AX26 E12:AM15">
      <formula1>0</formula1>
      <formula2>9.99999999999999E+40</formula2>
    </dataValidation>
    <dataValidation type="whole" allowBlank="1" showInputMessage="1" showErrorMessage="1" sqref="C199:D200 AN31:AN36 E33:AM36">
      <formula1>0</formula1>
      <formula2>9.99999999999999E+41</formula2>
    </dataValidation>
    <dataValidation type="whole" allowBlank="1" showInputMessage="1" showErrorMessage="1" sqref="E61:AN66">
      <formula1>0</formula1>
      <formula2>9.99999999999999E+46</formula2>
    </dataValidation>
    <dataValidation type="whole" allowBlank="1" showInputMessage="1" showErrorMessage="1" sqref="F107:AO113">
      <formula1>0</formula1>
      <formula2>9.99999999999999E+33</formula2>
    </dataValidation>
    <dataValidation type="whole" allowBlank="1" showInputMessage="1" showErrorMessage="1" sqref="B135:G137">
      <formula1>0</formula1>
      <formula2>9.99999999999999E+32</formula2>
    </dataValidation>
    <dataValidation type="whole" allowBlank="1" showInputMessage="1" showErrorMessage="1" sqref="C169:F174">
      <formula1>0</formula1>
      <formula2>9.99999999999999E+35</formula2>
    </dataValidation>
    <dataValidation type="whole" allowBlank="1" showInputMessage="1" showErrorMessage="1" sqref="E188:AL191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/>
    <dataValidation type="whole" operator="greaterThanOrEqual" allowBlank="1" showInputMessage="1" showErrorMessage="1" sqref="AN15:AS15 AT20:AX20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I385"/>
  <sheetViews>
    <sheetView showGridLines="0" zoomScaleNormal="100" workbookViewId="0"/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>
      <c r="A1" s="25" t="s">
        <v>23</v>
      </c>
    </row>
    <row r="2" spans="1:139">
      <c r="A2" s="25" t="str">
        <f>CONCATENATE("COMUNA: ",NOMBRE!B2, " (",NOMBRE!C2,NOMBRE!D2,NOMBRE!E2,NOMBRE!F2,NOMBRE!G2,")")</f>
        <v>COMUNA: Maipú (13119)</v>
      </c>
    </row>
    <row r="3" spans="1:139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9">
      <c r="A4" s="25" t="str">
        <f>CONCATENATE("MES: ",NOMBRE!B6, " (",NOMBRE!C6,NOMBRE!D6,")")</f>
        <v>MES: MARZO (03)</v>
      </c>
    </row>
    <row r="5" spans="1:139">
      <c r="A5" s="25" t="str">
        <f>CONCATENATE("AÑO: ",NOMBRE!B7)</f>
        <v>AÑO: 2026</v>
      </c>
    </row>
    <row r="6" spans="1:139" s="55" customFormat="1" ht="18" customHeight="1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>
      <c r="A12" s="8306" t="s">
        <v>1627</v>
      </c>
      <c r="B12" s="8307"/>
      <c r="C12" s="830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>
      <c r="A13" s="8309" t="s">
        <v>1628</v>
      </c>
      <c r="B13" s="8310"/>
      <c r="C13" s="831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>
      <c r="A15" s="8309" t="s">
        <v>1630</v>
      </c>
      <c r="B15" s="8310"/>
      <c r="C15" s="831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>
      <c r="A21" s="8328" t="s">
        <v>1637</v>
      </c>
      <c r="B21" s="8329"/>
      <c r="C21" s="833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>
      <c r="A23" s="7830" t="s">
        <v>1639</v>
      </c>
      <c r="B23" s="8319"/>
      <c r="C23" s="7831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>
      <c r="A24" s="7830" t="s">
        <v>1640</v>
      </c>
      <c r="B24" s="8319"/>
      <c r="C24" s="7831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>
      <c r="A25" s="7830" t="s">
        <v>1641</v>
      </c>
      <c r="B25" s="8319"/>
      <c r="C25" s="7831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>
      <c r="A27" s="7830" t="s">
        <v>1643</v>
      </c>
      <c r="B27" s="8319"/>
      <c r="C27" s="7831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>
      <c r="A28" s="7830" t="s">
        <v>1644</v>
      </c>
      <c r="B28" s="8319"/>
      <c r="C28" s="7831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>
      <c r="A29" s="7830" t="s">
        <v>1645</v>
      </c>
      <c r="B29" s="8319"/>
      <c r="C29" s="7831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>
      <c r="A31" s="7830" t="s">
        <v>1647</v>
      </c>
      <c r="B31" s="8319"/>
      <c r="C31" s="7831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>
      <c r="A33" s="7830" t="s">
        <v>1649</v>
      </c>
      <c r="B33" s="8319"/>
      <c r="C33" s="7831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>
      <c r="A34" s="7830" t="s">
        <v>1650</v>
      </c>
      <c r="B34" s="8319"/>
      <c r="C34" s="7831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>
      <c r="A35" s="7830" t="s">
        <v>1651</v>
      </c>
      <c r="B35" s="8319"/>
      <c r="C35" s="7831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>
      <c r="A36" s="7830" t="s">
        <v>1652</v>
      </c>
      <c r="B36" s="8319"/>
      <c r="C36" s="7831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>
      <c r="A39" s="8315" t="s">
        <v>1655</v>
      </c>
      <c r="B39" s="8315"/>
      <c r="C39" s="8315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>
      <c r="A44" s="8343" t="s">
        <v>1657</v>
      </c>
      <c r="B44" s="8344"/>
      <c r="C44" s="834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>
      <c r="A45" s="7830" t="s">
        <v>1658</v>
      </c>
      <c r="B45" s="8319"/>
      <c r="C45" s="7831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>
      <c r="A47" s="7830" t="s">
        <v>1660</v>
      </c>
      <c r="B47" s="8319"/>
      <c r="C47" s="7831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>
      <c r="A51" s="8355" t="s">
        <v>1663</v>
      </c>
      <c r="B51" s="8356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>
      <c r="A52" s="8357"/>
      <c r="B52" s="8358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>
      <c r="A53" s="8357"/>
      <c r="B53" s="8358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>
      <c r="A54" s="8357"/>
      <c r="B54" s="8358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>
      <c r="A55" s="8357"/>
      <c r="B55" s="8358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>
      <c r="A56" s="8357"/>
      <c r="B56" s="8358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>
      <c r="A57" s="8315" t="s">
        <v>77</v>
      </c>
      <c r="B57" s="8315"/>
      <c r="C57" s="8315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>
      <c r="A58" s="8357" t="s">
        <v>1669</v>
      </c>
      <c r="B58" s="8358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>
      <c r="A59" s="8357"/>
      <c r="B59" s="8358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>
      <c r="A60" s="8357"/>
      <c r="B60" s="8358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>
      <c r="A61" s="8357"/>
      <c r="B61" s="8358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>
      <c r="A62" s="8323"/>
      <c r="B62" s="8325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>
      <c r="A63" s="8288" t="s">
        <v>77</v>
      </c>
      <c r="B63" s="8289"/>
      <c r="C63" s="7976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>
      <c r="A71" s="8453" t="s">
        <v>1684</v>
      </c>
      <c r="B71" s="8454"/>
      <c r="C71" s="845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>
      <c r="A72" s="8455" t="s">
        <v>1685</v>
      </c>
      <c r="B72" s="8348" t="s">
        <v>1686</v>
      </c>
      <c r="C72" s="8319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>
      <c r="A73" s="8456"/>
      <c r="B73" s="8348" t="s">
        <v>1687</v>
      </c>
      <c r="C73" s="8319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>
      <c r="A74" s="8348" t="s">
        <v>1688</v>
      </c>
      <c r="B74" s="8319"/>
      <c r="C74" s="8319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>
      <c r="A75" s="8372" t="s">
        <v>1689</v>
      </c>
      <c r="B75" s="8373"/>
      <c r="C75" s="837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>
      <c r="A76" s="8348" t="s">
        <v>1690</v>
      </c>
      <c r="B76" s="8319"/>
      <c r="C76" s="8319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>
      <c r="A77" s="8372" t="s">
        <v>1691</v>
      </c>
      <c r="B77" s="8373"/>
      <c r="C77" s="837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>
      <c r="A78" s="8348" t="s">
        <v>1692</v>
      </c>
      <c r="B78" s="8319"/>
      <c r="C78" s="8319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>
      <c r="A79" s="8348" t="s">
        <v>1693</v>
      </c>
      <c r="B79" s="8319"/>
      <c r="C79" s="8319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>
      <c r="A80" s="8348" t="s">
        <v>1694</v>
      </c>
      <c r="B80" s="8319"/>
      <c r="C80" s="8319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>
      <c r="A81" s="8367" t="s">
        <v>1695</v>
      </c>
      <c r="B81" s="8360"/>
      <c r="C81" s="8360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>
      <c r="A82" s="11" t="s">
        <v>1696</v>
      </c>
    </row>
    <row r="83" spans="1:102" ht="15" customHeight="1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>
      <c r="A85" s="8368" t="s">
        <v>1699</v>
      </c>
      <c r="B85" s="8370" t="s">
        <v>1700</v>
      </c>
      <c r="C85" s="8371"/>
      <c r="D85" s="1170">
        <f>SUM(E85+F85)</f>
        <v>0</v>
      </c>
      <c r="E85" s="1935"/>
      <c r="F85" s="755"/>
    </row>
    <row r="86" spans="1:102" ht="15" customHeight="1">
      <c r="A86" s="8369"/>
      <c r="B86" s="7720" t="s">
        <v>1701</v>
      </c>
      <c r="C86" s="7721"/>
      <c r="D86" s="1117">
        <f>SUM(E86+F86)</f>
        <v>0</v>
      </c>
      <c r="E86" s="1188"/>
      <c r="F86" s="1119"/>
    </row>
    <row r="87" spans="1:102" ht="18" customHeight="1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>
      <c r="A346" s="9" t="s">
        <v>1896</v>
      </c>
      <c r="B346" s="3080"/>
      <c r="C346" s="3080"/>
      <c r="D346" s="3081"/>
      <c r="E346" s="370"/>
    </row>
    <row r="347" spans="1:94" ht="31.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>
      <c r="A348" s="8506" t="s">
        <v>1684</v>
      </c>
      <c r="B348" s="8507"/>
      <c r="C348" s="3783"/>
      <c r="D348" s="5189"/>
      <c r="E348" s="5189"/>
    </row>
    <row r="349" spans="1:94">
      <c r="A349" s="8502" t="s">
        <v>1900</v>
      </c>
      <c r="B349" s="8503"/>
      <c r="C349" s="3792"/>
      <c r="D349" s="3892"/>
      <c r="E349" s="3892"/>
    </row>
    <row r="350" spans="1:94">
      <c r="A350" s="8508" t="s">
        <v>1901</v>
      </c>
      <c r="B350" s="8509"/>
      <c r="C350" s="3792"/>
      <c r="D350" s="3892"/>
      <c r="E350" s="3892"/>
    </row>
    <row r="351" spans="1:94">
      <c r="A351" s="8502" t="s">
        <v>1689</v>
      </c>
      <c r="B351" s="8503"/>
      <c r="C351" s="3792"/>
      <c r="D351" s="3892"/>
      <c r="E351" s="3892"/>
    </row>
    <row r="352" spans="1:94">
      <c r="A352" s="8502" t="s">
        <v>1691</v>
      </c>
      <c r="B352" s="8503"/>
      <c r="C352" s="3792"/>
      <c r="D352" s="3892"/>
      <c r="E352" s="3892"/>
    </row>
    <row r="353" spans="1:5">
      <c r="A353" s="8502" t="s">
        <v>1902</v>
      </c>
      <c r="B353" s="8503"/>
      <c r="C353" s="3792"/>
      <c r="D353" s="3892"/>
      <c r="E353" s="3892"/>
    </row>
    <row r="354" spans="1:5">
      <c r="A354" s="8502" t="s">
        <v>1688</v>
      </c>
      <c r="B354" s="8503"/>
      <c r="C354" s="3792"/>
      <c r="D354" s="3892"/>
      <c r="E354" s="3892"/>
    </row>
    <row r="355" spans="1:5" ht="21" customHeight="1">
      <c r="A355" s="8504" t="s">
        <v>1903</v>
      </c>
      <c r="B355" s="8505"/>
      <c r="C355" s="3792"/>
      <c r="D355" s="3892"/>
      <c r="E355" s="3892"/>
    </row>
    <row r="356" spans="1:5">
      <c r="A356" s="8504" t="s">
        <v>1692</v>
      </c>
      <c r="B356" s="8505"/>
      <c r="C356" s="3792"/>
      <c r="D356" s="3892"/>
      <c r="E356" s="3892"/>
    </row>
    <row r="357" spans="1:5">
      <c r="A357" s="8504" t="s">
        <v>1693</v>
      </c>
      <c r="B357" s="8505"/>
      <c r="C357" s="3792"/>
      <c r="D357" s="3892"/>
      <c r="E357" s="3892"/>
    </row>
    <row r="358" spans="1:5">
      <c r="A358" s="8500" t="s">
        <v>1904</v>
      </c>
      <c r="B358" s="8501"/>
      <c r="C358" s="1195"/>
      <c r="D358" s="1223"/>
      <c r="E358" s="1223"/>
    </row>
    <row r="385" spans="1:2" ht="16.5" hidden="1" customHeight="1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>
      <formula1>0</formula1>
    </dataValidation>
    <dataValidation type="whole" operator="greaterThanOrEqual" allowBlank="1" showInputMessage="1" showErrorMessage="1" sqref="J71:N81 E71:H81 AA227:AX227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>
      <formula1>0</formula1>
    </dataValidation>
    <dataValidation type="whole" allowBlank="1" showInputMessage="1" showErrorMessage="1" sqref="AA202:AB208 Q105:X121 Y217:AB219 Y202:Z203 G128:X142 Y91:AX142 G105:P109 Q126:X126 G115:P120 G91:X103 AA222:AB226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>
      <formula1>0</formula1>
      <formula2>9.99999999999999E+39</formula2>
    </dataValidation>
    <dataValidation type="whole" allowBlank="1" showInputMessage="1" showErrorMessage="1" sqref="E182:E189 F195:F198">
      <formula1>0</formula1>
      <formula2>9.99999999999999E+34</formula2>
    </dataValidation>
    <dataValidation type="whole" allowBlank="1" showInputMessage="1" showErrorMessage="1" sqref="G202:X203 C348:E358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>
      <formula1>0</formula1>
      <formula2>9.99999999999999E+38</formula2>
    </dataValidation>
    <dataValidation type="whole" allowBlank="1" showInputMessage="1" showErrorMessage="1" sqref="AC232:AC235 K232:T235 AE232:AG237 AH232:AI235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C311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>
      <c r="A1" s="25" t="s">
        <v>23</v>
      </c>
    </row>
    <row r="2" spans="1:133">
      <c r="A2" s="25" t="str">
        <f>CONCATENATE("COMUNA: ",NOMBRE!B2, " (",NOMBRE!C2,NOMBRE!D2,NOMBRE!E2,NOMBRE!F2,NOMBRE!G2,")")</f>
        <v>COMUNA: Maipú (13119)</v>
      </c>
    </row>
    <row r="3" spans="1:133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3">
      <c r="A4" s="25" t="str">
        <f>CONCATENATE("MES: ",NOMBRE!B6, " (",NOMBRE!C6,NOMBRE!D6,")")</f>
        <v>MES: MARZO (03)</v>
      </c>
    </row>
    <row r="5" spans="1:133">
      <c r="A5" s="25" t="str">
        <f>CONCATENATE("AÑO: ",NOMBRE!B7)</f>
        <v>AÑO: 2026</v>
      </c>
    </row>
    <row r="6" spans="1:133" s="226" customFormat="1" ht="18" customHeight="1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>
      <formula1>0</formula1>
    </dataValidation>
    <dataValidation type="whole" allowBlank="1" showInputMessage="1" showErrorMessage="1" sqref="D13:AW30 E188:AX210 D215:AQ221">
      <formula1>0</formula1>
      <formula2>9.99999999999999E+38</formula2>
    </dataValidation>
    <dataValidation type="whole" allowBlank="1" showInputMessage="1" showErrorMessage="1" sqref="D35:AW52 D123:AW140">
      <formula1>0</formula1>
      <formula2>9.99999999999999E+40</formula2>
    </dataValidation>
    <dataValidation type="whole" allowBlank="1" showInputMessage="1" showErrorMessage="1" sqref="D57:AW74">
      <formula1>0</formula1>
      <formula2>9.99999999999999E+39</formula2>
    </dataValidation>
    <dataValidation type="whole" allowBlank="1" showInputMessage="1" showErrorMessage="1" sqref="D101:AW118 E161:AX183 D226:AQ232">
      <formula1>0</formula1>
      <formula2>9.99999999999999E+36</formula2>
    </dataValidation>
    <dataValidation type="whole" allowBlank="1" showInputMessage="1" showErrorMessage="1" sqref="D79:AW96">
      <formula1>0</formula1>
      <formula2>9.99999999999999E+44</formula2>
    </dataValidation>
    <dataValidation type="whole" allowBlank="1" showInputMessage="1" showErrorMessage="1" sqref="E237:AX259">
      <formula1>0</formula1>
      <formula2>9.99999999999999E+35</formula2>
    </dataValidation>
    <dataValidation type="whole" allowBlank="1" showInputMessage="1" showErrorMessage="1" sqref="E270:AL272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H150"/>
  <sheetViews>
    <sheetView showGridLines="0" zoomScaleNormal="10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Maipú (13119)</v>
      </c>
    </row>
    <row r="3" spans="1:86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>
      <c r="A20" s="8596" t="s">
        <v>2018</v>
      </c>
      <c r="B20" s="8596"/>
      <c r="C20" s="8596"/>
      <c r="D20" s="8596"/>
      <c r="CA20" s="227"/>
    </row>
    <row r="21" spans="1:86" ht="21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>
      <c r="A33" s="8596" t="s">
        <v>2028</v>
      </c>
      <c r="B33" s="8596"/>
      <c r="C33" s="8596"/>
      <c r="D33" s="8596"/>
      <c r="CA33" s="227"/>
    </row>
    <row r="34" spans="1:86" ht="21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>
      <c r="A54" s="8596" t="s">
        <v>2045</v>
      </c>
      <c r="B54" s="8596"/>
      <c r="C54" s="8596"/>
      <c r="D54" s="8596"/>
      <c r="CA54" s="227"/>
    </row>
    <row r="55" spans="1:86" ht="21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>
      <c r="A93" s="8596" t="s">
        <v>2072</v>
      </c>
      <c r="B93" s="8596"/>
      <c r="C93" s="8596"/>
      <c r="D93" s="8596"/>
      <c r="CA93" s="227"/>
    </row>
    <row r="94" spans="1:86" ht="21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>
      <formula1>0</formula1>
    </dataValidation>
    <dataValidation type="whole" operator="equal" allowBlank="1" showInputMessage="1" showErrorMessage="1" sqref="B11:M11 B14:M14 B17:M17 B63:M63 B66:M66 B69:M69 B72:M72 B77:M77 B81:M81 B85:M85">
      <formula1>0</formula1>
    </dataValidation>
    <dataValidation type="whole" allowBlank="1" showInputMessage="1" showErrorMessage="1" sqref="C78:M80 C109:T113">
      <formula1>0</formula1>
      <formula2>9.99999999999999E+36</formula2>
    </dataValidation>
    <dataValidation type="whole" allowBlank="1" showInputMessage="1" showErrorMessage="1" sqref="C82:M84">
      <formula1>0</formula1>
      <formula2>9.99999999999999E+35</formula2>
    </dataValidation>
    <dataValidation type="whole" allowBlank="1" showInputMessage="1" showErrorMessage="1" sqref="C86:M88">
      <formula1>0</formula1>
      <formula2>9.99999999999999E+39</formula2>
    </dataValidation>
    <dataValidation type="whole" allowBlank="1" showInputMessage="1" showErrorMessage="1" sqref="C100:N105">
      <formula1>0</formula1>
      <formula2>9.99999999999999E+37</formula2>
    </dataValidation>
    <dataValidation type="whole" allowBlank="1" showInputMessage="1" showErrorMessage="1" sqref="E118:AJ123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G204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>
      <c r="A1" s="25" t="s">
        <v>23</v>
      </c>
    </row>
    <row r="2" spans="1:104">
      <c r="A2" s="25" t="str">
        <f>CONCATENATE("COMUNA: ",NOMBRE!B2, " (",NOMBRE!C2,NOMBRE!D2,NOMBRE!E2,NOMBRE!F2,NOMBRE!G2,")")</f>
        <v>COMUNA: Maipú (13119)</v>
      </c>
    </row>
    <row r="3" spans="1:10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>
      <c r="A4" s="25" t="str">
        <f>CONCATENATE("MES: ",NOMBRE!B6, " (",NOMBRE!C6,NOMBRE!D6,")")</f>
        <v>MES: MARZO (03)</v>
      </c>
    </row>
    <row r="5" spans="1:104">
      <c r="A5" s="25" t="str">
        <f>CONCATENATE("AÑO: ",NOMBRE!B7)</f>
        <v>AÑO: 2026</v>
      </c>
    </row>
    <row r="6" spans="1:104" s="235" customFormat="1" ht="18" customHeight="1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>
      <c r="A15" s="7770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>
      <c r="A26" s="7770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>
      <c r="A41" s="7770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>
      <c r="A59" s="7770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>
      <c r="A64" s="7770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>
      <c r="A69" s="7770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>
      <c r="A75" s="7770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>
      <c r="A77" s="7770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>
      <c r="A97" s="7770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>
      <c r="A103" s="7770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>
      <c r="A106" s="8583" t="s">
        <v>2147</v>
      </c>
      <c r="B106" s="8583"/>
      <c r="C106" s="8583"/>
      <c r="D106" s="8583"/>
    </row>
    <row r="107" spans="1:93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>
      <c r="A108" s="7770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>
      <c r="A109" s="7770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>
      <c r="A110" s="7770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>
      <c r="A111" s="7770"/>
      <c r="B111" s="3077" t="s">
        <v>2153</v>
      </c>
      <c r="C111" s="3172"/>
      <c r="D111" s="3318"/>
    </row>
    <row r="112" spans="1:93">
      <c r="A112" s="7770"/>
      <c r="B112" s="3120" t="s">
        <v>2154</v>
      </c>
      <c r="C112" s="1125"/>
      <c r="D112" s="3318"/>
    </row>
    <row r="113" spans="1:111" ht="21">
      <c r="A113" s="7770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>
      <c r="A114" s="7770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>
      <c r="A115" s="7770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>
      <c r="A116" s="7770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>
      <c r="A182" s="2506" t="s">
        <v>2225</v>
      </c>
      <c r="B182" s="20"/>
      <c r="C182" s="20"/>
      <c r="D182" s="20"/>
    </row>
    <row r="183" spans="1:38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>
      <c r="A184" s="3343" t="s">
        <v>2228</v>
      </c>
      <c r="B184" s="3344">
        <f>SUM(C184:D184)</f>
        <v>0</v>
      </c>
      <c r="C184" s="1935"/>
      <c r="D184" s="755"/>
    </row>
    <row r="185" spans="1:38">
      <c r="A185" s="2002" t="s">
        <v>666</v>
      </c>
      <c r="B185" s="2000">
        <f>SUM(C185:D185)</f>
        <v>0</v>
      </c>
      <c r="C185" s="1935"/>
      <c r="D185" s="755"/>
    </row>
    <row r="186" spans="1:38" ht="21">
      <c r="A186" s="3345" t="s">
        <v>2229</v>
      </c>
      <c r="B186" s="3264">
        <f>SUM(C186:D186)</f>
        <v>0</v>
      </c>
      <c r="C186" s="3196"/>
      <c r="D186" s="886"/>
    </row>
    <row r="187" spans="1:38">
      <c r="A187" s="1205" t="s">
        <v>668</v>
      </c>
      <c r="B187" s="1268">
        <f>SUM(C187:D187)</f>
        <v>0</v>
      </c>
      <c r="C187" s="1188"/>
      <c r="D187" s="1119"/>
    </row>
    <row r="202" spans="1:2" hidden="1"/>
    <row r="203" spans="1:2" hidden="1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>
      <formula1>0</formula1>
    </dataValidation>
    <dataValidation type="whole" allowBlank="1" showInputMessage="1" showErrorMessage="1" error="Valor no Permitido" sqref="B122:E124 A118:A119 A122 C119:E120 C79:E89 B172:D173 B175:D180">
      <formula1>0</formula1>
      <formula2>1E+30</formula2>
    </dataValidation>
    <dataValidation allowBlank="1" showInputMessage="1" showErrorMessage="1" error="Valor no Permitido" sqref="A79:A89"/>
    <dataValidation type="whole" operator="equal" allowBlank="1" showInputMessage="1" showErrorMessage="1" sqref="D74:D78">
      <formula1>0</formula1>
    </dataValidation>
    <dataValidation type="whole" allowBlank="1" showInputMessage="1" showErrorMessage="1" sqref="C108:D117">
      <formula1>0</formula1>
      <formula2>9.99999999999999E+34</formula2>
    </dataValidation>
    <dataValidation type="whole" allowBlank="1" showInputMessage="1" showErrorMessage="1" sqref="F94:AS105">
      <formula1>0</formula1>
      <formula2>9.99999999999999E+36</formula2>
    </dataValidation>
    <dataValidation type="whole" allowBlank="1" showInputMessage="1" showErrorMessage="1" sqref="F13:AU89">
      <formula1>0</formula1>
      <formula2>9.99999999999999E+35</formula2>
    </dataValidation>
    <dataValidation type="whole" allowBlank="1" showInputMessage="1" showErrorMessage="1" sqref="C184:D187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U201"/>
  <sheetViews>
    <sheetView showGridLines="0" zoomScaleNormal="10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5" t="s">
        <v>23</v>
      </c>
    </row>
    <row r="2" spans="1:99">
      <c r="A2" s="25" t="str">
        <f>CONCATENATE("COMUNA: ",NOMBRE!B2, " (",NOMBRE!C2,NOMBRE!D2,NOMBRE!E2,NOMBRE!F2,NOMBRE!G2,")")</f>
        <v>COMUNA: Maipú (13119)</v>
      </c>
    </row>
    <row r="3" spans="1:99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9">
      <c r="A4" s="25" t="str">
        <f>CONCATENATE("MES: ",NOMBRE!B6, " (",NOMBRE!C6,NOMBRE!D6,")")</f>
        <v>MES: MARZO (03)</v>
      </c>
    </row>
    <row r="5" spans="1:99">
      <c r="A5" s="25" t="str">
        <f>CONCATENATE("AÑO: ",NOMBRE!B7)</f>
        <v>AÑO: 2026</v>
      </c>
    </row>
    <row r="6" spans="1:99" ht="18" customHeight="1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/>
    <row r="200" spans="1:2" hidden="1">
      <c r="A200" s="68">
        <f>SUM(B12:B51,B53:B57,B62:B73,B78:C91,B97:B108,B113:C122)</f>
        <v>0</v>
      </c>
      <c r="B200" s="68">
        <f>SUM(CM12:CU122)</f>
        <v>0</v>
      </c>
    </row>
    <row r="201" spans="1:2" hidden="1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>
      <formula1>0</formula1>
    </dataValidation>
    <dataValidation type="whole" operator="greaterThan" allowBlank="1" showInputMessage="1" showErrorMessage="1" sqref="B78:B91">
      <formula1>0</formula1>
    </dataValidation>
    <dataValidation type="whole" allowBlank="1" showInputMessage="1" showErrorMessage="1" sqref="C53:R57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CF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>
      <c r="A1" s="25" t="s">
        <v>23</v>
      </c>
      <c r="E1" t="s">
        <v>2356</v>
      </c>
      <c r="K1" t="s">
        <v>2357</v>
      </c>
    </row>
    <row r="2" spans="1:84">
      <c r="A2" s="25" t="str">
        <f>CONCATENATE("COMUNA: ",NOMBRE!B2, " (",NOMBRE!C2,NOMBRE!D2,NOMBRE!E2,NOMBRE!F2,NOMBRE!G2,")")</f>
        <v>COMUNA: Maipú (13119)</v>
      </c>
    </row>
    <row r="3" spans="1:8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>
      <c r="A18" s="418" t="s">
        <v>2384</v>
      </c>
    </row>
    <row r="19" spans="1:65" s="5" customFormat="1" ht="18" customHeight="1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>
      <c r="A26" s="419" t="s">
        <v>2393</v>
      </c>
    </row>
    <row r="27" spans="1:65" s="5" customFormat="1" ht="18" customHeight="1">
      <c r="A27" s="419" t="s">
        <v>2394</v>
      </c>
    </row>
    <row r="28" spans="1:65" s="5" customFormat="1" ht="18" customHeight="1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>
      <c r="A38" s="3479" t="s">
        <v>2407</v>
      </c>
      <c r="B38" s="3480"/>
    </row>
    <row r="39" spans="1:65" ht="30" customHeight="1">
      <c r="A39" s="3456" t="s">
        <v>2408</v>
      </c>
      <c r="B39" s="3456" t="s">
        <v>2409</v>
      </c>
    </row>
    <row r="40" spans="1:65" ht="15" customHeight="1">
      <c r="A40" s="3457" t="s">
        <v>971</v>
      </c>
      <c r="B40" s="3460"/>
    </row>
    <row r="41" spans="1:65" ht="15" customHeight="1">
      <c r="A41" s="3457" t="s">
        <v>2410</v>
      </c>
      <c r="B41" s="3460"/>
    </row>
    <row r="42" spans="1:65" ht="15" customHeight="1">
      <c r="A42" s="3457" t="s">
        <v>99</v>
      </c>
      <c r="B42" s="3460"/>
    </row>
    <row r="43" spans="1:65" ht="15" customHeight="1">
      <c r="A43" s="3457" t="s">
        <v>2411</v>
      </c>
      <c r="B43" s="3460"/>
    </row>
    <row r="44" spans="1:65" ht="15" customHeight="1">
      <c r="A44" s="3457" t="s">
        <v>515</v>
      </c>
      <c r="B44" s="3460"/>
    </row>
    <row r="45" spans="1:65" ht="15" customHeight="1">
      <c r="A45" s="3457" t="s">
        <v>601</v>
      </c>
      <c r="B45" s="3460"/>
    </row>
    <row r="46" spans="1:65" ht="15" customHeight="1">
      <c r="A46" s="3457" t="s">
        <v>510</v>
      </c>
      <c r="B46" s="3460"/>
    </row>
    <row r="47" spans="1:65" ht="15" customHeight="1">
      <c r="A47" s="425" t="s">
        <v>1050</v>
      </c>
      <c r="B47" s="704"/>
    </row>
    <row r="48" spans="1:65" ht="15" customHeight="1">
      <c r="A48" s="3481" t="s">
        <v>1052</v>
      </c>
      <c r="B48" s="3472"/>
    </row>
    <row r="49" spans="1:8" s="5" customFormat="1" ht="18" customHeight="1">
      <c r="A49" s="3482" t="s">
        <v>2412</v>
      </c>
      <c r="B49" s="423"/>
      <c r="C49" s="7"/>
      <c r="D49" s="3483"/>
      <c r="E49" s="3484"/>
    </row>
    <row r="50" spans="1:8" ht="31.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>
      <c r="A54" s="3496" t="s">
        <v>2422</v>
      </c>
      <c r="B54" s="426"/>
    </row>
    <row r="55" spans="1:8" s="5" customFormat="1" ht="18" customHeight="1">
      <c r="A55" s="3496" t="s">
        <v>2423</v>
      </c>
      <c r="B55" s="427"/>
      <c r="C55" s="428"/>
      <c r="D55" s="428"/>
      <c r="E55" s="3497"/>
      <c r="F55" s="3497"/>
    </row>
    <row r="56" spans="1:8" ht="31.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>
      <c r="A60" s="3512" t="s">
        <v>2428</v>
      </c>
    </row>
    <row r="61" spans="1:8" s="5" customFormat="1" ht="18" customHeight="1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>
      <c r="A70" s="431" t="s">
        <v>2440</v>
      </c>
    </row>
    <row r="71" spans="1:46" ht="52.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>
      <c r="A115" s="11" t="s">
        <v>2484</v>
      </c>
      <c r="E115" s="2451"/>
      <c r="F115" s="3"/>
      <c r="G115" s="3"/>
    </row>
    <row r="116" spans="1:61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>
      <c r="A120" s="442" t="s">
        <v>2488</v>
      </c>
    </row>
    <row r="121" spans="1:61" ht="52.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>
      <formula1>0</formula1>
    </dataValidation>
    <dataValidation type="whole" allowBlank="1" showInputMessage="1" showErrorMessage="1" sqref="B56 C115:D115 A71:A76 E70:H70 B69:G71 C62:D62 A69 C60:D60 E61:F61 H72:I76">
      <formula1>0</formula1>
      <formula2>1E+27</formula2>
    </dataValidation>
    <dataValidation type="whole" allowBlank="1" showInputMessage="1" showErrorMessage="1" sqref="D102:Q102">
      <formula1>0</formula1>
      <formula2>10000000</formula2>
    </dataValidation>
    <dataValidation allowBlank="1" showInputMessage="1" showErrorMessage="1" error="Valor no Permitido" sqref="A118 A115:A116 B115:B119 C115:E115"/>
    <dataValidation type="decimal" operator="greaterThanOrEqual" allowBlank="1" showInputMessage="1" showErrorMessage="1" sqref="AD14:AE17 AA14:AB17 H14:J17 L14:O17 Q14:T17 V14:Y17 C14:F17 B122 B123:H124">
      <formula1>0</formula1>
    </dataValidation>
    <dataValidation allowBlank="1" showInputMessage="1" showErrorMessage="1" sqref="A70"/>
    <dataValidation type="whole" allowBlank="1" showInputMessage="1" showErrorMessage="1" sqref="B127:I138">
      <formula1>0</formula1>
      <formula2>9.99999999999999E+37</formula2>
    </dataValidation>
    <dataValidation type="whole" allowBlank="1" showInputMessage="1" showErrorMessage="1" sqref="B72:I76 D80:I84 B89:Q101">
      <formula1>0</formula1>
      <formula2>9.99999999999999E+34</formula2>
    </dataValidation>
    <dataValidation type="whole" allowBlank="1" showInputMessage="1" showErrorMessage="1" sqref="C106:G113 C118:G119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CH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Maipú (13119)</v>
      </c>
    </row>
    <row r="3" spans="1:86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/>
    <row r="8" spans="1:86" s="20" customFormat="1" ht="18" customHeight="1">
      <c r="A8" s="1" t="s">
        <v>2521</v>
      </c>
      <c r="B8" s="7"/>
    </row>
    <row r="9" spans="1:86" s="17" customFormat="1" ht="15" customHeight="1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>
      <c r="A24" s="1" t="s">
        <v>2536</v>
      </c>
    </row>
    <row r="25" spans="1:86" s="17" customFormat="1" ht="15" customHeight="1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>
      <c r="A29" s="7770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>
      <c r="A31" s="8769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>
      <c r="A32" s="8770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>
      <c r="A34" s="8362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>
      <c r="A40" s="8754" t="s">
        <v>2549</v>
      </c>
      <c r="B40" s="8136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>
      <c r="A41" s="8751" t="s">
        <v>77</v>
      </c>
      <c r="B41" s="8751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>
      <c r="A42" s="2" t="s">
        <v>2550</v>
      </c>
    </row>
    <row r="43" spans="1:86" s="17" customFormat="1" ht="15" customHeight="1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>
      <c r="A54" s="2" t="s">
        <v>2553</v>
      </c>
    </row>
    <row r="55" spans="1:86" s="17" customFormat="1" ht="15" customHeight="1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>
      <c r="A59" s="2" t="s">
        <v>2554</v>
      </c>
    </row>
    <row r="60" spans="1:86" s="17" customFormat="1" ht="15" customHeight="1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>
      <c r="A67" s="2" t="s">
        <v>2555</v>
      </c>
    </row>
    <row r="68" spans="1:85" s="17" customFormat="1" ht="15" customHeight="1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>
      <c r="A74" s="2" t="s">
        <v>2556</v>
      </c>
    </row>
    <row r="75" spans="1:85" s="17" customFormat="1" ht="15" customHeight="1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>
      <c r="A85" s="1" t="s">
        <v>2560</v>
      </c>
    </row>
    <row r="86" spans="1:40" s="17" customFormat="1" ht="21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>
      <c r="A87" s="8755" t="s">
        <v>64</v>
      </c>
      <c r="B87" s="8756"/>
      <c r="C87" s="3652">
        <f>SUM(D87+E87)</f>
        <v>0</v>
      </c>
      <c r="D87" s="1452"/>
      <c r="E87" s="750"/>
    </row>
    <row r="88" spans="1:40" s="17" customFormat="1" ht="15" customHeight="1">
      <c r="A88" s="8752" t="s">
        <v>1455</v>
      </c>
      <c r="B88" s="8753"/>
      <c r="C88" s="3652">
        <f>SUM(D88+E88)</f>
        <v>0</v>
      </c>
      <c r="D88" s="3658"/>
      <c r="E88" s="3657"/>
    </row>
    <row r="89" spans="1:40" s="17" customFormat="1" ht="15" customHeight="1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>
      <c r="A90" s="8710" t="s">
        <v>77</v>
      </c>
      <c r="B90" s="8712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>
      <c r="A91" s="2675" t="s">
        <v>2562</v>
      </c>
    </row>
    <row r="92" spans="1:40" s="17" customFormat="1" ht="15" customHeight="1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>
      <c r="A104" s="9" t="s">
        <v>2573</v>
      </c>
    </row>
    <row r="105" spans="1:40" s="17" customFormat="1" ht="15" customHeight="1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>
      <c r="A111" s="9" t="s">
        <v>2578</v>
      </c>
    </row>
    <row r="112" spans="1:40" s="17" customFormat="1" ht="15" customHeight="1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>
      <c r="A120" s="1" t="s">
        <v>2582</v>
      </c>
    </row>
    <row r="121" spans="1:84" s="17" customFormat="1" ht="15" customHeight="1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>
      <c r="A131" s="11" t="s">
        <v>2589</v>
      </c>
      <c r="B131" s="11"/>
      <c r="C131" s="11"/>
      <c r="D131" s="11"/>
      <c r="E131" s="53"/>
    </row>
    <row r="132" spans="1:84" s="20" customFormat="1" ht="18" customHeight="1">
      <c r="A132" s="8744" t="s">
        <v>2590</v>
      </c>
      <c r="B132" s="8744"/>
      <c r="C132" s="8744"/>
      <c r="D132" s="8744"/>
      <c r="E132" s="8744"/>
    </row>
    <row r="133" spans="1:84" s="17" customFormat="1" ht="15" customHeight="1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>
      <c r="A143" s="1" t="s">
        <v>2596</v>
      </c>
    </row>
    <row r="144" spans="1:84" s="17" customFormat="1" ht="15" customHeight="1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>
      <c r="A146" s="8748"/>
      <c r="B146" s="3856" t="s">
        <v>2602</v>
      </c>
      <c r="C146" s="3655"/>
      <c r="D146" s="3657"/>
    </row>
    <row r="147" spans="1:40" s="17" customFormat="1" ht="15" customHeight="1">
      <c r="A147" s="8748"/>
      <c r="B147" s="3856" t="s">
        <v>2199</v>
      </c>
      <c r="C147" s="3655"/>
      <c r="D147" s="3657"/>
    </row>
    <row r="148" spans="1:40" s="17" customFormat="1" ht="15" customHeight="1">
      <c r="A148" s="8749"/>
      <c r="B148" s="3858" t="s">
        <v>1023</v>
      </c>
      <c r="C148" s="3678"/>
      <c r="D148" s="3679"/>
    </row>
    <row r="149" spans="1:40" s="17" customFormat="1" ht="15" customHeight="1">
      <c r="A149" s="8747" t="s">
        <v>2603</v>
      </c>
      <c r="B149" s="3854" t="s">
        <v>2601</v>
      </c>
      <c r="C149" s="1971"/>
      <c r="D149" s="750"/>
    </row>
    <row r="150" spans="1:40" s="17" customFormat="1" ht="15" customHeight="1">
      <c r="A150" s="8748"/>
      <c r="B150" s="3856" t="s">
        <v>2602</v>
      </c>
      <c r="C150" s="3655"/>
      <c r="D150" s="3657"/>
    </row>
    <row r="151" spans="1:40" s="17" customFormat="1" ht="15" customHeight="1">
      <c r="A151" s="8748"/>
      <c r="B151" s="3856" t="s">
        <v>2199</v>
      </c>
      <c r="C151" s="3655"/>
      <c r="D151" s="3657"/>
    </row>
    <row r="152" spans="1:40" s="17" customFormat="1" ht="15" customHeight="1">
      <c r="A152" s="8749"/>
      <c r="B152" s="3858" t="s">
        <v>1023</v>
      </c>
      <c r="C152" s="3678"/>
      <c r="D152" s="3679"/>
    </row>
    <row r="153" spans="1:40" s="17" customFormat="1" ht="15" customHeight="1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>
      <c r="A154" s="13" t="s">
        <v>2604</v>
      </c>
    </row>
    <row r="155" spans="1:40" s="17" customFormat="1" ht="15" customHeight="1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>
      <c r="A163" s="8736" t="s">
        <v>2610</v>
      </c>
      <c r="B163" s="8736"/>
      <c r="C163" s="8736"/>
    </row>
    <row r="164" spans="1:40" s="17" customFormat="1" ht="21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>
      <c r="A171" s="8736" t="s">
        <v>2622</v>
      </c>
      <c r="B171" s="8736"/>
      <c r="C171" s="8739"/>
    </row>
    <row r="172" spans="1:40" s="17" customFormat="1" ht="15" customHeight="1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>
      <c r="A179" s="11" t="s">
        <v>2626</v>
      </c>
    </row>
    <row r="180" spans="1:42" s="17" customFormat="1" ht="15" customHeight="1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>
      <formula1>0</formula1>
    </dataValidation>
    <dataValidation type="whole" operator="greaterThanOrEqual" allowBlank="1" showInputMessage="1" showErrorMessage="1" errorTitle="Ingrese Sólo Números" error="Ingrese Sólo Números" sqref="E12:AQ2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>
      <c r="A1" s="5551" t="s">
        <v>23</v>
      </c>
    </row>
    <row r="2" spans="1:104">
      <c r="A2" s="5551" t="str">
        <f>CONCATENATE("COMUNA: ",NOMBRE!B2, " (",NOMBRE!C2,NOMBRE!D2,NOMBRE!E2,NOMBRE!F2,NOMBRE!G2,")")</f>
        <v>COMUNA: Maipú (13119)</v>
      </c>
    </row>
    <row r="3" spans="1:104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>
      <c r="A4" s="5551" t="str">
        <f>CONCATENATE("MES: ",NOMBRE!B6, " (",NOMBRE!C6,NOMBRE!D6,")")</f>
        <v>MES: MARZO (03)</v>
      </c>
    </row>
    <row r="5" spans="1:104">
      <c r="A5" s="5551" t="str">
        <f>CONCATENATE("AÑO: ",NOMBRE!B7)</f>
        <v>AÑO: 2026</v>
      </c>
    </row>
    <row r="6" spans="1:104" ht="18" customHeight="1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>
      <c r="A24" s="5557" t="s">
        <v>2673</v>
      </c>
      <c r="B24" s="5557"/>
      <c r="C24" s="6743"/>
      <c r="D24" s="6744"/>
      <c r="E24" s="6744"/>
      <c r="F24" s="6745"/>
    </row>
    <row r="25" spans="1:104" s="65" customFormat="1" ht="21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>
      <c r="A40" s="6232" t="s">
        <v>2696</v>
      </c>
      <c r="B40" s="6771"/>
      <c r="C40" s="6772"/>
      <c r="D40" s="6773"/>
    </row>
    <row r="41" spans="1:100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>
      <c r="A42" s="8863" t="s">
        <v>2699</v>
      </c>
      <c r="B42" s="8864"/>
      <c r="C42" s="6708"/>
      <c r="D42" s="6710"/>
    </row>
    <row r="43" spans="1:100" ht="21.95" customHeight="1">
      <c r="A43" s="8784" t="s">
        <v>2700</v>
      </c>
      <c r="B43" s="6775" t="s">
        <v>2701</v>
      </c>
      <c r="C43" s="5901"/>
      <c r="D43" s="6776"/>
    </row>
    <row r="44" spans="1:100" ht="15" customHeight="1">
      <c r="A44" s="8785"/>
      <c r="B44" s="6778" t="s">
        <v>2702</v>
      </c>
      <c r="C44" s="6695"/>
      <c r="D44" s="6360"/>
    </row>
    <row r="45" spans="1:100" ht="24.95" customHeight="1">
      <c r="A45" s="8863" t="s">
        <v>2703</v>
      </c>
      <c r="B45" s="8864"/>
      <c r="C45" s="6708"/>
      <c r="D45" s="6710"/>
    </row>
    <row r="46" spans="1:100" ht="21.95" customHeight="1">
      <c r="A46" s="8870" t="s">
        <v>2704</v>
      </c>
      <c r="B46" s="6775" t="s">
        <v>2701</v>
      </c>
      <c r="C46" s="6779"/>
      <c r="D46" s="6679"/>
    </row>
    <row r="47" spans="1:100" ht="15" customHeight="1">
      <c r="A47" s="8871"/>
      <c r="B47" s="6778" t="s">
        <v>2702</v>
      </c>
      <c r="C47" s="6350"/>
      <c r="D47" s="6780"/>
    </row>
    <row r="48" spans="1:100" ht="15" customHeight="1">
      <c r="A48" s="8784" t="s">
        <v>2705</v>
      </c>
      <c r="B48" s="6781" t="s">
        <v>2706</v>
      </c>
      <c r="C48" s="5843"/>
      <c r="D48" s="6776"/>
    </row>
    <row r="49" spans="1:102" ht="21">
      <c r="A49" s="8785"/>
      <c r="B49" s="6777" t="s">
        <v>2707</v>
      </c>
      <c r="C49" s="6695"/>
      <c r="D49" s="5867"/>
    </row>
    <row r="50" spans="1:102" ht="24.95" customHeight="1">
      <c r="A50" s="8863" t="s">
        <v>2708</v>
      </c>
      <c r="B50" s="8864"/>
      <c r="C50" s="6708"/>
      <c r="D50" s="6710"/>
    </row>
    <row r="51" spans="1:102" ht="15" customHeight="1">
      <c r="A51" s="8863" t="s">
        <v>2709</v>
      </c>
      <c r="B51" s="8864"/>
      <c r="C51" s="6708"/>
      <c r="D51" s="6710"/>
    </row>
    <row r="52" spans="1:102" ht="24.95" customHeight="1">
      <c r="A52" s="8863" t="s">
        <v>2710</v>
      </c>
      <c r="B52" s="8864"/>
      <c r="C52" s="6708"/>
      <c r="D52" s="6710"/>
    </row>
    <row r="53" spans="1:102" ht="24.95" customHeight="1">
      <c r="A53" s="8863" t="s">
        <v>2711</v>
      </c>
      <c r="B53" s="8864"/>
      <c r="C53" s="6708"/>
      <c r="D53" s="6710"/>
    </row>
    <row r="54" spans="1:102" ht="24.75" customHeight="1">
      <c r="A54" s="8863" t="s">
        <v>2712</v>
      </c>
      <c r="B54" s="8864"/>
      <c r="C54" s="6708"/>
      <c r="D54" s="6710"/>
    </row>
    <row r="55" spans="1:102" ht="15" customHeight="1">
      <c r="A55" s="8784" t="s">
        <v>2713</v>
      </c>
      <c r="B55" s="6781" t="s">
        <v>2714</v>
      </c>
      <c r="C55" s="5843"/>
      <c r="D55" s="6782"/>
    </row>
    <row r="56" spans="1:102" ht="15" customHeight="1">
      <c r="A56" s="8785"/>
      <c r="B56" s="6777" t="s">
        <v>2715</v>
      </c>
      <c r="C56" s="6695"/>
      <c r="D56" s="6360"/>
    </row>
    <row r="57" spans="1:102" ht="15" customHeight="1">
      <c r="A57" s="8872" t="s">
        <v>2716</v>
      </c>
      <c r="B57" s="8872"/>
      <c r="C57" s="6350"/>
      <c r="D57" s="6351"/>
    </row>
    <row r="58" spans="1:102" s="6210" customFormat="1" ht="18" customHeight="1">
      <c r="A58" s="6232" t="s">
        <v>2717</v>
      </c>
      <c r="B58" s="6771"/>
      <c r="C58" s="6772"/>
      <c r="D58" s="6773"/>
    </row>
    <row r="59" spans="1:102" ht="24.95" customHeight="1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>
      <c r="A120" s="927" t="s">
        <v>2807</v>
      </c>
      <c r="B120" s="6246"/>
      <c r="C120" s="6246"/>
      <c r="D120" s="6246"/>
      <c r="E120" s="6246"/>
    </row>
    <row r="121" spans="1:102" ht="21.75" customHeight="1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>
      <c r="A131" s="8811" t="s">
        <v>2820</v>
      </c>
      <c r="B131" s="8811"/>
    </row>
    <row r="132" spans="1:101" s="6210" customFormat="1" ht="18" customHeight="1">
      <c r="A132" s="964" t="s">
        <v>2821</v>
      </c>
      <c r="B132" s="964"/>
      <c r="C132" s="964"/>
    </row>
    <row r="133" spans="1:101" ht="37.5" customHeight="1">
      <c r="A133" s="8783" t="s">
        <v>614</v>
      </c>
      <c r="B133" s="8783"/>
      <c r="C133" s="6902" t="s">
        <v>2809</v>
      </c>
      <c r="D133" s="6653" t="s">
        <v>2810</v>
      </c>
    </row>
    <row r="134" spans="1:101">
      <c r="A134" s="8784" t="s">
        <v>2822</v>
      </c>
      <c r="B134" s="6903" t="s">
        <v>2823</v>
      </c>
      <c r="C134" s="6904"/>
      <c r="D134" s="6905"/>
    </row>
    <row r="135" spans="1:101">
      <c r="A135" s="8785"/>
      <c r="B135" s="6906" t="s">
        <v>2824</v>
      </c>
      <c r="C135" s="6350"/>
      <c r="D135" s="6351"/>
    </row>
    <row r="136" spans="1:101" ht="15" customHeight="1">
      <c r="A136" s="8784" t="s">
        <v>2825</v>
      </c>
      <c r="B136" s="6907" t="s">
        <v>971</v>
      </c>
      <c r="C136" s="6271"/>
      <c r="D136" s="6679"/>
    </row>
    <row r="137" spans="1:101" ht="15" customHeight="1">
      <c r="A137" s="8786"/>
      <c r="B137" s="6908" t="s">
        <v>2826</v>
      </c>
      <c r="C137" s="6686"/>
      <c r="D137" s="6559"/>
    </row>
    <row r="138" spans="1:101" ht="15" customHeight="1">
      <c r="A138" s="8786"/>
      <c r="B138" s="6908" t="s">
        <v>98</v>
      </c>
      <c r="C138" s="6686"/>
      <c r="D138" s="6559"/>
    </row>
    <row r="139" spans="1:101" ht="15" customHeight="1">
      <c r="A139" s="8785"/>
      <c r="B139" s="6909" t="s">
        <v>105</v>
      </c>
      <c r="C139" s="6898"/>
      <c r="D139" s="6901"/>
    </row>
    <row r="140" spans="1:101" s="6210" customFormat="1" ht="18" customHeight="1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>
      <c r="A146" s="964" t="s">
        <v>4427</v>
      </c>
      <c r="B146" s="964"/>
      <c r="C146" s="6246"/>
      <c r="D146" s="6246"/>
      <c r="E146" s="6246"/>
      <c r="F146" s="6246"/>
    </row>
    <row r="147" spans="1:100" ht="21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>
      <c r="A150" s="964" t="s">
        <v>2837</v>
      </c>
      <c r="B150" s="6246"/>
      <c r="C150" s="6246"/>
      <c r="D150" s="6246"/>
      <c r="E150" s="6246"/>
    </row>
    <row r="151" spans="1:100" ht="21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>
      <c r="A159" s="964" t="s">
        <v>2849</v>
      </c>
      <c r="B159" s="966"/>
      <c r="C159" s="5554"/>
    </row>
    <row r="160" spans="1:100" ht="31.5">
      <c r="A160" s="6661" t="s">
        <v>2844</v>
      </c>
      <c r="B160" s="6796" t="s">
        <v>2850</v>
      </c>
      <c r="C160" s="6650" t="s">
        <v>2851</v>
      </c>
    </row>
    <row r="161" spans="1:3">
      <c r="A161" s="6935" t="s">
        <v>2847</v>
      </c>
      <c r="B161" s="6904"/>
      <c r="C161" s="6905"/>
    </row>
    <row r="162" spans="1:3">
      <c r="A162" s="6936" t="s">
        <v>1225</v>
      </c>
      <c r="B162" s="6898"/>
      <c r="C162" s="6901"/>
    </row>
    <row r="179" spans="1:2" ht="33.75" hidden="1" customHeight="1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>
      <formula1>0</formula1>
    </dataValidation>
    <dataValidation type="whole" operator="greaterThanOrEqual" allowBlank="1" showInputMessage="1" showErrorMessage="1" sqref="B84:G88 B161:C162">
      <formula1>0</formula1>
    </dataValidation>
    <dataValidation operator="greaterThanOrEqual" allowBlank="1" showInputMessage="1" showErrorMessage="1" error="Valor no Permitido" sqref="E81:G81"/>
    <dataValidation type="whole" allowBlank="1" showInputMessage="1" showErrorMessage="1" sqref="C92:I103">
      <formula1>0</formula1>
      <formula2>9.99999999999999E+35</formula2>
    </dataValidation>
    <dataValidation type="whole" allowBlank="1" showInputMessage="1" showErrorMessage="1" sqref="C117:O119">
      <formula1>0</formula1>
      <formula2>9.99999999999999E+37</formula2>
    </dataValidation>
    <dataValidation type="whole" allowBlank="1" showInputMessage="1" showErrorMessage="1" sqref="B143:N143">
      <formula1>0</formula1>
      <formula2>9.99999999999999E+38</formula2>
    </dataValidation>
    <dataValidation type="whole" operator="equal" allowBlank="1" showInputMessage="1" showErrorMessage="1" error="Valor no Permitido" sqref="D47 C46 D44 C43 D55:D5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>
      <c r="A1" s="5551" t="s">
        <v>23</v>
      </c>
    </row>
    <row r="2" spans="1:30">
      <c r="A2" s="5551" t="str">
        <f>CONCATENATE("COMUNA: ",NOMBRE!B2, " (",NOMBRE!C2,NOMBRE!D2,NOMBRE!E2,NOMBRE!F2,NOMBRE!G2,")")</f>
        <v>COMUNA: Maipú (13119)</v>
      </c>
    </row>
    <row r="3" spans="1:30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30">
      <c r="A4" s="5551" t="str">
        <f>CONCATENATE("MES: ",NOMBRE!B6, " (",NOMBRE!C6,NOMBRE!D6,")")</f>
        <v>MES: MARZO (03)</v>
      </c>
    </row>
    <row r="5" spans="1:30">
      <c r="A5" s="5551" t="str">
        <f>CONCATENATE("AÑO: ",NOMBRE!B7)</f>
        <v>AÑO: 2026</v>
      </c>
    </row>
    <row r="6" spans="1:30" ht="18" customHeight="1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>
      <c r="A8" s="8955" t="s">
        <v>2853</v>
      </c>
      <c r="B8" s="8955"/>
      <c r="C8" s="8955"/>
    </row>
    <row r="9" spans="1:30" s="65" customFormat="1" ht="15" customHeight="1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>
      <c r="A18" s="8962" t="s">
        <v>2864</v>
      </c>
      <c r="B18" s="8962"/>
      <c r="C18" s="8962"/>
    </row>
    <row r="19" spans="1:30" ht="15" customHeight="1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>
      <c r="A29" s="8971" t="s">
        <v>2867</v>
      </c>
      <c r="B29" s="8971"/>
      <c r="C29" s="8971"/>
      <c r="D29" s="8971"/>
      <c r="E29" s="8971"/>
      <c r="F29" s="8971"/>
    </row>
    <row r="30" spans="1:30" ht="15" customHeight="1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>
      <c r="A63" s="6867" t="s">
        <v>2914</v>
      </c>
      <c r="B63" s="6995" t="s">
        <v>77</v>
      </c>
    </row>
    <row r="64" spans="1:8" ht="15" customHeight="1">
      <c r="A64" s="6769" t="s">
        <v>2915</v>
      </c>
      <c r="B64" s="6680"/>
    </row>
    <row r="65" spans="1:3" ht="15" customHeight="1">
      <c r="A65" s="6926" t="s">
        <v>2916</v>
      </c>
      <c r="B65" s="6698"/>
    </row>
    <row r="66" spans="1:3" ht="15" customHeight="1">
      <c r="A66" s="5549" t="s">
        <v>77</v>
      </c>
      <c r="B66" s="6996">
        <f>SUM(B64+B65)</f>
        <v>0</v>
      </c>
    </row>
    <row r="67" spans="1:3" s="939" customFormat="1" ht="18" customHeight="1">
      <c r="A67" s="8973" t="s">
        <v>2917</v>
      </c>
      <c r="B67" s="8973"/>
      <c r="C67" s="8973"/>
    </row>
    <row r="68" spans="1:3" s="65" customFormat="1" ht="15" customHeight="1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>
      <c r="A69" s="8865" t="s">
        <v>2919</v>
      </c>
      <c r="B69" s="6769" t="s">
        <v>2920</v>
      </c>
      <c r="C69" s="6680"/>
    </row>
    <row r="70" spans="1:3" s="65" customFormat="1" ht="15" customHeight="1">
      <c r="A70" s="7209"/>
      <c r="B70" s="6730" t="s">
        <v>2921</v>
      </c>
      <c r="C70" s="6163"/>
    </row>
    <row r="71" spans="1:3" s="65" customFormat="1" ht="15" customHeight="1">
      <c r="A71" s="7209"/>
      <c r="B71" s="6925" t="s">
        <v>2922</v>
      </c>
      <c r="C71" s="6166"/>
    </row>
    <row r="72" spans="1:3" s="65" customFormat="1" ht="15" customHeight="1">
      <c r="A72" s="7209"/>
      <c r="B72" s="6925" t="s">
        <v>2923</v>
      </c>
      <c r="C72" s="6166"/>
    </row>
    <row r="73" spans="1:3" s="65" customFormat="1" ht="15" customHeight="1">
      <c r="A73" s="8865" t="s">
        <v>2924</v>
      </c>
      <c r="B73" s="6769" t="s">
        <v>2925</v>
      </c>
      <c r="C73" s="6680"/>
    </row>
    <row r="74" spans="1:3" s="65" customFormat="1" ht="15" customHeight="1">
      <c r="A74" s="7209"/>
      <c r="B74" s="6730" t="s">
        <v>2926</v>
      </c>
      <c r="C74" s="6163"/>
    </row>
    <row r="75" spans="1:3" s="65" customFormat="1" ht="15" customHeight="1">
      <c r="A75" s="7209"/>
      <c r="B75" s="6925" t="s">
        <v>2927</v>
      </c>
      <c r="C75" s="6163"/>
    </row>
    <row r="76" spans="1:3" s="65" customFormat="1" ht="15" customHeight="1">
      <c r="A76" s="7209"/>
      <c r="B76" s="6925" t="s">
        <v>2923</v>
      </c>
      <c r="C76" s="6166"/>
    </row>
    <row r="77" spans="1:3" s="65" customFormat="1" ht="15" customHeight="1">
      <c r="A77" s="8252"/>
      <c r="B77" s="6925" t="s">
        <v>2922</v>
      </c>
      <c r="C77" s="6166"/>
    </row>
    <row r="78" spans="1:3" ht="31.5">
      <c r="A78" s="8865" t="s">
        <v>2928</v>
      </c>
      <c r="B78" s="6997" t="s">
        <v>2929</v>
      </c>
      <c r="C78" s="6680"/>
    </row>
    <row r="79" spans="1:3" ht="21">
      <c r="A79" s="7209"/>
      <c r="B79" s="6925" t="s">
        <v>2930</v>
      </c>
      <c r="C79" s="6163"/>
    </row>
    <row r="80" spans="1:3" s="65" customFormat="1" ht="15" customHeight="1">
      <c r="A80" s="8252"/>
      <c r="B80" s="6487" t="s">
        <v>2923</v>
      </c>
      <c r="C80" s="6548"/>
    </row>
    <row r="81" spans="1:12" s="65" customFormat="1" ht="15" customHeight="1">
      <c r="A81" s="8982" t="s">
        <v>2931</v>
      </c>
      <c r="B81" s="8983"/>
      <c r="C81" s="6548"/>
    </row>
    <row r="82" spans="1:12" s="939" customFormat="1" ht="18" customHeight="1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>
      <c r="A91" s="6247" t="s">
        <v>2941</v>
      </c>
    </row>
    <row r="92" spans="1:12" s="939" customFormat="1" ht="18" customHeight="1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>
      <c r="A101" s="6247" t="s">
        <v>2941</v>
      </c>
    </row>
    <row r="102" spans="1:9" ht="18" customHeight="1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>
      <c r="A110" s="6247" t="s">
        <v>2941</v>
      </c>
    </row>
    <row r="111" spans="1:9" s="939" customFormat="1" ht="18" customHeight="1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>
      <c r="A119" s="6247" t="s">
        <v>2941</v>
      </c>
    </row>
    <row r="120" spans="1:9" s="939" customFormat="1" ht="18" customHeight="1">
      <c r="A120" s="7036" t="s">
        <v>2956</v>
      </c>
      <c r="B120" s="7036"/>
      <c r="C120" s="7036"/>
      <c r="D120" s="7037"/>
      <c r="E120" s="7037"/>
    </row>
    <row r="121" spans="1:9" ht="21">
      <c r="A121" s="6919" t="s">
        <v>2957</v>
      </c>
      <c r="B121" s="6919" t="s">
        <v>2958</v>
      </c>
    </row>
    <row r="122" spans="1:9" ht="15" customHeight="1">
      <c r="A122" s="7025" t="s">
        <v>2959</v>
      </c>
      <c r="B122" s="7038"/>
    </row>
    <row r="123" spans="1:9" ht="15" customHeight="1">
      <c r="A123" s="7025" t="s">
        <v>2960</v>
      </c>
      <c r="B123" s="7039"/>
    </row>
    <row r="124" spans="1:9" ht="15" customHeight="1">
      <c r="A124" s="7025" t="s">
        <v>2961</v>
      </c>
      <c r="B124" s="7039"/>
    </row>
    <row r="125" spans="1:9" ht="15" customHeight="1">
      <c r="A125" s="7025" t="s">
        <v>2962</v>
      </c>
      <c r="B125" s="7039"/>
    </row>
    <row r="126" spans="1:9" ht="15" customHeight="1">
      <c r="A126" s="7027" t="s">
        <v>2963</v>
      </c>
      <c r="B126" s="7040"/>
    </row>
    <row r="127" spans="1:9" s="939" customFormat="1" ht="18" customHeight="1">
      <c r="A127" s="7036" t="s">
        <v>2964</v>
      </c>
      <c r="B127" s="7036"/>
      <c r="C127" s="7036"/>
      <c r="D127" s="7041"/>
    </row>
    <row r="128" spans="1:9" ht="21">
      <c r="A128" s="6919" t="s">
        <v>2957</v>
      </c>
      <c r="B128" s="6919" t="s">
        <v>2965</v>
      </c>
    </row>
    <row r="129" spans="1:9">
      <c r="A129" s="7025" t="s">
        <v>2959</v>
      </c>
      <c r="B129" s="7038"/>
    </row>
    <row r="130" spans="1:9">
      <c r="A130" s="7025" t="s">
        <v>2960</v>
      </c>
      <c r="B130" s="7039"/>
    </row>
    <row r="131" spans="1:9">
      <c r="A131" s="7025" t="s">
        <v>2961</v>
      </c>
      <c r="B131" s="7039"/>
    </row>
    <row r="132" spans="1:9">
      <c r="A132" s="7025" t="s">
        <v>2962</v>
      </c>
      <c r="B132" s="7039"/>
    </row>
    <row r="133" spans="1:9">
      <c r="A133" s="7027" t="s">
        <v>2963</v>
      </c>
      <c r="B133" s="7040"/>
    </row>
    <row r="134" spans="1:9" s="939" customFormat="1" ht="18" customHeight="1">
      <c r="A134" s="7042" t="s">
        <v>2966</v>
      </c>
    </row>
    <row r="135" spans="1:9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>
      <c r="A142" s="6247" t="s">
        <v>2941</v>
      </c>
      <c r="B142" s="6866"/>
      <c r="C142" s="7051"/>
      <c r="D142" s="7051"/>
      <c r="E142" s="5553"/>
      <c r="F142" s="6089"/>
    </row>
    <row r="143" spans="1:9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>
      <c r="A154" s="8995" t="s">
        <v>2975</v>
      </c>
      <c r="B154" s="8995"/>
      <c r="C154" s="8995"/>
    </row>
    <row r="155" spans="1:9" ht="15" customHeight="1">
      <c r="A155" s="8844" t="s">
        <v>280</v>
      </c>
      <c r="B155" s="8994"/>
      <c r="C155" s="6868" t="s">
        <v>77</v>
      </c>
    </row>
    <row r="156" spans="1:9" ht="15" customHeight="1">
      <c r="A156" s="8865" t="s">
        <v>2976</v>
      </c>
      <c r="B156" s="7062" t="s">
        <v>2977</v>
      </c>
      <c r="C156" s="7063"/>
    </row>
    <row r="157" spans="1:9" ht="15" customHeight="1">
      <c r="A157" s="8252"/>
      <c r="B157" s="7064" t="s">
        <v>2978</v>
      </c>
      <c r="C157" s="7065"/>
    </row>
    <row r="158" spans="1:9" s="939" customFormat="1" ht="18" customHeight="1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>
      <c r="A187" s="1010" t="s">
        <v>3012</v>
      </c>
    </row>
    <row r="188" spans="1:9" s="939" customFormat="1" ht="18" customHeight="1">
      <c r="A188" s="9013" t="s">
        <v>3013</v>
      </c>
      <c r="B188" s="9013"/>
      <c r="C188" s="9014"/>
      <c r="D188" s="9014"/>
    </row>
    <row r="189" spans="1:9" ht="15" customHeight="1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>
      <c r="A191" s="7088" t="s">
        <v>3017</v>
      </c>
      <c r="B191" s="7072">
        <f t="shared" si="12"/>
        <v>0</v>
      </c>
      <c r="C191" s="7055"/>
      <c r="D191" s="7057"/>
    </row>
    <row r="192" spans="1:9" ht="15" customHeight="1">
      <c r="A192" s="7088" t="s">
        <v>3018</v>
      </c>
      <c r="B192" s="7072">
        <f t="shared" si="12"/>
        <v>0</v>
      </c>
      <c r="C192" s="7055"/>
      <c r="D192" s="7057"/>
    </row>
    <row r="193" spans="1:5" ht="15" customHeight="1">
      <c r="A193" s="7088" t="s">
        <v>3019</v>
      </c>
      <c r="B193" s="7072">
        <f t="shared" si="12"/>
        <v>0</v>
      </c>
      <c r="C193" s="7055"/>
      <c r="D193" s="7057"/>
    </row>
    <row r="194" spans="1:5" ht="15" customHeight="1">
      <c r="A194" s="7088" t="s">
        <v>3020</v>
      </c>
      <c r="B194" s="7072">
        <f t="shared" si="12"/>
        <v>0</v>
      </c>
      <c r="C194" s="7055"/>
      <c r="D194" s="7057"/>
    </row>
    <row r="195" spans="1:5" ht="15" customHeight="1">
      <c r="A195" s="7088" t="s">
        <v>3021</v>
      </c>
      <c r="B195" s="7072">
        <f t="shared" si="12"/>
        <v>0</v>
      </c>
      <c r="C195" s="7055"/>
      <c r="D195" s="7057"/>
    </row>
    <row r="196" spans="1:5" ht="15" customHeight="1">
      <c r="A196" s="7088" t="s">
        <v>3022</v>
      </c>
      <c r="B196" s="7072">
        <f t="shared" si="12"/>
        <v>0</v>
      </c>
      <c r="C196" s="7055"/>
      <c r="D196" s="7057"/>
    </row>
    <row r="197" spans="1:5" ht="15" customHeight="1">
      <c r="A197" s="7088" t="s">
        <v>3023</v>
      </c>
      <c r="B197" s="7072">
        <f t="shared" si="12"/>
        <v>0</v>
      </c>
      <c r="C197" s="7055"/>
      <c r="D197" s="7057"/>
    </row>
    <row r="198" spans="1:5" ht="15" customHeight="1">
      <c r="A198" s="7088" t="s">
        <v>3024</v>
      </c>
      <c r="B198" s="7072">
        <f t="shared" si="12"/>
        <v>0</v>
      </c>
      <c r="C198" s="7055"/>
      <c r="D198" s="7057"/>
    </row>
    <row r="199" spans="1:5" ht="15" customHeight="1">
      <c r="A199" s="7089" t="s">
        <v>3025</v>
      </c>
      <c r="B199" s="7072">
        <f t="shared" si="12"/>
        <v>0</v>
      </c>
      <c r="C199" s="7055"/>
      <c r="D199" s="7057"/>
    </row>
    <row r="200" spans="1:5" ht="15" customHeight="1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>
      <c r="A201" s="1010" t="s">
        <v>3026</v>
      </c>
    </row>
    <row r="202" spans="1:5" ht="15" customHeight="1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>
      <c r="A203" s="7091" t="s">
        <v>3029</v>
      </c>
      <c r="B203" s="7055"/>
      <c r="C203" s="7056"/>
      <c r="D203" s="7057"/>
    </row>
    <row r="204" spans="1:5" ht="15" customHeight="1">
      <c r="A204" s="7092" t="s">
        <v>3030</v>
      </c>
      <c r="B204" s="7055"/>
      <c r="C204" s="7056"/>
      <c r="D204" s="7057"/>
    </row>
    <row r="205" spans="1:5" ht="15" customHeight="1">
      <c r="A205" s="6936" t="s">
        <v>3031</v>
      </c>
      <c r="B205" s="7055"/>
      <c r="C205" s="7056"/>
      <c r="D205" s="5873"/>
    </row>
    <row r="206" spans="1:5" ht="15" customHeight="1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>
      <c r="A207" s="9013" t="s">
        <v>3032</v>
      </c>
      <c r="B207" s="9013"/>
      <c r="C207" s="9013"/>
      <c r="D207" s="9013"/>
      <c r="E207" s="9013"/>
    </row>
    <row r="208" spans="1:5" s="65" customFormat="1" ht="15" customHeight="1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>
      <c r="A210" s="9011"/>
      <c r="B210" s="7094" t="s">
        <v>3037</v>
      </c>
      <c r="C210" s="7055"/>
      <c r="D210" s="7056"/>
      <c r="E210" s="7071"/>
    </row>
    <row r="211" spans="1:5" s="65" customFormat="1" ht="15" customHeight="1">
      <c r="A211" s="9011"/>
      <c r="B211" s="7095" t="s">
        <v>3038</v>
      </c>
      <c r="C211" s="7069"/>
      <c r="D211" s="7070"/>
      <c r="E211" s="7057"/>
    </row>
    <row r="212" spans="1:5" s="65" customFormat="1" ht="15" customHeight="1">
      <c r="A212" s="9012"/>
      <c r="B212" s="7096" t="s">
        <v>3039</v>
      </c>
      <c r="C212" s="7058"/>
      <c r="D212" s="7059"/>
      <c r="E212" s="5873"/>
    </row>
    <row r="213" spans="1:5" s="65" customFormat="1" ht="15" customHeight="1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>
      <c r="A215" s="9011"/>
      <c r="B215" s="7095" t="s">
        <v>3044</v>
      </c>
      <c r="C215" s="7069"/>
      <c r="D215" s="7070"/>
      <c r="E215" s="7071"/>
    </row>
    <row r="216" spans="1:5" s="65" customFormat="1" ht="15" customHeight="1">
      <c r="A216" s="9011"/>
      <c r="B216" s="7094" t="s">
        <v>3045</v>
      </c>
      <c r="C216" s="7055"/>
      <c r="D216" s="7056"/>
      <c r="E216" s="7057"/>
    </row>
    <row r="217" spans="1:5" s="65" customFormat="1" ht="15" customHeight="1">
      <c r="A217" s="9011"/>
      <c r="B217" s="7095" t="s">
        <v>3046</v>
      </c>
      <c r="C217" s="7069"/>
      <c r="D217" s="7070"/>
      <c r="E217" s="7071"/>
    </row>
    <row r="218" spans="1:5" s="65" customFormat="1" ht="15" customHeight="1">
      <c r="A218" s="9012"/>
      <c r="B218" s="7096" t="s">
        <v>3047</v>
      </c>
      <c r="C218" s="7058"/>
      <c r="D218" s="7059"/>
      <c r="E218" s="5873"/>
    </row>
    <row r="219" spans="1:5" s="65" customFormat="1" ht="15" customHeight="1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>
      <c r="A220" s="9012"/>
      <c r="B220" s="7096" t="s">
        <v>4439</v>
      </c>
      <c r="C220" s="7058"/>
      <c r="D220" s="7059"/>
      <c r="E220" s="5873"/>
    </row>
    <row r="221" spans="1:5" s="65" customFormat="1" ht="15" customHeight="1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>
      <c r="A222" s="9011"/>
      <c r="B222" s="7094" t="s">
        <v>3051</v>
      </c>
      <c r="C222" s="7069"/>
      <c r="D222" s="7070"/>
      <c r="E222" s="7071"/>
    </row>
    <row r="223" spans="1:5" s="65" customFormat="1" ht="15" customHeight="1">
      <c r="A223" s="9012"/>
      <c r="B223" s="7095" t="s">
        <v>4440</v>
      </c>
      <c r="C223" s="7101"/>
      <c r="D223" s="7102"/>
      <c r="E223" s="7100"/>
    </row>
    <row r="224" spans="1:5" s="65" customFormat="1" ht="15" customHeight="1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>
      <c r="A225" s="9012"/>
      <c r="B225" s="7096" t="s">
        <v>4442</v>
      </c>
      <c r="C225" s="7058"/>
      <c r="D225" s="7059"/>
      <c r="E225" s="5873"/>
    </row>
    <row r="226" spans="1:5" s="65" customFormat="1" ht="15" customHeight="1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>
      <c r="A227" s="9012"/>
      <c r="B227" s="7096" t="s">
        <v>4444</v>
      </c>
      <c r="C227" s="7058"/>
      <c r="D227" s="7059"/>
      <c r="E227" s="5873"/>
    </row>
    <row r="228" spans="1:5" s="65" customFormat="1" ht="15" customHeight="1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>
      <c r="A229" s="9012"/>
      <c r="B229" s="7096" t="s">
        <v>4446</v>
      </c>
      <c r="C229" s="7058"/>
      <c r="D229" s="7059"/>
      <c r="E229" s="5873"/>
    </row>
    <row r="230" spans="1:5" s="65" customFormat="1" ht="15" customHeight="1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>
      <c r="A231" s="9012"/>
      <c r="B231" s="7103" t="s">
        <v>4448</v>
      </c>
      <c r="C231" s="7058"/>
      <c r="D231" s="7059"/>
      <c r="E231" s="5873"/>
    </row>
    <row r="232" spans="1:5" s="65" customFormat="1" ht="15" customHeight="1">
      <c r="A232" s="9038" t="s">
        <v>3056</v>
      </c>
      <c r="B232" s="9040"/>
      <c r="C232" s="7069"/>
      <c r="D232" s="7070"/>
      <c r="E232" s="7071"/>
    </row>
    <row r="233" spans="1:5" s="65" customFormat="1" ht="15" customHeight="1">
      <c r="A233" s="9041" t="s">
        <v>603</v>
      </c>
      <c r="B233" s="9042"/>
      <c r="C233" s="7055"/>
      <c r="D233" s="7056"/>
      <c r="E233" s="7057"/>
    </row>
    <row r="234" spans="1:5" s="65" customFormat="1" ht="15" customHeight="1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>
      <c r="A235" s="9031" t="s">
        <v>3057</v>
      </c>
      <c r="B235" s="9031"/>
      <c r="C235" s="9031"/>
      <c r="D235" s="9031"/>
      <c r="E235" s="9031"/>
    </row>
    <row r="236" spans="1:5" s="65" customFormat="1" ht="21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>
      <c r="A240" s="9031" t="s">
        <v>3062</v>
      </c>
      <c r="B240" s="9031"/>
      <c r="C240" s="9031"/>
      <c r="D240" s="9031"/>
    </row>
    <row r="241" spans="1:4" ht="15" customHeight="1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>
      <c r="A242" s="9010" t="s">
        <v>3042</v>
      </c>
      <c r="B242" s="7093" t="s">
        <v>3063</v>
      </c>
      <c r="C242" s="7055"/>
      <c r="D242" s="7054"/>
    </row>
    <row r="243" spans="1:4" ht="15" customHeight="1">
      <c r="A243" s="9011"/>
      <c r="B243" s="7094" t="s">
        <v>3064</v>
      </c>
      <c r="C243" s="7055"/>
      <c r="D243" s="7057"/>
    </row>
    <row r="244" spans="1:4" ht="15" customHeight="1">
      <c r="A244" s="9011"/>
      <c r="B244" s="7094" t="s">
        <v>3065</v>
      </c>
      <c r="C244" s="7055"/>
      <c r="D244" s="7057"/>
    </row>
    <row r="245" spans="1:4" ht="15" customHeight="1">
      <c r="A245" s="9011"/>
      <c r="B245" s="7094" t="s">
        <v>3066</v>
      </c>
      <c r="C245" s="7055"/>
      <c r="D245" s="7057"/>
    </row>
    <row r="246" spans="1:4" ht="15" customHeight="1">
      <c r="A246" s="9011"/>
      <c r="B246" s="7094" t="s">
        <v>3067</v>
      </c>
      <c r="C246" s="7055"/>
      <c r="D246" s="7057"/>
    </row>
    <row r="247" spans="1:4" ht="15" customHeight="1">
      <c r="A247" s="9011"/>
      <c r="B247" s="7094" t="s">
        <v>3068</v>
      </c>
      <c r="C247" s="7055"/>
      <c r="D247" s="7057"/>
    </row>
    <row r="248" spans="1:4" ht="15" customHeight="1">
      <c r="A248" s="9011"/>
      <c r="B248" s="7094" t="s">
        <v>3069</v>
      </c>
      <c r="C248" s="7055"/>
      <c r="D248" s="7057"/>
    </row>
    <row r="249" spans="1:4" ht="15" customHeight="1">
      <c r="A249" s="9011"/>
      <c r="B249" s="7094" t="s">
        <v>3070</v>
      </c>
      <c r="C249" s="7055"/>
      <c r="D249" s="7057"/>
    </row>
    <row r="250" spans="1:4" ht="15" customHeight="1">
      <c r="A250" s="9011"/>
      <c r="B250" s="7094" t="s">
        <v>3071</v>
      </c>
      <c r="C250" s="7055"/>
      <c r="D250" s="7057"/>
    </row>
    <row r="251" spans="1:4" ht="15" customHeight="1">
      <c r="A251" s="9011"/>
      <c r="B251" s="7094" t="s">
        <v>3072</v>
      </c>
      <c r="C251" s="7055"/>
      <c r="D251" s="7057"/>
    </row>
    <row r="252" spans="1:4" ht="15" customHeight="1">
      <c r="A252" s="9011"/>
      <c r="B252" s="7094" t="s">
        <v>3073</v>
      </c>
      <c r="C252" s="7055"/>
      <c r="D252" s="7057"/>
    </row>
    <row r="253" spans="1:4" ht="15" customHeight="1">
      <c r="A253" s="9011"/>
      <c r="B253" s="7094" t="s">
        <v>3074</v>
      </c>
      <c r="C253" s="7055"/>
      <c r="D253" s="7057"/>
    </row>
    <row r="254" spans="1:4" ht="15" customHeight="1">
      <c r="A254" s="9011"/>
      <c r="B254" s="7103" t="s">
        <v>3075</v>
      </c>
      <c r="C254" s="7058"/>
      <c r="D254" s="5873"/>
    </row>
    <row r="255" spans="1:4" ht="15" customHeight="1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>
      <c r="A256" s="9010" t="s">
        <v>3049</v>
      </c>
      <c r="B256" s="7095" t="s">
        <v>3077</v>
      </c>
      <c r="C256" s="7069"/>
      <c r="D256" s="7071"/>
    </row>
    <row r="257" spans="1:4" ht="15" customHeight="1">
      <c r="A257" s="9011"/>
      <c r="B257" s="7094" t="s">
        <v>3078</v>
      </c>
      <c r="C257" s="7055"/>
      <c r="D257" s="7057"/>
    </row>
    <row r="258" spans="1:4" ht="15" customHeight="1">
      <c r="A258" s="9011"/>
      <c r="B258" s="7103" t="s">
        <v>3079</v>
      </c>
      <c r="C258" s="7058"/>
      <c r="D258" s="5873"/>
    </row>
    <row r="259" spans="1:4" ht="15" customHeight="1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>
      <c r="A260" s="9010" t="s">
        <v>3053</v>
      </c>
      <c r="B260" s="7095" t="s">
        <v>3081</v>
      </c>
      <c r="C260" s="7069"/>
      <c r="D260" s="7071"/>
    </row>
    <row r="261" spans="1:4" ht="15" customHeight="1">
      <c r="A261" s="9011"/>
      <c r="B261" s="7094" t="s">
        <v>3082</v>
      </c>
      <c r="C261" s="7055"/>
      <c r="D261" s="7057"/>
    </row>
    <row r="262" spans="1:4" ht="15" customHeight="1">
      <c r="A262" s="9011"/>
      <c r="B262" s="7094" t="s">
        <v>3083</v>
      </c>
      <c r="C262" s="7055"/>
      <c r="D262" s="7057"/>
    </row>
    <row r="263" spans="1:4" ht="15" customHeight="1">
      <c r="A263" s="9011"/>
      <c r="B263" s="7103" t="s">
        <v>3084</v>
      </c>
      <c r="C263" s="7058"/>
      <c r="D263" s="5873"/>
    </row>
    <row r="264" spans="1:4" ht="15" customHeight="1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>
      <c r="A265" s="9010" t="s">
        <v>3054</v>
      </c>
      <c r="B265" s="7095" t="s">
        <v>3086</v>
      </c>
      <c r="C265" s="7069"/>
      <c r="D265" s="7071"/>
    </row>
    <row r="266" spans="1:4" ht="15" customHeight="1">
      <c r="A266" s="9011"/>
      <c r="B266" s="7094" t="s">
        <v>3087</v>
      </c>
      <c r="C266" s="7055"/>
      <c r="D266" s="7057"/>
    </row>
    <row r="267" spans="1:4" ht="15" customHeight="1">
      <c r="A267" s="9011"/>
      <c r="B267" s="7103" t="s">
        <v>3088</v>
      </c>
      <c r="C267" s="7058"/>
      <c r="D267" s="5873"/>
    </row>
    <row r="268" spans="1:4" ht="15" customHeight="1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>
      <c r="A270" s="9031" t="s">
        <v>3090</v>
      </c>
      <c r="B270" s="9031"/>
      <c r="C270" s="9031"/>
      <c r="D270" s="9031"/>
    </row>
    <row r="271" spans="1:4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>
      <c r="A272" s="7110" t="s">
        <v>3029</v>
      </c>
      <c r="B272" s="7055"/>
      <c r="C272" s="7056"/>
      <c r="D272" s="7057"/>
    </row>
    <row r="273" spans="1:4" ht="15" customHeight="1">
      <c r="A273" s="7092" t="s">
        <v>3030</v>
      </c>
      <c r="B273" s="7055"/>
      <c r="C273" s="7056"/>
      <c r="D273" s="7057"/>
    </row>
    <row r="274" spans="1:4" ht="15" customHeight="1">
      <c r="A274" s="6936" t="s">
        <v>3031</v>
      </c>
      <c r="B274" s="7055"/>
      <c r="C274" s="7056"/>
      <c r="D274" s="7057"/>
    </row>
    <row r="275" spans="1:4" ht="15" customHeight="1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>
      <c r="A276" s="1010" t="s">
        <v>3095</v>
      </c>
    </row>
    <row r="277" spans="1:4" s="939" customFormat="1" ht="18" customHeight="1">
      <c r="A277" s="9013" t="s">
        <v>3096</v>
      </c>
      <c r="B277" s="9013"/>
      <c r="C277" s="9013"/>
    </row>
    <row r="278" spans="1:4">
      <c r="A278" s="9036" t="s">
        <v>3097</v>
      </c>
      <c r="B278" s="9037"/>
      <c r="C278" s="7090" t="s">
        <v>3098</v>
      </c>
    </row>
    <row r="279" spans="1:4">
      <c r="A279" s="9038" t="s">
        <v>3099</v>
      </c>
      <c r="B279" s="9039"/>
      <c r="C279" s="5833"/>
    </row>
    <row r="280" spans="1:4">
      <c r="A280" s="9029" t="s">
        <v>3100</v>
      </c>
      <c r="B280" s="9030"/>
      <c r="C280" s="5833"/>
    </row>
    <row r="281" spans="1:4">
      <c r="A281" s="9029" t="s">
        <v>3101</v>
      </c>
      <c r="B281" s="9030"/>
      <c r="C281" s="5833"/>
    </row>
    <row r="282" spans="1:4">
      <c r="A282" s="9029" t="s">
        <v>3102</v>
      </c>
      <c r="B282" s="9030"/>
      <c r="C282" s="5833"/>
    </row>
    <row r="283" spans="1:4" ht="24.95" customHeight="1">
      <c r="A283" s="9032" t="s">
        <v>3103</v>
      </c>
      <c r="B283" s="9033"/>
      <c r="C283" s="5833"/>
    </row>
    <row r="284" spans="1:4" ht="24.95" customHeight="1">
      <c r="A284" s="9032" t="s">
        <v>3104</v>
      </c>
      <c r="B284" s="9033"/>
      <c r="C284" s="5833"/>
    </row>
    <row r="285" spans="1:4" ht="24.95" customHeight="1">
      <c r="A285" s="9032" t="s">
        <v>3105</v>
      </c>
      <c r="B285" s="9033"/>
      <c r="C285" s="5833"/>
    </row>
    <row r="286" spans="1:4" ht="24.95" customHeight="1">
      <c r="A286" s="9032" t="s">
        <v>3106</v>
      </c>
      <c r="B286" s="9033"/>
      <c r="C286" s="5833"/>
    </row>
    <row r="287" spans="1:4" ht="15" customHeight="1">
      <c r="A287" s="9034" t="s">
        <v>3107</v>
      </c>
      <c r="B287" s="7337"/>
      <c r="C287" s="5833"/>
    </row>
    <row r="288" spans="1:4" ht="15" customHeight="1">
      <c r="A288" s="9018" t="s">
        <v>77</v>
      </c>
      <c r="B288" s="9019"/>
      <c r="C288" s="6768">
        <f>+SUM(C279:C287)</f>
        <v>0</v>
      </c>
    </row>
    <row r="289" spans="1:2" s="939" customFormat="1" ht="18" customHeight="1">
      <c r="A289" s="1010" t="s">
        <v>3108</v>
      </c>
    </row>
    <row r="290" spans="1:2" ht="15" customHeight="1">
      <c r="A290" s="7085" t="s">
        <v>3109</v>
      </c>
      <c r="B290" s="7090" t="s">
        <v>3110</v>
      </c>
    </row>
    <row r="291" spans="1:2" ht="15" customHeight="1">
      <c r="A291" s="7087" t="s">
        <v>3111</v>
      </c>
      <c r="B291" s="5833"/>
    </row>
    <row r="292" spans="1:2" ht="15" customHeight="1">
      <c r="A292" s="7088" t="s">
        <v>3112</v>
      </c>
      <c r="B292" s="5833"/>
    </row>
    <row r="293" spans="1:2" ht="15" customHeight="1">
      <c r="A293" s="7088" t="s">
        <v>3113</v>
      </c>
      <c r="B293" s="5833"/>
    </row>
    <row r="294" spans="1:2" ht="15" customHeight="1">
      <c r="A294" s="7088" t="s">
        <v>3114</v>
      </c>
      <c r="B294" s="5833"/>
    </row>
    <row r="295" spans="1:2" ht="15" customHeight="1">
      <c r="A295" s="7088" t="s">
        <v>3115</v>
      </c>
      <c r="B295" s="5833"/>
    </row>
    <row r="296" spans="1:2" ht="15" customHeight="1">
      <c r="A296" s="7089" t="s">
        <v>3116</v>
      </c>
      <c r="B296" s="5833"/>
    </row>
    <row r="297" spans="1:2" ht="15" customHeight="1">
      <c r="A297" s="7090" t="s">
        <v>77</v>
      </c>
      <c r="B297" s="6768">
        <f>+SUM(B291:B296)</f>
        <v>0</v>
      </c>
    </row>
    <row r="319" spans="1:1" hidden="1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>
      <formula1>0</formula1>
    </dataValidation>
    <dataValidation type="whole" allowBlank="1" showInputMessage="1" showErrorMessage="1" sqref="D104:I109">
      <formula1>0</formula1>
      <formula2>9.99999999999999E+34</formula2>
    </dataValidation>
    <dataValidation type="whole" allowBlank="1" showInputMessage="1" showErrorMessage="1" sqref="C147:H152">
      <formula1>0</formula1>
      <formula2>9.99999999999999E+37</formula2>
    </dataValidation>
    <dataValidation type="whole" allowBlank="1" showInputMessage="1" showErrorMessage="1" sqref="D16:AD17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CI354"/>
  <sheetViews>
    <sheetView showGridLines="0" zoomScaleNormal="100" workbookViewId="0"/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>
      <c r="A1" s="25" t="s">
        <v>23</v>
      </c>
      <c r="BQ1"/>
      <c r="BR1"/>
      <c r="BS1"/>
      <c r="BT1"/>
      <c r="BU1"/>
      <c r="BW1"/>
      <c r="BX1"/>
      <c r="BY1"/>
      <c r="BZ1"/>
    </row>
    <row r="2" spans="1:85">
      <c r="A2" s="25" t="str">
        <f>CONCATENATE("COMUNA: ",NOMBRE!B2, " (",NOMBRE!C2,NOMBRE!D2,NOMBRE!E2,NOMBRE!F2,NOMBRE!G2,")")</f>
        <v>COMUNA: Maipú (13119)</v>
      </c>
      <c r="BQ2"/>
      <c r="BR2"/>
      <c r="BS2"/>
      <c r="BT2"/>
      <c r="BU2"/>
      <c r="BW2"/>
      <c r="BX2"/>
      <c r="BY2"/>
      <c r="BZ2"/>
    </row>
    <row r="3" spans="1:8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BQ3"/>
      <c r="BR3"/>
      <c r="BS3"/>
      <c r="BT3"/>
      <c r="BU3"/>
      <c r="BW3"/>
      <c r="BX3"/>
      <c r="BY3"/>
      <c r="BZ3"/>
    </row>
    <row r="4" spans="1:8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>
      <c r="A10" s="8755" t="s">
        <v>3131</v>
      </c>
      <c r="B10" s="875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>
      <c r="A11" s="8752" t="s">
        <v>3132</v>
      </c>
      <c r="B11" s="875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>
      <c r="A12" s="8752" t="s">
        <v>3133</v>
      </c>
      <c r="B12" s="875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>
      <c r="A13" s="8752" t="s">
        <v>3134</v>
      </c>
      <c r="B13" s="875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>
      <c r="A14" s="8752" t="s">
        <v>3135</v>
      </c>
      <c r="B14" s="875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>
      <c r="A15" s="8752" t="s">
        <v>3136</v>
      </c>
      <c r="B15" s="875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>
      <c r="A16" s="8752" t="s">
        <v>3137</v>
      </c>
      <c r="B16" s="875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>
      <c r="A17" s="8752" t="s">
        <v>3138</v>
      </c>
      <c r="B17" s="875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>
      <c r="A18" s="8752" t="s">
        <v>3139</v>
      </c>
      <c r="B18" s="875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>
      <c r="A19" s="8752" t="s">
        <v>3140</v>
      </c>
      <c r="B19" s="875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>
      <c r="A20" s="8752" t="s">
        <v>3141</v>
      </c>
      <c r="B20" s="875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>
      <c r="A21" s="8752" t="s">
        <v>3142</v>
      </c>
      <c r="B21" s="875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>
      <c r="A22" s="8752" t="s">
        <v>3143</v>
      </c>
      <c r="B22" s="875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>
      <c r="A23" s="8752" t="s">
        <v>3144</v>
      </c>
      <c r="B23" s="875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>
      <c r="A24" s="8752" t="s">
        <v>3145</v>
      </c>
      <c r="B24" s="875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>
      <c r="A25" s="8752" t="s">
        <v>3146</v>
      </c>
      <c r="B25" s="875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>
      <c r="A26" s="8752" t="s">
        <v>3147</v>
      </c>
      <c r="B26" s="875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>
      <c r="A27" s="8752" t="s">
        <v>3148</v>
      </c>
      <c r="B27" s="875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>
      <c r="A28" s="8752" t="s">
        <v>3149</v>
      </c>
      <c r="B28" s="875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>
      <c r="A29" s="8752" t="s">
        <v>3150</v>
      </c>
      <c r="B29" s="875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>
      <c r="A30" s="8752" t="s">
        <v>3151</v>
      </c>
      <c r="B30" s="8753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>
      <c r="A31" s="9071" t="s">
        <v>3152</v>
      </c>
      <c r="B31" s="907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>
      <c r="A32" s="9071" t="s">
        <v>3153</v>
      </c>
      <c r="B32" s="907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>
      <c r="A33" s="9071" t="s">
        <v>3154</v>
      </c>
      <c r="B33" s="907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>
      <c r="A34" s="9071" t="s">
        <v>3155</v>
      </c>
      <c r="B34" s="907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>
      <c r="A35" s="9073" t="s">
        <v>3156</v>
      </c>
      <c r="B35" s="9068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>
      <c r="A38" s="840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>
      <c r="A39" s="7675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>
      <c r="A40" s="7253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>
      <c r="A41" s="8710" t="s">
        <v>77</v>
      </c>
      <c r="B41" s="8712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>
      <c r="A43" s="7675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>
      <c r="A44" s="7675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>
      <c r="A45" s="7675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>
      <c r="A46" s="7675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>
      <c r="A47" s="8710" t="s">
        <v>77</v>
      </c>
      <c r="B47" s="8712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>
      <c r="A48" s="2506" t="s">
        <v>3175</v>
      </c>
    </row>
    <row r="49" spans="1:82" s="17" customFormat="1" ht="52.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>
      <c r="A55" s="7770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>
      <c r="A60" s="54" t="s">
        <v>3186</v>
      </c>
    </row>
    <row r="61" spans="1:82" s="20" customFormat="1" ht="18" customHeight="1">
      <c r="A61" s="2" t="s">
        <v>3187</v>
      </c>
    </row>
    <row r="62" spans="1:82" s="20" customFormat="1" ht="18" customHeight="1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>
      <c r="A64" s="8755" t="s">
        <v>3196</v>
      </c>
      <c r="B64" s="875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>
      <c r="A65" s="9070" t="s">
        <v>3197</v>
      </c>
      <c r="B65" s="8361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>
      <c r="A66" s="840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>
      <c r="A67" s="7675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>
      <c r="A68" s="7675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>
      <c r="A69" s="7253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>
      <c r="A70" s="2498" t="s">
        <v>3203</v>
      </c>
    </row>
    <row r="71" spans="1:82" s="17" customFormat="1" ht="15" customHeight="1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>
      <c r="A74" s="9063" t="s">
        <v>3206</v>
      </c>
      <c r="B74" s="9064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>
      <c r="A75" s="9058" t="s">
        <v>480</v>
      </c>
      <c r="B75" s="905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>
      <c r="A76" s="9058" t="s">
        <v>331</v>
      </c>
      <c r="B76" s="905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>
      <c r="A77" s="9065" t="s">
        <v>3173</v>
      </c>
      <c r="B77" s="905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>
      <c r="A78" s="9065" t="s">
        <v>44</v>
      </c>
      <c r="B78" s="905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>
      <c r="A79" s="9058" t="s">
        <v>45</v>
      </c>
      <c r="B79" s="905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>
      <c r="A80" s="9058" t="s">
        <v>332</v>
      </c>
      <c r="B80" s="905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>
      <c r="A81" s="9060" t="s">
        <v>675</v>
      </c>
      <c r="B81" s="7721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>
      <c r="A82" s="25" t="s">
        <v>3207</v>
      </c>
    </row>
    <row r="83" spans="1:78" s="20" customFormat="1" ht="18" customHeight="1">
      <c r="A83" s="2" t="s">
        <v>3208</v>
      </c>
    </row>
    <row r="84" spans="1:78" s="17" customFormat="1" ht="15" customHeight="1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>
      <c r="A88" s="2" t="s">
        <v>3212</v>
      </c>
    </row>
    <row r="89" spans="1:78" s="17" customFormat="1" ht="21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>
      <c r="A90" s="3890" t="s">
        <v>3211</v>
      </c>
      <c r="B90" s="4015"/>
      <c r="C90" s="4015"/>
    </row>
    <row r="91" spans="1:78" s="20" customFormat="1" ht="18" customHeight="1">
      <c r="A91" s="2" t="s">
        <v>3215</v>
      </c>
    </row>
    <row r="92" spans="1:78" s="17" customFormat="1" ht="15" customHeight="1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>
      <c r="A111" s="2506" t="s">
        <v>3226</v>
      </c>
    </row>
    <row r="112" spans="1:78" s="17" customFormat="1" ht="15" customHeight="1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>
      <formula1>0</formula1>
    </dataValidation>
    <dataValidation type="whole" allowBlank="1" showInputMessage="1" showErrorMessage="1" sqref="D50:M58">
      <formula1>0</formula1>
      <formula2>9.99999999999999E+36</formula2>
    </dataValidation>
    <dataValidation type="whole" allowBlank="1" showInputMessage="1" showErrorMessage="1" sqref="C42:N46">
      <formula1>0</formula1>
      <formula2>9.99999999999999E+30</formula2>
    </dataValidation>
    <dataValidation type="whole" allowBlank="1" showInputMessage="1" showErrorMessage="1" sqref="D10:S35">
      <formula1>0</formula1>
      <formula2>9.99999999999999E+34</formula2>
    </dataValidation>
    <dataValidation type="whole" operator="equal" allowBlank="1" showInputMessage="1" showErrorMessage="1" sqref="D119:S119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CT249"/>
  <sheetViews>
    <sheetView showGridLines="0" zoomScaleNormal="100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>
      <c r="A1" s="25" t="s">
        <v>23</v>
      </c>
    </row>
    <row r="2" spans="1:96">
      <c r="A2" s="25" t="str">
        <f>CONCATENATE("COMUNA: ",NOMBRE!B2, " (",NOMBRE!C2,NOMBRE!D2,NOMBRE!E2,NOMBRE!F2,NOMBRE!G2,")")</f>
        <v>COMUNA: Maipú (13119)</v>
      </c>
    </row>
    <row r="3" spans="1:96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6">
      <c r="A4" s="25" t="str">
        <f>CONCATENATE("MES: ",NOMBRE!B6, " (",NOMBRE!C6,NOMBRE!D6,")")</f>
        <v>MES: MARZO (03)</v>
      </c>
    </row>
    <row r="5" spans="1:96">
      <c r="A5" s="25" t="str">
        <f>CONCATENATE("AÑO: ",NOMBRE!B7)</f>
        <v>AÑO: 2026</v>
      </c>
    </row>
    <row r="6" spans="1:96" ht="18" customHeight="1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>
      <c r="A28" s="8770"/>
      <c r="B28" s="7770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>
      <c r="A53" s="8771"/>
      <c r="B53" s="8710" t="s">
        <v>77</v>
      </c>
      <c r="C53" s="8712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>
      <c r="A66" s="8087"/>
      <c r="B66" s="7253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>
      <c r="A68" s="8087"/>
      <c r="B68" s="8387" t="s">
        <v>3262</v>
      </c>
      <c r="C68" s="838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>
      <c r="A71" s="8087"/>
      <c r="B71" s="9104" t="s">
        <v>3265</v>
      </c>
      <c r="C71" s="7847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>
      <c r="A72" s="8087"/>
      <c r="B72" s="8368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>
      <c r="A73" s="8087"/>
      <c r="B73" s="7770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>
      <c r="A76" s="8087"/>
      <c r="B76" s="7770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>
      <c r="A86" s="8087"/>
      <c r="B86" s="7770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>
      <c r="A87" s="8087"/>
      <c r="B87" s="7770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>
      <c r="A88" s="8087"/>
      <c r="B88" s="7770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>
      <c r="A98" s="8088"/>
      <c r="B98" s="9099" t="s">
        <v>77</v>
      </c>
      <c r="C98" s="9100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>
      <c r="A107" s="8755" t="s">
        <v>3311</v>
      </c>
      <c r="B107" s="9105"/>
      <c r="C107" s="8756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>
      <c r="A108" s="8752" t="s">
        <v>3312</v>
      </c>
      <c r="B108" s="9106"/>
      <c r="C108" s="8753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>
      <c r="A109" s="8754" t="s">
        <v>3313</v>
      </c>
      <c r="B109" s="9111"/>
      <c r="C109" s="8136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>
      <c r="A122" s="8362" t="s">
        <v>3328</v>
      </c>
      <c r="B122" s="9078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>
      <c r="A123" s="9079"/>
      <c r="B123" s="7860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>
      <c r="A125" s="8362" t="s">
        <v>3332</v>
      </c>
      <c r="B125" s="9078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>
      <c r="A126" s="9079"/>
      <c r="B126" s="7860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>
      <c r="A128" s="8362" t="s">
        <v>3333</v>
      </c>
      <c r="B128" s="9078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>
      <c r="A129" s="9079"/>
      <c r="B129" s="7860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/>
    <dataValidation type="whole" allowBlank="1" showInputMessage="1" showErrorMessage="1" sqref="E153:R168">
      <formula1>0</formula1>
      <formula2>9.99999999999999E+35</formula2>
    </dataValidation>
    <dataValidation type="whole" allowBlank="1" showInputMessage="1" showErrorMessage="1" sqref="E11:AE52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>
      <c r="A1" s="25" t="s">
        <v>23</v>
      </c>
    </row>
    <row r="2" spans="1:95">
      <c r="A2" s="25" t="str">
        <f>CONCATENATE("COMUNA: ",NOMBRE!B2, " (",NOMBRE!C2,NOMBRE!D2,NOMBRE!E2,NOMBRE!F2,NOMBRE!G2,")")</f>
        <v>COMUNA: Maipú (13119)</v>
      </c>
    </row>
    <row r="3" spans="1:9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5">
      <c r="A4" s="25" t="str">
        <f>CONCATENATE("MES: ",NOMBRE!B6, " (",NOMBRE!C6,NOMBRE!D6,")")</f>
        <v>MES: MARZO (03)</v>
      </c>
    </row>
    <row r="5" spans="1:95">
      <c r="A5" s="25" t="str">
        <f>CONCATENATE("AÑO: ",NOMBRE!B7)</f>
        <v>AÑO: 2026</v>
      </c>
    </row>
    <row r="6" spans="1:95" s="8" customFormat="1" ht="18" customHeight="1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>
      <c r="A78" s="11" t="s">
        <v>3456</v>
      </c>
      <c r="B78" s="515"/>
      <c r="C78" s="7"/>
      <c r="D78" s="3"/>
      <c r="E78" s="7"/>
    </row>
    <row r="79" spans="1:95" ht="26.25" customHeight="1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>
      <c r="A80" s="1326" t="s">
        <v>3457</v>
      </c>
      <c r="B80" s="1935"/>
      <c r="C80" s="1432"/>
      <c r="D80" s="793"/>
      <c r="E80" s="755"/>
    </row>
    <row r="81" spans="1:5" ht="15" customHeight="1">
      <c r="A81" s="1326" t="s">
        <v>3458</v>
      </c>
      <c r="B81" s="1172"/>
      <c r="C81" s="3789"/>
      <c r="D81" s="2001"/>
      <c r="E81" s="886"/>
    </row>
    <row r="82" spans="1:5" ht="15" customHeight="1">
      <c r="A82" s="1326" t="s">
        <v>3459</v>
      </c>
      <c r="B82" s="1172"/>
      <c r="C82" s="3789"/>
      <c r="D82" s="2001"/>
      <c r="E82" s="886"/>
    </row>
    <row r="83" spans="1:5" ht="21.75" customHeight="1">
      <c r="A83" s="1215" t="s">
        <v>3460</v>
      </c>
      <c r="B83" s="1172"/>
      <c r="C83" s="3789"/>
      <c r="D83" s="2001"/>
      <c r="E83" s="886"/>
    </row>
    <row r="84" spans="1:5" ht="15" customHeight="1">
      <c r="A84" s="1326" t="s">
        <v>3461</v>
      </c>
      <c r="B84" s="1179"/>
      <c r="C84" s="204"/>
      <c r="D84" s="1228"/>
      <c r="E84" s="1183"/>
    </row>
    <row r="85" spans="1:5" ht="15" customHeight="1">
      <c r="A85" s="1326" t="s">
        <v>3462</v>
      </c>
      <c r="B85" s="1179"/>
      <c r="C85" s="3789"/>
      <c r="D85" s="1228"/>
      <c r="E85" s="1183"/>
    </row>
    <row r="86" spans="1:5" ht="15" customHeight="1">
      <c r="A86" s="1326" t="s">
        <v>3463</v>
      </c>
      <c r="B86" s="1179"/>
      <c r="C86" s="3789"/>
      <c r="D86" s="1228"/>
      <c r="E86" s="1183"/>
    </row>
    <row r="87" spans="1:5" ht="15" customHeight="1">
      <c r="A87" s="1326" t="s">
        <v>3464</v>
      </c>
      <c r="B87" s="1179"/>
      <c r="C87" s="3789"/>
      <c r="D87" s="1228"/>
      <c r="E87" s="1183"/>
    </row>
    <row r="88" spans="1:5" ht="15" customHeight="1">
      <c r="A88" s="1326" t="s">
        <v>3465</v>
      </c>
      <c r="B88" s="1179"/>
      <c r="C88" s="3789"/>
      <c r="D88" s="1228"/>
      <c r="E88" s="1183"/>
    </row>
    <row r="89" spans="1:5" ht="15" customHeight="1">
      <c r="A89" s="4226" t="s">
        <v>3466</v>
      </c>
      <c r="B89" s="1179"/>
      <c r="C89" s="3789"/>
      <c r="D89" s="1228"/>
      <c r="E89" s="1183"/>
    </row>
    <row r="90" spans="1:5" ht="15" customHeight="1">
      <c r="A90" s="1326" t="s">
        <v>3467</v>
      </c>
      <c r="B90" s="1179"/>
      <c r="C90" s="3789"/>
      <c r="D90" s="1228"/>
      <c r="E90" s="1183"/>
    </row>
    <row r="91" spans="1:5" ht="15" customHeight="1">
      <c r="A91" s="1326" t="s">
        <v>3468</v>
      </c>
      <c r="B91" s="1179"/>
      <c r="C91" s="3789"/>
      <c r="D91" s="1228"/>
      <c r="E91" s="1183"/>
    </row>
    <row r="92" spans="1:5" ht="15" customHeight="1">
      <c r="A92" s="1215" t="s">
        <v>3469</v>
      </c>
      <c r="B92" s="1179"/>
      <c r="C92" s="3789"/>
      <c r="D92" s="1228"/>
      <c r="E92" s="1183"/>
    </row>
    <row r="93" spans="1:5" ht="15" customHeight="1">
      <c r="A93" s="680" t="s">
        <v>3470</v>
      </c>
      <c r="B93" s="1179"/>
      <c r="C93" s="3789"/>
      <c r="D93" s="1228"/>
      <c r="E93" s="1183"/>
    </row>
    <row r="94" spans="1:5" ht="15" customHeight="1">
      <c r="A94" s="1355" t="s">
        <v>3471</v>
      </c>
      <c r="B94" s="1179"/>
      <c r="C94" s="3789"/>
      <c r="D94" s="1228"/>
      <c r="E94" s="1183"/>
    </row>
    <row r="95" spans="1:5" ht="15" customHeight="1">
      <c r="A95" s="1326" t="s">
        <v>3472</v>
      </c>
      <c r="B95" s="1179"/>
      <c r="C95" s="3789"/>
      <c r="D95" s="1228"/>
      <c r="E95" s="1183"/>
    </row>
    <row r="96" spans="1:5" ht="15" customHeight="1">
      <c r="A96" s="1326" t="s">
        <v>3473</v>
      </c>
      <c r="B96" s="1179"/>
      <c r="C96" s="3789"/>
      <c r="D96" s="1228"/>
      <c r="E96" s="1183"/>
    </row>
    <row r="97" spans="1:5" ht="15" customHeight="1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>
      <c r="A98" s="13" t="s">
        <v>3474</v>
      </c>
      <c r="B98" s="7"/>
      <c r="C98" s="7"/>
      <c r="D98" s="7"/>
      <c r="E98" s="7"/>
    </row>
    <row r="99" spans="1:5" ht="25.5" customHeight="1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>
      <c r="A100" s="1934" t="s">
        <v>1455</v>
      </c>
      <c r="B100" s="2001"/>
      <c r="C100" s="3789"/>
      <c r="D100" s="2001"/>
      <c r="E100" s="886"/>
    </row>
    <row r="101" spans="1:5">
      <c r="A101" s="1934" t="s">
        <v>1052</v>
      </c>
      <c r="B101" s="2001"/>
      <c r="C101" s="3789"/>
      <c r="D101" s="2001"/>
      <c r="E101" s="886"/>
    </row>
    <row r="102" spans="1:5">
      <c r="A102" s="1934" t="s">
        <v>510</v>
      </c>
      <c r="B102" s="2001"/>
      <c r="C102" s="3789"/>
      <c r="D102" s="2001"/>
      <c r="E102" s="886"/>
    </row>
    <row r="103" spans="1:5">
      <c r="A103" s="1934" t="s">
        <v>1049</v>
      </c>
      <c r="B103" s="2001"/>
      <c r="C103" s="3789"/>
      <c r="D103" s="2001"/>
      <c r="E103" s="886"/>
    </row>
    <row r="104" spans="1:5">
      <c r="A104" s="4229" t="s">
        <v>2123</v>
      </c>
      <c r="B104" s="3599"/>
      <c r="C104" s="3818"/>
      <c r="D104" s="3599"/>
      <c r="E104" s="3601"/>
    </row>
    <row r="105" spans="1: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>
      <c r="A106" s="13" t="s">
        <v>3475</v>
      </c>
      <c r="B106" s="7"/>
      <c r="C106" s="7"/>
      <c r="D106" s="7"/>
      <c r="E106" s="7"/>
    </row>
    <row r="107" spans="1:5" ht="25.5" customHeight="1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>
      <c r="A108" s="1934" t="s">
        <v>1455</v>
      </c>
      <c r="B108" s="2001"/>
      <c r="C108" s="3789"/>
      <c r="D108" s="2001"/>
      <c r="E108" s="886"/>
    </row>
    <row r="109" spans="1:5">
      <c r="A109" s="1934" t="s">
        <v>1052</v>
      </c>
      <c r="B109" s="2001"/>
      <c r="C109" s="3789"/>
      <c r="D109" s="2001"/>
      <c r="E109" s="886"/>
    </row>
    <row r="110" spans="1:5">
      <c r="A110" s="1934" t="s">
        <v>510</v>
      </c>
      <c r="B110" s="2001"/>
      <c r="C110" s="3789"/>
      <c r="D110" s="2001"/>
      <c r="E110" s="886"/>
    </row>
    <row r="111" spans="1:5">
      <c r="A111" s="1934" t="s">
        <v>1049</v>
      </c>
      <c r="B111" s="2001"/>
      <c r="C111" s="3789"/>
      <c r="D111" s="2001"/>
      <c r="E111" s="886"/>
    </row>
    <row r="112" spans="1:5">
      <c r="A112" s="4229" t="s">
        <v>2123</v>
      </c>
      <c r="B112" s="3599"/>
      <c r="C112" s="3818"/>
      <c r="D112" s="3599"/>
      <c r="E112" s="3601"/>
    </row>
    <row r="113" spans="1:93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>
      <c r="A216" s="1" t="s">
        <v>3548</v>
      </c>
      <c r="B216" s="7"/>
    </row>
    <row r="217" spans="1:113">
      <c r="A217" s="4224" t="s">
        <v>3549</v>
      </c>
      <c r="B217" s="4253" t="s">
        <v>28</v>
      </c>
    </row>
    <row r="218" spans="1:113">
      <c r="A218" s="3941" t="s">
        <v>3550</v>
      </c>
      <c r="B218" s="1964"/>
    </row>
    <row r="219" spans="1:113">
      <c r="A219" s="1272" t="s">
        <v>3551</v>
      </c>
      <c r="B219" s="1220"/>
    </row>
    <row r="220" spans="1:113">
      <c r="A220" s="1272" t="s">
        <v>3552</v>
      </c>
      <c r="B220" s="1220"/>
    </row>
    <row r="221" spans="1:113">
      <c r="A221" s="3940" t="s">
        <v>3553</v>
      </c>
      <c r="B221" s="3896"/>
    </row>
    <row r="222" spans="1:113" ht="18" customHeight="1">
      <c r="A222" s="2" t="s">
        <v>3554</v>
      </c>
      <c r="B222" s="7"/>
    </row>
    <row r="223" spans="1:113">
      <c r="A223" s="4282" t="s">
        <v>280</v>
      </c>
      <c r="B223" s="4253" t="s">
        <v>77</v>
      </c>
    </row>
    <row r="224" spans="1:113">
      <c r="A224" s="1272" t="s">
        <v>3555</v>
      </c>
      <c r="B224" s="1220"/>
    </row>
    <row r="225" spans="1:2">
      <c r="A225" s="1272" t="s">
        <v>2118</v>
      </c>
      <c r="B225" s="1220"/>
    </row>
    <row r="226" spans="1:2">
      <c r="A226" s="1272" t="s">
        <v>3556</v>
      </c>
      <c r="B226" s="1220"/>
    </row>
    <row r="227" spans="1:2" ht="24" customHeight="1">
      <c r="A227" s="4283" t="s">
        <v>3557</v>
      </c>
      <c r="B227" s="1220"/>
    </row>
    <row r="228" spans="1:2">
      <c r="A228" s="1272" t="s">
        <v>3558</v>
      </c>
      <c r="B228" s="1220"/>
    </row>
    <row r="229" spans="1:2">
      <c r="A229" s="1272" t="s">
        <v>3559</v>
      </c>
      <c r="B229" s="1220"/>
    </row>
    <row r="230" spans="1:2">
      <c r="A230" s="1272" t="s">
        <v>3560</v>
      </c>
      <c r="B230" s="1220"/>
    </row>
    <row r="231" spans="1:2">
      <c r="A231" s="1272" t="s">
        <v>3561</v>
      </c>
      <c r="B231" s="1220"/>
    </row>
    <row r="232" spans="1:2">
      <c r="A232" s="1272" t="s">
        <v>3562</v>
      </c>
      <c r="B232" s="1220"/>
    </row>
    <row r="233" spans="1:2">
      <c r="A233" s="1272" t="s">
        <v>3563</v>
      </c>
      <c r="B233" s="1220"/>
    </row>
    <row r="234" spans="1:2">
      <c r="A234" s="1272" t="s">
        <v>3564</v>
      </c>
      <c r="B234" s="1220"/>
    </row>
    <row r="235" spans="1:2">
      <c r="A235" s="1272" t="s">
        <v>3565</v>
      </c>
      <c r="B235" s="1220"/>
    </row>
    <row r="236" spans="1:2">
      <c r="A236" s="1272" t="s">
        <v>3566</v>
      </c>
      <c r="B236" s="1220"/>
    </row>
    <row r="237" spans="1:2">
      <c r="A237" s="1272" t="s">
        <v>3567</v>
      </c>
      <c r="B237" s="1220"/>
    </row>
    <row r="238" spans="1:2">
      <c r="A238" s="1272" t="s">
        <v>3568</v>
      </c>
      <c r="B238" s="1220"/>
    </row>
    <row r="239" spans="1:2">
      <c r="A239" s="1272" t="s">
        <v>3569</v>
      </c>
      <c r="B239" s="1220"/>
    </row>
    <row r="240" spans="1:2">
      <c r="A240" s="1272" t="s">
        <v>3570</v>
      </c>
      <c r="B240" s="1220"/>
    </row>
    <row r="241" spans="1:19">
      <c r="A241" s="1272" t="s">
        <v>3571</v>
      </c>
      <c r="B241" s="1220"/>
    </row>
    <row r="242" spans="1:19">
      <c r="A242" s="1272" t="s">
        <v>3472</v>
      </c>
      <c r="B242" s="1220"/>
    </row>
    <row r="243" spans="1:19">
      <c r="A243" s="1272" t="s">
        <v>3572</v>
      </c>
      <c r="B243" s="1220"/>
    </row>
    <row r="244" spans="1:19">
      <c r="A244" s="1272" t="s">
        <v>3573</v>
      </c>
      <c r="B244" s="1220"/>
    </row>
    <row r="245" spans="1:19">
      <c r="A245" s="1272" t="s">
        <v>3574</v>
      </c>
      <c r="B245" s="1220"/>
    </row>
    <row r="246" spans="1:19">
      <c r="A246" s="1272" t="s">
        <v>3575</v>
      </c>
      <c r="B246" s="1220"/>
    </row>
    <row r="247" spans="1:19">
      <c r="A247" s="1272" t="s">
        <v>3576</v>
      </c>
      <c r="B247" s="1220"/>
    </row>
    <row r="248" spans="1:19">
      <c r="A248" s="3940" t="s">
        <v>3577</v>
      </c>
      <c r="B248" s="3896"/>
    </row>
    <row r="249" spans="1:19">
      <c r="A249" s="4284" t="s">
        <v>77</v>
      </c>
      <c r="B249" s="2669">
        <f>SUM(B224:B248)</f>
        <v>0</v>
      </c>
    </row>
    <row r="250" spans="1:19" ht="18" customHeight="1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>
      <formula1>0</formula1>
    </dataValidation>
    <dataValidation allowBlank="1" sqref="CA6:CE6 CL53 CA53:CE53 CL6 CA29:CF52"/>
    <dataValidation type="whole" allowBlank="1" showInputMessage="1" showErrorMessage="1" error="Valor no Permitido" sqref="F62 C61 F70 C179:D183 C146:D177 B144:B177 E148:AL148 W63 T77:Z77 CM6:CT6 CM28 CQ29 CM53:CQ53 CM29:CP52">
      <formula1>0</formula1>
      <formula2>1E+30</formula2>
    </dataValidation>
    <dataValidation type="whole" operator="equal" allowBlank="1" showInputMessage="1" showErrorMessage="1" error="Valor no Permitido" sqref="E45:AP45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CF205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5" t="s">
        <v>23</v>
      </c>
    </row>
    <row r="2" spans="1:84">
      <c r="A2" s="25" t="str">
        <f>CONCATENATE("COMUNA: ",NOMBRE!B2, " (",NOMBRE!C2,NOMBRE!D2,NOMBRE!E2,NOMBRE!F2,NOMBRE!G2,")")</f>
        <v>COMUNA: Maipú (13119)</v>
      </c>
    </row>
    <row r="3" spans="1:8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>
      <c r="A72" s="4291" t="s">
        <v>3686</v>
      </c>
      <c r="B72" s="7"/>
      <c r="C72" s="3"/>
      <c r="D72" s="7"/>
    </row>
    <row r="73" spans="1:84" ht="42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>
      <c r="A74" s="9212" t="s">
        <v>1269</v>
      </c>
      <c r="B74" s="4423" t="s">
        <v>3690</v>
      </c>
      <c r="C74" s="4424"/>
      <c r="D74" s="4424"/>
    </row>
    <row r="75" spans="1:84" ht="22.5">
      <c r="A75" s="8770"/>
      <c r="B75" s="4063" t="s">
        <v>3691</v>
      </c>
      <c r="C75" s="4425"/>
      <c r="D75" s="4425"/>
    </row>
    <row r="76" spans="1:84">
      <c r="A76" s="8770"/>
      <c r="B76" s="4063" t="s">
        <v>3692</v>
      </c>
      <c r="C76" s="4425"/>
      <c r="D76" s="4425"/>
    </row>
    <row r="77" spans="1:84" ht="22.5">
      <c r="A77" s="8770"/>
      <c r="B77" s="4063" t="s">
        <v>3693</v>
      </c>
      <c r="C77" s="4425"/>
      <c r="D77" s="4425"/>
    </row>
    <row r="78" spans="1:84" ht="22.5">
      <c r="A78" s="8770"/>
      <c r="B78" s="4063" t="s">
        <v>3694</v>
      </c>
      <c r="C78" s="4425"/>
      <c r="D78" s="4425"/>
    </row>
    <row r="79" spans="1:84">
      <c r="A79" s="8770"/>
      <c r="B79" s="4007" t="s">
        <v>3695</v>
      </c>
      <c r="C79" s="4425"/>
      <c r="D79" s="4425"/>
    </row>
    <row r="80" spans="1:84" ht="22.5">
      <c r="A80" s="8770"/>
      <c r="B80" s="4063" t="s">
        <v>3696</v>
      </c>
      <c r="C80" s="4425"/>
      <c r="D80" s="4425"/>
    </row>
    <row r="81" spans="1:4" ht="22.5">
      <c r="A81" s="8770"/>
      <c r="B81" s="4063" t="s">
        <v>3697</v>
      </c>
      <c r="C81" s="4425"/>
      <c r="D81" s="4425"/>
    </row>
    <row r="82" spans="1:4">
      <c r="A82" s="8770"/>
      <c r="B82" s="4007" t="s">
        <v>3698</v>
      </c>
      <c r="C82" s="4425"/>
      <c r="D82" s="4425"/>
    </row>
    <row r="83" spans="1:4" ht="22.5">
      <c r="A83" s="8770"/>
      <c r="B83" s="4063" t="s">
        <v>3699</v>
      </c>
      <c r="C83" s="4425"/>
      <c r="D83" s="4425"/>
    </row>
    <row r="84" spans="1:4">
      <c r="A84" s="8770"/>
      <c r="B84" s="4007" t="s">
        <v>3700</v>
      </c>
      <c r="C84" s="4426"/>
      <c r="D84" s="4426"/>
    </row>
    <row r="85" spans="1:4">
      <c r="A85" s="8770"/>
      <c r="B85" s="4007" t="s">
        <v>3701</v>
      </c>
      <c r="C85" s="4426"/>
      <c r="D85" s="4426"/>
    </row>
    <row r="86" spans="1:4">
      <c r="A86" s="8770"/>
      <c r="B86" s="4007" t="s">
        <v>3702</v>
      </c>
      <c r="C86" s="4426"/>
      <c r="D86" s="4426"/>
    </row>
    <row r="87" spans="1:4">
      <c r="A87" s="8770"/>
      <c r="B87" s="4007" t="s">
        <v>3703</v>
      </c>
      <c r="C87" s="4426"/>
      <c r="D87" s="4426"/>
    </row>
    <row r="88" spans="1:4">
      <c r="A88" s="8770"/>
      <c r="B88" s="4007" t="s">
        <v>3704</v>
      </c>
      <c r="C88" s="4426"/>
      <c r="D88" s="4426"/>
    </row>
    <row r="89" spans="1:4" ht="22.5">
      <c r="A89" s="8770"/>
      <c r="B89" s="4063" t="s">
        <v>3705</v>
      </c>
      <c r="C89" s="4426"/>
      <c r="D89" s="4426"/>
    </row>
    <row r="90" spans="1:4" ht="22.5">
      <c r="A90" s="8770"/>
      <c r="B90" s="4063" t="s">
        <v>3706</v>
      </c>
      <c r="C90" s="4426"/>
      <c r="D90" s="4426"/>
    </row>
    <row r="91" spans="1:4">
      <c r="A91" s="8770"/>
      <c r="B91" s="4007" t="s">
        <v>3707</v>
      </c>
      <c r="C91" s="4426"/>
      <c r="D91" s="4426"/>
    </row>
    <row r="92" spans="1:4">
      <c r="A92" s="8770"/>
      <c r="B92" s="4007" t="s">
        <v>3708</v>
      </c>
      <c r="C92" s="4426"/>
      <c r="D92" s="4426"/>
    </row>
    <row r="93" spans="1:4" ht="22.5">
      <c r="A93" s="8771"/>
      <c r="B93" s="3932" t="s">
        <v>3709</v>
      </c>
      <c r="C93" s="4427"/>
      <c r="D93" s="4427"/>
    </row>
    <row r="94" spans="1:4">
      <c r="A94" s="9235" t="s">
        <v>1270</v>
      </c>
      <c r="B94" s="4423" t="s">
        <v>3710</v>
      </c>
      <c r="C94" s="4428"/>
      <c r="D94" s="4428"/>
    </row>
    <row r="95" spans="1:4">
      <c r="A95" s="7847"/>
      <c r="B95" s="4063" t="s">
        <v>3711</v>
      </c>
      <c r="C95" s="4425"/>
      <c r="D95" s="4425"/>
    </row>
    <row r="96" spans="1:4">
      <c r="A96" s="7847"/>
      <c r="B96" s="4063" t="s">
        <v>3712</v>
      </c>
      <c r="C96" s="4426"/>
      <c r="D96" s="4426"/>
    </row>
    <row r="97" spans="1:4">
      <c r="A97" s="7847"/>
      <c r="B97" s="4063" t="s">
        <v>3713</v>
      </c>
      <c r="C97" s="4426"/>
      <c r="D97" s="4426"/>
    </row>
    <row r="98" spans="1:4" ht="22.5">
      <c r="A98" s="7847"/>
      <c r="B98" s="4063" t="s">
        <v>3714</v>
      </c>
      <c r="C98" s="4429"/>
      <c r="D98" s="4429"/>
    </row>
    <row r="99" spans="1:4">
      <c r="A99" s="7847"/>
      <c r="B99" s="4063" t="s">
        <v>3715</v>
      </c>
      <c r="C99" s="4430"/>
      <c r="D99" s="4431"/>
    </row>
    <row r="100" spans="1:4">
      <c r="A100" s="7847"/>
      <c r="B100" s="4063" t="s">
        <v>3716</v>
      </c>
      <c r="C100" s="4430"/>
      <c r="D100" s="4431"/>
    </row>
    <row r="101" spans="1:4">
      <c r="A101" s="7847"/>
      <c r="B101" s="4063" t="s">
        <v>3717</v>
      </c>
      <c r="C101" s="4430"/>
      <c r="D101" s="4431"/>
    </row>
    <row r="102" spans="1:4">
      <c r="A102" s="7847"/>
      <c r="B102" s="4063" t="s">
        <v>3718</v>
      </c>
      <c r="C102" s="4430"/>
      <c r="D102" s="4431"/>
    </row>
    <row r="103" spans="1:4">
      <c r="A103" s="7847"/>
      <c r="B103" s="4063" t="s">
        <v>3719</v>
      </c>
      <c r="C103" s="4430"/>
      <c r="D103" s="4431"/>
    </row>
    <row r="104" spans="1:4">
      <c r="A104" s="7847"/>
      <c r="B104" s="4063" t="s">
        <v>3720</v>
      </c>
      <c r="C104" s="4430"/>
      <c r="D104" s="4431"/>
    </row>
    <row r="105" spans="1:4" ht="22.5">
      <c r="A105" s="7847"/>
      <c r="B105" s="4063" t="s">
        <v>3721</v>
      </c>
      <c r="C105" s="4430"/>
      <c r="D105" s="4431"/>
    </row>
    <row r="106" spans="1:4">
      <c r="A106" s="7847"/>
      <c r="B106" s="3721" t="s">
        <v>3722</v>
      </c>
      <c r="C106" s="4430"/>
      <c r="D106" s="4431"/>
    </row>
    <row r="107" spans="1:4">
      <c r="A107" s="9236"/>
      <c r="B107" s="3932" t="s">
        <v>3723</v>
      </c>
      <c r="C107" s="4432"/>
      <c r="D107" s="4433"/>
    </row>
    <row r="108" spans="1:4" ht="18" customHeight="1">
      <c r="A108" s="4291" t="s">
        <v>3724</v>
      </c>
      <c r="B108" s="7"/>
      <c r="C108" s="3"/>
      <c r="D108" s="7"/>
    </row>
    <row r="109" spans="1:4">
      <c r="A109" s="9229" t="s">
        <v>289</v>
      </c>
      <c r="B109" s="9229" t="s">
        <v>77</v>
      </c>
      <c r="C109" s="9214" t="s">
        <v>3725</v>
      </c>
      <c r="D109" s="9216"/>
    </row>
    <row r="110" spans="1:4">
      <c r="A110" s="8462"/>
      <c r="B110" s="8462"/>
      <c r="C110" s="4296" t="s">
        <v>58</v>
      </c>
      <c r="D110" s="4295" t="s">
        <v>59</v>
      </c>
    </row>
    <row r="111" spans="1:4" ht="15" customHeight="1">
      <c r="A111" s="4303" t="s">
        <v>3726</v>
      </c>
      <c r="B111" s="4366">
        <f>SUM(C111:D111)</f>
        <v>0</v>
      </c>
      <c r="C111" s="4434"/>
      <c r="D111" s="4435"/>
    </row>
    <row r="112" spans="1:4" ht="15" customHeight="1">
      <c r="A112" s="4436" t="s">
        <v>3727</v>
      </c>
      <c r="B112" s="3916">
        <f>SUM(C112:D112)</f>
        <v>0</v>
      </c>
      <c r="C112" s="4370"/>
      <c r="D112" s="4437"/>
    </row>
    <row r="113" spans="1:2" ht="18" customHeight="1">
      <c r="A113" s="4291" t="s">
        <v>3728</v>
      </c>
      <c r="B113" s="7"/>
    </row>
    <row r="114" spans="1:2" ht="17.25" customHeight="1">
      <c r="A114" s="4438" t="s">
        <v>3729</v>
      </c>
      <c r="B114" s="4438" t="s">
        <v>931</v>
      </c>
    </row>
    <row r="115" spans="1:2">
      <c r="A115" s="4439" t="s">
        <v>3730</v>
      </c>
      <c r="B115" s="4440"/>
    </row>
    <row r="116" spans="1:2">
      <c r="A116" s="1337" t="s">
        <v>3731</v>
      </c>
      <c r="B116" s="4441"/>
    </row>
    <row r="117" spans="1:2">
      <c r="A117" s="1337" t="s">
        <v>3732</v>
      </c>
      <c r="B117" s="4442"/>
    </row>
    <row r="118" spans="1:2">
      <c r="A118" s="1337" t="s">
        <v>3733</v>
      </c>
      <c r="B118" s="4442"/>
    </row>
    <row r="119" spans="1:2">
      <c r="A119" s="1337" t="s">
        <v>3734</v>
      </c>
      <c r="B119" s="4442"/>
    </row>
    <row r="120" spans="1:2">
      <c r="A120" s="1337" t="s">
        <v>3735</v>
      </c>
      <c r="B120" s="4442"/>
    </row>
    <row r="121" spans="1:2">
      <c r="A121" s="1337" t="s">
        <v>3736</v>
      </c>
      <c r="B121" s="4442"/>
    </row>
    <row r="122" spans="1:2">
      <c r="A122" s="1337" t="s">
        <v>3737</v>
      </c>
      <c r="B122" s="4442"/>
    </row>
    <row r="123" spans="1:2">
      <c r="A123" s="1337" t="s">
        <v>3738</v>
      </c>
      <c r="B123" s="4442"/>
    </row>
    <row r="124" spans="1:2">
      <c r="A124" s="1337" t="s">
        <v>3739</v>
      </c>
      <c r="B124" s="4442"/>
    </row>
    <row r="125" spans="1:2">
      <c r="A125" s="1337" t="s">
        <v>3740</v>
      </c>
      <c r="B125" s="4442"/>
    </row>
    <row r="126" spans="1:2">
      <c r="A126" s="1337" t="s">
        <v>3741</v>
      </c>
      <c r="B126" s="4442"/>
    </row>
    <row r="127" spans="1:2">
      <c r="A127" s="1337" t="s">
        <v>3742</v>
      </c>
      <c r="B127" s="4442"/>
    </row>
    <row r="128" spans="1:2">
      <c r="A128" s="1337" t="s">
        <v>3743</v>
      </c>
      <c r="B128" s="4442"/>
    </row>
    <row r="129" spans="1:7">
      <c r="A129" s="1337" t="s">
        <v>3744</v>
      </c>
      <c r="B129" s="4442"/>
    </row>
    <row r="130" spans="1:7">
      <c r="A130" s="1337" t="s">
        <v>3745</v>
      </c>
      <c r="B130" s="4442"/>
    </row>
    <row r="131" spans="1:7">
      <c r="A131" s="4191" t="s">
        <v>3746</v>
      </c>
      <c r="B131" s="4443"/>
    </row>
    <row r="132" spans="1:7">
      <c r="A132" s="4444" t="s">
        <v>77</v>
      </c>
      <c r="B132" s="4445">
        <f>SUM(B115:B131)</f>
        <v>0</v>
      </c>
    </row>
    <row r="133" spans="1:7" ht="18" customHeight="1">
      <c r="A133" s="4291" t="s">
        <v>3747</v>
      </c>
      <c r="B133" s="7"/>
      <c r="C133" s="3"/>
      <c r="D133" s="7"/>
      <c r="E133" s="7"/>
    </row>
    <row r="134" spans="1:7" ht="27.75" customHeight="1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>
      <c r="A144" s="4291" t="s">
        <v>3763</v>
      </c>
      <c r="B144" s="7"/>
      <c r="C144" s="3"/>
      <c r="D144" s="7"/>
    </row>
    <row r="145" spans="1:13" ht="21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>
      <c r="A146" s="4289" t="s">
        <v>3767</v>
      </c>
      <c r="B146" s="4440"/>
      <c r="C146" s="4374"/>
      <c r="D146" s="4414"/>
    </row>
    <row r="147" spans="1:13">
      <c r="A147" s="1235" t="s">
        <v>3768</v>
      </c>
      <c r="B147" s="4442"/>
      <c r="C147" s="4349"/>
      <c r="D147" s="4338"/>
    </row>
    <row r="148" spans="1:13">
      <c r="A148" s="1235" t="s">
        <v>3769</v>
      </c>
      <c r="B148" s="4442"/>
      <c r="C148" s="4461"/>
      <c r="D148" s="4462"/>
    </row>
    <row r="149" spans="1:13">
      <c r="A149" s="1235" t="s">
        <v>3770</v>
      </c>
      <c r="B149" s="4442"/>
      <c r="C149" s="4461"/>
      <c r="D149" s="4462"/>
    </row>
    <row r="150" spans="1:13">
      <c r="A150" s="1235" t="s">
        <v>3771</v>
      </c>
      <c r="B150" s="4442"/>
      <c r="C150" s="4349"/>
      <c r="D150" s="4338"/>
    </row>
    <row r="151" spans="1:13">
      <c r="A151" s="3121" t="s">
        <v>3772</v>
      </c>
      <c r="B151" s="4467"/>
      <c r="C151" s="4370"/>
      <c r="D151" s="4437"/>
    </row>
    <row r="152" spans="1:13" ht="18" customHeight="1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/>
    <dataValidation type="whole" operator="greaterThanOrEqual" allowBlank="1" showInputMessage="1" showErrorMessage="1" error="Valor no Permitido" sqref="C59 C63:C64 C111:D112 B115:B131 C74:D107">
      <formula1>0</formula1>
    </dataValidation>
    <dataValidation type="whole" allowBlank="1" showInputMessage="1" showErrorMessage="1" sqref="E12:T15 E17:T22 E24:T25 E27:T28 C135:E143 M32:Q71">
      <formula1>0</formula1>
      <formula2>9.99999999999999E+34</formula2>
    </dataValidation>
    <dataValidation type="whole" allowBlank="1" showInputMessage="1" showErrorMessage="1" sqref="D32:L32 D34:L59 D61:L68">
      <formula1>0</formula1>
      <formula2>9.99999999999999E+36</formula2>
    </dataValidation>
    <dataValidation type="whole" allowBlank="1" showInputMessage="1" showErrorMessage="1" sqref="B146:D151 C155:M157 B155">
      <formula1>0</formula1>
      <formula2>9.99999999999999E+38</formula2>
    </dataValidation>
    <dataValidation type="whole" allowBlank="1" showInputMessage="1" showErrorMessage="1" error="Valor no Permitido" sqref="C162:I164">
      <formula1>0</formula1>
      <formula2>9.99999999999999E+36</formula2>
    </dataValidation>
    <dataValidation type="whole" operator="greaterThanOrEqual" allowBlank="1" showInputMessage="1" showErrorMessage="1" sqref="F140:G141 D69:L71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>
      <c r="A1" s="25" t="s">
        <v>23</v>
      </c>
    </row>
    <row r="2" spans="1:47">
      <c r="A2" s="25" t="str">
        <f>CONCATENATE("COMUNA: ",NOMBRE!B2, " (",NOMBRE!C2,NOMBRE!D2,NOMBRE!E2,NOMBRE!F2,NOMBRE!G2,")")</f>
        <v>COMUNA: Maipú (13119)</v>
      </c>
    </row>
    <row r="3" spans="1:47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47">
      <c r="A4" s="25" t="str">
        <f>CONCATENATE("MES: ",NOMBRE!B6, " (",NOMBRE!C6,NOMBRE!D6,")")</f>
        <v>MES: MARZO (03)</v>
      </c>
    </row>
    <row r="5" spans="1:47">
      <c r="A5" s="25" t="str">
        <f>CONCATENATE("AÑO: ",NOMBRE!B7)</f>
        <v>AÑO: 2026</v>
      </c>
    </row>
    <row r="6" spans="1:47" s="8" customFormat="1" ht="18" customHeight="1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>
      <c r="A131" s="9229" t="s">
        <v>3883</v>
      </c>
      <c r="B131" s="9253" t="s">
        <v>3627</v>
      </c>
      <c r="C131" s="9258"/>
      <c r="D131" s="9254"/>
    </row>
    <row r="132" spans="1:21" s="8" customFormat="1" ht="15" customHeight="1">
      <c r="A132" s="8461"/>
      <c r="B132" s="4447" t="s">
        <v>3653</v>
      </c>
      <c r="C132" s="9240" t="s">
        <v>1636</v>
      </c>
      <c r="D132" s="9240"/>
    </row>
    <row r="133" spans="1:21" s="8" customFormat="1" ht="24" customHeight="1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>
      <c r="A134" s="4576" t="s">
        <v>3884</v>
      </c>
      <c r="B134" s="4577"/>
      <c r="C134" s="4578"/>
      <c r="D134" s="4579"/>
    </row>
    <row r="174" spans="1:2" hidden="1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>
      <formula1>0</formula1>
    </dataValidation>
    <dataValidation type="whole" allowBlank="1" showInputMessage="1" showErrorMessage="1" sqref="B81:Y93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5" t="s">
        <v>23</v>
      </c>
    </row>
    <row r="2" spans="1:17">
      <c r="A2" s="25" t="str">
        <f>CONCATENATE("COMUNA: ",NOMBRE!B2, " (",NOMBRE!C2,NOMBRE!D2,NOMBRE!E2,NOMBRE!F2,NOMBRE!G2,")")</f>
        <v>COMUNA: Maipú (13119)</v>
      </c>
    </row>
    <row r="3" spans="1:17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7">
      <c r="A4" s="25" t="str">
        <f>CONCATENATE("MES: ",NOMBRE!B6, " (",NOMBRE!C6,NOMBRE!D6,")")</f>
        <v>MES: MARZO (03)</v>
      </c>
    </row>
    <row r="5" spans="1:17" ht="18" customHeight="1">
      <c r="A5" s="247" t="str">
        <f>CONCATENATE("AÑO: ",NOMBRE!B7)</f>
        <v>AÑO: 2026</v>
      </c>
    </row>
    <row r="6" spans="1:17" s="522" customFormat="1" ht="18" customHeight="1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>
      <c r="A10" s="1" t="s">
        <v>3887</v>
      </c>
    </row>
    <row r="11" spans="1:17" s="7" customFormat="1" ht="17.100000000000001" customHeight="1">
      <c r="A11" s="1" t="s">
        <v>3888</v>
      </c>
      <c r="B11" s="1"/>
      <c r="C11" s="1"/>
      <c r="D11" s="1"/>
      <c r="E11" s="1"/>
    </row>
    <row r="12" spans="1:17" ht="36" customHeight="1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>
      <c r="A64" s="2" t="s">
        <v>3928</v>
      </c>
      <c r="B64" s="34"/>
      <c r="C64" s="34"/>
      <c r="D64" s="34"/>
      <c r="E64" s="34"/>
    </row>
    <row r="65" spans="1:9" ht="27" customHeight="1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>
      <c r="A69" s="4165" t="s">
        <v>98</v>
      </c>
      <c r="B69" s="1935"/>
      <c r="C69" s="755"/>
      <c r="D69" s="1432"/>
      <c r="E69" s="755"/>
      <c r="F69" s="36"/>
      <c r="G69" s="4546"/>
    </row>
    <row r="70" spans="1:9">
      <c r="A70" s="1121" t="s">
        <v>3933</v>
      </c>
      <c r="B70" s="1172"/>
      <c r="C70" s="886"/>
      <c r="D70" s="3789"/>
      <c r="E70" s="886"/>
      <c r="F70" s="3895"/>
      <c r="G70" s="1220"/>
    </row>
    <row r="71" spans="1:9">
      <c r="A71" s="1121" t="s">
        <v>3934</v>
      </c>
      <c r="B71" s="1172"/>
      <c r="C71" s="886"/>
      <c r="D71" s="3789"/>
      <c r="E71" s="886"/>
      <c r="F71" s="3895"/>
      <c r="G71" s="1220"/>
    </row>
    <row r="72" spans="1:9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>
      <c r="A80" s="13" t="s">
        <v>3941</v>
      </c>
    </row>
    <row r="81" spans="1:7" s="5" customFormat="1" ht="17.100000000000001" customHeight="1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>
      <c r="A83" s="9256"/>
      <c r="B83" s="9268"/>
      <c r="C83" s="8366"/>
      <c r="D83" s="9289"/>
      <c r="E83" s="9290"/>
    </row>
    <row r="84" spans="1:7" ht="21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>
      <c r="A85" s="4165" t="s">
        <v>1196</v>
      </c>
      <c r="B85" s="4245">
        <f>SUM(C85:E85)</f>
        <v>0</v>
      </c>
      <c r="C85" s="1432"/>
      <c r="D85" s="755"/>
      <c r="E85" s="4546"/>
    </row>
    <row r="86" spans="1:7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>
      <c r="A87" s="4634" t="s">
        <v>3947</v>
      </c>
      <c r="B87" s="4635"/>
      <c r="C87" s="4636"/>
      <c r="D87" s="4636"/>
      <c r="E87" s="4636"/>
      <c r="F87" s="4637"/>
    </row>
    <row r="88" spans="1:7" ht="24.75" customHeight="1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>
      <c r="A89" s="9256"/>
      <c r="B89" s="9301"/>
      <c r="C89" s="9253" t="s">
        <v>2466</v>
      </c>
      <c r="D89" s="9267"/>
      <c r="E89" s="9289"/>
      <c r="F89" s="9290"/>
    </row>
    <row r="90" spans="1:7" ht="21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>
      <c r="A94" s="9255" t="s">
        <v>3955</v>
      </c>
      <c r="B94" s="7252" t="s">
        <v>77</v>
      </c>
      <c r="C94" s="9262" t="s">
        <v>3956</v>
      </c>
      <c r="D94" s="9268"/>
    </row>
    <row r="95" spans="1:7">
      <c r="A95" s="9256"/>
      <c r="B95" s="7675"/>
      <c r="C95" s="9253" t="s">
        <v>2466</v>
      </c>
      <c r="D95" s="9254"/>
    </row>
    <row r="96" spans="1:7">
      <c r="A96" s="9257"/>
      <c r="B96" s="7253"/>
      <c r="C96" s="4496" t="s">
        <v>58</v>
      </c>
      <c r="D96" s="4468" t="s">
        <v>59</v>
      </c>
    </row>
    <row r="97" spans="1:9" ht="14.25" customHeight="1">
      <c r="A97" s="4165" t="s">
        <v>3957</v>
      </c>
      <c r="B97" s="4234">
        <f>SUM(C97:D97)</f>
        <v>0</v>
      </c>
      <c r="C97" s="4236"/>
      <c r="D97" s="2337"/>
    </row>
    <row r="98" spans="1:9" ht="14.25" customHeight="1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>
      <c r="A100" s="9255" t="s">
        <v>3960</v>
      </c>
      <c r="B100" s="9240" t="s">
        <v>3961</v>
      </c>
      <c r="C100" s="9240"/>
      <c r="D100" s="9240"/>
      <c r="E100" s="9240"/>
    </row>
    <row r="101" spans="1:9">
      <c r="A101" s="9256"/>
      <c r="B101" s="9253" t="s">
        <v>3894</v>
      </c>
      <c r="C101" s="9254"/>
      <c r="D101" s="9253" t="s">
        <v>2466</v>
      </c>
      <c r="E101" s="9254"/>
    </row>
    <row r="102" spans="1:9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>
      <c r="A104" s="4165" t="s">
        <v>3962</v>
      </c>
      <c r="B104" s="4235"/>
      <c r="C104" s="4237"/>
      <c r="D104" s="4235"/>
      <c r="E104" s="4237"/>
    </row>
    <row r="105" spans="1:9">
      <c r="A105" s="1144" t="s">
        <v>3963</v>
      </c>
      <c r="B105" s="1172"/>
      <c r="C105" s="3788"/>
      <c r="D105" s="1172"/>
      <c r="E105" s="3788"/>
    </row>
    <row r="106" spans="1:9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>
      <c r="A107" s="4618" t="s">
        <v>3964</v>
      </c>
      <c r="B107" s="525"/>
      <c r="C107" s="525"/>
      <c r="D107" s="525"/>
      <c r="E107" s="525"/>
      <c r="F107" s="7"/>
      <c r="G107" s="7"/>
    </row>
    <row r="108" spans="1:9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>
      <formula1>0</formula1>
    </dataValidation>
    <dataValidation operator="greaterThanOrEqual" allowBlank="1" showInputMessage="1" showErrorMessage="1" errorTitle="Error de ingreso" error="Debe ingresar sólo números." sqref="F65:G67"/>
    <dataValidation allowBlank="1" showInputMessage="1" showErrorMessage="1" errorTitle="Error de ingreso" error="Debe ingresar sólo números." sqref="B65:E65"/>
    <dataValidation type="whole" operator="greaterThanOrEqual" allowBlank="1" showInputMessage="1" showErrorMessage="1" sqref="B23:C27 B15:Q15 B19:C20 B48:U48 B17:C17 B32:Q32">
      <formula1>0</formula1>
    </dataValidation>
    <dataValidation type="whole" allowBlank="1" showInputMessage="1" showErrorMessage="1" sqref="B37:C37 B16:C16 B21:C22 B34:C34 B18:C18 F16:Q27 P33:Q43 F33:O34 F37:O43 F35:O36">
      <formula1>0</formula1>
      <formula2>9.99999999999999E+40</formula2>
    </dataValidation>
    <dataValidation type="whole" allowBlank="1" showInputMessage="1" showErrorMessage="1" sqref="F49:U52 B104:E106 C111:G114 B119:I120 B124:F125">
      <formula1>0</formula1>
      <formula2>9.99999999999999E+38</formula2>
    </dataValidation>
    <dataValidation type="whole" allowBlank="1" showInputMessage="1" showErrorMessage="1" sqref="B69:G72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CK32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>
      <c r="A1" s="25" t="s">
        <v>23</v>
      </c>
      <c r="CA1"/>
      <c r="CB1"/>
      <c r="CC1"/>
      <c r="CD1"/>
      <c r="CE1"/>
      <c r="CF1"/>
      <c r="CH1"/>
      <c r="CI1"/>
      <c r="CJ1"/>
    </row>
    <row r="2" spans="1:89">
      <c r="A2" s="25" t="str">
        <f>CONCATENATE("COMUNA: ",NOMBRE!B2, " (",NOMBRE!C2,NOMBRE!D2,NOMBRE!E2,NOMBRE!F2,NOMBRE!G2,")")</f>
        <v>COMUNA: Maipú (13119)</v>
      </c>
      <c r="CA2"/>
      <c r="CB2"/>
      <c r="CC2"/>
      <c r="CD2"/>
      <c r="CE2"/>
      <c r="CF2"/>
      <c r="CH2"/>
      <c r="CI2"/>
      <c r="CJ2"/>
    </row>
    <row r="3" spans="1:89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CA3"/>
      <c r="CB3"/>
      <c r="CC3"/>
      <c r="CD3"/>
      <c r="CE3"/>
      <c r="CF3"/>
      <c r="CH3"/>
      <c r="CI3"/>
      <c r="CJ3"/>
    </row>
    <row r="4" spans="1:89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>
      <c r="CA7"/>
      <c r="CB7"/>
      <c r="CC7"/>
      <c r="CD7"/>
      <c r="CE7"/>
      <c r="CF7"/>
      <c r="CH7"/>
      <c r="CI7"/>
      <c r="CJ7"/>
    </row>
    <row r="8" spans="1:89" s="20" customFormat="1" ht="17.100000000000001" customHeight="1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>
      <c r="CA92"/>
      <c r="CB92"/>
      <c r="CC92"/>
      <c r="CD92"/>
      <c r="CE92"/>
      <c r="CF92"/>
      <c r="CH92"/>
      <c r="CI92"/>
      <c r="CJ92"/>
    </row>
    <row r="93" spans="1:89">
      <c r="CA93"/>
      <c r="CB93"/>
      <c r="CC93"/>
      <c r="CD93"/>
      <c r="CE93"/>
      <c r="CF93"/>
      <c r="CH93"/>
      <c r="CI93"/>
      <c r="CJ93"/>
    </row>
    <row r="94" spans="1:89">
      <c r="CA94"/>
      <c r="CB94"/>
      <c r="CC94"/>
      <c r="CD94"/>
      <c r="CE94"/>
      <c r="CF94"/>
      <c r="CH94"/>
      <c r="CI94"/>
      <c r="CJ94"/>
    </row>
    <row r="95" spans="1:89">
      <c r="CA95"/>
      <c r="CB95"/>
      <c r="CC95"/>
      <c r="CD95"/>
      <c r="CE95"/>
      <c r="CF95"/>
      <c r="CH95"/>
      <c r="CI95"/>
      <c r="CJ95"/>
    </row>
    <row r="96" spans="1:89">
      <c r="CA96"/>
      <c r="CB96"/>
      <c r="CC96"/>
      <c r="CD96"/>
      <c r="CE96"/>
      <c r="CF96"/>
      <c r="CH96"/>
      <c r="CI96"/>
      <c r="CJ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88">
      <c r="CA129"/>
      <c r="CB129"/>
      <c r="CC129"/>
      <c r="CD129"/>
      <c r="CE129"/>
      <c r="CF129"/>
      <c r="CH129"/>
      <c r="CI129"/>
      <c r="CJ129"/>
    </row>
    <row r="130" spans="1:88" hidden="1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>
      <c r="CA131"/>
      <c r="CB131"/>
      <c r="CC131"/>
      <c r="CD131"/>
      <c r="CE131"/>
      <c r="CF131"/>
      <c r="CH131"/>
      <c r="CI131"/>
      <c r="CJ131"/>
    </row>
    <row r="132" spans="1:88">
      <c r="CA132"/>
      <c r="CB132"/>
      <c r="CC132"/>
      <c r="CD132"/>
      <c r="CE132"/>
      <c r="CF132"/>
      <c r="CH132"/>
      <c r="CI132"/>
      <c r="CJ132"/>
    </row>
    <row r="133" spans="1:88">
      <c r="CA133"/>
      <c r="CB133"/>
      <c r="CC133"/>
      <c r="CD133"/>
      <c r="CE133"/>
      <c r="CF133"/>
      <c r="CH133"/>
      <c r="CI133"/>
      <c r="CJ133"/>
    </row>
    <row r="134" spans="1:88">
      <c r="CA134"/>
      <c r="CB134"/>
      <c r="CC134"/>
      <c r="CD134"/>
      <c r="CE134"/>
      <c r="CF134"/>
      <c r="CH134"/>
      <c r="CI134"/>
      <c r="CJ134"/>
    </row>
    <row r="135" spans="1:88">
      <c r="CA135"/>
      <c r="CB135"/>
      <c r="CC135"/>
      <c r="CD135"/>
      <c r="CE135"/>
      <c r="CF135"/>
      <c r="CH135"/>
      <c r="CI135"/>
      <c r="CJ135"/>
    </row>
    <row r="136" spans="1:88">
      <c r="CA136"/>
      <c r="CB136"/>
      <c r="CC136"/>
      <c r="CD136"/>
      <c r="CE136"/>
      <c r="CF136"/>
      <c r="CH136"/>
      <c r="CI136"/>
      <c r="CJ136"/>
    </row>
    <row r="137" spans="1:88">
      <c r="CA137"/>
      <c r="CB137"/>
      <c r="CC137"/>
      <c r="CD137"/>
      <c r="CE137"/>
      <c r="CF137"/>
      <c r="CH137"/>
      <c r="CI137"/>
      <c r="CJ137"/>
    </row>
    <row r="138" spans="1:88">
      <c r="CA138"/>
      <c r="CB138"/>
      <c r="CC138"/>
      <c r="CD138"/>
      <c r="CE138"/>
      <c r="CF138"/>
      <c r="CH138"/>
      <c r="CI138"/>
      <c r="CJ138"/>
    </row>
    <row r="139" spans="1:88">
      <c r="CA139"/>
      <c r="CB139"/>
      <c r="CC139"/>
      <c r="CD139"/>
      <c r="CE139"/>
      <c r="CF139"/>
      <c r="CH139"/>
      <c r="CI139"/>
      <c r="CJ139"/>
    </row>
    <row r="140" spans="1:88">
      <c r="CA140"/>
      <c r="CB140"/>
      <c r="CC140"/>
      <c r="CD140"/>
      <c r="CE140"/>
      <c r="CF140"/>
      <c r="CH140"/>
      <c r="CI140"/>
      <c r="CJ140"/>
    </row>
    <row r="141" spans="1:88">
      <c r="CA141"/>
      <c r="CB141"/>
      <c r="CC141"/>
      <c r="CD141"/>
      <c r="CE141"/>
      <c r="CF141"/>
      <c r="CH141"/>
      <c r="CI141"/>
      <c r="CJ141"/>
    </row>
    <row r="142" spans="1:88">
      <c r="CA142"/>
      <c r="CB142"/>
      <c r="CC142"/>
      <c r="CD142"/>
      <c r="CE142"/>
      <c r="CF142"/>
      <c r="CH142"/>
      <c r="CI142"/>
      <c r="CJ142"/>
    </row>
    <row r="143" spans="1:88">
      <c r="CA143"/>
      <c r="CB143"/>
      <c r="CC143"/>
      <c r="CD143"/>
      <c r="CE143"/>
      <c r="CF143"/>
      <c r="CH143"/>
      <c r="CI143"/>
      <c r="CJ143"/>
    </row>
    <row r="144" spans="1:88">
      <c r="CA144"/>
      <c r="CB144"/>
      <c r="CC144"/>
      <c r="CD144"/>
      <c r="CE144"/>
      <c r="CF144"/>
      <c r="CH144"/>
      <c r="CI144"/>
      <c r="CJ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CR236"/>
  <sheetViews>
    <sheetView showGridLines="0" zoomScaleNormal="100" workbookViewId="0"/>
  </sheetViews>
  <sheetFormatPr baseColWidth="10" defaultColWidth="11.42578125" defaultRowHeight="1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Maipú (13119)</v>
      </c>
    </row>
    <row r="3" spans="1:9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>
      <c r="A4" s="25" t="str">
        <f>CONCATENATE("MES: ",NOMBRE!B6, " (",NOMBRE!C6,NOMBRE!D6,")")</f>
        <v>MES: MARZO (03)</v>
      </c>
    </row>
    <row r="5" spans="1:94">
      <c r="A5" s="512" t="str">
        <f>CONCATENATE("AÑO: ",NOMBRE!B7)</f>
        <v>AÑO: 2026</v>
      </c>
    </row>
    <row r="6" spans="1:94" ht="18" customHeight="1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>
      <c r="A8" s="9437" t="s">
        <v>4072</v>
      </c>
      <c r="B8" s="9384"/>
      <c r="C8" s="9384"/>
    </row>
    <row r="9" spans="1:94" s="110" customFormat="1" ht="15" customHeight="1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>
      <c r="A152" s="95" t="s">
        <v>4162</v>
      </c>
    </row>
    <row r="153" spans="1:95" ht="15" customHeight="1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>
      <c r="A172" s="95" t="s">
        <v>4168</v>
      </c>
    </row>
    <row r="173" spans="1:91" s="110" customFormat="1" ht="15" customHeight="1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>
      <c r="A179" s="95" t="s">
        <v>4178</v>
      </c>
    </row>
    <row r="180" spans="1:20" s="110" customFormat="1" ht="15" customHeight="1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>
      <c r="A184" s="120" t="s">
        <v>4184</v>
      </c>
    </row>
    <row r="185" spans="1:20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>
      <c r="A190" s="9373" t="s">
        <v>4196</v>
      </c>
      <c r="B190" s="9373"/>
      <c r="C190" s="9373"/>
    </row>
    <row r="191" spans="1:20" ht="15" customHeight="1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>
      <c r="A197" s="120" t="s">
        <v>4214</v>
      </c>
    </row>
    <row r="198" spans="1:91" s="110" customFormat="1" ht="15.75" customHeight="1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>
      <c r="A212" s="9373" t="s">
        <v>4228</v>
      </c>
      <c r="B212" s="9373"/>
      <c r="C212" s="9373"/>
      <c r="D212" s="9373"/>
    </row>
    <row r="213" spans="1:7">
      <c r="A213" s="9229" t="s">
        <v>4229</v>
      </c>
      <c r="B213" s="9253" t="s">
        <v>3650</v>
      </c>
      <c r="C213" s="9258"/>
      <c r="D213" s="9254"/>
    </row>
    <row r="214" spans="1:7">
      <c r="A214" s="8461"/>
      <c r="B214" s="4447" t="s">
        <v>3653</v>
      </c>
      <c r="C214" s="9262" t="s">
        <v>1636</v>
      </c>
      <c r="D214" s="9268"/>
    </row>
    <row r="215" spans="1:7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>
      <c r="A216" s="4958" t="s">
        <v>3884</v>
      </c>
      <c r="B216" s="4959"/>
      <c r="C216" s="4791"/>
      <c r="D216" s="4960"/>
    </row>
    <row r="236" spans="1:2" ht="15" hidden="1" customHeight="1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>
      <formula1>0</formula1>
    </dataValidation>
    <dataValidation type="whole" operator="greaterThanOrEqual" allowBlank="1" showInputMessage="1" showErrorMessage="1" errorTitle="Error" error="Favor Ingrese sólo Números." sqref="C28:Y29 C35:Y89">
      <formula1>0</formula1>
    </dataValidation>
    <dataValidation allowBlank="1" prompt="Valor no Permitido" sqref="CC28:CD29 CA27:CB29 CC27 CK27:CM27 CE27:CJ29"/>
    <dataValidation type="whole" allowBlank="1" showInputMessage="1" showErrorMessage="1" sqref="C19:E23">
      <formula1>0</formula1>
      <formula2>9.99999999999999E+37</formula2>
    </dataValidation>
    <dataValidation type="whole" allowBlank="1" showInputMessage="1" showErrorMessage="1" sqref="D96">
      <formula1>0</formula1>
      <formula2>9.99999999999999E+33</formula2>
    </dataValidation>
    <dataValidation type="whole" allowBlank="1" showInputMessage="1" showErrorMessage="1" sqref="B171:D171">
      <formula1>0</formula1>
      <formula2>9.99999999999999E+41</formula2>
    </dataValidation>
    <dataValidation type="whole" operator="equal" allowBlank="1" showInputMessage="1" showErrorMessage="1" sqref="B109:W11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5" t="s">
        <v>23</v>
      </c>
    </row>
    <row r="2" spans="1:91">
      <c r="A2" s="25" t="str">
        <f>CONCATENATE("COMUNA: ",NOMBRE!B2, " (",NOMBRE!C2,NOMBRE!D2,NOMBRE!E2,NOMBRE!F2,NOMBRE!G2,")")</f>
        <v>COMUNA: Maipú (13119)</v>
      </c>
    </row>
    <row r="3" spans="1:91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1">
      <c r="A4" s="25" t="str">
        <f>CONCATENATE("MES: ",NOMBRE!B6, " (",NOMBRE!C6,NOMBRE!D6,")")</f>
        <v>MES: MARZO (03)</v>
      </c>
    </row>
    <row r="5" spans="1:91">
      <c r="A5" s="54" t="str">
        <f>CONCATENATE("AÑO: ",NOMBRE!B7)</f>
        <v>AÑO: 2026</v>
      </c>
    </row>
    <row r="6" spans="1:91" s="130" customFormat="1" ht="18" customHeight="1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>
      <c r="A35" s="249" t="s">
        <v>4255</v>
      </c>
    </row>
    <row r="36" spans="1:93" ht="15" customHeight="1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>
      <c r="A54" s="9361"/>
      <c r="B54" s="4975" t="s">
        <v>4284</v>
      </c>
      <c r="C54" s="4976"/>
      <c r="D54" s="4977"/>
      <c r="J54" s="132"/>
    </row>
    <row r="55" spans="1:93" ht="15" customHeight="1">
      <c r="A55" s="9361"/>
      <c r="B55" s="4978" t="s">
        <v>4285</v>
      </c>
      <c r="C55" s="4979"/>
      <c r="D55" s="4980"/>
      <c r="J55" s="132"/>
    </row>
    <row r="56" spans="1:93" ht="15" customHeight="1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ht="14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ht="14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ht="14.25">
      <c r="A61" s="8577"/>
      <c r="B61" s="4978" t="s">
        <v>4294</v>
      </c>
      <c r="C61" s="4990"/>
      <c r="D61" s="4991"/>
      <c r="E61" s="4992"/>
      <c r="F61" s="4980"/>
    </row>
    <row r="62" spans="1:93" s="134" customFormat="1" ht="14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ht="14.25">
      <c r="A63" s="8577"/>
      <c r="B63" s="4978" t="s">
        <v>4294</v>
      </c>
      <c r="C63" s="4990"/>
      <c r="D63" s="4991"/>
      <c r="E63" s="4995"/>
      <c r="F63" s="4996"/>
    </row>
    <row r="64" spans="1:93" s="134" customFormat="1" ht="14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ht="14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ht="14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ht="14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ht="14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ht="14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ht="14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ht="14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68">
        <f>SUM(D12:D34,C39:C51,C54:D55,C60:F67,B72:K73)</f>
        <v>0</v>
      </c>
      <c r="B101" s="6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/>
    <dataValidation type="whole" allowBlank="1" showInputMessage="1" showErrorMessage="1" sqref="C54:D55 B72:K73 D60:D67 F60:F67">
      <formula1>0</formula1>
      <formula2>9.99999999999999E+43</formula2>
    </dataValidation>
    <dataValidation type="whole" allowBlank="1" showInputMessage="1" showErrorMessage="1" sqref="F39:AW51">
      <formula1>0</formula1>
      <formula2>9.99999999999999E+39</formula2>
    </dataValidation>
    <dataValidation type="whole" operator="equal" allowBlank="1" showInputMessage="1" showErrorMessage="1" sqref="C60:C67 E60:E67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CI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>
      <c r="A1" s="25" t="s">
        <v>23</v>
      </c>
      <c r="B1" s="453"/>
    </row>
    <row r="2" spans="1:87" s="329" customFormat="1">
      <c r="A2" s="25" t="str">
        <f>CONCATENATE("COMUNA: ",NOMBRE!B2, " (",NOMBRE!C2,NOMBRE!D2,NOMBRE!E2,NOMBRE!F2,NOMBRE!G2,")")</f>
        <v>COMUNA: Maipú (13119)</v>
      </c>
      <c r="B2" s="453"/>
    </row>
    <row r="3" spans="1:87" s="329" customFormat="1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B3" s="453"/>
    </row>
    <row r="4" spans="1:87" s="329" customFormat="1">
      <c r="A4" s="25" t="str">
        <f>CONCATENATE("MES: ",NOMBRE!B6, " (",NOMBRE!C6,NOMBRE!D6,")")</f>
        <v>MES: MARZO (03)</v>
      </c>
      <c r="B4" s="453"/>
    </row>
    <row r="5" spans="1:87" s="329" customFormat="1">
      <c r="A5" s="453" t="str">
        <f>CONCATENATE("AÑO: ",NOMBRE!B7)</f>
        <v>AÑO: 2026</v>
      </c>
      <c r="B5" s="453"/>
    </row>
    <row r="6" spans="1:87" s="329" customFormat="1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/>
    <row r="8" spans="1:87" s="329" customFormat="1" ht="17.100000000000001" customHeight="1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>
      <formula1>0</formula1>
    </dataValidation>
    <dataValidation type="whole" allowBlank="1" showInputMessage="1" showErrorMessage="1" sqref="C13:E16 C115 H19:K20 E19:G19 C29:C32 AJ61:AJ63 AJ26 AN10:AN12 AI52:AJ54 B55:B58 F16:AN16 C35:C39 V83 C41:C49 D29:E50 Y101:Y103">
      <formula1>0</formula1>
      <formula2>1E+30</formula2>
    </dataValidation>
    <dataValidation type="whole" allowBlank="1" showInputMessage="1" showErrorMessage="1" sqref="V29:AI50">
      <formula1>0</formula1>
      <formula2>9.99999999999999E+41</formula2>
    </dataValidation>
    <dataValidation type="whole" allowBlank="1" showInputMessage="1" showErrorMessage="1" sqref="U55:AH58 AI55:AI57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C1:EP32"/>
  <sheetViews>
    <sheetView showGridLines="0" workbookViewId="0">
      <selection activeCell="E2" sqref="E2"/>
    </sheetView>
  </sheetViews>
  <sheetFormatPr baseColWidth="10" defaultColWidth="11.42578125" defaultRowHeight="12.75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>
      <c r="C1" s="9569" t="s">
        <v>4377</v>
      </c>
      <c r="D1" s="9570"/>
      <c r="E1" s="9571"/>
    </row>
    <row r="2" spans="3:5" ht="42.75" customHeight="1">
      <c r="C2" s="697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  <c r="D2" s="71"/>
      <c r="E2" s="5143"/>
    </row>
    <row r="3" spans="3:5" ht="34.5" customHeight="1">
      <c r="C3" s="5144" t="s">
        <v>4378</v>
      </c>
      <c r="D3" s="5144" t="s">
        <v>4379</v>
      </c>
      <c r="E3" s="5145" t="s">
        <v>4380</v>
      </c>
    </row>
    <row r="4" spans="3:5" ht="22.5" customHeight="1">
      <c r="C4" s="5146" t="s">
        <v>4381</v>
      </c>
      <c r="D4" s="5147">
        <f>NOMBRE!A32</f>
        <v>0</v>
      </c>
      <c r="E4" s="5143"/>
    </row>
    <row r="5" spans="3:5" ht="22.5" customHeight="1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>
      <c r="C9" s="5146" t="s">
        <v>4386</v>
      </c>
      <c r="D9" s="5148">
        <f>'A05'!B437</f>
        <v>0</v>
      </c>
      <c r="E9" s="5149" t="str">
        <f>IF('A05'!A437=0,"SIN DATOS","")</f>
        <v>SIN DATOS</v>
      </c>
    </row>
    <row r="10" spans="3:5" ht="22.5" customHeight="1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9572" t="s">
        <v>4409</v>
      </c>
      <c r="B1" s="9573"/>
      <c r="C1" s="9573"/>
      <c r="D1" s="9573"/>
      <c r="E1" s="9573"/>
      <c r="F1" s="9574"/>
    </row>
    <row r="3" spans="1:6">
      <c r="A3" s="96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</row>
    <row r="5" spans="1:6" ht="58.5" customHeight="1">
      <c r="B5" s="5156" t="s">
        <v>4410</v>
      </c>
      <c r="E5" s="5156"/>
    </row>
    <row r="7" spans="1:6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>
      <c r="B8" s="9578"/>
      <c r="C8" s="9579"/>
      <c r="D8" s="9579"/>
      <c r="E8" s="9580"/>
    </row>
    <row r="10" spans="1:6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Francisca Alejandra Bravo Quintanilla</cp:lastModifiedBy>
  <cp:revision/>
  <dcterms:created xsi:type="dcterms:W3CDTF">2023-04-14T14:34:58Z</dcterms:created>
  <dcterms:modified xsi:type="dcterms:W3CDTF">2026-04-01T19:31:08Z</dcterms:modified>
  <cp:category/>
  <cp:contentStatus/>
</cp:coreProperties>
</file>