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embeddings/oleObject8.bin" ContentType="application/vnd.openxmlformats-officedocument.oleObject"/>
  <Override PartName="/xl/embeddings/oleObject14.bin" ContentType="application/vnd.openxmlformats-officedocument.oleObject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embeddings/oleObject6.bin" ContentType="application/vnd.openxmlformats-officedocument.oleObject"/>
  <Override PartName="/xl/embeddings/oleObject12.bin" ContentType="application/vnd.openxmlformats-officedocument.oleObject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embeddings/oleObject4.bin" ContentType="application/vnd.openxmlformats-officedocument.oleObject"/>
  <Default Extension="wmf" ContentType="image/x-wmf"/>
  <Override PartName="/xl/embeddings/oleObject10.bin" ContentType="application/vnd.openxmlformats-officedocument.oleObject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Default Extension="docx" ContentType="application/vnd.openxmlformats-officedocument.wordprocessingml.document"/>
  <Override PartName="/xl/drawings/drawing2.xml" ContentType="application/vnd.openxmlformats-officedocument.drawing+xml"/>
  <Override PartName="/xl/embeddings/oleObject2.bin" ContentType="application/vnd.openxmlformats-officedocument.oleObject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embeddings/oleObject18.bin" ContentType="application/vnd.openxmlformats-officedocument.oleObject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embeddings/oleObject9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charts/chart21.xml" ContentType="application/vnd.openxmlformats-officedocument.drawingml.chart+xml"/>
  <Override PartName="/docProps/core.xml" ContentType="application/vnd.openxmlformats-package.core-properties+xml"/>
  <Default Extension="png" ContentType="image/png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embeddings/oleObject7.bin" ContentType="application/vnd.openxmlformats-officedocument.oleObject"/>
  <Override PartName="/xl/embeddings/oleObject15.bin" ContentType="application/vnd.openxmlformats-officedocument.oleObject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embeddings/oleObject5.bin" ContentType="application/vnd.openxmlformats-officedocument.oleObject"/>
  <Override PartName="/xl/embeddings/oleObject13.bin" ContentType="application/vnd.openxmlformats-officedocument.oleObject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embeddings/oleObject3.bin" ContentType="application/vnd.openxmlformats-officedocument.oleObject"/>
  <Override PartName="/xl/embeddings/oleObject11.bin" ContentType="application/vnd.openxmlformats-officedocument.oleObject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Default Extension="vml" ContentType="application/vnd.openxmlformats-officedocument.vmlDrawing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20" yWindow="45" windowWidth="20115" windowHeight="7995" firstSheet="2" activeTab="13"/>
  </bookViews>
  <sheets>
    <sheet name="1a" sheetId="1" r:id="rId1"/>
    <sheet name="1b" sheetId="2" r:id="rId2"/>
    <sheet name="1c" sheetId="3" r:id="rId3"/>
    <sheet name="1d" sheetId="4" r:id="rId4"/>
    <sheet name="1e" sheetId="5" r:id="rId5"/>
    <sheet name="1f" sheetId="6" r:id="rId6"/>
    <sheet name="1g" sheetId="7" r:id="rId7"/>
    <sheet name="1h" sheetId="8" r:id="rId8"/>
    <sheet name="1i" sheetId="9" r:id="rId9"/>
    <sheet name="1j" sheetId="10" r:id="rId10"/>
    <sheet name="2a.opções européias" sheetId="11" r:id="rId11"/>
    <sheet name="2b.opções americanas" sheetId="12" r:id="rId12"/>
    <sheet name="2c.preço de barreira" sheetId="13" r:id="rId13"/>
    <sheet name="3" sheetId="14" r:id="rId14"/>
  </sheets>
  <externalReferences>
    <externalReference r:id="rId15"/>
  </externalReferences>
  <definedNames>
    <definedName name="OLE_LINK1" localSheetId="6">'1g'!$L$2</definedName>
  </definedNames>
  <calcPr calcId="125725"/>
</workbook>
</file>

<file path=xl/calcChain.xml><?xml version="1.0" encoding="utf-8"?>
<calcChain xmlns="http://schemas.openxmlformats.org/spreadsheetml/2006/main">
  <c r="K87" i="14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D33"/>
  <c r="F85" s="1"/>
  <c r="D26"/>
  <c r="C24"/>
  <c r="C25" s="1"/>
  <c r="C23"/>
  <c r="C17"/>
  <c r="C18" s="1"/>
  <c r="C19" s="1"/>
  <c r="C20" s="1"/>
  <c r="C16"/>
  <c r="E10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C10"/>
  <c r="C11" s="1"/>
  <c r="C12" s="1"/>
  <c r="C13" s="1"/>
  <c r="E9"/>
  <c r="C9"/>
  <c r="E7"/>
  <c r="E6"/>
  <c r="E5"/>
  <c r="C5"/>
  <c r="C6" s="1"/>
  <c r="I89" i="13"/>
  <c r="J71"/>
  <c r="K71"/>
  <c r="L71"/>
  <c r="M71"/>
  <c r="N71"/>
  <c r="O71"/>
  <c r="P71"/>
  <c r="I71"/>
  <c r="J88"/>
  <c r="K88"/>
  <c r="L88"/>
  <c r="M88"/>
  <c r="N88"/>
  <c r="O88"/>
  <c r="P88"/>
  <c r="J87"/>
  <c r="K87"/>
  <c r="L87"/>
  <c r="M87"/>
  <c r="N87"/>
  <c r="O87"/>
  <c r="P87"/>
  <c r="J86"/>
  <c r="K86"/>
  <c r="L86"/>
  <c r="M86"/>
  <c r="N86"/>
  <c r="O86"/>
  <c r="P86"/>
  <c r="J85"/>
  <c r="K85"/>
  <c r="L85"/>
  <c r="M85"/>
  <c r="N85"/>
  <c r="O85"/>
  <c r="P85"/>
  <c r="J84"/>
  <c r="K84"/>
  <c r="L84"/>
  <c r="M84"/>
  <c r="N84"/>
  <c r="O84"/>
  <c r="P84"/>
  <c r="J83"/>
  <c r="K83"/>
  <c r="L83"/>
  <c r="M83"/>
  <c r="N83"/>
  <c r="O83"/>
  <c r="P83"/>
  <c r="J82"/>
  <c r="K82"/>
  <c r="L82"/>
  <c r="M82"/>
  <c r="N82"/>
  <c r="O82"/>
  <c r="P82"/>
  <c r="I82"/>
  <c r="I83"/>
  <c r="I84"/>
  <c r="I85"/>
  <c r="I86"/>
  <c r="I87"/>
  <c r="I88"/>
  <c r="J81"/>
  <c r="K81"/>
  <c r="L81"/>
  <c r="M81"/>
  <c r="N81"/>
  <c r="O81"/>
  <c r="P81"/>
  <c r="I81"/>
  <c r="I63"/>
  <c r="J64"/>
  <c r="J63"/>
  <c r="J70"/>
  <c r="K70"/>
  <c r="L70"/>
  <c r="M70"/>
  <c r="N70"/>
  <c r="O70"/>
  <c r="P70"/>
  <c r="J69"/>
  <c r="K69"/>
  <c r="L69"/>
  <c r="M69"/>
  <c r="N69"/>
  <c r="O69"/>
  <c r="P69"/>
  <c r="J67"/>
  <c r="K67"/>
  <c r="L67"/>
  <c r="M67"/>
  <c r="N67"/>
  <c r="O67"/>
  <c r="P67"/>
  <c r="J68"/>
  <c r="K68"/>
  <c r="L68"/>
  <c r="M68"/>
  <c r="N68"/>
  <c r="O68"/>
  <c r="P68"/>
  <c r="J66"/>
  <c r="K66"/>
  <c r="L66"/>
  <c r="M66"/>
  <c r="N66"/>
  <c r="O66"/>
  <c r="P66"/>
  <c r="J65"/>
  <c r="K65"/>
  <c r="L65"/>
  <c r="M65"/>
  <c r="N65"/>
  <c r="O65"/>
  <c r="P65"/>
  <c r="K64"/>
  <c r="L64"/>
  <c r="M64"/>
  <c r="N64"/>
  <c r="O64"/>
  <c r="P64"/>
  <c r="I64"/>
  <c r="I65"/>
  <c r="I66"/>
  <c r="I67"/>
  <c r="I68"/>
  <c r="I69"/>
  <c r="I70"/>
  <c r="K63"/>
  <c r="L63"/>
  <c r="M63"/>
  <c r="N63"/>
  <c r="O63"/>
  <c r="P63"/>
  <c r="M28"/>
  <c r="O53"/>
  <c r="N53"/>
  <c r="M53"/>
  <c r="L53"/>
  <c r="K53"/>
  <c r="J53"/>
  <c r="I53"/>
  <c r="N52"/>
  <c r="M52"/>
  <c r="L52"/>
  <c r="K52"/>
  <c r="J52"/>
  <c r="I52"/>
  <c r="M51"/>
  <c r="L51"/>
  <c r="K51"/>
  <c r="J51"/>
  <c r="I51"/>
  <c r="L50"/>
  <c r="K50"/>
  <c r="J50"/>
  <c r="I50"/>
  <c r="K49"/>
  <c r="J49"/>
  <c r="I49"/>
  <c r="J48"/>
  <c r="I48"/>
  <c r="I47"/>
  <c r="P34"/>
  <c r="O34"/>
  <c r="N34"/>
  <c r="M34"/>
  <c r="L34"/>
  <c r="K34"/>
  <c r="J34"/>
  <c r="I34"/>
  <c r="P33"/>
  <c r="O33"/>
  <c r="N33"/>
  <c r="M33"/>
  <c r="L33"/>
  <c r="K33"/>
  <c r="J33"/>
  <c r="I33"/>
  <c r="P32"/>
  <c r="O32"/>
  <c r="N32"/>
  <c r="M32"/>
  <c r="L32"/>
  <c r="K32"/>
  <c r="J32"/>
  <c r="I32"/>
  <c r="P31"/>
  <c r="O31"/>
  <c r="N31"/>
  <c r="M31"/>
  <c r="L31"/>
  <c r="K31"/>
  <c r="J31"/>
  <c r="I31"/>
  <c r="P30"/>
  <c r="O30"/>
  <c r="N30"/>
  <c r="M30"/>
  <c r="L30"/>
  <c r="K30"/>
  <c r="J30"/>
  <c r="I30"/>
  <c r="P29"/>
  <c r="O29"/>
  <c r="N29"/>
  <c r="M29"/>
  <c r="L29"/>
  <c r="K29"/>
  <c r="J29"/>
  <c r="I29"/>
  <c r="D29"/>
  <c r="M50" s="1"/>
  <c r="P28"/>
  <c r="O28"/>
  <c r="N28"/>
  <c r="L28"/>
  <c r="K28"/>
  <c r="J28"/>
  <c r="I28"/>
  <c r="D28"/>
  <c r="D30" s="1"/>
  <c r="P27"/>
  <c r="O27"/>
  <c r="N27"/>
  <c r="M27"/>
  <c r="L27"/>
  <c r="K27"/>
  <c r="J27"/>
  <c r="I27"/>
  <c r="P71" i="12"/>
  <c r="J88"/>
  <c r="K88"/>
  <c r="L88"/>
  <c r="M88"/>
  <c r="N88"/>
  <c r="O88"/>
  <c r="P88"/>
  <c r="P89" s="1"/>
  <c r="J87"/>
  <c r="K87"/>
  <c r="L87"/>
  <c r="M87"/>
  <c r="N87"/>
  <c r="P87"/>
  <c r="O86" s="1"/>
  <c r="J86"/>
  <c r="K86"/>
  <c r="L86"/>
  <c r="M86"/>
  <c r="P86"/>
  <c r="O85" s="1"/>
  <c r="J85"/>
  <c r="K85"/>
  <c r="L85"/>
  <c r="P85"/>
  <c r="J84"/>
  <c r="K84"/>
  <c r="O84"/>
  <c r="P84"/>
  <c r="J83"/>
  <c r="N83"/>
  <c r="O83"/>
  <c r="P83"/>
  <c r="O82" s="1"/>
  <c r="P82"/>
  <c r="O81" s="1"/>
  <c r="I82"/>
  <c r="I83"/>
  <c r="I84"/>
  <c r="I85"/>
  <c r="I86"/>
  <c r="I87"/>
  <c r="I88"/>
  <c r="P81"/>
  <c r="J70"/>
  <c r="K70"/>
  <c r="L70"/>
  <c r="M70"/>
  <c r="N70"/>
  <c r="O70"/>
  <c r="P70"/>
  <c r="J69"/>
  <c r="K69"/>
  <c r="L69"/>
  <c r="M69"/>
  <c r="N69"/>
  <c r="P69"/>
  <c r="J68"/>
  <c r="K68"/>
  <c r="L68"/>
  <c r="M68"/>
  <c r="O68"/>
  <c r="P68"/>
  <c r="O67" s="1"/>
  <c r="J67"/>
  <c r="K67"/>
  <c r="L67"/>
  <c r="P67"/>
  <c r="J66"/>
  <c r="K66"/>
  <c r="O66"/>
  <c r="P66"/>
  <c r="J65"/>
  <c r="P65"/>
  <c r="O64" s="1"/>
  <c r="P64"/>
  <c r="O63" s="1"/>
  <c r="I64"/>
  <c r="I65"/>
  <c r="I71" s="1"/>
  <c r="I66"/>
  <c r="I67"/>
  <c r="I68"/>
  <c r="I69"/>
  <c r="I70"/>
  <c r="P63"/>
  <c r="J54"/>
  <c r="K54"/>
  <c r="L54"/>
  <c r="M54"/>
  <c r="N54"/>
  <c r="O54"/>
  <c r="P54"/>
  <c r="I54"/>
  <c r="P54" i="11"/>
  <c r="P53" i="12"/>
  <c r="O53"/>
  <c r="N53"/>
  <c r="M53"/>
  <c r="L53"/>
  <c r="K53"/>
  <c r="J53"/>
  <c r="I53"/>
  <c r="P52"/>
  <c r="N52"/>
  <c r="M52"/>
  <c r="L52"/>
  <c r="K52"/>
  <c r="J52"/>
  <c r="I52"/>
  <c r="P51"/>
  <c r="M51"/>
  <c r="L51"/>
  <c r="K51"/>
  <c r="J51"/>
  <c r="I51"/>
  <c r="P50"/>
  <c r="M50"/>
  <c r="L50"/>
  <c r="K50"/>
  <c r="J50"/>
  <c r="I50"/>
  <c r="P49"/>
  <c r="M49"/>
  <c r="L49"/>
  <c r="K49"/>
  <c r="J49"/>
  <c r="I49"/>
  <c r="P48"/>
  <c r="M48"/>
  <c r="L48"/>
  <c r="J48"/>
  <c r="I48"/>
  <c r="P47"/>
  <c r="M47"/>
  <c r="L47"/>
  <c r="I47"/>
  <c r="P46"/>
  <c r="M46"/>
  <c r="L46"/>
  <c r="I46"/>
  <c r="P34"/>
  <c r="O34"/>
  <c r="N34"/>
  <c r="M34"/>
  <c r="L34"/>
  <c r="K34"/>
  <c r="J34"/>
  <c r="I34"/>
  <c r="P33"/>
  <c r="O33"/>
  <c r="N33"/>
  <c r="M33"/>
  <c r="L33"/>
  <c r="K33"/>
  <c r="J33"/>
  <c r="I33"/>
  <c r="P32"/>
  <c r="O32"/>
  <c r="N32"/>
  <c r="M32"/>
  <c r="L32"/>
  <c r="K32"/>
  <c r="J32"/>
  <c r="I32"/>
  <c r="P31"/>
  <c r="O31"/>
  <c r="N31"/>
  <c r="M31"/>
  <c r="L31"/>
  <c r="K31"/>
  <c r="J31"/>
  <c r="I31"/>
  <c r="P30"/>
  <c r="O30"/>
  <c r="N30"/>
  <c r="M30"/>
  <c r="L30"/>
  <c r="K30"/>
  <c r="J30"/>
  <c r="I30"/>
  <c r="D30"/>
  <c r="P29"/>
  <c r="O29"/>
  <c r="N29"/>
  <c r="M29"/>
  <c r="L29"/>
  <c r="K29"/>
  <c r="J29"/>
  <c r="I29"/>
  <c r="D29"/>
  <c r="N51" s="1"/>
  <c r="P28"/>
  <c r="O28"/>
  <c r="N28"/>
  <c r="M28"/>
  <c r="L28"/>
  <c r="K28"/>
  <c r="J28"/>
  <c r="I28"/>
  <c r="D28"/>
  <c r="P27"/>
  <c r="O27"/>
  <c r="N27"/>
  <c r="M27"/>
  <c r="L27"/>
  <c r="K27"/>
  <c r="J27"/>
  <c r="I27"/>
  <c r="J88" i="11"/>
  <c r="K88"/>
  <c r="L88"/>
  <c r="M88"/>
  <c r="N88"/>
  <c r="O88"/>
  <c r="J87"/>
  <c r="K87"/>
  <c r="L87"/>
  <c r="M87"/>
  <c r="N87"/>
  <c r="J86"/>
  <c r="K86"/>
  <c r="L86"/>
  <c r="M86"/>
  <c r="J85"/>
  <c r="K85"/>
  <c r="L85"/>
  <c r="J84"/>
  <c r="K84"/>
  <c r="J83"/>
  <c r="L82"/>
  <c r="M82"/>
  <c r="P82"/>
  <c r="I82"/>
  <c r="I83"/>
  <c r="I84"/>
  <c r="I85"/>
  <c r="I86"/>
  <c r="I87"/>
  <c r="I88"/>
  <c r="I63"/>
  <c r="K70"/>
  <c r="L70"/>
  <c r="M70"/>
  <c r="N70"/>
  <c r="O70"/>
  <c r="P70"/>
  <c r="K69"/>
  <c r="L69"/>
  <c r="M69"/>
  <c r="N69"/>
  <c r="K68"/>
  <c r="L68"/>
  <c r="M68"/>
  <c r="K67"/>
  <c r="L67"/>
  <c r="N67"/>
  <c r="O67"/>
  <c r="K66"/>
  <c r="L66"/>
  <c r="M66"/>
  <c r="P66"/>
  <c r="N65"/>
  <c r="J65"/>
  <c r="J66"/>
  <c r="J67"/>
  <c r="J68"/>
  <c r="J69"/>
  <c r="J70"/>
  <c r="M64"/>
  <c r="I64"/>
  <c r="I65"/>
  <c r="I66"/>
  <c r="I67"/>
  <c r="I68"/>
  <c r="I69"/>
  <c r="I70"/>
  <c r="K63"/>
  <c r="L63"/>
  <c r="O63"/>
  <c r="P63"/>
  <c r="J53"/>
  <c r="K53"/>
  <c r="L53"/>
  <c r="M53"/>
  <c r="N53"/>
  <c r="O53"/>
  <c r="J52"/>
  <c r="K52"/>
  <c r="L52"/>
  <c r="M52"/>
  <c r="N52"/>
  <c r="J51"/>
  <c r="K51"/>
  <c r="L51"/>
  <c r="M51"/>
  <c r="J50"/>
  <c r="K50"/>
  <c r="L50"/>
  <c r="J49"/>
  <c r="K49"/>
  <c r="J48"/>
  <c r="I47"/>
  <c r="I48"/>
  <c r="I49"/>
  <c r="I50"/>
  <c r="I51"/>
  <c r="I52"/>
  <c r="I53"/>
  <c r="J34"/>
  <c r="K34"/>
  <c r="L34"/>
  <c r="M34"/>
  <c r="N34"/>
  <c r="O34"/>
  <c r="P34"/>
  <c r="P88" s="1"/>
  <c r="J33"/>
  <c r="K33"/>
  <c r="L33"/>
  <c r="M33"/>
  <c r="N33"/>
  <c r="O33"/>
  <c r="O69" s="1"/>
  <c r="P33"/>
  <c r="P69" s="1"/>
  <c r="J32"/>
  <c r="K32"/>
  <c r="L32"/>
  <c r="M32"/>
  <c r="N32"/>
  <c r="N86" s="1"/>
  <c r="O32"/>
  <c r="O86" s="1"/>
  <c r="P32"/>
  <c r="P68" s="1"/>
  <c r="J31"/>
  <c r="K31"/>
  <c r="L31"/>
  <c r="M31"/>
  <c r="M67" s="1"/>
  <c r="N31"/>
  <c r="N85" s="1"/>
  <c r="O31"/>
  <c r="O85" s="1"/>
  <c r="P31"/>
  <c r="P85" s="1"/>
  <c r="J30"/>
  <c r="K30"/>
  <c r="L30"/>
  <c r="L84" s="1"/>
  <c r="M30"/>
  <c r="M84" s="1"/>
  <c r="N30"/>
  <c r="N66" s="1"/>
  <c r="O30"/>
  <c r="O66" s="1"/>
  <c r="P30"/>
  <c r="P84" s="1"/>
  <c r="J29"/>
  <c r="K29"/>
  <c r="K83" s="1"/>
  <c r="L29"/>
  <c r="L65" s="1"/>
  <c r="M29"/>
  <c r="M65" s="1"/>
  <c r="N29"/>
  <c r="N83" s="1"/>
  <c r="O29"/>
  <c r="O65" s="1"/>
  <c r="P29"/>
  <c r="P65" s="1"/>
  <c r="I29"/>
  <c r="I30"/>
  <c r="I31"/>
  <c r="I32"/>
  <c r="I33"/>
  <c r="I34"/>
  <c r="J28"/>
  <c r="J64" s="1"/>
  <c r="K28"/>
  <c r="K82" s="1"/>
  <c r="L28"/>
  <c r="L64" s="1"/>
  <c r="M28"/>
  <c r="N28"/>
  <c r="N82" s="1"/>
  <c r="O28"/>
  <c r="O82" s="1"/>
  <c r="P28"/>
  <c r="P64" s="1"/>
  <c r="I28"/>
  <c r="J27"/>
  <c r="J63" s="1"/>
  <c r="K27"/>
  <c r="K81" s="1"/>
  <c r="L27"/>
  <c r="L81" s="1"/>
  <c r="M27"/>
  <c r="M81" s="1"/>
  <c r="N27"/>
  <c r="N63" s="1"/>
  <c r="O27"/>
  <c r="O81" s="1"/>
  <c r="P27"/>
  <c r="P81" s="1"/>
  <c r="I27"/>
  <c r="I81" s="1"/>
  <c r="F67" i="14" l="1"/>
  <c r="E70"/>
  <c r="G70" s="1"/>
  <c r="H70" s="1"/>
  <c r="F75"/>
  <c r="F79"/>
  <c r="F87"/>
  <c r="D36"/>
  <c r="E67"/>
  <c r="G67" s="1"/>
  <c r="H67" s="1"/>
  <c r="E71"/>
  <c r="E75"/>
  <c r="F80"/>
  <c r="F84"/>
  <c r="D34"/>
  <c r="F66"/>
  <c r="E69"/>
  <c r="G69" s="1"/>
  <c r="H69" s="1"/>
  <c r="F70"/>
  <c r="E73"/>
  <c r="F74"/>
  <c r="E77"/>
  <c r="G77" s="1"/>
  <c r="H77" s="1"/>
  <c r="F78"/>
  <c r="E81"/>
  <c r="F82"/>
  <c r="E85"/>
  <c r="G85" s="1"/>
  <c r="H85" s="1"/>
  <c r="F86"/>
  <c r="D37"/>
  <c r="E66"/>
  <c r="F71"/>
  <c r="E74"/>
  <c r="G74" s="1"/>
  <c r="H74" s="1"/>
  <c r="E78"/>
  <c r="E82"/>
  <c r="F83"/>
  <c r="E86"/>
  <c r="G86" s="1"/>
  <c r="H86" s="1"/>
  <c r="F68"/>
  <c r="F72"/>
  <c r="F76"/>
  <c r="E79"/>
  <c r="G79" s="1"/>
  <c r="H79" s="1"/>
  <c r="E83"/>
  <c r="E87"/>
  <c r="D35"/>
  <c r="E68"/>
  <c r="G68" s="1"/>
  <c r="H68" s="1"/>
  <c r="F69"/>
  <c r="E72"/>
  <c r="G72" s="1"/>
  <c r="H72" s="1"/>
  <c r="F73"/>
  <c r="E76"/>
  <c r="F77"/>
  <c r="E80"/>
  <c r="F81"/>
  <c r="E84"/>
  <c r="G84" s="1"/>
  <c r="H84" s="1"/>
  <c r="K46" i="13"/>
  <c r="K47"/>
  <c r="K48"/>
  <c r="O49"/>
  <c r="O51"/>
  <c r="O52"/>
  <c r="N46"/>
  <c r="N47"/>
  <c r="N50"/>
  <c r="L46"/>
  <c r="P46"/>
  <c r="L47"/>
  <c r="P47"/>
  <c r="L48"/>
  <c r="P48"/>
  <c r="L49"/>
  <c r="P49"/>
  <c r="P50"/>
  <c r="P51"/>
  <c r="P52"/>
  <c r="P53"/>
  <c r="O46"/>
  <c r="O47"/>
  <c r="O48"/>
  <c r="O50"/>
  <c r="J46"/>
  <c r="J47"/>
  <c r="N48"/>
  <c r="N49"/>
  <c r="N51"/>
  <c r="I46"/>
  <c r="M46"/>
  <c r="M47"/>
  <c r="M48"/>
  <c r="M49"/>
  <c r="O87" i="12"/>
  <c r="N86" s="1"/>
  <c r="O69"/>
  <c r="N68" s="1"/>
  <c r="N84"/>
  <c r="N85"/>
  <c r="N82"/>
  <c r="M82" s="1"/>
  <c r="N81"/>
  <c r="N66"/>
  <c r="M66" s="1"/>
  <c r="N67"/>
  <c r="N63"/>
  <c r="O65"/>
  <c r="N65" s="1"/>
  <c r="J81" i="11"/>
  <c r="O83"/>
  <c r="N84"/>
  <c r="P86"/>
  <c r="N64"/>
  <c r="K65"/>
  <c r="P83"/>
  <c r="L83"/>
  <c r="O84"/>
  <c r="P87"/>
  <c r="M63"/>
  <c r="O64"/>
  <c r="K64"/>
  <c r="P67"/>
  <c r="N68"/>
  <c r="J82"/>
  <c r="M83"/>
  <c r="N81"/>
  <c r="M85"/>
  <c r="O87"/>
  <c r="O68"/>
  <c r="K46" i="12"/>
  <c r="O46"/>
  <c r="K47"/>
  <c r="O47"/>
  <c r="K48"/>
  <c r="O48"/>
  <c r="O49"/>
  <c r="O50"/>
  <c r="O51"/>
  <c r="O52"/>
  <c r="J46"/>
  <c r="N46"/>
  <c r="J47"/>
  <c r="N47"/>
  <c r="N48"/>
  <c r="N49"/>
  <c r="N50"/>
  <c r="D29" i="11"/>
  <c r="D28"/>
  <c r="D30" s="1"/>
  <c r="J77" i="14" l="1"/>
  <c r="I77"/>
  <c r="J70"/>
  <c r="I70"/>
  <c r="I79"/>
  <c r="J79"/>
  <c r="I86"/>
  <c r="J86"/>
  <c r="I72"/>
  <c r="J72"/>
  <c r="G76"/>
  <c r="H76" s="1"/>
  <c r="G80"/>
  <c r="H80" s="1"/>
  <c r="G87"/>
  <c r="H87" s="1"/>
  <c r="G82"/>
  <c r="H82" s="1"/>
  <c r="G66"/>
  <c r="H66" s="1"/>
  <c r="G75"/>
  <c r="H75" s="1"/>
  <c r="F62"/>
  <c r="F58"/>
  <c r="F54"/>
  <c r="F50"/>
  <c r="F46"/>
  <c r="F42"/>
  <c r="F57"/>
  <c r="F41"/>
  <c r="F56"/>
  <c r="F44"/>
  <c r="F59"/>
  <c r="F55"/>
  <c r="F51"/>
  <c r="F47"/>
  <c r="F43"/>
  <c r="F61"/>
  <c r="F53"/>
  <c r="F49"/>
  <c r="F45"/>
  <c r="F60"/>
  <c r="F52"/>
  <c r="F48"/>
  <c r="J85"/>
  <c r="I85"/>
  <c r="J69"/>
  <c r="I69"/>
  <c r="I84"/>
  <c r="J84"/>
  <c r="I68"/>
  <c r="J68"/>
  <c r="I74"/>
  <c r="J74"/>
  <c r="J67"/>
  <c r="I67"/>
  <c r="E61"/>
  <c r="G61" s="1"/>
  <c r="H61" s="1"/>
  <c r="E57"/>
  <c r="E53"/>
  <c r="G53" s="1"/>
  <c r="H53" s="1"/>
  <c r="E49"/>
  <c r="G49" s="1"/>
  <c r="H49" s="1"/>
  <c r="E45"/>
  <c r="G45" s="1"/>
  <c r="H45" s="1"/>
  <c r="E41"/>
  <c r="G41" s="1"/>
  <c r="H41" s="1"/>
  <c r="E60"/>
  <c r="E48"/>
  <c r="G48" s="1"/>
  <c r="H48" s="1"/>
  <c r="E59"/>
  <c r="G59" s="1"/>
  <c r="H59" s="1"/>
  <c r="E51"/>
  <c r="E47"/>
  <c r="E62"/>
  <c r="E58"/>
  <c r="E54"/>
  <c r="E50"/>
  <c r="G50" s="1"/>
  <c r="H50" s="1"/>
  <c r="E46"/>
  <c r="E42"/>
  <c r="E56"/>
  <c r="E52"/>
  <c r="G52" s="1"/>
  <c r="H52" s="1"/>
  <c r="E44"/>
  <c r="G44" s="1"/>
  <c r="H44" s="1"/>
  <c r="E55"/>
  <c r="G55" s="1"/>
  <c r="H55" s="1"/>
  <c r="E43"/>
  <c r="G83"/>
  <c r="H83" s="1"/>
  <c r="G78"/>
  <c r="H78" s="1"/>
  <c r="G81"/>
  <c r="H81" s="1"/>
  <c r="G73"/>
  <c r="H73" s="1"/>
  <c r="G71"/>
  <c r="H71" s="1"/>
  <c r="O89" i="13"/>
  <c r="O54"/>
  <c r="N89"/>
  <c r="N54"/>
  <c r="I54"/>
  <c r="M89"/>
  <c r="M54"/>
  <c r="K89"/>
  <c r="K54"/>
  <c r="J89"/>
  <c r="J54"/>
  <c r="L89"/>
  <c r="L54"/>
  <c r="P89"/>
  <c r="P54"/>
  <c r="M85" i="12"/>
  <c r="M84"/>
  <c r="M83"/>
  <c r="M81"/>
  <c r="L81" s="1"/>
  <c r="M67"/>
  <c r="L66" s="1"/>
  <c r="M65"/>
  <c r="L65" s="1"/>
  <c r="N64"/>
  <c r="M64" s="1"/>
  <c r="O52" i="11"/>
  <c r="P51"/>
  <c r="M50"/>
  <c r="N49"/>
  <c r="K48"/>
  <c r="O48"/>
  <c r="L47"/>
  <c r="P47"/>
  <c r="J46"/>
  <c r="N46"/>
  <c r="L49"/>
  <c r="P49"/>
  <c r="J47"/>
  <c r="L46"/>
  <c r="O49"/>
  <c r="P48"/>
  <c r="K46"/>
  <c r="O51"/>
  <c r="P50"/>
  <c r="M49"/>
  <c r="N48"/>
  <c r="K47"/>
  <c r="O47"/>
  <c r="M46"/>
  <c r="I46"/>
  <c r="P53"/>
  <c r="N51"/>
  <c r="O50"/>
  <c r="M48"/>
  <c r="N47"/>
  <c r="P46"/>
  <c r="P52"/>
  <c r="N50"/>
  <c r="L48"/>
  <c r="M47"/>
  <c r="O46"/>
  <c r="G62" i="14" l="1"/>
  <c r="H62" s="1"/>
  <c r="I62" s="1"/>
  <c r="G46"/>
  <c r="H46" s="1"/>
  <c r="I46" s="1"/>
  <c r="G56"/>
  <c r="H56" s="1"/>
  <c r="G51"/>
  <c r="H51" s="1"/>
  <c r="I78"/>
  <c r="J78"/>
  <c r="I48"/>
  <c r="J48"/>
  <c r="J81"/>
  <c r="I81"/>
  <c r="J55"/>
  <c r="I55"/>
  <c r="I59"/>
  <c r="J59"/>
  <c r="I61"/>
  <c r="J61"/>
  <c r="I76"/>
  <c r="J76"/>
  <c r="I71"/>
  <c r="J71"/>
  <c r="I83"/>
  <c r="J83"/>
  <c r="I52"/>
  <c r="J52"/>
  <c r="J50"/>
  <c r="I50"/>
  <c r="I53"/>
  <c r="J53"/>
  <c r="J87"/>
  <c r="I87"/>
  <c r="G43"/>
  <c r="H43" s="1"/>
  <c r="G54"/>
  <c r="H54" s="1"/>
  <c r="G47"/>
  <c r="H47" s="1"/>
  <c r="G60"/>
  <c r="H60" s="1"/>
  <c r="I44"/>
  <c r="J44"/>
  <c r="I49"/>
  <c r="J49"/>
  <c r="I82"/>
  <c r="J82"/>
  <c r="I45"/>
  <c r="J45"/>
  <c r="I66"/>
  <c r="J66"/>
  <c r="J73"/>
  <c r="I73"/>
  <c r="I56"/>
  <c r="J56"/>
  <c r="I51"/>
  <c r="J51"/>
  <c r="I41"/>
  <c r="J41"/>
  <c r="J75"/>
  <c r="I75"/>
  <c r="I80"/>
  <c r="J80"/>
  <c r="G42"/>
  <c r="H42" s="1"/>
  <c r="G58"/>
  <c r="H58" s="1"/>
  <c r="G57"/>
  <c r="H57" s="1"/>
  <c r="L84" i="12"/>
  <c r="L83"/>
  <c r="L82"/>
  <c r="K82" s="1"/>
  <c r="K65"/>
  <c r="L64"/>
  <c r="K64" s="1"/>
  <c r="M63"/>
  <c r="L63" s="1"/>
  <c r="I89" i="11"/>
  <c r="I54"/>
  <c r="I71"/>
  <c r="K71"/>
  <c r="K89"/>
  <c r="K54"/>
  <c r="J54"/>
  <c r="J89"/>
  <c r="J71"/>
  <c r="L71"/>
  <c r="L54"/>
  <c r="L89"/>
  <c r="N71"/>
  <c r="N54"/>
  <c r="N89"/>
  <c r="P89"/>
  <c r="P71"/>
  <c r="O71"/>
  <c r="O54"/>
  <c r="O89"/>
  <c r="M54"/>
  <c r="M89"/>
  <c r="M71"/>
  <c r="J62" i="14" l="1"/>
  <c r="J46"/>
  <c r="J58"/>
  <c r="I58"/>
  <c r="J54"/>
  <c r="I54"/>
  <c r="I57"/>
  <c r="J57"/>
  <c r="J42"/>
  <c r="I42"/>
  <c r="J43"/>
  <c r="I43"/>
  <c r="I47"/>
  <c r="J47"/>
  <c r="I60"/>
  <c r="J60"/>
  <c r="K83" i="12"/>
  <c r="J82" s="1"/>
  <c r="K81"/>
  <c r="J81" s="1"/>
  <c r="J64"/>
  <c r="I63" s="1"/>
  <c r="K63"/>
  <c r="J63" s="1"/>
  <c r="I39" i="14" l="1"/>
  <c r="I81" i="12"/>
  <c r="I89" s="1"/>
  <c r="D18" i="10" l="1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17"/>
  <c r="D21" i="9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0"/>
  <c r="C215"/>
  <c r="C216"/>
  <c r="C217"/>
  <c r="C218"/>
  <c r="C219"/>
  <c r="C220"/>
  <c r="C201"/>
  <c r="C202"/>
  <c r="C203"/>
  <c r="C204"/>
  <c r="C205"/>
  <c r="C206"/>
  <c r="C207"/>
  <c r="C208"/>
  <c r="C209"/>
  <c r="C210"/>
  <c r="C211"/>
  <c r="C212"/>
  <c r="C213"/>
  <c r="C214"/>
  <c r="D22" i="8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1"/>
  <c r="C217"/>
  <c r="C218"/>
  <c r="C219"/>
  <c r="C220"/>
  <c r="C221"/>
  <c r="C202"/>
  <c r="C203"/>
  <c r="C204"/>
  <c r="C205"/>
  <c r="C206"/>
  <c r="C207"/>
  <c r="C208"/>
  <c r="C209"/>
  <c r="C210"/>
  <c r="C211"/>
  <c r="C212"/>
  <c r="C213"/>
  <c r="C214"/>
  <c r="C215"/>
  <c r="C216"/>
  <c r="D19" i="7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18"/>
  <c r="C217" l="1"/>
  <c r="C21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D33" i="6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17"/>
  <c r="D18"/>
  <c r="D19"/>
  <c r="D20"/>
  <c r="D21"/>
  <c r="D22"/>
  <c r="D23"/>
  <c r="D24"/>
  <c r="D25"/>
  <c r="D26"/>
  <c r="D27"/>
  <c r="D28"/>
  <c r="D29"/>
  <c r="D30"/>
  <c r="D31"/>
  <c r="D32"/>
  <c r="D16"/>
  <c r="C207"/>
  <c r="C208"/>
  <c r="C209"/>
  <c r="C210"/>
  <c r="C211"/>
  <c r="C212"/>
  <c r="C213"/>
  <c r="C214"/>
  <c r="C215"/>
  <c r="C216"/>
  <c r="C197"/>
  <c r="C198"/>
  <c r="C199"/>
  <c r="C200"/>
  <c r="C201"/>
  <c r="C202"/>
  <c r="C203"/>
  <c r="C204"/>
  <c r="C205"/>
  <c r="C206"/>
  <c r="D17" i="5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16"/>
  <c r="C214"/>
  <c r="C215"/>
  <c r="C21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D18" i="4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1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33"/>
  <c r="C34"/>
  <c r="C35"/>
  <c r="C36"/>
  <c r="C37"/>
  <c r="C38"/>
  <c r="C39"/>
  <c r="C40"/>
  <c r="C41"/>
  <c r="C42"/>
  <c r="C43"/>
  <c r="C44"/>
  <c r="C18"/>
  <c r="C19"/>
  <c r="C20"/>
  <c r="C21"/>
  <c r="C22"/>
  <c r="C23"/>
  <c r="C24"/>
  <c r="C25"/>
  <c r="C26"/>
  <c r="C27"/>
  <c r="C28"/>
  <c r="C29"/>
  <c r="C30"/>
  <c r="C31"/>
  <c r="C32"/>
  <c r="C17"/>
  <c r="D17" i="3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16"/>
  <c r="D16" i="2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15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D14" i="1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13"/>
  <c r="C20" i="9"/>
  <c r="C20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2" i="8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1"/>
  <c r="C19" i="7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8"/>
  <c r="C17" i="6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6"/>
  <c r="C30" i="5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7"/>
  <c r="C18"/>
  <c r="C19"/>
  <c r="C20"/>
  <c r="C21"/>
  <c r="C22"/>
  <c r="C23"/>
  <c r="C24"/>
  <c r="C25"/>
  <c r="C26"/>
  <c r="C27"/>
  <c r="C28"/>
  <c r="C29"/>
  <c r="C16"/>
  <c r="C16" i="2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5"/>
</calcChain>
</file>

<file path=xl/sharedStrings.xml><?xml version="1.0" encoding="utf-8"?>
<sst xmlns="http://schemas.openxmlformats.org/spreadsheetml/2006/main" count="202" uniqueCount="76">
  <si>
    <t>Lt</t>
  </si>
  <si>
    <t>a)</t>
  </si>
  <si>
    <t>St</t>
  </si>
  <si>
    <t>x =</t>
  </si>
  <si>
    <t>S =</t>
  </si>
  <si>
    <t>c =</t>
  </si>
  <si>
    <t>X =</t>
  </si>
  <si>
    <t>R</t>
  </si>
  <si>
    <r>
      <t>S</t>
    </r>
    <r>
      <rPr>
        <vertAlign val="subscript"/>
        <sz val="11"/>
        <color theme="1"/>
        <rFont val="Calibri"/>
        <family val="2"/>
        <scheme val="minor"/>
      </rPr>
      <t>t</t>
    </r>
  </si>
  <si>
    <r>
      <t>L</t>
    </r>
    <r>
      <rPr>
        <vertAlign val="subscript"/>
        <sz val="11"/>
        <color theme="1"/>
        <rFont val="Calibri"/>
        <family val="2"/>
        <scheme val="minor"/>
      </rPr>
      <t>t</t>
    </r>
  </si>
  <si>
    <t>p =</t>
  </si>
  <si>
    <t xml:space="preserve">c = </t>
  </si>
  <si>
    <r>
      <t>X</t>
    </r>
    <r>
      <rPr>
        <vertAlign val="sub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</si>
  <si>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</si>
  <si>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</si>
  <si>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</si>
  <si>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=</t>
    </r>
  </si>
  <si>
    <r>
      <t>X</t>
    </r>
    <r>
      <rPr>
        <vertAlign val="subscript"/>
        <sz val="11"/>
        <color theme="1"/>
        <rFont val="Calibri"/>
        <family val="2"/>
        <scheme val="minor"/>
      </rPr>
      <t>medio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</si>
  <si>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=</t>
    </r>
  </si>
  <si>
    <r>
      <t>X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</si>
  <si>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</si>
  <si>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</si>
  <si>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</si>
  <si>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</si>
  <si>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</si>
  <si>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</si>
  <si>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</t>
    </r>
  </si>
  <si>
    <r>
      <t>p</t>
    </r>
    <r>
      <rPr>
        <vertAlign val="sub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</t>
    </r>
  </si>
  <si>
    <r>
      <t>p</t>
    </r>
    <r>
      <rPr>
        <vertAlign val="sub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</t>
    </r>
  </si>
  <si>
    <t>n =</t>
  </si>
  <si>
    <t>U =</t>
  </si>
  <si>
    <t>D =</t>
  </si>
  <si>
    <t>R =</t>
  </si>
  <si>
    <r>
      <rPr>
        <b/>
        <sz val="14"/>
        <color theme="1"/>
        <rFont val="Symbol"/>
        <family val="1"/>
        <charset val="2"/>
      </rPr>
      <t>p</t>
    </r>
    <r>
      <rPr>
        <b/>
        <vertAlign val="subscript"/>
        <sz val="14"/>
        <color theme="1"/>
        <rFont val="Calibri"/>
        <family val="2"/>
        <scheme val="minor"/>
      </rPr>
      <t>U</t>
    </r>
    <r>
      <rPr>
        <b/>
        <sz val="14"/>
        <color theme="1"/>
        <rFont val="Calibri"/>
        <family val="2"/>
        <scheme val="minor"/>
      </rPr>
      <t xml:space="preserve"> =</t>
    </r>
  </si>
  <si>
    <r>
      <rPr>
        <b/>
        <sz val="14"/>
        <color theme="1"/>
        <rFont val="Symbol"/>
        <family val="1"/>
        <charset val="2"/>
      </rPr>
      <t>p</t>
    </r>
    <r>
      <rPr>
        <b/>
        <vertAlign val="subscript"/>
        <sz val="14"/>
        <color theme="1"/>
        <rFont val="Calibri"/>
        <family val="2"/>
        <scheme val="minor"/>
      </rPr>
      <t>D</t>
    </r>
    <r>
      <rPr>
        <b/>
        <sz val="14"/>
        <color theme="1"/>
        <rFont val="Calibri"/>
        <family val="2"/>
        <scheme val="minor"/>
      </rPr>
      <t xml:space="preserve"> =</t>
    </r>
  </si>
  <si>
    <r>
      <rPr>
        <b/>
        <sz val="14"/>
        <color theme="1"/>
        <rFont val="Symbol"/>
        <family val="1"/>
        <charset val="2"/>
      </rPr>
      <t>p</t>
    </r>
    <r>
      <rPr>
        <b/>
        <vertAlign val="subscript"/>
        <sz val="14"/>
        <color theme="1"/>
        <rFont val="Calibri"/>
        <family val="2"/>
        <scheme val="minor"/>
      </rPr>
      <t>U</t>
    </r>
    <r>
      <rPr>
        <b/>
        <sz val="14"/>
        <color theme="1"/>
        <rFont val="Calibri"/>
        <family val="2"/>
        <scheme val="minor"/>
      </rPr>
      <t xml:space="preserve"> + </t>
    </r>
    <r>
      <rPr>
        <b/>
        <sz val="14"/>
        <color theme="1"/>
        <rFont val="Symbol"/>
        <family val="1"/>
        <charset val="2"/>
      </rPr>
      <t>p</t>
    </r>
    <r>
      <rPr>
        <b/>
        <vertAlign val="subscript"/>
        <sz val="14"/>
        <color theme="1"/>
        <rFont val="Calibri"/>
        <family val="2"/>
        <scheme val="minor"/>
      </rPr>
      <t>D</t>
    </r>
    <r>
      <rPr>
        <b/>
        <sz val="14"/>
        <color theme="1"/>
        <rFont val="Calibri"/>
        <family val="2"/>
        <scheme val="minor"/>
      </rPr>
      <t xml:space="preserve"> =</t>
    </r>
  </si>
  <si>
    <t>n/k</t>
  </si>
  <si>
    <r>
      <t>S</t>
    </r>
    <r>
      <rPr>
        <vertAlign val="subscript"/>
        <sz val="11"/>
        <color rgb="FFFFFF00"/>
        <rFont val="Calibri"/>
        <family val="2"/>
        <scheme val="minor"/>
      </rPr>
      <t>nk</t>
    </r>
  </si>
  <si>
    <r>
      <t>P</t>
    </r>
    <r>
      <rPr>
        <vertAlign val="subscript"/>
        <sz val="11"/>
        <color rgb="FFFFFF00"/>
        <rFont val="Calibri"/>
        <family val="2"/>
        <scheme val="minor"/>
      </rPr>
      <t>nk</t>
    </r>
  </si>
  <si>
    <r>
      <t>L</t>
    </r>
    <r>
      <rPr>
        <vertAlign val="subscript"/>
        <sz val="11"/>
        <color rgb="FFFFFF00"/>
        <rFont val="Calibri"/>
        <family val="2"/>
        <scheme val="minor"/>
      </rPr>
      <t>call</t>
    </r>
  </si>
  <si>
    <r>
      <t>L</t>
    </r>
    <r>
      <rPr>
        <vertAlign val="subscript"/>
        <sz val="11"/>
        <color rgb="FFFFFF00"/>
        <rFont val="Calibri"/>
        <family val="2"/>
        <scheme val="minor"/>
      </rPr>
      <t>put</t>
    </r>
  </si>
  <si>
    <t>C =</t>
  </si>
  <si>
    <t>P =</t>
  </si>
  <si>
    <t xml:space="preserve"> </t>
  </si>
  <si>
    <r>
      <t>B</t>
    </r>
    <r>
      <rPr>
        <b/>
        <vertAlign val="subscript"/>
        <sz val="14"/>
        <color theme="1"/>
        <rFont val="Calibri"/>
        <family val="2"/>
        <scheme val="minor"/>
      </rPr>
      <t>call</t>
    </r>
    <r>
      <rPr>
        <b/>
        <sz val="14"/>
        <color theme="1"/>
        <rFont val="Calibri"/>
        <family val="2"/>
        <scheme val="minor"/>
      </rPr>
      <t xml:space="preserve"> =</t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</si>
  <si>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put</t>
    </r>
    <r>
      <rPr>
        <b/>
        <sz val="14"/>
        <color theme="1"/>
        <rFont val="Calibri"/>
        <family val="2"/>
        <scheme val="minor"/>
      </rPr>
      <t xml:space="preserve"> = </t>
    </r>
  </si>
  <si>
    <t>período:</t>
  </si>
  <si>
    <t>28 de julho 2006 a 18 agosto de 2006</t>
  </si>
  <si>
    <t>wed</t>
  </si>
  <si>
    <t>thu</t>
  </si>
  <si>
    <t>fri</t>
  </si>
  <si>
    <t>sat</t>
  </si>
  <si>
    <t>sun</t>
  </si>
  <si>
    <t>mon</t>
  </si>
  <si>
    <t>tue</t>
  </si>
  <si>
    <t>16 dias úteis =</t>
  </si>
  <si>
    <r>
      <t>s</t>
    </r>
    <r>
      <rPr>
        <b/>
        <vertAlign val="subscript"/>
        <sz val="10"/>
        <rFont val="Arial"/>
        <family val="2"/>
      </rPr>
      <t>hist</t>
    </r>
    <r>
      <rPr>
        <b/>
        <sz val="10"/>
        <rFont val="Arial"/>
        <family val="2"/>
      </rPr>
      <t xml:space="preserve"> =</t>
    </r>
  </si>
  <si>
    <t>r =</t>
  </si>
  <si>
    <t>T =</t>
  </si>
  <si>
    <r>
      <t>(r+</t>
    </r>
    <r>
      <rPr>
        <b/>
        <sz val="10"/>
        <rFont val="Symbol"/>
        <family val="1"/>
        <charset val="2"/>
      </rPr>
      <t>s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/2)T =</t>
    </r>
  </si>
  <si>
    <r>
      <t>(r-</t>
    </r>
    <r>
      <rPr>
        <b/>
        <sz val="10"/>
        <rFont val="Symbol"/>
        <family val="1"/>
        <charset val="2"/>
      </rPr>
      <t>s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/2)T =</t>
    </r>
  </si>
  <si>
    <r>
      <t xml:space="preserve">s </t>
    </r>
    <r>
      <rPr>
        <b/>
        <sz val="10"/>
        <rFont val="Arial"/>
        <family val="2"/>
      </rPr>
      <t>sqrt(T) =</t>
    </r>
  </si>
  <si>
    <t>exp(- r T) =</t>
  </si>
  <si>
    <t>SQR =</t>
  </si>
  <si>
    <t>X Strike</t>
  </si>
  <si>
    <t>c [ask]</t>
  </si>
  <si>
    <t>d1</t>
  </si>
  <si>
    <t>d2</t>
  </si>
  <si>
    <t>c(BS)</t>
  </si>
  <si>
    <t>erro</t>
  </si>
  <si>
    <t>erro quadrático</t>
  </si>
  <si>
    <t>erro relativo</t>
  </si>
  <si>
    <t>X - S</t>
  </si>
  <si>
    <r>
      <t>s</t>
    </r>
    <r>
      <rPr>
        <sz val="10"/>
        <rFont val="Arial"/>
        <family val="2"/>
      </rPr>
      <t xml:space="preserve"> </t>
    </r>
    <r>
      <rPr>
        <vertAlign val="subscript"/>
        <sz val="10"/>
        <rFont val="Arial"/>
        <family val="2"/>
      </rPr>
      <t>implied</t>
    </r>
  </si>
  <si>
    <r>
      <rPr>
        <sz val="10"/>
        <rFont val="Calibri"/>
        <family val="2"/>
        <scheme val="minor"/>
      </rPr>
      <t xml:space="preserve">Calculando o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 xml:space="preserve"> </t>
    </r>
    <r>
      <rPr>
        <vertAlign val="subscript"/>
        <sz val="10"/>
        <rFont val="Arial"/>
        <family val="2"/>
      </rPr>
      <t xml:space="preserve">implied  </t>
    </r>
    <r>
      <rPr>
        <sz val="10"/>
        <rFont val="Arial"/>
        <family val="2"/>
      </rPr>
      <t xml:space="preserve">buscando o menor erro </t>
    </r>
    <r>
      <rPr>
        <vertAlign val="subscript"/>
        <sz val="10"/>
        <rFont val="Arial"/>
        <family val="2"/>
      </rPr>
      <t>:</t>
    </r>
  </si>
  <si>
    <t>Calculando a Call por Black Scholes:</t>
  </si>
</sst>
</file>

<file path=xl/styles.xml><?xml version="1.0" encoding="utf-8"?>
<styleSheet xmlns="http://schemas.openxmlformats.org/spreadsheetml/2006/main">
  <numFmts count="1">
    <numFmt numFmtId="164" formatCode="0.0000%"/>
  </numFmts>
  <fonts count="17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Symbol"/>
      <family val="1"/>
      <charset val="2"/>
    </font>
    <font>
      <b/>
      <vertAlign val="subscript"/>
      <sz val="1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vertAlign val="subscript"/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sz val="10"/>
      <color indexed="13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0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0" xfId="0" applyFill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2" fillId="0" borderId="0" xfId="0" applyFont="1"/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7" borderId="0" xfId="0" applyFont="1" applyFill="1" applyAlignment="1">
      <alignment horizontal="center"/>
    </xf>
    <xf numFmtId="0" fontId="0" fillId="7" borderId="0" xfId="0" applyFill="1"/>
    <xf numFmtId="0" fontId="5" fillId="7" borderId="0" xfId="0" applyFont="1" applyFill="1"/>
    <xf numFmtId="0" fontId="0" fillId="5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8" borderId="0" xfId="0" applyFill="1"/>
    <xf numFmtId="0" fontId="0" fillId="0" borderId="0" xfId="0" applyAlignment="1">
      <alignment horizontal="left"/>
    </xf>
    <xf numFmtId="0" fontId="8" fillId="8" borderId="0" xfId="0" applyFont="1" applyFill="1" applyAlignment="1">
      <alignment horizontal="right"/>
    </xf>
    <xf numFmtId="0" fontId="8" fillId="8" borderId="0" xfId="0" applyFont="1" applyFill="1" applyAlignment="1">
      <alignment horizontal="left"/>
    </xf>
    <xf numFmtId="0" fontId="9" fillId="8" borderId="0" xfId="0" applyFont="1" applyFill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Fill="1" applyAlignment="1">
      <alignment horizontal="left"/>
    </xf>
    <xf numFmtId="0" fontId="12" fillId="0" borderId="0" xfId="0" applyFont="1"/>
    <xf numFmtId="0" fontId="8" fillId="3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164" fontId="0" fillId="5" borderId="1" xfId="1" applyNumberFormat="1" applyFont="1" applyFill="1" applyBorder="1"/>
    <xf numFmtId="0" fontId="13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1" xfId="0" applyFill="1" applyBorder="1"/>
    <xf numFmtId="0" fontId="8" fillId="9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1" xfId="0" applyFill="1" applyBorder="1"/>
    <xf numFmtId="0" fontId="8" fillId="3" borderId="13" xfId="0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164" fontId="0" fillId="0" borderId="1" xfId="1" applyNumberFormat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Lucro</a:t>
            </a:r>
            <a:r>
              <a:rPr lang="en-US" baseline="0"/>
              <a:t> do financiamento com a call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'1a'!$C$12</c:f>
              <c:strCache>
                <c:ptCount val="1"/>
                <c:pt idx="0">
                  <c:v>Lt</c:v>
                </c:pt>
              </c:strCache>
            </c:strRef>
          </c:tx>
          <c:marker>
            <c:symbol val="none"/>
          </c:marker>
          <c:xVal>
            <c:numRef>
              <c:f>'1a'!$B$13:$B$213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'1a'!$C$13:$C$213</c:f>
              <c:numCache>
                <c:formatCode>General</c:formatCode>
                <c:ptCount val="201"/>
                <c:pt idx="0">
                  <c:v>-65</c:v>
                </c:pt>
                <c:pt idx="1">
                  <c:v>-64</c:v>
                </c:pt>
                <c:pt idx="2">
                  <c:v>-63</c:v>
                </c:pt>
                <c:pt idx="3">
                  <c:v>-62</c:v>
                </c:pt>
                <c:pt idx="4">
                  <c:v>-61</c:v>
                </c:pt>
                <c:pt idx="5">
                  <c:v>-60</c:v>
                </c:pt>
                <c:pt idx="6">
                  <c:v>-59</c:v>
                </c:pt>
                <c:pt idx="7">
                  <c:v>-58</c:v>
                </c:pt>
                <c:pt idx="8">
                  <c:v>-57</c:v>
                </c:pt>
                <c:pt idx="9">
                  <c:v>-56</c:v>
                </c:pt>
                <c:pt idx="10">
                  <c:v>-55</c:v>
                </c:pt>
                <c:pt idx="11">
                  <c:v>-54</c:v>
                </c:pt>
                <c:pt idx="12">
                  <c:v>-53</c:v>
                </c:pt>
                <c:pt idx="13">
                  <c:v>-52</c:v>
                </c:pt>
                <c:pt idx="14">
                  <c:v>-51</c:v>
                </c:pt>
                <c:pt idx="15">
                  <c:v>-50</c:v>
                </c:pt>
                <c:pt idx="16">
                  <c:v>-49</c:v>
                </c:pt>
                <c:pt idx="17">
                  <c:v>-48</c:v>
                </c:pt>
                <c:pt idx="18">
                  <c:v>-47</c:v>
                </c:pt>
                <c:pt idx="19">
                  <c:v>-46</c:v>
                </c:pt>
                <c:pt idx="20">
                  <c:v>-45</c:v>
                </c:pt>
                <c:pt idx="21">
                  <c:v>-44</c:v>
                </c:pt>
                <c:pt idx="22">
                  <c:v>-43</c:v>
                </c:pt>
                <c:pt idx="23">
                  <c:v>-42</c:v>
                </c:pt>
                <c:pt idx="24">
                  <c:v>-41</c:v>
                </c:pt>
                <c:pt idx="25">
                  <c:v>-40</c:v>
                </c:pt>
                <c:pt idx="26">
                  <c:v>-39</c:v>
                </c:pt>
                <c:pt idx="27">
                  <c:v>-38</c:v>
                </c:pt>
                <c:pt idx="28">
                  <c:v>-37</c:v>
                </c:pt>
                <c:pt idx="29">
                  <c:v>-36</c:v>
                </c:pt>
                <c:pt idx="30">
                  <c:v>-35</c:v>
                </c:pt>
                <c:pt idx="31">
                  <c:v>-34</c:v>
                </c:pt>
                <c:pt idx="32">
                  <c:v>-33</c:v>
                </c:pt>
                <c:pt idx="33">
                  <c:v>-32</c:v>
                </c:pt>
                <c:pt idx="34">
                  <c:v>-31</c:v>
                </c:pt>
                <c:pt idx="35">
                  <c:v>-30</c:v>
                </c:pt>
                <c:pt idx="36">
                  <c:v>-29</c:v>
                </c:pt>
                <c:pt idx="37">
                  <c:v>-28</c:v>
                </c:pt>
                <c:pt idx="38">
                  <c:v>-27</c:v>
                </c:pt>
                <c:pt idx="39">
                  <c:v>-26</c:v>
                </c:pt>
                <c:pt idx="40">
                  <c:v>-25</c:v>
                </c:pt>
                <c:pt idx="41">
                  <c:v>-24</c:v>
                </c:pt>
                <c:pt idx="42">
                  <c:v>-23</c:v>
                </c:pt>
                <c:pt idx="43">
                  <c:v>-22</c:v>
                </c:pt>
                <c:pt idx="44">
                  <c:v>-21</c:v>
                </c:pt>
                <c:pt idx="45">
                  <c:v>-20</c:v>
                </c:pt>
                <c:pt idx="46">
                  <c:v>-19</c:v>
                </c:pt>
                <c:pt idx="47">
                  <c:v>-18</c:v>
                </c:pt>
                <c:pt idx="48">
                  <c:v>-17</c:v>
                </c:pt>
                <c:pt idx="49">
                  <c:v>-16</c:v>
                </c:pt>
                <c:pt idx="50">
                  <c:v>-15</c:v>
                </c:pt>
                <c:pt idx="51">
                  <c:v>-14</c:v>
                </c:pt>
                <c:pt idx="52">
                  <c:v>-13</c:v>
                </c:pt>
                <c:pt idx="53">
                  <c:v>-12</c:v>
                </c:pt>
                <c:pt idx="54">
                  <c:v>-11</c:v>
                </c:pt>
                <c:pt idx="55">
                  <c:v>-10</c:v>
                </c:pt>
                <c:pt idx="56">
                  <c:v>-9</c:v>
                </c:pt>
                <c:pt idx="57">
                  <c:v>-8</c:v>
                </c:pt>
                <c:pt idx="58">
                  <c:v>-7</c:v>
                </c:pt>
                <c:pt idx="59">
                  <c:v>-6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</c:numCache>
            </c:numRef>
          </c:yVal>
          <c:smooth val="1"/>
        </c:ser>
        <c:axId val="83676160"/>
        <c:axId val="84818560"/>
      </c:scatterChart>
      <c:valAx>
        <c:axId val="83676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  <a:r>
                  <a:rPr lang="en-US" baseline="-25000"/>
                  <a:t>t</a:t>
                </a:r>
              </a:p>
            </c:rich>
          </c:tx>
          <c:layout>
            <c:manualLayout>
              <c:xMode val="edge"/>
              <c:yMode val="edge"/>
              <c:x val="0.43521281714785737"/>
              <c:y val="0.89256926217556143"/>
            </c:manualLayout>
          </c:layout>
        </c:title>
        <c:numFmt formatCode="General" sourceLinked="1"/>
        <c:tickLblPos val="nextTo"/>
        <c:crossAx val="84818560"/>
        <c:crosses val="autoZero"/>
        <c:crossBetween val="midCat"/>
      </c:valAx>
      <c:valAx>
        <c:axId val="84818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Lucro</a:t>
                </a:r>
              </a:p>
            </c:rich>
          </c:tx>
          <c:layout/>
        </c:title>
        <c:numFmt formatCode="General" sourceLinked="1"/>
        <c:tickLblPos val="nextTo"/>
        <c:crossAx val="83676160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Retorno da trava de baixa com call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'1e'!$D$15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xVal>
            <c:numRef>
              <c:f>'1e'!$B$16:$B$216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'1e'!$D$16:$D$216</c:f>
              <c:numCache>
                <c:formatCode>General</c:formatCode>
                <c:ptCount val="2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-0.85714285714285721</c:v>
                </c:pt>
                <c:pt idx="92">
                  <c:v>-0.7142857142857143</c:v>
                </c:pt>
                <c:pt idx="93">
                  <c:v>-0.5714285714285714</c:v>
                </c:pt>
                <c:pt idx="94">
                  <c:v>-0.4285714285714286</c:v>
                </c:pt>
                <c:pt idx="95">
                  <c:v>-0.2857142857142857</c:v>
                </c:pt>
                <c:pt idx="96">
                  <c:v>-0.1428571428571429</c:v>
                </c:pt>
                <c:pt idx="97">
                  <c:v>0</c:v>
                </c:pt>
                <c:pt idx="98">
                  <c:v>0.14285714285714279</c:v>
                </c:pt>
                <c:pt idx="99">
                  <c:v>0.28571428571428581</c:v>
                </c:pt>
                <c:pt idx="100">
                  <c:v>0.4285714285714286</c:v>
                </c:pt>
                <c:pt idx="101">
                  <c:v>0.5714285714285714</c:v>
                </c:pt>
                <c:pt idx="102">
                  <c:v>0.71428571428571419</c:v>
                </c:pt>
                <c:pt idx="103">
                  <c:v>0.85714285714285721</c:v>
                </c:pt>
                <c:pt idx="104">
                  <c:v>1</c:v>
                </c:pt>
                <c:pt idx="105">
                  <c:v>1.1428571428571428</c:v>
                </c:pt>
                <c:pt idx="106">
                  <c:v>1.2857142857142856</c:v>
                </c:pt>
                <c:pt idx="107">
                  <c:v>1.4285714285714284</c:v>
                </c:pt>
                <c:pt idx="108">
                  <c:v>1.5714285714285716</c:v>
                </c:pt>
                <c:pt idx="109">
                  <c:v>1.7142857142857144</c:v>
                </c:pt>
                <c:pt idx="110">
                  <c:v>1.8571428571428572</c:v>
                </c:pt>
                <c:pt idx="111">
                  <c:v>1.8571428571428572</c:v>
                </c:pt>
                <c:pt idx="112">
                  <c:v>1.8571428571428572</c:v>
                </c:pt>
                <c:pt idx="113">
                  <c:v>1.8571428571428572</c:v>
                </c:pt>
                <c:pt idx="114">
                  <c:v>1.8571428571428572</c:v>
                </c:pt>
                <c:pt idx="115">
                  <c:v>1.8571428571428572</c:v>
                </c:pt>
                <c:pt idx="116">
                  <c:v>1.8571428571428572</c:v>
                </c:pt>
                <c:pt idx="117">
                  <c:v>1.8571428571428572</c:v>
                </c:pt>
                <c:pt idx="118">
                  <c:v>1.8571428571428572</c:v>
                </c:pt>
                <c:pt idx="119">
                  <c:v>1.8571428571428572</c:v>
                </c:pt>
                <c:pt idx="120">
                  <c:v>1.8571428571428572</c:v>
                </c:pt>
                <c:pt idx="121">
                  <c:v>1.8571428571428572</c:v>
                </c:pt>
                <c:pt idx="122">
                  <c:v>1.8571428571428572</c:v>
                </c:pt>
                <c:pt idx="123">
                  <c:v>1.8571428571428572</c:v>
                </c:pt>
                <c:pt idx="124">
                  <c:v>1.8571428571428572</c:v>
                </c:pt>
                <c:pt idx="125">
                  <c:v>1.8571428571428572</c:v>
                </c:pt>
                <c:pt idx="126">
                  <c:v>1.8571428571428572</c:v>
                </c:pt>
                <c:pt idx="127">
                  <c:v>1.8571428571428572</c:v>
                </c:pt>
                <c:pt idx="128">
                  <c:v>1.8571428571428572</c:v>
                </c:pt>
                <c:pt idx="129">
                  <c:v>1.8571428571428572</c:v>
                </c:pt>
                <c:pt idx="130">
                  <c:v>1.8571428571428572</c:v>
                </c:pt>
                <c:pt idx="131">
                  <c:v>1.8571428571428572</c:v>
                </c:pt>
                <c:pt idx="132">
                  <c:v>1.8571428571428572</c:v>
                </c:pt>
                <c:pt idx="133">
                  <c:v>1.8571428571428572</c:v>
                </c:pt>
                <c:pt idx="134">
                  <c:v>1.8571428571428572</c:v>
                </c:pt>
                <c:pt idx="135">
                  <c:v>1.8571428571428572</c:v>
                </c:pt>
                <c:pt idx="136">
                  <c:v>1.8571428571428572</c:v>
                </c:pt>
                <c:pt idx="137">
                  <c:v>1.8571428571428572</c:v>
                </c:pt>
                <c:pt idx="138">
                  <c:v>1.8571428571428572</c:v>
                </c:pt>
                <c:pt idx="139">
                  <c:v>1.8571428571428572</c:v>
                </c:pt>
                <c:pt idx="140">
                  <c:v>1.8571428571428572</c:v>
                </c:pt>
                <c:pt idx="141">
                  <c:v>1.8571428571428572</c:v>
                </c:pt>
                <c:pt idx="142">
                  <c:v>1.8571428571428572</c:v>
                </c:pt>
                <c:pt idx="143">
                  <c:v>1.8571428571428572</c:v>
                </c:pt>
                <c:pt idx="144">
                  <c:v>1.8571428571428572</c:v>
                </c:pt>
                <c:pt idx="145">
                  <c:v>1.8571428571428572</c:v>
                </c:pt>
                <c:pt idx="146">
                  <c:v>1.8571428571428572</c:v>
                </c:pt>
                <c:pt idx="147">
                  <c:v>1.8571428571428572</c:v>
                </c:pt>
                <c:pt idx="148">
                  <c:v>1.8571428571428572</c:v>
                </c:pt>
                <c:pt idx="149">
                  <c:v>1.8571428571428572</c:v>
                </c:pt>
                <c:pt idx="150">
                  <c:v>1.8571428571428572</c:v>
                </c:pt>
                <c:pt idx="151">
                  <c:v>1.8571428571428572</c:v>
                </c:pt>
                <c:pt idx="152">
                  <c:v>1.8571428571428572</c:v>
                </c:pt>
                <c:pt idx="153">
                  <c:v>1.8571428571428572</c:v>
                </c:pt>
                <c:pt idx="154">
                  <c:v>1.8571428571428572</c:v>
                </c:pt>
                <c:pt idx="155">
                  <c:v>1.8571428571428572</c:v>
                </c:pt>
                <c:pt idx="156">
                  <c:v>1.8571428571428572</c:v>
                </c:pt>
                <c:pt idx="157">
                  <c:v>1.8571428571428572</c:v>
                </c:pt>
                <c:pt idx="158">
                  <c:v>1.8571428571428572</c:v>
                </c:pt>
                <c:pt idx="159">
                  <c:v>1.8571428571428572</c:v>
                </c:pt>
                <c:pt idx="160">
                  <c:v>1.8571428571428572</c:v>
                </c:pt>
                <c:pt idx="161">
                  <c:v>1.8571428571428572</c:v>
                </c:pt>
                <c:pt idx="162">
                  <c:v>1.8571428571428572</c:v>
                </c:pt>
                <c:pt idx="163">
                  <c:v>1.8571428571428572</c:v>
                </c:pt>
                <c:pt idx="164">
                  <c:v>1.8571428571428572</c:v>
                </c:pt>
                <c:pt idx="165">
                  <c:v>1.8571428571428572</c:v>
                </c:pt>
                <c:pt idx="166">
                  <c:v>1.8571428571428572</c:v>
                </c:pt>
                <c:pt idx="167">
                  <c:v>1.8571428571428572</c:v>
                </c:pt>
                <c:pt idx="168">
                  <c:v>1.8571428571428572</c:v>
                </c:pt>
                <c:pt idx="169">
                  <c:v>1.8571428571428572</c:v>
                </c:pt>
                <c:pt idx="170">
                  <c:v>1.8571428571428572</c:v>
                </c:pt>
                <c:pt idx="171">
                  <c:v>1.8571428571428572</c:v>
                </c:pt>
                <c:pt idx="172">
                  <c:v>1.8571428571428572</c:v>
                </c:pt>
                <c:pt idx="173">
                  <c:v>1.8571428571428572</c:v>
                </c:pt>
                <c:pt idx="174">
                  <c:v>1.8571428571428572</c:v>
                </c:pt>
                <c:pt idx="175">
                  <c:v>1.8571428571428572</c:v>
                </c:pt>
                <c:pt idx="176">
                  <c:v>1.8571428571428572</c:v>
                </c:pt>
                <c:pt idx="177">
                  <c:v>1.8571428571428572</c:v>
                </c:pt>
                <c:pt idx="178">
                  <c:v>1.8571428571428572</c:v>
                </c:pt>
                <c:pt idx="179">
                  <c:v>1.8571428571428572</c:v>
                </c:pt>
                <c:pt idx="180">
                  <c:v>1.8571428571428572</c:v>
                </c:pt>
                <c:pt idx="181">
                  <c:v>1.8571428571428572</c:v>
                </c:pt>
                <c:pt idx="182">
                  <c:v>1.8571428571428572</c:v>
                </c:pt>
                <c:pt idx="183">
                  <c:v>1.8571428571428572</c:v>
                </c:pt>
                <c:pt idx="184">
                  <c:v>1.8571428571428572</c:v>
                </c:pt>
                <c:pt idx="185">
                  <c:v>1.8571428571428572</c:v>
                </c:pt>
                <c:pt idx="186">
                  <c:v>1.8571428571428572</c:v>
                </c:pt>
                <c:pt idx="187">
                  <c:v>1.8571428571428572</c:v>
                </c:pt>
                <c:pt idx="188">
                  <c:v>1.8571428571428572</c:v>
                </c:pt>
                <c:pt idx="189">
                  <c:v>1.8571428571428572</c:v>
                </c:pt>
                <c:pt idx="190">
                  <c:v>1.8571428571428572</c:v>
                </c:pt>
                <c:pt idx="191">
                  <c:v>1.8571428571428572</c:v>
                </c:pt>
                <c:pt idx="192">
                  <c:v>1.8571428571428572</c:v>
                </c:pt>
                <c:pt idx="193">
                  <c:v>1.8571428571428572</c:v>
                </c:pt>
                <c:pt idx="194">
                  <c:v>1.8571428571428572</c:v>
                </c:pt>
                <c:pt idx="195">
                  <c:v>1.8571428571428572</c:v>
                </c:pt>
                <c:pt idx="196">
                  <c:v>1.8571428571428572</c:v>
                </c:pt>
                <c:pt idx="197">
                  <c:v>1.8571428571428572</c:v>
                </c:pt>
                <c:pt idx="198">
                  <c:v>1.8571428571428572</c:v>
                </c:pt>
                <c:pt idx="199">
                  <c:v>1.8571428571428572</c:v>
                </c:pt>
                <c:pt idx="200">
                  <c:v>1.8571428571428572</c:v>
                </c:pt>
              </c:numCache>
            </c:numRef>
          </c:yVal>
        </c:ser>
        <c:axId val="215458176"/>
        <c:axId val="215460096"/>
      </c:scatterChart>
      <c:valAx>
        <c:axId val="215458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  <a:r>
                  <a:rPr lang="en-US" baseline="-25000"/>
                  <a:t>t</a:t>
                </a:r>
              </a:p>
            </c:rich>
          </c:tx>
        </c:title>
        <c:numFmt formatCode="General" sourceLinked="1"/>
        <c:tickLblPos val="nextTo"/>
        <c:crossAx val="215460096"/>
        <c:crosses val="autoZero"/>
        <c:crossBetween val="midCat"/>
      </c:valAx>
      <c:valAx>
        <c:axId val="215460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</a:t>
                </a:r>
              </a:p>
            </c:rich>
          </c:tx>
        </c:title>
        <c:numFmt formatCode="General" sourceLinked="1"/>
        <c:tickLblPos val="nextTo"/>
        <c:crossAx val="215458176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Lucro da trava de alta com call 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'1f'!$B$16:$B$196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'1f'!$C$16:$C$196</c:f>
              <c:numCache>
                <c:formatCode>General</c:formatCode>
                <c:ptCount val="181"/>
                <c:pt idx="0">
                  <c:v>-7</c:v>
                </c:pt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-7</c:v>
                </c:pt>
                <c:pt idx="10">
                  <c:v>-7</c:v>
                </c:pt>
                <c:pt idx="11">
                  <c:v>-7</c:v>
                </c:pt>
                <c:pt idx="12">
                  <c:v>-7</c:v>
                </c:pt>
                <c:pt idx="13">
                  <c:v>-7</c:v>
                </c:pt>
                <c:pt idx="14">
                  <c:v>-7</c:v>
                </c:pt>
                <c:pt idx="15">
                  <c:v>-7</c:v>
                </c:pt>
                <c:pt idx="16">
                  <c:v>-7</c:v>
                </c:pt>
                <c:pt idx="17">
                  <c:v>-7</c:v>
                </c:pt>
                <c:pt idx="18">
                  <c:v>-7</c:v>
                </c:pt>
                <c:pt idx="19">
                  <c:v>-7</c:v>
                </c:pt>
                <c:pt idx="20">
                  <c:v>-7</c:v>
                </c:pt>
                <c:pt idx="21">
                  <c:v>-7</c:v>
                </c:pt>
                <c:pt idx="22">
                  <c:v>-7</c:v>
                </c:pt>
                <c:pt idx="23">
                  <c:v>-7</c:v>
                </c:pt>
                <c:pt idx="24">
                  <c:v>-7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-7</c:v>
                </c:pt>
                <c:pt idx="29">
                  <c:v>-7</c:v>
                </c:pt>
                <c:pt idx="30">
                  <c:v>-7</c:v>
                </c:pt>
                <c:pt idx="31">
                  <c:v>-7</c:v>
                </c:pt>
                <c:pt idx="32">
                  <c:v>-7</c:v>
                </c:pt>
                <c:pt idx="33">
                  <c:v>-7</c:v>
                </c:pt>
                <c:pt idx="34">
                  <c:v>-7</c:v>
                </c:pt>
                <c:pt idx="35">
                  <c:v>-7</c:v>
                </c:pt>
                <c:pt idx="36">
                  <c:v>-7</c:v>
                </c:pt>
                <c:pt idx="37">
                  <c:v>-7</c:v>
                </c:pt>
                <c:pt idx="38">
                  <c:v>-7</c:v>
                </c:pt>
                <c:pt idx="39">
                  <c:v>-7</c:v>
                </c:pt>
                <c:pt idx="40">
                  <c:v>-7</c:v>
                </c:pt>
                <c:pt idx="41">
                  <c:v>-7</c:v>
                </c:pt>
                <c:pt idx="42">
                  <c:v>-7</c:v>
                </c:pt>
                <c:pt idx="43">
                  <c:v>-7</c:v>
                </c:pt>
                <c:pt idx="44">
                  <c:v>-7</c:v>
                </c:pt>
                <c:pt idx="45">
                  <c:v>-7</c:v>
                </c:pt>
                <c:pt idx="46">
                  <c:v>-7</c:v>
                </c:pt>
                <c:pt idx="47">
                  <c:v>-7</c:v>
                </c:pt>
                <c:pt idx="48">
                  <c:v>-7</c:v>
                </c:pt>
                <c:pt idx="49">
                  <c:v>-7</c:v>
                </c:pt>
                <c:pt idx="50">
                  <c:v>-7</c:v>
                </c:pt>
                <c:pt idx="51">
                  <c:v>-7</c:v>
                </c:pt>
                <c:pt idx="52">
                  <c:v>-7</c:v>
                </c:pt>
                <c:pt idx="53">
                  <c:v>-7</c:v>
                </c:pt>
                <c:pt idx="54">
                  <c:v>-7</c:v>
                </c:pt>
                <c:pt idx="55">
                  <c:v>-7</c:v>
                </c:pt>
                <c:pt idx="56">
                  <c:v>-7</c:v>
                </c:pt>
                <c:pt idx="57">
                  <c:v>-7</c:v>
                </c:pt>
                <c:pt idx="58">
                  <c:v>-7</c:v>
                </c:pt>
                <c:pt idx="59">
                  <c:v>-7</c:v>
                </c:pt>
                <c:pt idx="60">
                  <c:v>-7</c:v>
                </c:pt>
                <c:pt idx="61">
                  <c:v>-7</c:v>
                </c:pt>
                <c:pt idx="62">
                  <c:v>-7</c:v>
                </c:pt>
                <c:pt idx="63">
                  <c:v>-7</c:v>
                </c:pt>
                <c:pt idx="64">
                  <c:v>-7</c:v>
                </c:pt>
                <c:pt idx="65">
                  <c:v>-7</c:v>
                </c:pt>
                <c:pt idx="66">
                  <c:v>-7</c:v>
                </c:pt>
                <c:pt idx="67">
                  <c:v>-7</c:v>
                </c:pt>
                <c:pt idx="68">
                  <c:v>-7</c:v>
                </c:pt>
                <c:pt idx="69">
                  <c:v>-7</c:v>
                </c:pt>
                <c:pt idx="70">
                  <c:v>-7</c:v>
                </c:pt>
                <c:pt idx="71">
                  <c:v>-7</c:v>
                </c:pt>
                <c:pt idx="72">
                  <c:v>-7</c:v>
                </c:pt>
                <c:pt idx="73">
                  <c:v>-7</c:v>
                </c:pt>
                <c:pt idx="74">
                  <c:v>-7</c:v>
                </c:pt>
                <c:pt idx="75">
                  <c:v>-7</c:v>
                </c:pt>
                <c:pt idx="76">
                  <c:v>-7</c:v>
                </c:pt>
                <c:pt idx="77">
                  <c:v>-7</c:v>
                </c:pt>
                <c:pt idx="78">
                  <c:v>-7</c:v>
                </c:pt>
                <c:pt idx="79">
                  <c:v>-7</c:v>
                </c:pt>
                <c:pt idx="80">
                  <c:v>-7</c:v>
                </c:pt>
                <c:pt idx="81">
                  <c:v>-7</c:v>
                </c:pt>
                <c:pt idx="82">
                  <c:v>-7</c:v>
                </c:pt>
                <c:pt idx="83">
                  <c:v>-7</c:v>
                </c:pt>
                <c:pt idx="84">
                  <c:v>-7</c:v>
                </c:pt>
                <c:pt idx="85">
                  <c:v>-7</c:v>
                </c:pt>
                <c:pt idx="86">
                  <c:v>-7</c:v>
                </c:pt>
                <c:pt idx="87">
                  <c:v>-7</c:v>
                </c:pt>
                <c:pt idx="88">
                  <c:v>-7</c:v>
                </c:pt>
                <c:pt idx="89">
                  <c:v>-7</c:v>
                </c:pt>
                <c:pt idx="90">
                  <c:v>-7</c:v>
                </c:pt>
                <c:pt idx="91">
                  <c:v>-6</c:v>
                </c:pt>
                <c:pt idx="92">
                  <c:v>-5</c:v>
                </c:pt>
                <c:pt idx="93">
                  <c:v>-4</c:v>
                </c:pt>
                <c:pt idx="94">
                  <c:v>-3</c:v>
                </c:pt>
                <c:pt idx="95">
                  <c:v>-2</c:v>
                </c:pt>
                <c:pt idx="96">
                  <c:v>-1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7</c:v>
                </c:pt>
                <c:pt idx="105">
                  <c:v>8</c:v>
                </c:pt>
                <c:pt idx="106">
                  <c:v>9</c:v>
                </c:pt>
                <c:pt idx="107">
                  <c:v>10</c:v>
                </c:pt>
                <c:pt idx="108">
                  <c:v>11</c:v>
                </c:pt>
                <c:pt idx="109">
                  <c:v>12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</c:numCache>
            </c:numRef>
          </c:yVal>
          <c:smooth val="1"/>
        </c:ser>
        <c:axId val="215477632"/>
        <c:axId val="215660032"/>
      </c:scatterChart>
      <c:valAx>
        <c:axId val="215477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</a:t>
                </a:r>
                <a:r>
                  <a:rPr lang="pt-BR" baseline="-25000"/>
                  <a:t>t</a:t>
                </a:r>
              </a:p>
            </c:rich>
          </c:tx>
          <c:layout/>
        </c:title>
        <c:numFmt formatCode="General" sourceLinked="1"/>
        <c:tickLblPos val="nextTo"/>
        <c:crossAx val="215660032"/>
        <c:crosses val="autoZero"/>
        <c:crossBetween val="midCat"/>
      </c:valAx>
      <c:valAx>
        <c:axId val="215660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Lucro</a:t>
                </a:r>
              </a:p>
            </c:rich>
          </c:tx>
          <c:layout/>
        </c:title>
        <c:numFmt formatCode="General" sourceLinked="1"/>
        <c:tickLblPos val="nextTo"/>
        <c:crossAx val="215477632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Retorno da</a:t>
            </a:r>
            <a:r>
              <a:rPr lang="en-US" baseline="0"/>
              <a:t> trava de alta com call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'1f'!$D$15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xVal>
            <c:numRef>
              <c:f>'1f'!$B$16:$B$216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'1f'!$D$16:$D$216</c:f>
              <c:numCache>
                <c:formatCode>General</c:formatCode>
                <c:ptCount val="2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-0.85714285714285721</c:v>
                </c:pt>
                <c:pt idx="92">
                  <c:v>-0.7142857142857143</c:v>
                </c:pt>
                <c:pt idx="93">
                  <c:v>-0.5714285714285714</c:v>
                </c:pt>
                <c:pt idx="94">
                  <c:v>-0.4285714285714286</c:v>
                </c:pt>
                <c:pt idx="95">
                  <c:v>-0.2857142857142857</c:v>
                </c:pt>
                <c:pt idx="96">
                  <c:v>-0.1428571428571429</c:v>
                </c:pt>
                <c:pt idx="97">
                  <c:v>0</c:v>
                </c:pt>
                <c:pt idx="98">
                  <c:v>0.14285714285714279</c:v>
                </c:pt>
                <c:pt idx="99">
                  <c:v>0.28571428571428581</c:v>
                </c:pt>
                <c:pt idx="100">
                  <c:v>0.4285714285714286</c:v>
                </c:pt>
                <c:pt idx="101">
                  <c:v>0.5714285714285714</c:v>
                </c:pt>
                <c:pt idx="102">
                  <c:v>0.71428571428571419</c:v>
                </c:pt>
                <c:pt idx="103">
                  <c:v>0.85714285714285721</c:v>
                </c:pt>
                <c:pt idx="104">
                  <c:v>1</c:v>
                </c:pt>
                <c:pt idx="105">
                  <c:v>1.1428571428571428</c:v>
                </c:pt>
                <c:pt idx="106">
                  <c:v>1.2857142857142856</c:v>
                </c:pt>
                <c:pt idx="107">
                  <c:v>1.4285714285714284</c:v>
                </c:pt>
                <c:pt idx="108">
                  <c:v>1.5714285714285716</c:v>
                </c:pt>
                <c:pt idx="109">
                  <c:v>1.7142857142857144</c:v>
                </c:pt>
                <c:pt idx="110">
                  <c:v>1.8571428571428572</c:v>
                </c:pt>
                <c:pt idx="111">
                  <c:v>1.8571428571428572</c:v>
                </c:pt>
                <c:pt idx="112">
                  <c:v>1.8571428571428572</c:v>
                </c:pt>
                <c:pt idx="113">
                  <c:v>1.8571428571428572</c:v>
                </c:pt>
                <c:pt idx="114">
                  <c:v>1.8571428571428572</c:v>
                </c:pt>
                <c:pt idx="115">
                  <c:v>1.8571428571428572</c:v>
                </c:pt>
                <c:pt idx="116">
                  <c:v>1.8571428571428572</c:v>
                </c:pt>
                <c:pt idx="117">
                  <c:v>1.8571428571428572</c:v>
                </c:pt>
                <c:pt idx="118">
                  <c:v>1.8571428571428572</c:v>
                </c:pt>
                <c:pt idx="119">
                  <c:v>1.8571428571428572</c:v>
                </c:pt>
                <c:pt idx="120">
                  <c:v>1.8571428571428572</c:v>
                </c:pt>
                <c:pt idx="121">
                  <c:v>1.8571428571428572</c:v>
                </c:pt>
                <c:pt idx="122">
                  <c:v>1.8571428571428572</c:v>
                </c:pt>
                <c:pt idx="123">
                  <c:v>1.8571428571428572</c:v>
                </c:pt>
                <c:pt idx="124">
                  <c:v>1.8571428571428572</c:v>
                </c:pt>
                <c:pt idx="125">
                  <c:v>1.8571428571428572</c:v>
                </c:pt>
                <c:pt idx="126">
                  <c:v>1.8571428571428572</c:v>
                </c:pt>
                <c:pt idx="127">
                  <c:v>1.8571428571428572</c:v>
                </c:pt>
                <c:pt idx="128">
                  <c:v>1.8571428571428572</c:v>
                </c:pt>
                <c:pt idx="129">
                  <c:v>1.8571428571428572</c:v>
                </c:pt>
                <c:pt idx="130">
                  <c:v>1.8571428571428572</c:v>
                </c:pt>
                <c:pt idx="131">
                  <c:v>1.8571428571428572</c:v>
                </c:pt>
                <c:pt idx="132">
                  <c:v>1.8571428571428572</c:v>
                </c:pt>
                <c:pt idx="133">
                  <c:v>1.8571428571428572</c:v>
                </c:pt>
                <c:pt idx="134">
                  <c:v>1.8571428571428572</c:v>
                </c:pt>
                <c:pt idx="135">
                  <c:v>1.8571428571428572</c:v>
                </c:pt>
                <c:pt idx="136">
                  <c:v>1.8571428571428572</c:v>
                </c:pt>
                <c:pt idx="137">
                  <c:v>1.8571428571428572</c:v>
                </c:pt>
                <c:pt idx="138">
                  <c:v>1.8571428571428572</c:v>
                </c:pt>
                <c:pt idx="139">
                  <c:v>1.8571428571428572</c:v>
                </c:pt>
                <c:pt idx="140">
                  <c:v>1.8571428571428572</c:v>
                </c:pt>
                <c:pt idx="141">
                  <c:v>1.8571428571428572</c:v>
                </c:pt>
                <c:pt idx="142">
                  <c:v>1.8571428571428572</c:v>
                </c:pt>
                <c:pt idx="143">
                  <c:v>1.8571428571428572</c:v>
                </c:pt>
                <c:pt idx="144">
                  <c:v>1.8571428571428572</c:v>
                </c:pt>
                <c:pt idx="145">
                  <c:v>1.8571428571428572</c:v>
                </c:pt>
                <c:pt idx="146">
                  <c:v>1.8571428571428572</c:v>
                </c:pt>
                <c:pt idx="147">
                  <c:v>1.8571428571428572</c:v>
                </c:pt>
                <c:pt idx="148">
                  <c:v>1.8571428571428572</c:v>
                </c:pt>
                <c:pt idx="149">
                  <c:v>1.8571428571428572</c:v>
                </c:pt>
                <c:pt idx="150">
                  <c:v>1.8571428571428572</c:v>
                </c:pt>
                <c:pt idx="151">
                  <c:v>1.8571428571428572</c:v>
                </c:pt>
                <c:pt idx="152">
                  <c:v>1.8571428571428572</c:v>
                </c:pt>
                <c:pt idx="153">
                  <c:v>1.8571428571428572</c:v>
                </c:pt>
                <c:pt idx="154">
                  <c:v>1.8571428571428572</c:v>
                </c:pt>
                <c:pt idx="155">
                  <c:v>1.8571428571428572</c:v>
                </c:pt>
                <c:pt idx="156">
                  <c:v>1.8571428571428572</c:v>
                </c:pt>
                <c:pt idx="157">
                  <c:v>1.8571428571428572</c:v>
                </c:pt>
                <c:pt idx="158">
                  <c:v>1.8571428571428572</c:v>
                </c:pt>
                <c:pt idx="159">
                  <c:v>1.8571428571428572</c:v>
                </c:pt>
                <c:pt idx="160">
                  <c:v>1.8571428571428572</c:v>
                </c:pt>
                <c:pt idx="161">
                  <c:v>1.8571428571428572</c:v>
                </c:pt>
                <c:pt idx="162">
                  <c:v>1.8571428571428572</c:v>
                </c:pt>
                <c:pt idx="163">
                  <c:v>1.8571428571428572</c:v>
                </c:pt>
                <c:pt idx="164">
                  <c:v>1.8571428571428572</c:v>
                </c:pt>
                <c:pt idx="165">
                  <c:v>1.8571428571428572</c:v>
                </c:pt>
                <c:pt idx="166">
                  <c:v>1.8571428571428572</c:v>
                </c:pt>
                <c:pt idx="167">
                  <c:v>1.8571428571428572</c:v>
                </c:pt>
                <c:pt idx="168">
                  <c:v>1.8571428571428572</c:v>
                </c:pt>
                <c:pt idx="169">
                  <c:v>1.8571428571428572</c:v>
                </c:pt>
                <c:pt idx="170">
                  <c:v>1.8571428571428572</c:v>
                </c:pt>
                <c:pt idx="171">
                  <c:v>1.8571428571428572</c:v>
                </c:pt>
                <c:pt idx="172">
                  <c:v>1.8571428571428572</c:v>
                </c:pt>
                <c:pt idx="173">
                  <c:v>1.8571428571428572</c:v>
                </c:pt>
                <c:pt idx="174">
                  <c:v>1.8571428571428572</c:v>
                </c:pt>
                <c:pt idx="175">
                  <c:v>1.8571428571428572</c:v>
                </c:pt>
                <c:pt idx="176">
                  <c:v>1.8571428571428572</c:v>
                </c:pt>
                <c:pt idx="177">
                  <c:v>1.8571428571428572</c:v>
                </c:pt>
                <c:pt idx="178">
                  <c:v>1.8571428571428572</c:v>
                </c:pt>
                <c:pt idx="179">
                  <c:v>1.8571428571428572</c:v>
                </c:pt>
                <c:pt idx="180">
                  <c:v>1.8571428571428572</c:v>
                </c:pt>
                <c:pt idx="181">
                  <c:v>1.8571428571428572</c:v>
                </c:pt>
                <c:pt idx="182">
                  <c:v>1.8571428571428572</c:v>
                </c:pt>
                <c:pt idx="183">
                  <c:v>1.8571428571428572</c:v>
                </c:pt>
                <c:pt idx="184">
                  <c:v>1.8571428571428572</c:v>
                </c:pt>
                <c:pt idx="185">
                  <c:v>1.8571428571428572</c:v>
                </c:pt>
                <c:pt idx="186">
                  <c:v>1.8571428571428572</c:v>
                </c:pt>
                <c:pt idx="187">
                  <c:v>1.8571428571428572</c:v>
                </c:pt>
                <c:pt idx="188">
                  <c:v>1.8571428571428572</c:v>
                </c:pt>
                <c:pt idx="189">
                  <c:v>1.8571428571428572</c:v>
                </c:pt>
                <c:pt idx="190">
                  <c:v>1.8571428571428572</c:v>
                </c:pt>
                <c:pt idx="191">
                  <c:v>1.8571428571428572</c:v>
                </c:pt>
                <c:pt idx="192">
                  <c:v>1.8571428571428572</c:v>
                </c:pt>
                <c:pt idx="193">
                  <c:v>1.8571428571428572</c:v>
                </c:pt>
                <c:pt idx="194">
                  <c:v>1.8571428571428572</c:v>
                </c:pt>
                <c:pt idx="195">
                  <c:v>1.8571428571428572</c:v>
                </c:pt>
                <c:pt idx="196">
                  <c:v>1.8571428571428572</c:v>
                </c:pt>
                <c:pt idx="197">
                  <c:v>1.8571428571428572</c:v>
                </c:pt>
                <c:pt idx="198">
                  <c:v>1.8571428571428572</c:v>
                </c:pt>
                <c:pt idx="199">
                  <c:v>1.8571428571428572</c:v>
                </c:pt>
                <c:pt idx="200">
                  <c:v>1.8571428571428572</c:v>
                </c:pt>
              </c:numCache>
            </c:numRef>
          </c:yVal>
          <c:smooth val="1"/>
        </c:ser>
        <c:axId val="215889024"/>
        <c:axId val="215890944"/>
      </c:scatterChart>
      <c:valAx>
        <c:axId val="215889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  <a:r>
                  <a:rPr lang="en-US" baseline="-25000"/>
                  <a:t>t</a:t>
                </a:r>
              </a:p>
            </c:rich>
          </c:tx>
          <c:layout/>
        </c:title>
        <c:numFmt formatCode="General" sourceLinked="1"/>
        <c:tickLblPos val="nextTo"/>
        <c:crossAx val="215890944"/>
        <c:crosses val="autoZero"/>
        <c:crossBetween val="midCat"/>
      </c:valAx>
      <c:valAx>
        <c:axId val="215890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</a:t>
                </a:r>
              </a:p>
            </c:rich>
          </c:tx>
          <c:layout/>
        </c:title>
        <c:numFmt formatCode="General" sourceLinked="1"/>
        <c:tickLblPos val="nextTo"/>
        <c:crossAx val="215889024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Lucro da spread butterfly com call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'1g'!$B$18:$B$198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'1g'!$C$18:$C$198</c:f>
              <c:numCache>
                <c:formatCode>General</c:formatCode>
                <c:ptCount val="18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-1</c:v>
                </c:pt>
                <c:pt idx="87">
                  <c:v>-2</c:v>
                </c:pt>
                <c:pt idx="88">
                  <c:v>-3</c:v>
                </c:pt>
                <c:pt idx="89">
                  <c:v>-4</c:v>
                </c:pt>
                <c:pt idx="90">
                  <c:v>-5</c:v>
                </c:pt>
                <c:pt idx="91">
                  <c:v>-6</c:v>
                </c:pt>
                <c:pt idx="92">
                  <c:v>-7</c:v>
                </c:pt>
                <c:pt idx="93">
                  <c:v>-8</c:v>
                </c:pt>
                <c:pt idx="94">
                  <c:v>-9</c:v>
                </c:pt>
                <c:pt idx="95">
                  <c:v>-10</c:v>
                </c:pt>
                <c:pt idx="96">
                  <c:v>-11</c:v>
                </c:pt>
                <c:pt idx="97">
                  <c:v>-12</c:v>
                </c:pt>
                <c:pt idx="98">
                  <c:v>-13</c:v>
                </c:pt>
                <c:pt idx="99">
                  <c:v>-14</c:v>
                </c:pt>
                <c:pt idx="100">
                  <c:v>-15</c:v>
                </c:pt>
                <c:pt idx="101">
                  <c:v>-14</c:v>
                </c:pt>
                <c:pt idx="102">
                  <c:v>-13</c:v>
                </c:pt>
                <c:pt idx="103">
                  <c:v>-12</c:v>
                </c:pt>
                <c:pt idx="104">
                  <c:v>-11</c:v>
                </c:pt>
                <c:pt idx="105">
                  <c:v>-10</c:v>
                </c:pt>
                <c:pt idx="106">
                  <c:v>-9</c:v>
                </c:pt>
                <c:pt idx="107">
                  <c:v>-8</c:v>
                </c:pt>
                <c:pt idx="108">
                  <c:v>-7</c:v>
                </c:pt>
                <c:pt idx="109">
                  <c:v>-6</c:v>
                </c:pt>
                <c:pt idx="110">
                  <c:v>-5</c:v>
                </c:pt>
                <c:pt idx="111">
                  <c:v>-4</c:v>
                </c:pt>
                <c:pt idx="112">
                  <c:v>-3</c:v>
                </c:pt>
                <c:pt idx="113">
                  <c:v>-2</c:v>
                </c:pt>
                <c:pt idx="114">
                  <c:v>-1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</c:numCache>
            </c:numRef>
          </c:yVal>
          <c:smooth val="1"/>
        </c:ser>
        <c:axId val="216526208"/>
        <c:axId val="218433024"/>
      </c:scatterChart>
      <c:valAx>
        <c:axId val="216526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  <a:r>
                  <a:rPr lang="en-US" baseline="-25000"/>
                  <a:t>t</a:t>
                </a:r>
              </a:p>
            </c:rich>
          </c:tx>
          <c:layout/>
        </c:title>
        <c:numFmt formatCode="General" sourceLinked="1"/>
        <c:tickLblPos val="nextTo"/>
        <c:crossAx val="218433024"/>
        <c:crosses val="autoZero"/>
        <c:crossBetween val="midCat"/>
      </c:valAx>
      <c:valAx>
        <c:axId val="218433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Lucro</a:t>
                </a:r>
              </a:p>
            </c:rich>
          </c:tx>
          <c:layout/>
        </c:title>
        <c:numFmt formatCode="General" sourceLinked="1"/>
        <c:tickLblPos val="nextTo"/>
        <c:crossAx val="216526208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Retorno da spread butterfly com call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'1g'!$D$17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xVal>
            <c:numRef>
              <c:f>'1g'!$B$18:$B$218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'1g'!$D$18:$D$218</c:f>
              <c:numCache>
                <c:formatCode>General</c:formatCode>
                <c:ptCount val="2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-0.8</c:v>
                </c:pt>
                <c:pt idx="82">
                  <c:v>-0.6</c:v>
                </c:pt>
                <c:pt idx="83">
                  <c:v>-0.4</c:v>
                </c:pt>
                <c:pt idx="84">
                  <c:v>-0.2</c:v>
                </c:pt>
                <c:pt idx="85">
                  <c:v>0</c:v>
                </c:pt>
                <c:pt idx="86">
                  <c:v>0.2</c:v>
                </c:pt>
                <c:pt idx="87">
                  <c:v>0.4</c:v>
                </c:pt>
                <c:pt idx="88">
                  <c:v>0.6</c:v>
                </c:pt>
                <c:pt idx="89">
                  <c:v>0.8</c:v>
                </c:pt>
                <c:pt idx="90">
                  <c:v>1</c:v>
                </c:pt>
                <c:pt idx="91">
                  <c:v>1.2</c:v>
                </c:pt>
                <c:pt idx="92">
                  <c:v>1.4</c:v>
                </c:pt>
                <c:pt idx="93">
                  <c:v>1.6</c:v>
                </c:pt>
                <c:pt idx="94">
                  <c:v>1.8</c:v>
                </c:pt>
                <c:pt idx="95">
                  <c:v>2</c:v>
                </c:pt>
                <c:pt idx="96">
                  <c:v>2.2000000000000002</c:v>
                </c:pt>
                <c:pt idx="97">
                  <c:v>2.4</c:v>
                </c:pt>
                <c:pt idx="98">
                  <c:v>2.6</c:v>
                </c:pt>
                <c:pt idx="99">
                  <c:v>2.8</c:v>
                </c:pt>
                <c:pt idx="100">
                  <c:v>3</c:v>
                </c:pt>
                <c:pt idx="101">
                  <c:v>2.8</c:v>
                </c:pt>
                <c:pt idx="102">
                  <c:v>2.6</c:v>
                </c:pt>
                <c:pt idx="103">
                  <c:v>2.4</c:v>
                </c:pt>
                <c:pt idx="104">
                  <c:v>2.2000000000000002</c:v>
                </c:pt>
                <c:pt idx="105">
                  <c:v>2</c:v>
                </c:pt>
                <c:pt idx="106">
                  <c:v>1.8</c:v>
                </c:pt>
                <c:pt idx="107">
                  <c:v>1.6</c:v>
                </c:pt>
                <c:pt idx="108">
                  <c:v>1.4</c:v>
                </c:pt>
                <c:pt idx="109">
                  <c:v>1.2</c:v>
                </c:pt>
                <c:pt idx="110">
                  <c:v>1</c:v>
                </c:pt>
                <c:pt idx="111">
                  <c:v>0.8</c:v>
                </c:pt>
                <c:pt idx="112">
                  <c:v>0.6</c:v>
                </c:pt>
                <c:pt idx="113">
                  <c:v>0.4</c:v>
                </c:pt>
                <c:pt idx="114">
                  <c:v>0.2</c:v>
                </c:pt>
                <c:pt idx="115">
                  <c:v>0</c:v>
                </c:pt>
                <c:pt idx="116">
                  <c:v>-0.2</c:v>
                </c:pt>
                <c:pt idx="117">
                  <c:v>-0.4</c:v>
                </c:pt>
                <c:pt idx="118">
                  <c:v>-0.6</c:v>
                </c:pt>
                <c:pt idx="119">
                  <c:v>-0.8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</c:numCache>
            </c:numRef>
          </c:yVal>
          <c:smooth val="1"/>
        </c:ser>
        <c:axId val="218469504"/>
        <c:axId val="218471424"/>
      </c:scatterChart>
      <c:valAx>
        <c:axId val="218469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  <a:r>
                  <a:rPr lang="en-US" baseline="-25000"/>
                  <a:t>t</a:t>
                </a:r>
              </a:p>
            </c:rich>
          </c:tx>
          <c:layout/>
        </c:title>
        <c:numFmt formatCode="General" sourceLinked="1"/>
        <c:tickLblPos val="nextTo"/>
        <c:crossAx val="218471424"/>
        <c:crosses val="autoZero"/>
        <c:crossBetween val="midCat"/>
      </c:valAx>
      <c:valAx>
        <c:axId val="218471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</a:t>
                </a:r>
              </a:p>
            </c:rich>
          </c:tx>
          <c:layout/>
        </c:title>
        <c:numFmt formatCode="General" sourceLinked="1"/>
        <c:tickLblPos val="nextTo"/>
        <c:crossAx val="218469504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Lucro da CONDOR com</a:t>
            </a:r>
            <a:r>
              <a:rPr lang="pt-BR" baseline="0"/>
              <a:t> call</a:t>
            </a:r>
            <a:endParaRPr lang="pt-BR"/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'1h'!$B$21:$B$201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'1h'!$C$21:$C$201</c:f>
              <c:numCache>
                <c:formatCode>General</c:formatCode>
                <c:ptCount val="18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-1</c:v>
                </c:pt>
                <c:pt idx="46">
                  <c:v>-2</c:v>
                </c:pt>
                <c:pt idx="47">
                  <c:v>-3</c:v>
                </c:pt>
                <c:pt idx="48">
                  <c:v>-4</c:v>
                </c:pt>
                <c:pt idx="49">
                  <c:v>-5</c:v>
                </c:pt>
                <c:pt idx="50">
                  <c:v>-6</c:v>
                </c:pt>
                <c:pt idx="51">
                  <c:v>-7</c:v>
                </c:pt>
                <c:pt idx="52">
                  <c:v>-8</c:v>
                </c:pt>
                <c:pt idx="53">
                  <c:v>-9</c:v>
                </c:pt>
                <c:pt idx="54">
                  <c:v>-10</c:v>
                </c:pt>
                <c:pt idx="55">
                  <c:v>-11</c:v>
                </c:pt>
                <c:pt idx="56">
                  <c:v>-12</c:v>
                </c:pt>
                <c:pt idx="57">
                  <c:v>-13</c:v>
                </c:pt>
                <c:pt idx="58">
                  <c:v>-14</c:v>
                </c:pt>
                <c:pt idx="59">
                  <c:v>-15</c:v>
                </c:pt>
                <c:pt idx="60">
                  <c:v>-16</c:v>
                </c:pt>
                <c:pt idx="61">
                  <c:v>-16</c:v>
                </c:pt>
                <c:pt idx="62">
                  <c:v>-16</c:v>
                </c:pt>
                <c:pt idx="63">
                  <c:v>-16</c:v>
                </c:pt>
                <c:pt idx="64">
                  <c:v>-16</c:v>
                </c:pt>
                <c:pt idx="65">
                  <c:v>-16</c:v>
                </c:pt>
                <c:pt idx="66">
                  <c:v>-16</c:v>
                </c:pt>
                <c:pt idx="67">
                  <c:v>-16</c:v>
                </c:pt>
                <c:pt idx="68">
                  <c:v>-16</c:v>
                </c:pt>
                <c:pt idx="69">
                  <c:v>-16</c:v>
                </c:pt>
                <c:pt idx="70">
                  <c:v>-16</c:v>
                </c:pt>
                <c:pt idx="71">
                  <c:v>-16</c:v>
                </c:pt>
                <c:pt idx="72">
                  <c:v>-16</c:v>
                </c:pt>
                <c:pt idx="73">
                  <c:v>-16</c:v>
                </c:pt>
                <c:pt idx="74">
                  <c:v>-16</c:v>
                </c:pt>
                <c:pt idx="75">
                  <c:v>-16</c:v>
                </c:pt>
                <c:pt idx="76">
                  <c:v>-16</c:v>
                </c:pt>
                <c:pt idx="77">
                  <c:v>-16</c:v>
                </c:pt>
                <c:pt idx="78">
                  <c:v>-16</c:v>
                </c:pt>
                <c:pt idx="79">
                  <c:v>-16</c:v>
                </c:pt>
                <c:pt idx="80">
                  <c:v>-16</c:v>
                </c:pt>
                <c:pt idx="81">
                  <c:v>-15</c:v>
                </c:pt>
                <c:pt idx="82">
                  <c:v>-14</c:v>
                </c:pt>
                <c:pt idx="83">
                  <c:v>-13</c:v>
                </c:pt>
                <c:pt idx="84">
                  <c:v>-12</c:v>
                </c:pt>
                <c:pt idx="85">
                  <c:v>-11</c:v>
                </c:pt>
                <c:pt idx="86">
                  <c:v>-10</c:v>
                </c:pt>
                <c:pt idx="87">
                  <c:v>-9</c:v>
                </c:pt>
                <c:pt idx="88">
                  <c:v>-8</c:v>
                </c:pt>
                <c:pt idx="89">
                  <c:v>-7</c:v>
                </c:pt>
                <c:pt idx="90">
                  <c:v>-6</c:v>
                </c:pt>
                <c:pt idx="91">
                  <c:v>-5</c:v>
                </c:pt>
                <c:pt idx="92">
                  <c:v>-4</c:v>
                </c:pt>
                <c:pt idx="93">
                  <c:v>-3</c:v>
                </c:pt>
                <c:pt idx="94">
                  <c:v>-2</c:v>
                </c:pt>
                <c:pt idx="95">
                  <c:v>-1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</c:numCache>
            </c:numRef>
          </c:yVal>
          <c:smooth val="1"/>
        </c:ser>
        <c:axId val="218775552"/>
        <c:axId val="218777472"/>
      </c:scatterChart>
      <c:valAx>
        <c:axId val="218775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</a:t>
                </a:r>
                <a:r>
                  <a:rPr lang="pt-BR" baseline="-25000"/>
                  <a:t>t</a:t>
                </a:r>
              </a:p>
            </c:rich>
          </c:tx>
          <c:layout/>
        </c:title>
        <c:numFmt formatCode="General" sourceLinked="1"/>
        <c:tickLblPos val="nextTo"/>
        <c:crossAx val="218777472"/>
        <c:crosses val="autoZero"/>
        <c:crossBetween val="midCat"/>
      </c:valAx>
      <c:valAx>
        <c:axId val="218777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Lucro</a:t>
                </a:r>
              </a:p>
            </c:rich>
          </c:tx>
          <c:layout/>
        </c:title>
        <c:numFmt formatCode="General" sourceLinked="1"/>
        <c:tickLblPos val="nextTo"/>
        <c:crossAx val="218775552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Retorno da CONDOR</a:t>
            </a:r>
            <a:r>
              <a:rPr lang="en-US" baseline="0"/>
              <a:t> com call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'1h'!$D$20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xVal>
            <c:numRef>
              <c:f>'1h'!$B$21:$B$221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'1h'!$D$21:$D$221</c:f>
              <c:numCache>
                <c:formatCode>General</c:formatCode>
                <c:ptCount val="2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-0.75</c:v>
                </c:pt>
                <c:pt idx="42">
                  <c:v>-0.5</c:v>
                </c:pt>
                <c:pt idx="43">
                  <c:v>-0.25</c:v>
                </c:pt>
                <c:pt idx="44">
                  <c:v>0</c:v>
                </c:pt>
                <c:pt idx="45">
                  <c:v>0.25</c:v>
                </c:pt>
                <c:pt idx="46">
                  <c:v>0.5</c:v>
                </c:pt>
                <c:pt idx="47">
                  <c:v>0.75</c:v>
                </c:pt>
                <c:pt idx="48">
                  <c:v>1</c:v>
                </c:pt>
                <c:pt idx="49">
                  <c:v>1.25</c:v>
                </c:pt>
                <c:pt idx="50">
                  <c:v>1.5</c:v>
                </c:pt>
                <c:pt idx="51">
                  <c:v>1.75</c:v>
                </c:pt>
                <c:pt idx="52">
                  <c:v>2</c:v>
                </c:pt>
                <c:pt idx="53">
                  <c:v>2.25</c:v>
                </c:pt>
                <c:pt idx="54">
                  <c:v>2.5</c:v>
                </c:pt>
                <c:pt idx="55">
                  <c:v>2.75</c:v>
                </c:pt>
                <c:pt idx="56">
                  <c:v>3</c:v>
                </c:pt>
                <c:pt idx="57">
                  <c:v>3.25</c:v>
                </c:pt>
                <c:pt idx="58">
                  <c:v>3.5</c:v>
                </c:pt>
                <c:pt idx="59">
                  <c:v>3.75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3.75</c:v>
                </c:pt>
                <c:pt idx="82">
                  <c:v>3.5</c:v>
                </c:pt>
                <c:pt idx="83">
                  <c:v>3.25</c:v>
                </c:pt>
                <c:pt idx="84">
                  <c:v>3</c:v>
                </c:pt>
                <c:pt idx="85">
                  <c:v>2.75</c:v>
                </c:pt>
                <c:pt idx="86">
                  <c:v>2.5</c:v>
                </c:pt>
                <c:pt idx="87">
                  <c:v>2.25</c:v>
                </c:pt>
                <c:pt idx="88">
                  <c:v>2</c:v>
                </c:pt>
                <c:pt idx="89">
                  <c:v>1.75</c:v>
                </c:pt>
                <c:pt idx="90">
                  <c:v>1.5</c:v>
                </c:pt>
                <c:pt idx="91">
                  <c:v>1.25</c:v>
                </c:pt>
                <c:pt idx="92">
                  <c:v>1</c:v>
                </c:pt>
                <c:pt idx="93">
                  <c:v>0.75</c:v>
                </c:pt>
                <c:pt idx="94">
                  <c:v>0.5</c:v>
                </c:pt>
                <c:pt idx="95">
                  <c:v>0.25</c:v>
                </c:pt>
                <c:pt idx="96">
                  <c:v>0</c:v>
                </c:pt>
                <c:pt idx="97">
                  <c:v>-0.25</c:v>
                </c:pt>
                <c:pt idx="98">
                  <c:v>-0.5</c:v>
                </c:pt>
                <c:pt idx="99">
                  <c:v>-0.75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</c:numCache>
            </c:numRef>
          </c:yVal>
          <c:smooth val="1"/>
        </c:ser>
        <c:axId val="218822144"/>
        <c:axId val="218824064"/>
      </c:scatterChart>
      <c:valAx>
        <c:axId val="218822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  <a:r>
                  <a:rPr lang="en-US" baseline="-25000"/>
                  <a:t>t</a:t>
                </a:r>
              </a:p>
            </c:rich>
          </c:tx>
          <c:layout/>
        </c:title>
        <c:numFmt formatCode="General" sourceLinked="1"/>
        <c:tickLblPos val="nextTo"/>
        <c:crossAx val="218824064"/>
        <c:crosses val="autoZero"/>
        <c:crossBetween val="midCat"/>
      </c:valAx>
      <c:valAx>
        <c:axId val="218824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</a:t>
                </a:r>
              </a:p>
            </c:rich>
          </c:tx>
          <c:layout/>
        </c:title>
        <c:numFmt formatCode="General" sourceLinked="1"/>
        <c:tickLblPos val="nextTo"/>
        <c:crossAx val="218822144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Lucro</a:t>
            </a:r>
            <a:r>
              <a:rPr lang="en-US" baseline="0"/>
              <a:t> da Box- 4 pontas 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'1i'!$C$19</c:f>
              <c:strCache>
                <c:ptCount val="1"/>
                <c:pt idx="0">
                  <c:v>Lt</c:v>
                </c:pt>
              </c:strCache>
            </c:strRef>
          </c:tx>
          <c:marker>
            <c:symbol val="none"/>
          </c:marker>
          <c:xVal>
            <c:numRef>
              <c:f>'1i'!$B$20:$B$220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'1i'!$C$20:$C$220</c:f>
              <c:numCache>
                <c:formatCode>General</c:formatCode>
                <c:ptCount val="20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</c:numCache>
            </c:numRef>
          </c:yVal>
          <c:smooth val="1"/>
        </c:ser>
        <c:axId val="219681152"/>
        <c:axId val="219683072"/>
      </c:scatterChart>
      <c:valAx>
        <c:axId val="219681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  <a:r>
                  <a:rPr lang="en-US" baseline="-25000"/>
                  <a:t>t</a:t>
                </a:r>
              </a:p>
            </c:rich>
          </c:tx>
          <c:layout/>
        </c:title>
        <c:numFmt formatCode="General" sourceLinked="1"/>
        <c:tickLblPos val="nextTo"/>
        <c:crossAx val="219683072"/>
        <c:crosses val="autoZero"/>
        <c:crossBetween val="midCat"/>
      </c:valAx>
      <c:valAx>
        <c:axId val="219683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Lucro</a:t>
                </a:r>
              </a:p>
            </c:rich>
          </c:tx>
          <c:layout/>
        </c:title>
        <c:numFmt formatCode="General" sourceLinked="1"/>
        <c:tickLblPos val="nextTo"/>
        <c:crossAx val="219681152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Retorno da Box- 4 pontas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'1i'!$D$19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xVal>
            <c:numRef>
              <c:f>'1i'!$B$20:$B$220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'1i'!$D$20:$D$220</c:f>
              <c:numCache>
                <c:formatCode>General</c:formatCode>
                <c:ptCount val="201"/>
                <c:pt idx="0">
                  <c:v>0.81818181818181823</c:v>
                </c:pt>
                <c:pt idx="1">
                  <c:v>0.81818181818181823</c:v>
                </c:pt>
                <c:pt idx="2">
                  <c:v>0.81818181818181823</c:v>
                </c:pt>
                <c:pt idx="3">
                  <c:v>0.81818181818181823</c:v>
                </c:pt>
                <c:pt idx="4">
                  <c:v>0.81818181818181823</c:v>
                </c:pt>
                <c:pt idx="5">
                  <c:v>0.81818181818181823</c:v>
                </c:pt>
                <c:pt idx="6">
                  <c:v>0.81818181818181823</c:v>
                </c:pt>
                <c:pt idx="7">
                  <c:v>0.81818181818181823</c:v>
                </c:pt>
                <c:pt idx="8">
                  <c:v>0.81818181818181823</c:v>
                </c:pt>
                <c:pt idx="9">
                  <c:v>0.81818181818181823</c:v>
                </c:pt>
                <c:pt idx="10">
                  <c:v>0.81818181818181823</c:v>
                </c:pt>
                <c:pt idx="11">
                  <c:v>0.81818181818181823</c:v>
                </c:pt>
                <c:pt idx="12">
                  <c:v>0.81818181818181823</c:v>
                </c:pt>
                <c:pt idx="13">
                  <c:v>0.81818181818181823</c:v>
                </c:pt>
                <c:pt idx="14">
                  <c:v>0.81818181818181823</c:v>
                </c:pt>
                <c:pt idx="15">
                  <c:v>0.81818181818181823</c:v>
                </c:pt>
                <c:pt idx="16">
                  <c:v>0.81818181818181823</c:v>
                </c:pt>
                <c:pt idx="17">
                  <c:v>0.81818181818181823</c:v>
                </c:pt>
                <c:pt idx="18">
                  <c:v>0.81818181818181823</c:v>
                </c:pt>
                <c:pt idx="19">
                  <c:v>0.81818181818181823</c:v>
                </c:pt>
                <c:pt idx="20">
                  <c:v>0.81818181818181823</c:v>
                </c:pt>
                <c:pt idx="21">
                  <c:v>0.81818181818181823</c:v>
                </c:pt>
                <c:pt idx="22">
                  <c:v>0.81818181818181823</c:v>
                </c:pt>
                <c:pt idx="23">
                  <c:v>0.81818181818181823</c:v>
                </c:pt>
                <c:pt idx="24">
                  <c:v>0.81818181818181823</c:v>
                </c:pt>
                <c:pt idx="25">
                  <c:v>0.81818181818181823</c:v>
                </c:pt>
                <c:pt idx="26">
                  <c:v>0.81818181818181823</c:v>
                </c:pt>
                <c:pt idx="27">
                  <c:v>0.81818181818181823</c:v>
                </c:pt>
                <c:pt idx="28">
                  <c:v>0.81818181818181823</c:v>
                </c:pt>
                <c:pt idx="29">
                  <c:v>0.81818181818181823</c:v>
                </c:pt>
                <c:pt idx="30">
                  <c:v>0.81818181818181823</c:v>
                </c:pt>
                <c:pt idx="31">
                  <c:v>0.81818181818181823</c:v>
                </c:pt>
                <c:pt idx="32">
                  <c:v>0.81818181818181823</c:v>
                </c:pt>
                <c:pt idx="33">
                  <c:v>0.81818181818181823</c:v>
                </c:pt>
                <c:pt idx="34">
                  <c:v>0.81818181818181823</c:v>
                </c:pt>
                <c:pt idx="35">
                  <c:v>0.81818181818181823</c:v>
                </c:pt>
                <c:pt idx="36">
                  <c:v>0.81818181818181823</c:v>
                </c:pt>
                <c:pt idx="37">
                  <c:v>0.81818181818181823</c:v>
                </c:pt>
                <c:pt idx="38">
                  <c:v>0.81818181818181823</c:v>
                </c:pt>
                <c:pt idx="39">
                  <c:v>0.81818181818181823</c:v>
                </c:pt>
                <c:pt idx="40">
                  <c:v>0.81818181818181823</c:v>
                </c:pt>
                <c:pt idx="41">
                  <c:v>0.81818181818181823</c:v>
                </c:pt>
                <c:pt idx="42">
                  <c:v>0.81818181818181823</c:v>
                </c:pt>
                <c:pt idx="43">
                  <c:v>0.81818181818181823</c:v>
                </c:pt>
                <c:pt idx="44">
                  <c:v>0.81818181818181823</c:v>
                </c:pt>
                <c:pt idx="45">
                  <c:v>0.81818181818181823</c:v>
                </c:pt>
                <c:pt idx="46">
                  <c:v>0.81818181818181823</c:v>
                </c:pt>
                <c:pt idx="47">
                  <c:v>0.81818181818181823</c:v>
                </c:pt>
                <c:pt idx="48">
                  <c:v>0.81818181818181823</c:v>
                </c:pt>
                <c:pt idx="49">
                  <c:v>0.81818181818181823</c:v>
                </c:pt>
                <c:pt idx="50">
                  <c:v>0.81818181818181823</c:v>
                </c:pt>
                <c:pt idx="51">
                  <c:v>0.81818181818181823</c:v>
                </c:pt>
                <c:pt idx="52">
                  <c:v>0.81818181818181823</c:v>
                </c:pt>
                <c:pt idx="53">
                  <c:v>0.81818181818181823</c:v>
                </c:pt>
                <c:pt idx="54">
                  <c:v>0.81818181818181823</c:v>
                </c:pt>
                <c:pt idx="55">
                  <c:v>0.81818181818181823</c:v>
                </c:pt>
                <c:pt idx="56">
                  <c:v>0.81818181818181823</c:v>
                </c:pt>
                <c:pt idx="57">
                  <c:v>0.81818181818181823</c:v>
                </c:pt>
                <c:pt idx="58">
                  <c:v>0.81818181818181823</c:v>
                </c:pt>
                <c:pt idx="59">
                  <c:v>0.81818181818181823</c:v>
                </c:pt>
                <c:pt idx="60">
                  <c:v>0.81818181818181823</c:v>
                </c:pt>
                <c:pt idx="61">
                  <c:v>0.81818181818181823</c:v>
                </c:pt>
                <c:pt idx="62">
                  <c:v>0.81818181818181823</c:v>
                </c:pt>
                <c:pt idx="63">
                  <c:v>0.81818181818181823</c:v>
                </c:pt>
                <c:pt idx="64">
                  <c:v>0.81818181818181823</c:v>
                </c:pt>
                <c:pt idx="65">
                  <c:v>0.81818181818181823</c:v>
                </c:pt>
                <c:pt idx="66">
                  <c:v>0.81818181818181823</c:v>
                </c:pt>
                <c:pt idx="67">
                  <c:v>0.81818181818181823</c:v>
                </c:pt>
                <c:pt idx="68">
                  <c:v>0.81818181818181823</c:v>
                </c:pt>
                <c:pt idx="69">
                  <c:v>0.81818181818181823</c:v>
                </c:pt>
                <c:pt idx="70">
                  <c:v>0.81818181818181823</c:v>
                </c:pt>
                <c:pt idx="71">
                  <c:v>0.81818181818181823</c:v>
                </c:pt>
                <c:pt idx="72">
                  <c:v>0.81818181818181823</c:v>
                </c:pt>
                <c:pt idx="73">
                  <c:v>0.81818181818181823</c:v>
                </c:pt>
                <c:pt idx="74">
                  <c:v>0.81818181818181823</c:v>
                </c:pt>
                <c:pt idx="75">
                  <c:v>0.81818181818181823</c:v>
                </c:pt>
                <c:pt idx="76">
                  <c:v>0.81818181818181823</c:v>
                </c:pt>
                <c:pt idx="77">
                  <c:v>0.81818181818181823</c:v>
                </c:pt>
                <c:pt idx="78">
                  <c:v>0.81818181818181823</c:v>
                </c:pt>
                <c:pt idx="79">
                  <c:v>0.81818181818181823</c:v>
                </c:pt>
                <c:pt idx="80">
                  <c:v>0.81818181818181823</c:v>
                </c:pt>
                <c:pt idx="81">
                  <c:v>0.81818181818181823</c:v>
                </c:pt>
                <c:pt idx="82">
                  <c:v>0.81818181818181823</c:v>
                </c:pt>
                <c:pt idx="83">
                  <c:v>0.81818181818181823</c:v>
                </c:pt>
                <c:pt idx="84">
                  <c:v>0.81818181818181823</c:v>
                </c:pt>
                <c:pt idx="85">
                  <c:v>0.81818181818181823</c:v>
                </c:pt>
                <c:pt idx="86">
                  <c:v>0.81818181818181823</c:v>
                </c:pt>
                <c:pt idx="87">
                  <c:v>0.81818181818181823</c:v>
                </c:pt>
                <c:pt idx="88">
                  <c:v>0.81818181818181823</c:v>
                </c:pt>
                <c:pt idx="89">
                  <c:v>0.81818181818181823</c:v>
                </c:pt>
                <c:pt idx="90">
                  <c:v>0.81818181818181823</c:v>
                </c:pt>
                <c:pt idx="91">
                  <c:v>0.81818181818181823</c:v>
                </c:pt>
                <c:pt idx="92">
                  <c:v>0.81818181818181823</c:v>
                </c:pt>
                <c:pt idx="93">
                  <c:v>0.81818181818181823</c:v>
                </c:pt>
                <c:pt idx="94">
                  <c:v>0.81818181818181823</c:v>
                </c:pt>
                <c:pt idx="95">
                  <c:v>0.81818181818181823</c:v>
                </c:pt>
                <c:pt idx="96">
                  <c:v>0.81818181818181823</c:v>
                </c:pt>
                <c:pt idx="97">
                  <c:v>0.81818181818181823</c:v>
                </c:pt>
                <c:pt idx="98">
                  <c:v>0.81818181818181823</c:v>
                </c:pt>
                <c:pt idx="99">
                  <c:v>0.81818181818181823</c:v>
                </c:pt>
                <c:pt idx="100">
                  <c:v>0.81818181818181823</c:v>
                </c:pt>
                <c:pt idx="101">
                  <c:v>0.81818181818181823</c:v>
                </c:pt>
                <c:pt idx="102">
                  <c:v>0.81818181818181823</c:v>
                </c:pt>
                <c:pt idx="103">
                  <c:v>0.81818181818181823</c:v>
                </c:pt>
                <c:pt idx="104">
                  <c:v>0.81818181818181823</c:v>
                </c:pt>
                <c:pt idx="105">
                  <c:v>0.81818181818181823</c:v>
                </c:pt>
                <c:pt idx="106">
                  <c:v>0.81818181818181823</c:v>
                </c:pt>
                <c:pt idx="107">
                  <c:v>0.81818181818181823</c:v>
                </c:pt>
                <c:pt idx="108">
                  <c:v>0.81818181818181823</c:v>
                </c:pt>
                <c:pt idx="109">
                  <c:v>0.81818181818181823</c:v>
                </c:pt>
                <c:pt idx="110">
                  <c:v>0.81818181818181823</c:v>
                </c:pt>
                <c:pt idx="111">
                  <c:v>0.81818181818181823</c:v>
                </c:pt>
                <c:pt idx="112">
                  <c:v>0.81818181818181823</c:v>
                </c:pt>
                <c:pt idx="113">
                  <c:v>0.81818181818181823</c:v>
                </c:pt>
                <c:pt idx="114">
                  <c:v>0.81818181818181823</c:v>
                </c:pt>
                <c:pt idx="115">
                  <c:v>0.81818181818181823</c:v>
                </c:pt>
                <c:pt idx="116">
                  <c:v>0.81818181818181823</c:v>
                </c:pt>
                <c:pt idx="117">
                  <c:v>0.81818181818181823</c:v>
                </c:pt>
                <c:pt idx="118">
                  <c:v>0.81818181818181823</c:v>
                </c:pt>
                <c:pt idx="119">
                  <c:v>0.81818181818181823</c:v>
                </c:pt>
                <c:pt idx="120">
                  <c:v>0.81818181818181823</c:v>
                </c:pt>
                <c:pt idx="121">
                  <c:v>0.81818181818181823</c:v>
                </c:pt>
                <c:pt idx="122">
                  <c:v>0.81818181818181823</c:v>
                </c:pt>
                <c:pt idx="123">
                  <c:v>0.81818181818181823</c:v>
                </c:pt>
                <c:pt idx="124">
                  <c:v>0.81818181818181823</c:v>
                </c:pt>
                <c:pt idx="125">
                  <c:v>0.81818181818181823</c:v>
                </c:pt>
                <c:pt idx="126">
                  <c:v>0.81818181818181823</c:v>
                </c:pt>
                <c:pt idx="127">
                  <c:v>0.81818181818181823</c:v>
                </c:pt>
                <c:pt idx="128">
                  <c:v>0.81818181818181823</c:v>
                </c:pt>
                <c:pt idx="129">
                  <c:v>0.81818181818181823</c:v>
                </c:pt>
                <c:pt idx="130">
                  <c:v>0.81818181818181823</c:v>
                </c:pt>
                <c:pt idx="131">
                  <c:v>0.81818181818181823</c:v>
                </c:pt>
                <c:pt idx="132">
                  <c:v>0.81818181818181823</c:v>
                </c:pt>
                <c:pt idx="133">
                  <c:v>0.81818181818181823</c:v>
                </c:pt>
                <c:pt idx="134">
                  <c:v>0.81818181818181823</c:v>
                </c:pt>
                <c:pt idx="135">
                  <c:v>0.81818181818181823</c:v>
                </c:pt>
                <c:pt idx="136">
                  <c:v>0.81818181818181823</c:v>
                </c:pt>
                <c:pt idx="137">
                  <c:v>0.81818181818181823</c:v>
                </c:pt>
                <c:pt idx="138">
                  <c:v>0.81818181818181823</c:v>
                </c:pt>
                <c:pt idx="139">
                  <c:v>0.81818181818181823</c:v>
                </c:pt>
                <c:pt idx="140">
                  <c:v>0.81818181818181823</c:v>
                </c:pt>
                <c:pt idx="141">
                  <c:v>0.81818181818181823</c:v>
                </c:pt>
                <c:pt idx="142">
                  <c:v>0.81818181818181823</c:v>
                </c:pt>
                <c:pt idx="143">
                  <c:v>0.81818181818181823</c:v>
                </c:pt>
                <c:pt idx="144">
                  <c:v>0.81818181818181823</c:v>
                </c:pt>
                <c:pt idx="145">
                  <c:v>0.81818181818181823</c:v>
                </c:pt>
                <c:pt idx="146">
                  <c:v>0.81818181818181823</c:v>
                </c:pt>
                <c:pt idx="147">
                  <c:v>0.81818181818181823</c:v>
                </c:pt>
                <c:pt idx="148">
                  <c:v>0.81818181818181823</c:v>
                </c:pt>
                <c:pt idx="149">
                  <c:v>0.81818181818181823</c:v>
                </c:pt>
                <c:pt idx="150">
                  <c:v>0.81818181818181823</c:v>
                </c:pt>
                <c:pt idx="151">
                  <c:v>0.81818181818181823</c:v>
                </c:pt>
                <c:pt idx="152">
                  <c:v>0.81818181818181823</c:v>
                </c:pt>
                <c:pt idx="153">
                  <c:v>0.81818181818181823</c:v>
                </c:pt>
                <c:pt idx="154">
                  <c:v>0.81818181818181823</c:v>
                </c:pt>
                <c:pt idx="155">
                  <c:v>0.81818181818181823</c:v>
                </c:pt>
                <c:pt idx="156">
                  <c:v>0.81818181818181823</c:v>
                </c:pt>
                <c:pt idx="157">
                  <c:v>0.81818181818181823</c:v>
                </c:pt>
                <c:pt idx="158">
                  <c:v>0.81818181818181823</c:v>
                </c:pt>
                <c:pt idx="159">
                  <c:v>0.81818181818181823</c:v>
                </c:pt>
                <c:pt idx="160">
                  <c:v>0.81818181818181823</c:v>
                </c:pt>
                <c:pt idx="161">
                  <c:v>0.81818181818181823</c:v>
                </c:pt>
                <c:pt idx="162">
                  <c:v>0.81818181818181823</c:v>
                </c:pt>
                <c:pt idx="163">
                  <c:v>0.81818181818181823</c:v>
                </c:pt>
                <c:pt idx="164">
                  <c:v>0.81818181818181823</c:v>
                </c:pt>
                <c:pt idx="165">
                  <c:v>0.81818181818181823</c:v>
                </c:pt>
                <c:pt idx="166">
                  <c:v>0.81818181818181823</c:v>
                </c:pt>
                <c:pt idx="167">
                  <c:v>0.81818181818181823</c:v>
                </c:pt>
                <c:pt idx="168">
                  <c:v>0.81818181818181823</c:v>
                </c:pt>
                <c:pt idx="169">
                  <c:v>0.81818181818181823</c:v>
                </c:pt>
                <c:pt idx="170">
                  <c:v>0.81818181818181823</c:v>
                </c:pt>
                <c:pt idx="171">
                  <c:v>0.81818181818181823</c:v>
                </c:pt>
                <c:pt idx="172">
                  <c:v>0.81818181818181823</c:v>
                </c:pt>
                <c:pt idx="173">
                  <c:v>0.81818181818181823</c:v>
                </c:pt>
                <c:pt idx="174">
                  <c:v>0.81818181818181823</c:v>
                </c:pt>
                <c:pt idx="175">
                  <c:v>0.81818181818181823</c:v>
                </c:pt>
                <c:pt idx="176">
                  <c:v>0.81818181818181823</c:v>
                </c:pt>
                <c:pt idx="177">
                  <c:v>0.81818181818181823</c:v>
                </c:pt>
                <c:pt idx="178">
                  <c:v>0.81818181818181823</c:v>
                </c:pt>
                <c:pt idx="179">
                  <c:v>0.81818181818181823</c:v>
                </c:pt>
                <c:pt idx="180">
                  <c:v>0.81818181818181823</c:v>
                </c:pt>
                <c:pt idx="181">
                  <c:v>0.81818181818181823</c:v>
                </c:pt>
                <c:pt idx="182">
                  <c:v>0.81818181818181823</c:v>
                </c:pt>
                <c:pt idx="183">
                  <c:v>0.81818181818181823</c:v>
                </c:pt>
                <c:pt idx="184">
                  <c:v>0.81818181818181823</c:v>
                </c:pt>
                <c:pt idx="185">
                  <c:v>0.81818181818181823</c:v>
                </c:pt>
                <c:pt idx="186">
                  <c:v>0.81818181818181823</c:v>
                </c:pt>
                <c:pt idx="187">
                  <c:v>0.81818181818181823</c:v>
                </c:pt>
                <c:pt idx="188">
                  <c:v>0.81818181818181823</c:v>
                </c:pt>
                <c:pt idx="189">
                  <c:v>0.81818181818181823</c:v>
                </c:pt>
                <c:pt idx="190">
                  <c:v>0.81818181818181823</c:v>
                </c:pt>
                <c:pt idx="191">
                  <c:v>0.81818181818181823</c:v>
                </c:pt>
                <c:pt idx="192">
                  <c:v>0.81818181818181823</c:v>
                </c:pt>
                <c:pt idx="193">
                  <c:v>0.81818181818181823</c:v>
                </c:pt>
                <c:pt idx="194">
                  <c:v>0.81818181818181823</c:v>
                </c:pt>
                <c:pt idx="195">
                  <c:v>0.81818181818181823</c:v>
                </c:pt>
                <c:pt idx="196">
                  <c:v>0.81818181818181823</c:v>
                </c:pt>
                <c:pt idx="197">
                  <c:v>0.81818181818181823</c:v>
                </c:pt>
                <c:pt idx="198">
                  <c:v>0.81818181818181823</c:v>
                </c:pt>
                <c:pt idx="199">
                  <c:v>0.81818181818181823</c:v>
                </c:pt>
                <c:pt idx="200">
                  <c:v>0.81818181818181823</c:v>
                </c:pt>
              </c:numCache>
            </c:numRef>
          </c:yVal>
          <c:smooth val="1"/>
        </c:ser>
        <c:axId val="219723648"/>
        <c:axId val="219738112"/>
      </c:scatterChart>
      <c:valAx>
        <c:axId val="219723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  <a:r>
                  <a:rPr lang="en-US" baseline="-25000"/>
                  <a:t>t</a:t>
                </a:r>
              </a:p>
            </c:rich>
          </c:tx>
          <c:layout/>
        </c:title>
        <c:numFmt formatCode="General" sourceLinked="1"/>
        <c:tickLblPos val="nextTo"/>
        <c:crossAx val="219738112"/>
        <c:crosses val="autoZero"/>
        <c:crossBetween val="midCat"/>
      </c:valAx>
      <c:valAx>
        <c:axId val="219738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</a:t>
                </a:r>
              </a:p>
            </c:rich>
          </c:tx>
          <c:layout/>
        </c:title>
        <c:numFmt formatCode="General" sourceLinked="1"/>
        <c:tickLblPos val="nextTo"/>
        <c:crossAx val="219723648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Lucro</a:t>
            </a:r>
            <a:r>
              <a:rPr lang="en-US" baseline="0"/>
              <a:t> da Box - 3 pontas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'1j'!$C$16</c:f>
              <c:strCache>
                <c:ptCount val="1"/>
                <c:pt idx="0">
                  <c:v>Lt</c:v>
                </c:pt>
              </c:strCache>
            </c:strRef>
          </c:tx>
          <c:marker>
            <c:symbol val="none"/>
          </c:marker>
          <c:xVal>
            <c:numRef>
              <c:f>'1j'!$B$17:$B$216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'1j'!$C$17:$C$216</c:f>
              <c:numCache>
                <c:formatCode>General</c:formatCode>
                <c:ptCount val="200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</c:numCache>
            </c:numRef>
          </c:yVal>
          <c:smooth val="1"/>
        </c:ser>
        <c:axId val="221221632"/>
        <c:axId val="221223552"/>
      </c:scatterChart>
      <c:valAx>
        <c:axId val="221221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  <a:r>
                  <a:rPr lang="en-US" baseline="-25000"/>
                  <a:t>t</a:t>
                </a:r>
              </a:p>
            </c:rich>
          </c:tx>
          <c:layout/>
        </c:title>
        <c:numFmt formatCode="General" sourceLinked="1"/>
        <c:tickLblPos val="nextTo"/>
        <c:crossAx val="221223552"/>
        <c:crosses val="autoZero"/>
        <c:crossBetween val="midCat"/>
      </c:valAx>
      <c:valAx>
        <c:axId val="221223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Lucro</a:t>
                </a:r>
              </a:p>
            </c:rich>
          </c:tx>
          <c:layout/>
        </c:title>
        <c:numFmt formatCode="General" sourceLinked="1"/>
        <c:tickLblPos val="nextTo"/>
        <c:crossAx val="221221632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Retorno</a:t>
            </a:r>
            <a:r>
              <a:rPr lang="pt-BR" baseline="0"/>
              <a:t> do financiamento com a call</a:t>
            </a:r>
            <a:endParaRPr lang="pt-BR"/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'1a'!$B$13:$B$213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'1a'!$D$13:$D$213</c:f>
              <c:numCache>
                <c:formatCode>General</c:formatCode>
                <c:ptCount val="201"/>
                <c:pt idx="0">
                  <c:v>-1</c:v>
                </c:pt>
                <c:pt idx="1">
                  <c:v>-0.98461538461538467</c:v>
                </c:pt>
                <c:pt idx="2">
                  <c:v>-0.96923076923076923</c:v>
                </c:pt>
                <c:pt idx="3">
                  <c:v>-0.95384615384615379</c:v>
                </c:pt>
                <c:pt idx="4">
                  <c:v>-0.93846153846153846</c:v>
                </c:pt>
                <c:pt idx="5">
                  <c:v>-0.92307692307692313</c:v>
                </c:pt>
                <c:pt idx="6">
                  <c:v>-0.90769230769230769</c:v>
                </c:pt>
                <c:pt idx="7">
                  <c:v>-0.89230769230769225</c:v>
                </c:pt>
                <c:pt idx="8">
                  <c:v>-0.87692307692307692</c:v>
                </c:pt>
                <c:pt idx="9">
                  <c:v>-0.86153846153846159</c:v>
                </c:pt>
                <c:pt idx="10">
                  <c:v>-0.84615384615384615</c:v>
                </c:pt>
                <c:pt idx="11">
                  <c:v>-0.8307692307692307</c:v>
                </c:pt>
                <c:pt idx="12">
                  <c:v>-0.81538461538461537</c:v>
                </c:pt>
                <c:pt idx="13">
                  <c:v>-0.8</c:v>
                </c:pt>
                <c:pt idx="14">
                  <c:v>-0.7846153846153846</c:v>
                </c:pt>
                <c:pt idx="15">
                  <c:v>-0.76923076923076916</c:v>
                </c:pt>
                <c:pt idx="16">
                  <c:v>-0.75384615384615383</c:v>
                </c:pt>
                <c:pt idx="17">
                  <c:v>-0.7384615384615385</c:v>
                </c:pt>
                <c:pt idx="18">
                  <c:v>-0.72307692307692306</c:v>
                </c:pt>
                <c:pt idx="19">
                  <c:v>-0.70769230769230762</c:v>
                </c:pt>
                <c:pt idx="20">
                  <c:v>-0.69230769230769229</c:v>
                </c:pt>
                <c:pt idx="21">
                  <c:v>-0.67692307692307696</c:v>
                </c:pt>
                <c:pt idx="22">
                  <c:v>-0.66153846153846152</c:v>
                </c:pt>
                <c:pt idx="23">
                  <c:v>-0.64615384615384608</c:v>
                </c:pt>
                <c:pt idx="24">
                  <c:v>-0.63076923076923075</c:v>
                </c:pt>
                <c:pt idx="25">
                  <c:v>-0.61538461538461542</c:v>
                </c:pt>
                <c:pt idx="26">
                  <c:v>-0.6</c:v>
                </c:pt>
                <c:pt idx="27">
                  <c:v>-0.58461538461538454</c:v>
                </c:pt>
                <c:pt idx="28">
                  <c:v>-0.56923076923076921</c:v>
                </c:pt>
                <c:pt idx="29">
                  <c:v>-0.55384615384615388</c:v>
                </c:pt>
                <c:pt idx="30">
                  <c:v>-0.53846153846153844</c:v>
                </c:pt>
                <c:pt idx="31">
                  <c:v>-0.52307692307692299</c:v>
                </c:pt>
                <c:pt idx="32">
                  <c:v>-0.50769230769230766</c:v>
                </c:pt>
                <c:pt idx="33">
                  <c:v>-0.49230769230769234</c:v>
                </c:pt>
                <c:pt idx="34">
                  <c:v>-0.47692307692307689</c:v>
                </c:pt>
                <c:pt idx="35">
                  <c:v>-0.46153846153846156</c:v>
                </c:pt>
                <c:pt idx="36">
                  <c:v>-0.44615384615384612</c:v>
                </c:pt>
                <c:pt idx="37">
                  <c:v>-0.43076923076923079</c:v>
                </c:pt>
                <c:pt idx="38">
                  <c:v>-0.41538461538461535</c:v>
                </c:pt>
                <c:pt idx="39">
                  <c:v>-0.4</c:v>
                </c:pt>
                <c:pt idx="40">
                  <c:v>-0.38461538461538458</c:v>
                </c:pt>
                <c:pt idx="41">
                  <c:v>-0.36923076923076925</c:v>
                </c:pt>
                <c:pt idx="42">
                  <c:v>-0.35384615384615381</c:v>
                </c:pt>
                <c:pt idx="43">
                  <c:v>-0.33846153846153848</c:v>
                </c:pt>
                <c:pt idx="44">
                  <c:v>-0.32307692307692304</c:v>
                </c:pt>
                <c:pt idx="45">
                  <c:v>-0.30769230769230771</c:v>
                </c:pt>
                <c:pt idx="46">
                  <c:v>-0.29230769230769227</c:v>
                </c:pt>
                <c:pt idx="47">
                  <c:v>-0.27692307692307694</c:v>
                </c:pt>
                <c:pt idx="48">
                  <c:v>-0.2615384615384615</c:v>
                </c:pt>
                <c:pt idx="49">
                  <c:v>-0.24615384615384617</c:v>
                </c:pt>
                <c:pt idx="50">
                  <c:v>-0.23076923076923073</c:v>
                </c:pt>
                <c:pt idx="51">
                  <c:v>-0.2153846153846154</c:v>
                </c:pt>
                <c:pt idx="52">
                  <c:v>-0.19999999999999996</c:v>
                </c:pt>
                <c:pt idx="53">
                  <c:v>-0.18461538461538463</c:v>
                </c:pt>
                <c:pt idx="54">
                  <c:v>-0.16923076923076918</c:v>
                </c:pt>
                <c:pt idx="55">
                  <c:v>-0.15384615384615385</c:v>
                </c:pt>
                <c:pt idx="56">
                  <c:v>-0.13846153846153841</c:v>
                </c:pt>
                <c:pt idx="57">
                  <c:v>-0.12307692307692308</c:v>
                </c:pt>
                <c:pt idx="58">
                  <c:v>-0.10769230769230764</c:v>
                </c:pt>
                <c:pt idx="59">
                  <c:v>-9.2307692307692313E-2</c:v>
                </c:pt>
                <c:pt idx="60">
                  <c:v>-7.6923076923076872E-2</c:v>
                </c:pt>
                <c:pt idx="61">
                  <c:v>-6.1538461538461542E-2</c:v>
                </c:pt>
                <c:pt idx="62">
                  <c:v>-4.6153846153846101E-2</c:v>
                </c:pt>
                <c:pt idx="63">
                  <c:v>-3.0769230769230771E-2</c:v>
                </c:pt>
                <c:pt idx="64">
                  <c:v>-1.538461538461533E-2</c:v>
                </c:pt>
                <c:pt idx="65">
                  <c:v>0</c:v>
                </c:pt>
                <c:pt idx="66">
                  <c:v>1.538461538461533E-2</c:v>
                </c:pt>
                <c:pt idx="67">
                  <c:v>3.076923076923066E-2</c:v>
                </c:pt>
                <c:pt idx="68">
                  <c:v>4.6153846153846212E-2</c:v>
                </c:pt>
                <c:pt idx="69">
                  <c:v>6.1538461538461542E-2</c:v>
                </c:pt>
                <c:pt idx="70">
                  <c:v>7.6923076923076872E-2</c:v>
                </c:pt>
                <c:pt idx="71">
                  <c:v>9.2307692307692202E-2</c:v>
                </c:pt>
                <c:pt idx="72">
                  <c:v>0.10769230769230775</c:v>
                </c:pt>
                <c:pt idx="73">
                  <c:v>0.12307692307692308</c:v>
                </c:pt>
                <c:pt idx="74">
                  <c:v>0.13846153846153841</c:v>
                </c:pt>
                <c:pt idx="75">
                  <c:v>0.15384615384615374</c:v>
                </c:pt>
                <c:pt idx="76">
                  <c:v>0.1692307692307693</c:v>
                </c:pt>
                <c:pt idx="77">
                  <c:v>0.18461538461538463</c:v>
                </c:pt>
                <c:pt idx="78">
                  <c:v>0.19999999999999996</c:v>
                </c:pt>
                <c:pt idx="79">
                  <c:v>0.21538461538461529</c:v>
                </c:pt>
                <c:pt idx="80">
                  <c:v>0.23076923076923084</c:v>
                </c:pt>
                <c:pt idx="81">
                  <c:v>0.24615384615384617</c:v>
                </c:pt>
                <c:pt idx="82">
                  <c:v>0.2615384615384615</c:v>
                </c:pt>
                <c:pt idx="83">
                  <c:v>0.27692307692307683</c:v>
                </c:pt>
                <c:pt idx="84">
                  <c:v>0.29230769230769238</c:v>
                </c:pt>
                <c:pt idx="85">
                  <c:v>0.30769230769230771</c:v>
                </c:pt>
                <c:pt idx="86">
                  <c:v>0.32307692307692304</c:v>
                </c:pt>
                <c:pt idx="87">
                  <c:v>0.33846153846153837</c:v>
                </c:pt>
                <c:pt idx="88">
                  <c:v>0.35384615384615392</c:v>
                </c:pt>
                <c:pt idx="89">
                  <c:v>0.36923076923076925</c:v>
                </c:pt>
                <c:pt idx="90">
                  <c:v>0.38461538461538458</c:v>
                </c:pt>
                <c:pt idx="91">
                  <c:v>0.39999999999999991</c:v>
                </c:pt>
                <c:pt idx="92">
                  <c:v>0.41538461538461546</c:v>
                </c:pt>
                <c:pt idx="93">
                  <c:v>0.43076923076923079</c:v>
                </c:pt>
                <c:pt idx="94">
                  <c:v>0.44615384615384612</c:v>
                </c:pt>
                <c:pt idx="95">
                  <c:v>0.46153846153846145</c:v>
                </c:pt>
                <c:pt idx="96">
                  <c:v>0.47692307692307701</c:v>
                </c:pt>
                <c:pt idx="97">
                  <c:v>0.49230769230769234</c:v>
                </c:pt>
                <c:pt idx="98">
                  <c:v>0.50769230769230766</c:v>
                </c:pt>
                <c:pt idx="99">
                  <c:v>0.52307692307692299</c:v>
                </c:pt>
                <c:pt idx="100">
                  <c:v>0.53846153846153855</c:v>
                </c:pt>
                <c:pt idx="101">
                  <c:v>0.53846153846153855</c:v>
                </c:pt>
                <c:pt idx="102">
                  <c:v>0.53846153846153855</c:v>
                </c:pt>
                <c:pt idx="103">
                  <c:v>0.53846153846153855</c:v>
                </c:pt>
                <c:pt idx="104">
                  <c:v>0.53846153846153855</c:v>
                </c:pt>
                <c:pt idx="105">
                  <c:v>0.53846153846153855</c:v>
                </c:pt>
                <c:pt idx="106">
                  <c:v>0.53846153846153855</c:v>
                </c:pt>
                <c:pt idx="107">
                  <c:v>0.53846153846153855</c:v>
                </c:pt>
                <c:pt idx="108">
                  <c:v>0.53846153846153855</c:v>
                </c:pt>
                <c:pt idx="109">
                  <c:v>0.53846153846153855</c:v>
                </c:pt>
                <c:pt idx="110">
                  <c:v>0.53846153846153855</c:v>
                </c:pt>
                <c:pt idx="111">
                  <c:v>0.53846153846153855</c:v>
                </c:pt>
                <c:pt idx="112">
                  <c:v>0.53846153846153855</c:v>
                </c:pt>
                <c:pt idx="113">
                  <c:v>0.53846153846153855</c:v>
                </c:pt>
                <c:pt idx="114">
                  <c:v>0.53846153846153855</c:v>
                </c:pt>
                <c:pt idx="115">
                  <c:v>0.53846153846153855</c:v>
                </c:pt>
                <c:pt idx="116">
                  <c:v>0.53846153846153855</c:v>
                </c:pt>
                <c:pt idx="117">
                  <c:v>0.53846153846153855</c:v>
                </c:pt>
                <c:pt idx="118">
                  <c:v>0.53846153846153855</c:v>
                </c:pt>
                <c:pt idx="119">
                  <c:v>0.53846153846153855</c:v>
                </c:pt>
                <c:pt idx="120">
                  <c:v>0.53846153846153855</c:v>
                </c:pt>
                <c:pt idx="121">
                  <c:v>0.53846153846153855</c:v>
                </c:pt>
                <c:pt idx="122">
                  <c:v>0.53846153846153855</c:v>
                </c:pt>
                <c:pt idx="123">
                  <c:v>0.53846153846153855</c:v>
                </c:pt>
                <c:pt idx="124">
                  <c:v>0.53846153846153855</c:v>
                </c:pt>
                <c:pt idx="125">
                  <c:v>0.53846153846153855</c:v>
                </c:pt>
                <c:pt idx="126">
                  <c:v>0.53846153846153855</c:v>
                </c:pt>
                <c:pt idx="127">
                  <c:v>0.53846153846153855</c:v>
                </c:pt>
                <c:pt idx="128">
                  <c:v>0.53846153846153855</c:v>
                </c:pt>
                <c:pt idx="129">
                  <c:v>0.53846153846153855</c:v>
                </c:pt>
                <c:pt idx="130">
                  <c:v>0.53846153846153855</c:v>
                </c:pt>
                <c:pt idx="131">
                  <c:v>0.53846153846153855</c:v>
                </c:pt>
                <c:pt idx="132">
                  <c:v>0.53846153846153855</c:v>
                </c:pt>
                <c:pt idx="133">
                  <c:v>0.53846153846153855</c:v>
                </c:pt>
                <c:pt idx="134">
                  <c:v>0.53846153846153855</c:v>
                </c:pt>
                <c:pt idx="135">
                  <c:v>0.53846153846153855</c:v>
                </c:pt>
                <c:pt idx="136">
                  <c:v>0.53846153846153855</c:v>
                </c:pt>
                <c:pt idx="137">
                  <c:v>0.53846153846153855</c:v>
                </c:pt>
                <c:pt idx="138">
                  <c:v>0.53846153846153855</c:v>
                </c:pt>
                <c:pt idx="139">
                  <c:v>0.53846153846153855</c:v>
                </c:pt>
                <c:pt idx="140">
                  <c:v>0.53846153846153855</c:v>
                </c:pt>
                <c:pt idx="141">
                  <c:v>0.53846153846153855</c:v>
                </c:pt>
                <c:pt idx="142">
                  <c:v>0.53846153846153855</c:v>
                </c:pt>
                <c:pt idx="143">
                  <c:v>0.53846153846153855</c:v>
                </c:pt>
                <c:pt idx="144">
                  <c:v>0.53846153846153855</c:v>
                </c:pt>
                <c:pt idx="145">
                  <c:v>0.53846153846153855</c:v>
                </c:pt>
                <c:pt idx="146">
                  <c:v>0.53846153846153855</c:v>
                </c:pt>
                <c:pt idx="147">
                  <c:v>0.53846153846153855</c:v>
                </c:pt>
                <c:pt idx="148">
                  <c:v>0.53846153846153855</c:v>
                </c:pt>
                <c:pt idx="149">
                  <c:v>0.53846153846153855</c:v>
                </c:pt>
                <c:pt idx="150">
                  <c:v>0.53846153846153855</c:v>
                </c:pt>
                <c:pt idx="151">
                  <c:v>0.53846153846153855</c:v>
                </c:pt>
                <c:pt idx="152">
                  <c:v>0.53846153846153855</c:v>
                </c:pt>
                <c:pt idx="153">
                  <c:v>0.53846153846153855</c:v>
                </c:pt>
                <c:pt idx="154">
                  <c:v>0.53846153846153855</c:v>
                </c:pt>
                <c:pt idx="155">
                  <c:v>0.53846153846153855</c:v>
                </c:pt>
                <c:pt idx="156">
                  <c:v>0.53846153846153855</c:v>
                </c:pt>
                <c:pt idx="157">
                  <c:v>0.53846153846153855</c:v>
                </c:pt>
                <c:pt idx="158">
                  <c:v>0.53846153846153855</c:v>
                </c:pt>
                <c:pt idx="159">
                  <c:v>0.53846153846153855</c:v>
                </c:pt>
                <c:pt idx="160">
                  <c:v>0.53846153846153855</c:v>
                </c:pt>
                <c:pt idx="161">
                  <c:v>0.53846153846153855</c:v>
                </c:pt>
                <c:pt idx="162">
                  <c:v>0.53846153846153855</c:v>
                </c:pt>
                <c:pt idx="163">
                  <c:v>0.53846153846153855</c:v>
                </c:pt>
                <c:pt idx="164">
                  <c:v>0.53846153846153855</c:v>
                </c:pt>
                <c:pt idx="165">
                  <c:v>0.53846153846153855</c:v>
                </c:pt>
                <c:pt idx="166">
                  <c:v>0.53846153846153855</c:v>
                </c:pt>
                <c:pt idx="167">
                  <c:v>0.53846153846153855</c:v>
                </c:pt>
                <c:pt idx="168">
                  <c:v>0.53846153846153855</c:v>
                </c:pt>
                <c:pt idx="169">
                  <c:v>0.53846153846153855</c:v>
                </c:pt>
                <c:pt idx="170">
                  <c:v>0.53846153846153855</c:v>
                </c:pt>
                <c:pt idx="171">
                  <c:v>0.53846153846153855</c:v>
                </c:pt>
                <c:pt idx="172">
                  <c:v>0.53846153846153855</c:v>
                </c:pt>
                <c:pt idx="173">
                  <c:v>0.53846153846153855</c:v>
                </c:pt>
                <c:pt idx="174">
                  <c:v>0.53846153846153855</c:v>
                </c:pt>
                <c:pt idx="175">
                  <c:v>0.53846153846153855</c:v>
                </c:pt>
                <c:pt idx="176">
                  <c:v>0.53846153846153855</c:v>
                </c:pt>
                <c:pt idx="177">
                  <c:v>0.53846153846153855</c:v>
                </c:pt>
                <c:pt idx="178">
                  <c:v>0.53846153846153855</c:v>
                </c:pt>
                <c:pt idx="179">
                  <c:v>0.53846153846153855</c:v>
                </c:pt>
                <c:pt idx="180">
                  <c:v>0.53846153846153855</c:v>
                </c:pt>
                <c:pt idx="181">
                  <c:v>0.53846153846153855</c:v>
                </c:pt>
                <c:pt idx="182">
                  <c:v>0.53846153846153855</c:v>
                </c:pt>
                <c:pt idx="183">
                  <c:v>0.53846153846153855</c:v>
                </c:pt>
                <c:pt idx="184">
                  <c:v>0.53846153846153855</c:v>
                </c:pt>
                <c:pt idx="185">
                  <c:v>0.53846153846153855</c:v>
                </c:pt>
                <c:pt idx="186">
                  <c:v>0.53846153846153855</c:v>
                </c:pt>
                <c:pt idx="187">
                  <c:v>0.53846153846153855</c:v>
                </c:pt>
                <c:pt idx="188">
                  <c:v>0.53846153846153855</c:v>
                </c:pt>
                <c:pt idx="189">
                  <c:v>0.53846153846153855</c:v>
                </c:pt>
                <c:pt idx="190">
                  <c:v>0.53846153846153855</c:v>
                </c:pt>
                <c:pt idx="191">
                  <c:v>0.53846153846153855</c:v>
                </c:pt>
                <c:pt idx="192">
                  <c:v>0.53846153846153855</c:v>
                </c:pt>
                <c:pt idx="193">
                  <c:v>0.53846153846153855</c:v>
                </c:pt>
                <c:pt idx="194">
                  <c:v>0.53846153846153855</c:v>
                </c:pt>
                <c:pt idx="195">
                  <c:v>0.53846153846153855</c:v>
                </c:pt>
                <c:pt idx="196">
                  <c:v>0.53846153846153855</c:v>
                </c:pt>
                <c:pt idx="197">
                  <c:v>0.53846153846153855</c:v>
                </c:pt>
                <c:pt idx="198">
                  <c:v>0.53846153846153855</c:v>
                </c:pt>
                <c:pt idx="199">
                  <c:v>0.53846153846153855</c:v>
                </c:pt>
                <c:pt idx="200">
                  <c:v>0.53846153846153855</c:v>
                </c:pt>
              </c:numCache>
            </c:numRef>
          </c:yVal>
          <c:smooth val="1"/>
        </c:ser>
        <c:axId val="84822656"/>
        <c:axId val="84849024"/>
      </c:scatterChart>
      <c:valAx>
        <c:axId val="8482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  <a:r>
                  <a:rPr lang="en-US" baseline="-25000"/>
                  <a:t>t</a:t>
                </a:r>
              </a:p>
            </c:rich>
          </c:tx>
          <c:layout/>
        </c:title>
        <c:numFmt formatCode="General" sourceLinked="1"/>
        <c:tickLblPos val="nextTo"/>
        <c:crossAx val="84849024"/>
        <c:crosses val="autoZero"/>
        <c:crossBetween val="midCat"/>
      </c:valAx>
      <c:valAx>
        <c:axId val="84849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Rendimento</a:t>
                </a:r>
              </a:p>
            </c:rich>
          </c:tx>
          <c:layout/>
        </c:title>
        <c:numFmt formatCode="General" sourceLinked="1"/>
        <c:tickLblPos val="nextTo"/>
        <c:crossAx val="84822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Retorno da Box - 3 pontas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'1j'!$D$16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xVal>
            <c:numRef>
              <c:f>'1j'!$B$17:$B$216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'1j'!$D$17:$D$216</c:f>
              <c:numCache>
                <c:formatCode>General</c:formatCode>
                <c:ptCount val="200"/>
                <c:pt idx="0">
                  <c:v>0.40845070422535212</c:v>
                </c:pt>
                <c:pt idx="1">
                  <c:v>0.40845070422535212</c:v>
                </c:pt>
                <c:pt idx="2">
                  <c:v>0.40845070422535212</c:v>
                </c:pt>
                <c:pt idx="3">
                  <c:v>0.40845070422535212</c:v>
                </c:pt>
                <c:pt idx="4">
                  <c:v>0.40845070422535212</c:v>
                </c:pt>
                <c:pt idx="5">
                  <c:v>0.40845070422535212</c:v>
                </c:pt>
                <c:pt idx="6">
                  <c:v>0.40845070422535212</c:v>
                </c:pt>
                <c:pt idx="7">
                  <c:v>0.40845070422535212</c:v>
                </c:pt>
                <c:pt idx="8">
                  <c:v>0.40845070422535212</c:v>
                </c:pt>
                <c:pt idx="9">
                  <c:v>0.40845070422535212</c:v>
                </c:pt>
                <c:pt idx="10">
                  <c:v>0.40845070422535212</c:v>
                </c:pt>
                <c:pt idx="11">
                  <c:v>0.40845070422535212</c:v>
                </c:pt>
                <c:pt idx="12">
                  <c:v>0.40845070422535212</c:v>
                </c:pt>
                <c:pt idx="13">
                  <c:v>0.40845070422535212</c:v>
                </c:pt>
                <c:pt idx="14">
                  <c:v>0.40845070422535212</c:v>
                </c:pt>
                <c:pt idx="15">
                  <c:v>0.40845070422535212</c:v>
                </c:pt>
                <c:pt idx="16">
                  <c:v>0.40845070422535212</c:v>
                </c:pt>
                <c:pt idx="17">
                  <c:v>0.40845070422535212</c:v>
                </c:pt>
                <c:pt idx="18">
                  <c:v>0.40845070422535212</c:v>
                </c:pt>
                <c:pt idx="19">
                  <c:v>0.40845070422535212</c:v>
                </c:pt>
                <c:pt idx="20">
                  <c:v>0.40845070422535212</c:v>
                </c:pt>
                <c:pt idx="21">
                  <c:v>0.40845070422535212</c:v>
                </c:pt>
                <c:pt idx="22">
                  <c:v>0.40845070422535212</c:v>
                </c:pt>
                <c:pt idx="23">
                  <c:v>0.40845070422535212</c:v>
                </c:pt>
                <c:pt idx="24">
                  <c:v>0.40845070422535212</c:v>
                </c:pt>
                <c:pt idx="25">
                  <c:v>0.40845070422535212</c:v>
                </c:pt>
                <c:pt idx="26">
                  <c:v>0.40845070422535212</c:v>
                </c:pt>
                <c:pt idx="27">
                  <c:v>0.40845070422535212</c:v>
                </c:pt>
                <c:pt idx="28">
                  <c:v>0.40845070422535212</c:v>
                </c:pt>
                <c:pt idx="29">
                  <c:v>0.40845070422535212</c:v>
                </c:pt>
                <c:pt idx="30">
                  <c:v>0.40845070422535212</c:v>
                </c:pt>
                <c:pt idx="31">
                  <c:v>0.40845070422535212</c:v>
                </c:pt>
                <c:pt idx="32">
                  <c:v>0.40845070422535212</c:v>
                </c:pt>
                <c:pt idx="33">
                  <c:v>0.40845070422535212</c:v>
                </c:pt>
                <c:pt idx="34">
                  <c:v>0.40845070422535212</c:v>
                </c:pt>
                <c:pt idx="35">
                  <c:v>0.40845070422535212</c:v>
                </c:pt>
                <c:pt idx="36">
                  <c:v>0.40845070422535212</c:v>
                </c:pt>
                <c:pt idx="37">
                  <c:v>0.40845070422535212</c:v>
                </c:pt>
                <c:pt idx="38">
                  <c:v>0.40845070422535212</c:v>
                </c:pt>
                <c:pt idx="39">
                  <c:v>0.40845070422535212</c:v>
                </c:pt>
                <c:pt idx="40">
                  <c:v>0.40845070422535212</c:v>
                </c:pt>
                <c:pt idx="41">
                  <c:v>0.40845070422535212</c:v>
                </c:pt>
                <c:pt idx="42">
                  <c:v>0.40845070422535212</c:v>
                </c:pt>
                <c:pt idx="43">
                  <c:v>0.40845070422535212</c:v>
                </c:pt>
                <c:pt idx="44">
                  <c:v>0.40845070422535212</c:v>
                </c:pt>
                <c:pt idx="45">
                  <c:v>0.40845070422535212</c:v>
                </c:pt>
                <c:pt idx="46">
                  <c:v>0.40845070422535212</c:v>
                </c:pt>
                <c:pt idx="47">
                  <c:v>0.40845070422535212</c:v>
                </c:pt>
                <c:pt idx="48">
                  <c:v>0.40845070422535212</c:v>
                </c:pt>
                <c:pt idx="49">
                  <c:v>0.40845070422535212</c:v>
                </c:pt>
                <c:pt idx="50">
                  <c:v>0.40845070422535212</c:v>
                </c:pt>
                <c:pt idx="51">
                  <c:v>0.40845070422535212</c:v>
                </c:pt>
                <c:pt idx="52">
                  <c:v>0.40845070422535212</c:v>
                </c:pt>
                <c:pt idx="53">
                  <c:v>0.40845070422535212</c:v>
                </c:pt>
                <c:pt idx="54">
                  <c:v>0.40845070422535212</c:v>
                </c:pt>
                <c:pt idx="55">
                  <c:v>0.40845070422535212</c:v>
                </c:pt>
                <c:pt idx="56">
                  <c:v>0.40845070422535212</c:v>
                </c:pt>
                <c:pt idx="57">
                  <c:v>0.40845070422535212</c:v>
                </c:pt>
                <c:pt idx="58">
                  <c:v>0.40845070422535212</c:v>
                </c:pt>
                <c:pt idx="59">
                  <c:v>0.40845070422535212</c:v>
                </c:pt>
                <c:pt idx="60">
                  <c:v>0.40845070422535212</c:v>
                </c:pt>
                <c:pt idx="61">
                  <c:v>0.40845070422535212</c:v>
                </c:pt>
                <c:pt idx="62">
                  <c:v>0.40845070422535212</c:v>
                </c:pt>
                <c:pt idx="63">
                  <c:v>0.40845070422535212</c:v>
                </c:pt>
                <c:pt idx="64">
                  <c:v>0.40845070422535212</c:v>
                </c:pt>
                <c:pt idx="65">
                  <c:v>0.40845070422535212</c:v>
                </c:pt>
                <c:pt idx="66">
                  <c:v>0.40845070422535212</c:v>
                </c:pt>
                <c:pt idx="67">
                  <c:v>0.40845070422535212</c:v>
                </c:pt>
                <c:pt idx="68">
                  <c:v>0.40845070422535212</c:v>
                </c:pt>
                <c:pt idx="69">
                  <c:v>0.40845070422535212</c:v>
                </c:pt>
                <c:pt idx="70">
                  <c:v>0.40845070422535212</c:v>
                </c:pt>
                <c:pt idx="71">
                  <c:v>0.40845070422535212</c:v>
                </c:pt>
                <c:pt idx="72">
                  <c:v>0.40845070422535212</c:v>
                </c:pt>
                <c:pt idx="73">
                  <c:v>0.40845070422535212</c:v>
                </c:pt>
                <c:pt idx="74">
                  <c:v>0.40845070422535212</c:v>
                </c:pt>
                <c:pt idx="75">
                  <c:v>0.40845070422535212</c:v>
                </c:pt>
                <c:pt idx="76">
                  <c:v>0.40845070422535212</c:v>
                </c:pt>
                <c:pt idx="77">
                  <c:v>0.40845070422535212</c:v>
                </c:pt>
                <c:pt idx="78">
                  <c:v>0.40845070422535212</c:v>
                </c:pt>
                <c:pt idx="79">
                  <c:v>0.40845070422535212</c:v>
                </c:pt>
                <c:pt idx="80">
                  <c:v>0.40845070422535212</c:v>
                </c:pt>
                <c:pt idx="81">
                  <c:v>0.40845070422535212</c:v>
                </c:pt>
                <c:pt idx="82">
                  <c:v>0.40845070422535212</c:v>
                </c:pt>
                <c:pt idx="83">
                  <c:v>0.40845070422535212</c:v>
                </c:pt>
                <c:pt idx="84">
                  <c:v>0.40845070422535212</c:v>
                </c:pt>
                <c:pt idx="85">
                  <c:v>0.40845070422535212</c:v>
                </c:pt>
                <c:pt idx="86">
                  <c:v>0.40845070422535212</c:v>
                </c:pt>
                <c:pt idx="87">
                  <c:v>0.40845070422535212</c:v>
                </c:pt>
                <c:pt idx="88">
                  <c:v>0.40845070422535212</c:v>
                </c:pt>
                <c:pt idx="89">
                  <c:v>0.40845070422535212</c:v>
                </c:pt>
                <c:pt idx="90">
                  <c:v>0.40845070422535212</c:v>
                </c:pt>
                <c:pt idx="91">
                  <c:v>0.40845070422535212</c:v>
                </c:pt>
                <c:pt idx="92">
                  <c:v>0.40845070422535212</c:v>
                </c:pt>
                <c:pt idx="93">
                  <c:v>0.40845070422535212</c:v>
                </c:pt>
                <c:pt idx="94">
                  <c:v>0.40845070422535212</c:v>
                </c:pt>
                <c:pt idx="95">
                  <c:v>0.40845070422535212</c:v>
                </c:pt>
                <c:pt idx="96">
                  <c:v>0.40845070422535212</c:v>
                </c:pt>
                <c:pt idx="97">
                  <c:v>0.40845070422535212</c:v>
                </c:pt>
                <c:pt idx="98">
                  <c:v>0.40845070422535212</c:v>
                </c:pt>
                <c:pt idx="99">
                  <c:v>0.40845070422535212</c:v>
                </c:pt>
                <c:pt idx="100">
                  <c:v>0.40845070422535212</c:v>
                </c:pt>
                <c:pt idx="101">
                  <c:v>0.40845070422535212</c:v>
                </c:pt>
                <c:pt idx="102">
                  <c:v>0.40845070422535212</c:v>
                </c:pt>
                <c:pt idx="103">
                  <c:v>0.40845070422535212</c:v>
                </c:pt>
                <c:pt idx="104">
                  <c:v>0.40845070422535212</c:v>
                </c:pt>
                <c:pt idx="105">
                  <c:v>0.40845070422535212</c:v>
                </c:pt>
                <c:pt idx="106">
                  <c:v>0.40845070422535212</c:v>
                </c:pt>
                <c:pt idx="107">
                  <c:v>0.40845070422535212</c:v>
                </c:pt>
                <c:pt idx="108">
                  <c:v>0.40845070422535212</c:v>
                </c:pt>
                <c:pt idx="109">
                  <c:v>0.40845070422535212</c:v>
                </c:pt>
                <c:pt idx="110">
                  <c:v>0.40845070422535212</c:v>
                </c:pt>
                <c:pt idx="111">
                  <c:v>0.40845070422535212</c:v>
                </c:pt>
                <c:pt idx="112">
                  <c:v>0.40845070422535212</c:v>
                </c:pt>
                <c:pt idx="113">
                  <c:v>0.40845070422535212</c:v>
                </c:pt>
                <c:pt idx="114">
                  <c:v>0.40845070422535212</c:v>
                </c:pt>
                <c:pt idx="115">
                  <c:v>0.40845070422535212</c:v>
                </c:pt>
                <c:pt idx="116">
                  <c:v>0.40845070422535212</c:v>
                </c:pt>
                <c:pt idx="117">
                  <c:v>0.40845070422535212</c:v>
                </c:pt>
                <c:pt idx="118">
                  <c:v>0.40845070422535212</c:v>
                </c:pt>
                <c:pt idx="119">
                  <c:v>0.40845070422535212</c:v>
                </c:pt>
                <c:pt idx="120">
                  <c:v>0.40845070422535212</c:v>
                </c:pt>
                <c:pt idx="121">
                  <c:v>0.40845070422535212</c:v>
                </c:pt>
                <c:pt idx="122">
                  <c:v>0.40845070422535212</c:v>
                </c:pt>
                <c:pt idx="123">
                  <c:v>0.40845070422535212</c:v>
                </c:pt>
                <c:pt idx="124">
                  <c:v>0.40845070422535212</c:v>
                </c:pt>
                <c:pt idx="125">
                  <c:v>0.40845070422535212</c:v>
                </c:pt>
                <c:pt idx="126">
                  <c:v>0.40845070422535212</c:v>
                </c:pt>
                <c:pt idx="127">
                  <c:v>0.40845070422535212</c:v>
                </c:pt>
                <c:pt idx="128">
                  <c:v>0.40845070422535212</c:v>
                </c:pt>
                <c:pt idx="129">
                  <c:v>0.40845070422535212</c:v>
                </c:pt>
                <c:pt idx="130">
                  <c:v>0.40845070422535212</c:v>
                </c:pt>
                <c:pt idx="131">
                  <c:v>0.40845070422535212</c:v>
                </c:pt>
                <c:pt idx="132">
                  <c:v>0.40845070422535212</c:v>
                </c:pt>
                <c:pt idx="133">
                  <c:v>0.40845070422535212</c:v>
                </c:pt>
                <c:pt idx="134">
                  <c:v>0.40845070422535212</c:v>
                </c:pt>
                <c:pt idx="135">
                  <c:v>0.40845070422535212</c:v>
                </c:pt>
                <c:pt idx="136">
                  <c:v>0.40845070422535212</c:v>
                </c:pt>
                <c:pt idx="137">
                  <c:v>0.40845070422535212</c:v>
                </c:pt>
                <c:pt idx="138">
                  <c:v>0.40845070422535212</c:v>
                </c:pt>
                <c:pt idx="139">
                  <c:v>0.40845070422535212</c:v>
                </c:pt>
                <c:pt idx="140">
                  <c:v>0.40845070422535212</c:v>
                </c:pt>
                <c:pt idx="141">
                  <c:v>0.40845070422535212</c:v>
                </c:pt>
                <c:pt idx="142">
                  <c:v>0.40845070422535212</c:v>
                </c:pt>
                <c:pt idx="143">
                  <c:v>0.40845070422535212</c:v>
                </c:pt>
                <c:pt idx="144">
                  <c:v>0.40845070422535212</c:v>
                </c:pt>
                <c:pt idx="145">
                  <c:v>0.40845070422535212</c:v>
                </c:pt>
                <c:pt idx="146">
                  <c:v>0.40845070422535212</c:v>
                </c:pt>
                <c:pt idx="147">
                  <c:v>0.40845070422535212</c:v>
                </c:pt>
                <c:pt idx="148">
                  <c:v>0.40845070422535212</c:v>
                </c:pt>
                <c:pt idx="149">
                  <c:v>0.40845070422535212</c:v>
                </c:pt>
                <c:pt idx="150">
                  <c:v>0.40845070422535212</c:v>
                </c:pt>
                <c:pt idx="151">
                  <c:v>0.40845070422535212</c:v>
                </c:pt>
                <c:pt idx="152">
                  <c:v>0.40845070422535212</c:v>
                </c:pt>
                <c:pt idx="153">
                  <c:v>0.40845070422535212</c:v>
                </c:pt>
                <c:pt idx="154">
                  <c:v>0.40845070422535212</c:v>
                </c:pt>
                <c:pt idx="155">
                  <c:v>0.40845070422535212</c:v>
                </c:pt>
                <c:pt idx="156">
                  <c:v>0.40845070422535212</c:v>
                </c:pt>
                <c:pt idx="157">
                  <c:v>0.40845070422535212</c:v>
                </c:pt>
                <c:pt idx="158">
                  <c:v>0.40845070422535212</c:v>
                </c:pt>
                <c:pt idx="159">
                  <c:v>0.40845070422535212</c:v>
                </c:pt>
                <c:pt idx="160">
                  <c:v>0.40845070422535212</c:v>
                </c:pt>
                <c:pt idx="161">
                  <c:v>0.40845070422535212</c:v>
                </c:pt>
                <c:pt idx="162">
                  <c:v>0.40845070422535212</c:v>
                </c:pt>
                <c:pt idx="163">
                  <c:v>0.40845070422535212</c:v>
                </c:pt>
                <c:pt idx="164">
                  <c:v>0.40845070422535212</c:v>
                </c:pt>
                <c:pt idx="165">
                  <c:v>0.40845070422535212</c:v>
                </c:pt>
                <c:pt idx="166">
                  <c:v>0.40845070422535212</c:v>
                </c:pt>
                <c:pt idx="167">
                  <c:v>0.40845070422535212</c:v>
                </c:pt>
                <c:pt idx="168">
                  <c:v>0.40845070422535212</c:v>
                </c:pt>
                <c:pt idx="169">
                  <c:v>0.40845070422535212</c:v>
                </c:pt>
                <c:pt idx="170">
                  <c:v>0.40845070422535212</c:v>
                </c:pt>
                <c:pt idx="171">
                  <c:v>0.40845070422535212</c:v>
                </c:pt>
                <c:pt idx="172">
                  <c:v>0.40845070422535212</c:v>
                </c:pt>
                <c:pt idx="173">
                  <c:v>0.40845070422535212</c:v>
                </c:pt>
                <c:pt idx="174">
                  <c:v>0.40845070422535212</c:v>
                </c:pt>
                <c:pt idx="175">
                  <c:v>0.40845070422535212</c:v>
                </c:pt>
                <c:pt idx="176">
                  <c:v>0.40845070422535212</c:v>
                </c:pt>
                <c:pt idx="177">
                  <c:v>0.40845070422535212</c:v>
                </c:pt>
                <c:pt idx="178">
                  <c:v>0.40845070422535212</c:v>
                </c:pt>
                <c:pt idx="179">
                  <c:v>0.40845070422535212</c:v>
                </c:pt>
                <c:pt idx="180">
                  <c:v>0.40845070422535212</c:v>
                </c:pt>
                <c:pt idx="181">
                  <c:v>0.40845070422535212</c:v>
                </c:pt>
                <c:pt idx="182">
                  <c:v>0.40845070422535212</c:v>
                </c:pt>
                <c:pt idx="183">
                  <c:v>0.40845070422535212</c:v>
                </c:pt>
                <c:pt idx="184">
                  <c:v>0.40845070422535212</c:v>
                </c:pt>
                <c:pt idx="185">
                  <c:v>0.40845070422535212</c:v>
                </c:pt>
                <c:pt idx="186">
                  <c:v>0.40845070422535212</c:v>
                </c:pt>
                <c:pt idx="187">
                  <c:v>0.40845070422535212</c:v>
                </c:pt>
                <c:pt idx="188">
                  <c:v>0.40845070422535212</c:v>
                </c:pt>
                <c:pt idx="189">
                  <c:v>0.40845070422535212</c:v>
                </c:pt>
                <c:pt idx="190">
                  <c:v>0.40845070422535212</c:v>
                </c:pt>
                <c:pt idx="191">
                  <c:v>0.40845070422535212</c:v>
                </c:pt>
                <c:pt idx="192">
                  <c:v>0.40845070422535212</c:v>
                </c:pt>
                <c:pt idx="193">
                  <c:v>0.40845070422535212</c:v>
                </c:pt>
                <c:pt idx="194">
                  <c:v>0.40845070422535212</c:v>
                </c:pt>
                <c:pt idx="195">
                  <c:v>0.40845070422535212</c:v>
                </c:pt>
                <c:pt idx="196">
                  <c:v>0.40845070422535212</c:v>
                </c:pt>
                <c:pt idx="197">
                  <c:v>0.40845070422535212</c:v>
                </c:pt>
                <c:pt idx="198">
                  <c:v>0.40845070422535212</c:v>
                </c:pt>
                <c:pt idx="199">
                  <c:v>0.40845070422535212</c:v>
                </c:pt>
              </c:numCache>
            </c:numRef>
          </c:yVal>
          <c:smooth val="1"/>
        </c:ser>
        <c:axId val="221239552"/>
        <c:axId val="221245824"/>
      </c:scatterChart>
      <c:valAx>
        <c:axId val="221239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  <a:r>
                  <a:rPr lang="en-US" baseline="-25000"/>
                  <a:t>t</a:t>
                </a:r>
              </a:p>
            </c:rich>
          </c:tx>
          <c:layout/>
        </c:title>
        <c:numFmt formatCode="General" sourceLinked="1"/>
        <c:tickLblPos val="nextTo"/>
        <c:crossAx val="221245824"/>
        <c:crosses val="autoZero"/>
        <c:crossBetween val="midCat"/>
      </c:valAx>
      <c:valAx>
        <c:axId val="221245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</a:t>
                </a:r>
              </a:p>
            </c:rich>
          </c:tx>
          <c:layout/>
        </c:title>
        <c:numFmt formatCode="General" sourceLinked="1"/>
        <c:tickLblPos val="nextTo"/>
        <c:crossAx val="221239552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Sorriso</a:t>
            </a:r>
            <a:r>
              <a:rPr lang="en-US" baseline="0"/>
              <a:t> da </a:t>
            </a:r>
            <a:r>
              <a:rPr lang="en-US"/>
              <a:t>Volatilidade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8888888888888898E-2"/>
          <c:y val="0.23658573928258966"/>
          <c:w val="0.61649300087489101"/>
          <c:h val="0.66132327209098896"/>
        </c:manualLayout>
      </c:layout>
      <c:scatterChart>
        <c:scatterStyle val="smoothMarker"/>
        <c:ser>
          <c:idx val="0"/>
          <c:order val="0"/>
          <c:tx>
            <c:v>Volatilidade Implied</c:v>
          </c:tx>
          <c:xVal>
            <c:numRef>
              <c:f>[1]Sheet1!$K$66:$K$87</c:f>
              <c:numCache>
                <c:formatCode>General</c:formatCode>
                <c:ptCount val="22"/>
                <c:pt idx="0">
                  <c:v>-13.11</c:v>
                </c:pt>
                <c:pt idx="1">
                  <c:v>-12.11</c:v>
                </c:pt>
                <c:pt idx="2">
                  <c:v>-11.11</c:v>
                </c:pt>
                <c:pt idx="3">
                  <c:v>-10.11</c:v>
                </c:pt>
                <c:pt idx="4">
                  <c:v>-9.11</c:v>
                </c:pt>
                <c:pt idx="5">
                  <c:v>-8.11</c:v>
                </c:pt>
                <c:pt idx="6">
                  <c:v>-7.1099999999999994</c:v>
                </c:pt>
                <c:pt idx="7">
                  <c:v>-6.1099999999999994</c:v>
                </c:pt>
                <c:pt idx="8">
                  <c:v>-5.1099999999999994</c:v>
                </c:pt>
                <c:pt idx="9">
                  <c:v>-4.1099999999999994</c:v>
                </c:pt>
                <c:pt idx="10">
                  <c:v>-3.1099999999999994</c:v>
                </c:pt>
                <c:pt idx="11">
                  <c:v>-2.1099999999999994</c:v>
                </c:pt>
                <c:pt idx="12">
                  <c:v>-1.1099999999999994</c:v>
                </c:pt>
                <c:pt idx="13">
                  <c:v>-0.10999999999999943</c:v>
                </c:pt>
                <c:pt idx="14">
                  <c:v>0.89000000000000057</c:v>
                </c:pt>
                <c:pt idx="15">
                  <c:v>1.8900000000000006</c:v>
                </c:pt>
                <c:pt idx="16">
                  <c:v>2.8900000000000006</c:v>
                </c:pt>
                <c:pt idx="17">
                  <c:v>3.8900000000000006</c:v>
                </c:pt>
                <c:pt idx="18">
                  <c:v>4.8900000000000006</c:v>
                </c:pt>
                <c:pt idx="19">
                  <c:v>5.8900000000000006</c:v>
                </c:pt>
                <c:pt idx="20">
                  <c:v>6.8900000000000006</c:v>
                </c:pt>
                <c:pt idx="21">
                  <c:v>7.8900000000000006</c:v>
                </c:pt>
              </c:numCache>
            </c:numRef>
          </c:xVal>
          <c:yVal>
            <c:numRef>
              <c:f>[1]Sheet1!$D$66:$D$87</c:f>
              <c:numCache>
                <c:formatCode>General</c:formatCode>
                <c:ptCount val="22"/>
                <c:pt idx="0">
                  <c:v>0.98609999999999998</c:v>
                </c:pt>
                <c:pt idx="1">
                  <c:v>0.90500000000000003</c:v>
                </c:pt>
                <c:pt idx="2">
                  <c:v>0.82199999999999995</c:v>
                </c:pt>
                <c:pt idx="3">
                  <c:v>0.745</c:v>
                </c:pt>
                <c:pt idx="4">
                  <c:v>0.67</c:v>
                </c:pt>
                <c:pt idx="5">
                  <c:v>0.59699999999999998</c:v>
                </c:pt>
                <c:pt idx="6">
                  <c:v>0.52600000000000002</c:v>
                </c:pt>
                <c:pt idx="7">
                  <c:v>0.46</c:v>
                </c:pt>
                <c:pt idx="8">
                  <c:v>0.46700000000000003</c:v>
                </c:pt>
                <c:pt idx="9">
                  <c:v>0.39200000000000002</c:v>
                </c:pt>
                <c:pt idx="10">
                  <c:v>0.318</c:v>
                </c:pt>
                <c:pt idx="11">
                  <c:v>0.24299999999999999</c:v>
                </c:pt>
                <c:pt idx="12">
                  <c:v>0.216</c:v>
                </c:pt>
                <c:pt idx="13">
                  <c:v>0.183</c:v>
                </c:pt>
                <c:pt idx="14">
                  <c:v>0.16200000000000001</c:v>
                </c:pt>
                <c:pt idx="15">
                  <c:v>0.1628</c:v>
                </c:pt>
                <c:pt idx="16">
                  <c:v>0.187</c:v>
                </c:pt>
                <c:pt idx="17">
                  <c:v>0.23599999999999999</c:v>
                </c:pt>
                <c:pt idx="18">
                  <c:v>0.28100000000000003</c:v>
                </c:pt>
                <c:pt idx="19">
                  <c:v>0.32500000000000001</c:v>
                </c:pt>
                <c:pt idx="20">
                  <c:v>0.36499999999999999</c:v>
                </c:pt>
                <c:pt idx="21">
                  <c:v>0.40500000000000003</c:v>
                </c:pt>
              </c:numCache>
            </c:numRef>
          </c:yVal>
          <c:smooth val="1"/>
        </c:ser>
        <c:axId val="222820992"/>
        <c:axId val="223294208"/>
      </c:scatterChart>
      <c:valAx>
        <c:axId val="222820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X-S</a:t>
                </a:r>
              </a:p>
            </c:rich>
          </c:tx>
          <c:layout/>
        </c:title>
        <c:numFmt formatCode="General" sourceLinked="1"/>
        <c:tickLblPos val="nextTo"/>
        <c:crossAx val="223294208"/>
        <c:crosses val="autoZero"/>
        <c:crossBetween val="midCat"/>
      </c:valAx>
      <c:valAx>
        <c:axId val="223294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Symbol" pitchFamily="18" charset="2"/>
                  </a:defRPr>
                </a:pPr>
                <a:r>
                  <a:rPr lang="en-US">
                    <a:latin typeface="Symbol" pitchFamily="18" charset="2"/>
                  </a:rPr>
                  <a:t>f</a:t>
                </a:r>
                <a:r>
                  <a:rPr lang="en-US">
                    <a:latin typeface="+mj-lt"/>
                  </a:rPr>
                  <a:t>implied</a:t>
                </a:r>
                <a:endParaRPr lang="en-US">
                  <a:latin typeface="Symbol" pitchFamily="18" charset="2"/>
                </a:endParaRPr>
              </a:p>
            </c:rich>
          </c:tx>
          <c:layout/>
        </c:title>
        <c:numFmt formatCode="General" sourceLinked="1"/>
        <c:tickLblPos val="nextTo"/>
        <c:crossAx val="222820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Lucro</a:t>
            </a:r>
            <a:r>
              <a:rPr lang="pt-BR" baseline="0"/>
              <a:t> do financiamento com a put</a:t>
            </a:r>
            <a:endParaRPr lang="pt-BR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'1b'!$C$14</c:f>
              <c:strCache>
                <c:ptCount val="1"/>
                <c:pt idx="0">
                  <c:v>Lt</c:v>
                </c:pt>
              </c:strCache>
            </c:strRef>
          </c:tx>
          <c:marker>
            <c:symbol val="none"/>
          </c:marker>
          <c:xVal>
            <c:numRef>
              <c:f>'1b'!$B$15:$B$215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'1b'!$C$15:$C$215</c:f>
              <c:numCache>
                <c:formatCode>General</c:formatCode>
                <c:ptCount val="201"/>
                <c:pt idx="0">
                  <c:v>-35</c:v>
                </c:pt>
                <c:pt idx="1">
                  <c:v>-35</c:v>
                </c:pt>
                <c:pt idx="2">
                  <c:v>-35</c:v>
                </c:pt>
                <c:pt idx="3">
                  <c:v>-35</c:v>
                </c:pt>
                <c:pt idx="4">
                  <c:v>-35</c:v>
                </c:pt>
                <c:pt idx="5">
                  <c:v>-35</c:v>
                </c:pt>
                <c:pt idx="6">
                  <c:v>-35</c:v>
                </c:pt>
                <c:pt idx="7">
                  <c:v>-35</c:v>
                </c:pt>
                <c:pt idx="8">
                  <c:v>-35</c:v>
                </c:pt>
                <c:pt idx="9">
                  <c:v>-35</c:v>
                </c:pt>
                <c:pt idx="10">
                  <c:v>-35</c:v>
                </c:pt>
                <c:pt idx="11">
                  <c:v>-35</c:v>
                </c:pt>
                <c:pt idx="12">
                  <c:v>-35</c:v>
                </c:pt>
                <c:pt idx="13">
                  <c:v>-35</c:v>
                </c:pt>
                <c:pt idx="14">
                  <c:v>-35</c:v>
                </c:pt>
                <c:pt idx="15">
                  <c:v>-35</c:v>
                </c:pt>
                <c:pt idx="16">
                  <c:v>-35</c:v>
                </c:pt>
                <c:pt idx="17">
                  <c:v>-35</c:v>
                </c:pt>
                <c:pt idx="18">
                  <c:v>-35</c:v>
                </c:pt>
                <c:pt idx="19">
                  <c:v>-35</c:v>
                </c:pt>
                <c:pt idx="20">
                  <c:v>-35</c:v>
                </c:pt>
                <c:pt idx="21">
                  <c:v>-35</c:v>
                </c:pt>
                <c:pt idx="22">
                  <c:v>-35</c:v>
                </c:pt>
                <c:pt idx="23">
                  <c:v>-35</c:v>
                </c:pt>
                <c:pt idx="24">
                  <c:v>-35</c:v>
                </c:pt>
                <c:pt idx="25">
                  <c:v>-35</c:v>
                </c:pt>
                <c:pt idx="26">
                  <c:v>-35</c:v>
                </c:pt>
                <c:pt idx="27">
                  <c:v>-35</c:v>
                </c:pt>
                <c:pt idx="28">
                  <c:v>-35</c:v>
                </c:pt>
                <c:pt idx="29">
                  <c:v>-35</c:v>
                </c:pt>
                <c:pt idx="30">
                  <c:v>-35</c:v>
                </c:pt>
                <c:pt idx="31">
                  <c:v>-35</c:v>
                </c:pt>
                <c:pt idx="32">
                  <c:v>-35</c:v>
                </c:pt>
                <c:pt idx="33">
                  <c:v>-35</c:v>
                </c:pt>
                <c:pt idx="34">
                  <c:v>-35</c:v>
                </c:pt>
                <c:pt idx="35">
                  <c:v>-35</c:v>
                </c:pt>
                <c:pt idx="36">
                  <c:v>-35</c:v>
                </c:pt>
                <c:pt idx="37">
                  <c:v>-35</c:v>
                </c:pt>
                <c:pt idx="38">
                  <c:v>-35</c:v>
                </c:pt>
                <c:pt idx="39">
                  <c:v>-35</c:v>
                </c:pt>
                <c:pt idx="40">
                  <c:v>-35</c:v>
                </c:pt>
                <c:pt idx="41">
                  <c:v>-35</c:v>
                </c:pt>
                <c:pt idx="42">
                  <c:v>-35</c:v>
                </c:pt>
                <c:pt idx="43">
                  <c:v>-35</c:v>
                </c:pt>
                <c:pt idx="44">
                  <c:v>-35</c:v>
                </c:pt>
                <c:pt idx="45">
                  <c:v>-35</c:v>
                </c:pt>
                <c:pt idx="46">
                  <c:v>-35</c:v>
                </c:pt>
                <c:pt idx="47">
                  <c:v>-35</c:v>
                </c:pt>
                <c:pt idx="48">
                  <c:v>-35</c:v>
                </c:pt>
                <c:pt idx="49">
                  <c:v>-35</c:v>
                </c:pt>
                <c:pt idx="50">
                  <c:v>-35</c:v>
                </c:pt>
                <c:pt idx="51">
                  <c:v>-35</c:v>
                </c:pt>
                <c:pt idx="52">
                  <c:v>-35</c:v>
                </c:pt>
                <c:pt idx="53">
                  <c:v>-35</c:v>
                </c:pt>
                <c:pt idx="54">
                  <c:v>-35</c:v>
                </c:pt>
                <c:pt idx="55">
                  <c:v>-35</c:v>
                </c:pt>
                <c:pt idx="56">
                  <c:v>-35</c:v>
                </c:pt>
                <c:pt idx="57">
                  <c:v>-35</c:v>
                </c:pt>
                <c:pt idx="58">
                  <c:v>-35</c:v>
                </c:pt>
                <c:pt idx="59">
                  <c:v>-35</c:v>
                </c:pt>
                <c:pt idx="60">
                  <c:v>-35</c:v>
                </c:pt>
                <c:pt idx="61">
                  <c:v>-35</c:v>
                </c:pt>
                <c:pt idx="62">
                  <c:v>-35</c:v>
                </c:pt>
                <c:pt idx="63">
                  <c:v>-35</c:v>
                </c:pt>
                <c:pt idx="64">
                  <c:v>-35</c:v>
                </c:pt>
                <c:pt idx="65">
                  <c:v>-35</c:v>
                </c:pt>
                <c:pt idx="66">
                  <c:v>-35</c:v>
                </c:pt>
                <c:pt idx="67">
                  <c:v>-35</c:v>
                </c:pt>
                <c:pt idx="68">
                  <c:v>-35</c:v>
                </c:pt>
                <c:pt idx="69">
                  <c:v>-35</c:v>
                </c:pt>
                <c:pt idx="70">
                  <c:v>-35</c:v>
                </c:pt>
                <c:pt idx="71">
                  <c:v>-35</c:v>
                </c:pt>
                <c:pt idx="72">
                  <c:v>-35</c:v>
                </c:pt>
                <c:pt idx="73">
                  <c:v>-35</c:v>
                </c:pt>
                <c:pt idx="74">
                  <c:v>-35</c:v>
                </c:pt>
                <c:pt idx="75">
                  <c:v>-35</c:v>
                </c:pt>
                <c:pt idx="76">
                  <c:v>-35</c:v>
                </c:pt>
                <c:pt idx="77">
                  <c:v>-35</c:v>
                </c:pt>
                <c:pt idx="78">
                  <c:v>-35</c:v>
                </c:pt>
                <c:pt idx="79">
                  <c:v>-35</c:v>
                </c:pt>
                <c:pt idx="80">
                  <c:v>-35</c:v>
                </c:pt>
                <c:pt idx="81">
                  <c:v>-35</c:v>
                </c:pt>
                <c:pt idx="82">
                  <c:v>-35</c:v>
                </c:pt>
                <c:pt idx="83">
                  <c:v>-35</c:v>
                </c:pt>
                <c:pt idx="84">
                  <c:v>-35</c:v>
                </c:pt>
                <c:pt idx="85">
                  <c:v>-35</c:v>
                </c:pt>
                <c:pt idx="86">
                  <c:v>-35</c:v>
                </c:pt>
                <c:pt idx="87">
                  <c:v>-35</c:v>
                </c:pt>
                <c:pt idx="88">
                  <c:v>-35</c:v>
                </c:pt>
                <c:pt idx="89">
                  <c:v>-35</c:v>
                </c:pt>
                <c:pt idx="90">
                  <c:v>-35</c:v>
                </c:pt>
                <c:pt idx="91">
                  <c:v>-35</c:v>
                </c:pt>
                <c:pt idx="92">
                  <c:v>-35</c:v>
                </c:pt>
                <c:pt idx="93">
                  <c:v>-35</c:v>
                </c:pt>
                <c:pt idx="94">
                  <c:v>-35</c:v>
                </c:pt>
                <c:pt idx="95">
                  <c:v>-35</c:v>
                </c:pt>
                <c:pt idx="96">
                  <c:v>-35</c:v>
                </c:pt>
                <c:pt idx="97">
                  <c:v>-35</c:v>
                </c:pt>
                <c:pt idx="98">
                  <c:v>-35</c:v>
                </c:pt>
                <c:pt idx="99">
                  <c:v>-35</c:v>
                </c:pt>
                <c:pt idx="100">
                  <c:v>-35</c:v>
                </c:pt>
                <c:pt idx="101">
                  <c:v>-34</c:v>
                </c:pt>
                <c:pt idx="102">
                  <c:v>-33</c:v>
                </c:pt>
                <c:pt idx="103">
                  <c:v>-32</c:v>
                </c:pt>
                <c:pt idx="104">
                  <c:v>-31</c:v>
                </c:pt>
                <c:pt idx="105">
                  <c:v>-30</c:v>
                </c:pt>
                <c:pt idx="106">
                  <c:v>-29</c:v>
                </c:pt>
                <c:pt idx="107">
                  <c:v>-28</c:v>
                </c:pt>
                <c:pt idx="108">
                  <c:v>-27</c:v>
                </c:pt>
                <c:pt idx="109">
                  <c:v>-26</c:v>
                </c:pt>
                <c:pt idx="110">
                  <c:v>-25</c:v>
                </c:pt>
                <c:pt idx="111">
                  <c:v>-24</c:v>
                </c:pt>
                <c:pt idx="112">
                  <c:v>-23</c:v>
                </c:pt>
                <c:pt idx="113">
                  <c:v>-22</c:v>
                </c:pt>
                <c:pt idx="114">
                  <c:v>-21</c:v>
                </c:pt>
                <c:pt idx="115">
                  <c:v>-20</c:v>
                </c:pt>
                <c:pt idx="116">
                  <c:v>-19</c:v>
                </c:pt>
                <c:pt idx="117">
                  <c:v>-18</c:v>
                </c:pt>
                <c:pt idx="118">
                  <c:v>-17</c:v>
                </c:pt>
                <c:pt idx="119">
                  <c:v>-16</c:v>
                </c:pt>
                <c:pt idx="120">
                  <c:v>-15</c:v>
                </c:pt>
                <c:pt idx="121">
                  <c:v>-14</c:v>
                </c:pt>
                <c:pt idx="122">
                  <c:v>-13</c:v>
                </c:pt>
                <c:pt idx="123">
                  <c:v>-12</c:v>
                </c:pt>
                <c:pt idx="124">
                  <c:v>-11</c:v>
                </c:pt>
                <c:pt idx="125">
                  <c:v>-10</c:v>
                </c:pt>
                <c:pt idx="126">
                  <c:v>-9</c:v>
                </c:pt>
                <c:pt idx="127">
                  <c:v>-8</c:v>
                </c:pt>
                <c:pt idx="128">
                  <c:v>-7</c:v>
                </c:pt>
                <c:pt idx="129">
                  <c:v>-6</c:v>
                </c:pt>
                <c:pt idx="130">
                  <c:v>-5</c:v>
                </c:pt>
                <c:pt idx="131">
                  <c:v>-4</c:v>
                </c:pt>
                <c:pt idx="132">
                  <c:v>-3</c:v>
                </c:pt>
                <c:pt idx="133">
                  <c:v>-2</c:v>
                </c:pt>
                <c:pt idx="134">
                  <c:v>-1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8</c:v>
                </c:pt>
                <c:pt idx="144">
                  <c:v>9</c:v>
                </c:pt>
                <c:pt idx="145">
                  <c:v>10</c:v>
                </c:pt>
                <c:pt idx="146">
                  <c:v>11</c:v>
                </c:pt>
                <c:pt idx="147">
                  <c:v>12</c:v>
                </c:pt>
                <c:pt idx="148">
                  <c:v>13</c:v>
                </c:pt>
                <c:pt idx="149">
                  <c:v>14</c:v>
                </c:pt>
                <c:pt idx="150">
                  <c:v>15</c:v>
                </c:pt>
                <c:pt idx="151">
                  <c:v>16</c:v>
                </c:pt>
                <c:pt idx="152">
                  <c:v>17</c:v>
                </c:pt>
                <c:pt idx="153">
                  <c:v>18</c:v>
                </c:pt>
                <c:pt idx="154">
                  <c:v>19</c:v>
                </c:pt>
                <c:pt idx="155">
                  <c:v>20</c:v>
                </c:pt>
                <c:pt idx="156">
                  <c:v>21</c:v>
                </c:pt>
                <c:pt idx="157">
                  <c:v>22</c:v>
                </c:pt>
                <c:pt idx="158">
                  <c:v>23</c:v>
                </c:pt>
                <c:pt idx="159">
                  <c:v>24</c:v>
                </c:pt>
                <c:pt idx="160">
                  <c:v>25</c:v>
                </c:pt>
                <c:pt idx="161">
                  <c:v>26</c:v>
                </c:pt>
                <c:pt idx="162">
                  <c:v>27</c:v>
                </c:pt>
                <c:pt idx="163">
                  <c:v>28</c:v>
                </c:pt>
                <c:pt idx="164">
                  <c:v>29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33</c:v>
                </c:pt>
                <c:pt idx="169">
                  <c:v>34</c:v>
                </c:pt>
                <c:pt idx="170">
                  <c:v>35</c:v>
                </c:pt>
                <c:pt idx="171">
                  <c:v>36</c:v>
                </c:pt>
                <c:pt idx="172">
                  <c:v>37</c:v>
                </c:pt>
                <c:pt idx="173">
                  <c:v>38</c:v>
                </c:pt>
                <c:pt idx="174">
                  <c:v>39</c:v>
                </c:pt>
                <c:pt idx="175">
                  <c:v>40</c:v>
                </c:pt>
                <c:pt idx="176">
                  <c:v>41</c:v>
                </c:pt>
                <c:pt idx="177">
                  <c:v>42</c:v>
                </c:pt>
                <c:pt idx="178">
                  <c:v>43</c:v>
                </c:pt>
                <c:pt idx="179">
                  <c:v>44</c:v>
                </c:pt>
                <c:pt idx="180">
                  <c:v>45</c:v>
                </c:pt>
                <c:pt idx="181">
                  <c:v>46</c:v>
                </c:pt>
                <c:pt idx="182">
                  <c:v>47</c:v>
                </c:pt>
                <c:pt idx="183">
                  <c:v>48</c:v>
                </c:pt>
                <c:pt idx="184">
                  <c:v>49</c:v>
                </c:pt>
                <c:pt idx="185">
                  <c:v>50</c:v>
                </c:pt>
                <c:pt idx="186">
                  <c:v>51</c:v>
                </c:pt>
                <c:pt idx="187">
                  <c:v>52</c:v>
                </c:pt>
                <c:pt idx="188">
                  <c:v>53</c:v>
                </c:pt>
                <c:pt idx="189">
                  <c:v>54</c:v>
                </c:pt>
                <c:pt idx="190">
                  <c:v>55</c:v>
                </c:pt>
                <c:pt idx="191">
                  <c:v>56</c:v>
                </c:pt>
                <c:pt idx="192">
                  <c:v>57</c:v>
                </c:pt>
                <c:pt idx="193">
                  <c:v>58</c:v>
                </c:pt>
                <c:pt idx="194">
                  <c:v>59</c:v>
                </c:pt>
                <c:pt idx="195">
                  <c:v>60</c:v>
                </c:pt>
                <c:pt idx="196">
                  <c:v>61</c:v>
                </c:pt>
                <c:pt idx="197">
                  <c:v>62</c:v>
                </c:pt>
                <c:pt idx="198">
                  <c:v>63</c:v>
                </c:pt>
                <c:pt idx="199">
                  <c:v>64</c:v>
                </c:pt>
                <c:pt idx="200">
                  <c:v>65</c:v>
                </c:pt>
              </c:numCache>
            </c:numRef>
          </c:yVal>
          <c:smooth val="1"/>
        </c:ser>
        <c:axId val="85095936"/>
        <c:axId val="85097856"/>
      </c:scatterChart>
      <c:valAx>
        <c:axId val="85095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  <a:r>
                  <a:rPr lang="en-US" baseline="-25000"/>
                  <a:t>t</a:t>
                </a:r>
              </a:p>
            </c:rich>
          </c:tx>
          <c:layout/>
        </c:title>
        <c:numFmt formatCode="General" sourceLinked="1"/>
        <c:tickLblPos val="nextTo"/>
        <c:crossAx val="85097856"/>
        <c:crosses val="autoZero"/>
        <c:crossBetween val="midCat"/>
      </c:valAx>
      <c:valAx>
        <c:axId val="85097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Lucro</a:t>
                </a:r>
              </a:p>
            </c:rich>
          </c:tx>
          <c:layout/>
        </c:title>
        <c:numFmt formatCode="General" sourceLinked="1"/>
        <c:tickLblPos val="nextTo"/>
        <c:crossAx val="85095936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Retorno do financiamento com a put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'1b'!$D$14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xVal>
            <c:numRef>
              <c:f>'1b'!$B$15:$B$215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'1b'!$D$15:$D$215</c:f>
              <c:numCache>
                <c:formatCode>General</c:formatCode>
                <c:ptCount val="201"/>
                <c:pt idx="0">
                  <c:v>-0.2592592592592593</c:v>
                </c:pt>
                <c:pt idx="1">
                  <c:v>-0.2592592592592593</c:v>
                </c:pt>
                <c:pt idx="2">
                  <c:v>-0.2592592592592593</c:v>
                </c:pt>
                <c:pt idx="3">
                  <c:v>-0.2592592592592593</c:v>
                </c:pt>
                <c:pt idx="4">
                  <c:v>-0.2592592592592593</c:v>
                </c:pt>
                <c:pt idx="5">
                  <c:v>-0.2592592592592593</c:v>
                </c:pt>
                <c:pt idx="6">
                  <c:v>-0.2592592592592593</c:v>
                </c:pt>
                <c:pt idx="7">
                  <c:v>-0.2592592592592593</c:v>
                </c:pt>
                <c:pt idx="8">
                  <c:v>-0.2592592592592593</c:v>
                </c:pt>
                <c:pt idx="9">
                  <c:v>-0.2592592592592593</c:v>
                </c:pt>
                <c:pt idx="10">
                  <c:v>-0.2592592592592593</c:v>
                </c:pt>
                <c:pt idx="11">
                  <c:v>-0.2592592592592593</c:v>
                </c:pt>
                <c:pt idx="12">
                  <c:v>-0.2592592592592593</c:v>
                </c:pt>
                <c:pt idx="13">
                  <c:v>-0.2592592592592593</c:v>
                </c:pt>
                <c:pt idx="14">
                  <c:v>-0.2592592592592593</c:v>
                </c:pt>
                <c:pt idx="15">
                  <c:v>-0.2592592592592593</c:v>
                </c:pt>
                <c:pt idx="16">
                  <c:v>-0.2592592592592593</c:v>
                </c:pt>
                <c:pt idx="17">
                  <c:v>-0.2592592592592593</c:v>
                </c:pt>
                <c:pt idx="18">
                  <c:v>-0.2592592592592593</c:v>
                </c:pt>
                <c:pt idx="19">
                  <c:v>-0.2592592592592593</c:v>
                </c:pt>
                <c:pt idx="20">
                  <c:v>-0.2592592592592593</c:v>
                </c:pt>
                <c:pt idx="21">
                  <c:v>-0.2592592592592593</c:v>
                </c:pt>
                <c:pt idx="22">
                  <c:v>-0.2592592592592593</c:v>
                </c:pt>
                <c:pt idx="23">
                  <c:v>-0.2592592592592593</c:v>
                </c:pt>
                <c:pt idx="24">
                  <c:v>-0.2592592592592593</c:v>
                </c:pt>
                <c:pt idx="25">
                  <c:v>-0.2592592592592593</c:v>
                </c:pt>
                <c:pt idx="26">
                  <c:v>-0.2592592592592593</c:v>
                </c:pt>
                <c:pt idx="27">
                  <c:v>-0.2592592592592593</c:v>
                </c:pt>
                <c:pt idx="28">
                  <c:v>-0.2592592592592593</c:v>
                </c:pt>
                <c:pt idx="29">
                  <c:v>-0.2592592592592593</c:v>
                </c:pt>
                <c:pt idx="30">
                  <c:v>-0.2592592592592593</c:v>
                </c:pt>
                <c:pt idx="31">
                  <c:v>-0.2592592592592593</c:v>
                </c:pt>
                <c:pt idx="32">
                  <c:v>-0.2592592592592593</c:v>
                </c:pt>
                <c:pt idx="33">
                  <c:v>-0.2592592592592593</c:v>
                </c:pt>
                <c:pt idx="34">
                  <c:v>-0.2592592592592593</c:v>
                </c:pt>
                <c:pt idx="35">
                  <c:v>-0.2592592592592593</c:v>
                </c:pt>
                <c:pt idx="36">
                  <c:v>-0.2592592592592593</c:v>
                </c:pt>
                <c:pt idx="37">
                  <c:v>-0.2592592592592593</c:v>
                </c:pt>
                <c:pt idx="38">
                  <c:v>-0.2592592592592593</c:v>
                </c:pt>
                <c:pt idx="39">
                  <c:v>-0.2592592592592593</c:v>
                </c:pt>
                <c:pt idx="40">
                  <c:v>-0.2592592592592593</c:v>
                </c:pt>
                <c:pt idx="41">
                  <c:v>-0.2592592592592593</c:v>
                </c:pt>
                <c:pt idx="42">
                  <c:v>-0.2592592592592593</c:v>
                </c:pt>
                <c:pt idx="43">
                  <c:v>-0.2592592592592593</c:v>
                </c:pt>
                <c:pt idx="44">
                  <c:v>-0.2592592592592593</c:v>
                </c:pt>
                <c:pt idx="45">
                  <c:v>-0.2592592592592593</c:v>
                </c:pt>
                <c:pt idx="46">
                  <c:v>-0.2592592592592593</c:v>
                </c:pt>
                <c:pt idx="47">
                  <c:v>-0.2592592592592593</c:v>
                </c:pt>
                <c:pt idx="48">
                  <c:v>-0.2592592592592593</c:v>
                </c:pt>
                <c:pt idx="49">
                  <c:v>-0.2592592592592593</c:v>
                </c:pt>
                <c:pt idx="50">
                  <c:v>-0.2592592592592593</c:v>
                </c:pt>
                <c:pt idx="51">
                  <c:v>-0.2592592592592593</c:v>
                </c:pt>
                <c:pt idx="52">
                  <c:v>-0.2592592592592593</c:v>
                </c:pt>
                <c:pt idx="53">
                  <c:v>-0.2592592592592593</c:v>
                </c:pt>
                <c:pt idx="54">
                  <c:v>-0.2592592592592593</c:v>
                </c:pt>
                <c:pt idx="55">
                  <c:v>-0.2592592592592593</c:v>
                </c:pt>
                <c:pt idx="56">
                  <c:v>-0.2592592592592593</c:v>
                </c:pt>
                <c:pt idx="57">
                  <c:v>-0.2592592592592593</c:v>
                </c:pt>
                <c:pt idx="58">
                  <c:v>-0.2592592592592593</c:v>
                </c:pt>
                <c:pt idx="59">
                  <c:v>-0.2592592592592593</c:v>
                </c:pt>
                <c:pt idx="60">
                  <c:v>-0.2592592592592593</c:v>
                </c:pt>
                <c:pt idx="61">
                  <c:v>-0.2592592592592593</c:v>
                </c:pt>
                <c:pt idx="62">
                  <c:v>-0.2592592592592593</c:v>
                </c:pt>
                <c:pt idx="63">
                  <c:v>-0.2592592592592593</c:v>
                </c:pt>
                <c:pt idx="64">
                  <c:v>-0.2592592592592593</c:v>
                </c:pt>
                <c:pt idx="65">
                  <c:v>-0.2592592592592593</c:v>
                </c:pt>
                <c:pt idx="66">
                  <c:v>-0.2592592592592593</c:v>
                </c:pt>
                <c:pt idx="67">
                  <c:v>-0.2592592592592593</c:v>
                </c:pt>
                <c:pt idx="68">
                  <c:v>-0.2592592592592593</c:v>
                </c:pt>
                <c:pt idx="69">
                  <c:v>-0.2592592592592593</c:v>
                </c:pt>
                <c:pt idx="70">
                  <c:v>-0.2592592592592593</c:v>
                </c:pt>
                <c:pt idx="71">
                  <c:v>-0.2592592592592593</c:v>
                </c:pt>
                <c:pt idx="72">
                  <c:v>-0.2592592592592593</c:v>
                </c:pt>
                <c:pt idx="73">
                  <c:v>-0.2592592592592593</c:v>
                </c:pt>
                <c:pt idx="74">
                  <c:v>-0.2592592592592593</c:v>
                </c:pt>
                <c:pt idx="75">
                  <c:v>-0.2592592592592593</c:v>
                </c:pt>
                <c:pt idx="76">
                  <c:v>-0.2592592592592593</c:v>
                </c:pt>
                <c:pt idx="77">
                  <c:v>-0.2592592592592593</c:v>
                </c:pt>
                <c:pt idx="78">
                  <c:v>-0.2592592592592593</c:v>
                </c:pt>
                <c:pt idx="79">
                  <c:v>-0.2592592592592593</c:v>
                </c:pt>
                <c:pt idx="80">
                  <c:v>-0.2592592592592593</c:v>
                </c:pt>
                <c:pt idx="81">
                  <c:v>-0.2592592592592593</c:v>
                </c:pt>
                <c:pt idx="82">
                  <c:v>-0.2592592592592593</c:v>
                </c:pt>
                <c:pt idx="83">
                  <c:v>-0.2592592592592593</c:v>
                </c:pt>
                <c:pt idx="84">
                  <c:v>-0.2592592592592593</c:v>
                </c:pt>
                <c:pt idx="85">
                  <c:v>-0.2592592592592593</c:v>
                </c:pt>
                <c:pt idx="86">
                  <c:v>-0.2592592592592593</c:v>
                </c:pt>
                <c:pt idx="87">
                  <c:v>-0.2592592592592593</c:v>
                </c:pt>
                <c:pt idx="88">
                  <c:v>-0.2592592592592593</c:v>
                </c:pt>
                <c:pt idx="89">
                  <c:v>-0.2592592592592593</c:v>
                </c:pt>
                <c:pt idx="90">
                  <c:v>-0.2592592592592593</c:v>
                </c:pt>
                <c:pt idx="91">
                  <c:v>-0.2592592592592593</c:v>
                </c:pt>
                <c:pt idx="92">
                  <c:v>-0.2592592592592593</c:v>
                </c:pt>
                <c:pt idx="93">
                  <c:v>-0.2592592592592593</c:v>
                </c:pt>
                <c:pt idx="94">
                  <c:v>-0.2592592592592593</c:v>
                </c:pt>
                <c:pt idx="95">
                  <c:v>-0.2592592592592593</c:v>
                </c:pt>
                <c:pt idx="96">
                  <c:v>-0.2592592592592593</c:v>
                </c:pt>
                <c:pt idx="97">
                  <c:v>-0.2592592592592593</c:v>
                </c:pt>
                <c:pt idx="98">
                  <c:v>-0.2592592592592593</c:v>
                </c:pt>
                <c:pt idx="99">
                  <c:v>-0.2592592592592593</c:v>
                </c:pt>
                <c:pt idx="100">
                  <c:v>-0.2592592592592593</c:v>
                </c:pt>
                <c:pt idx="101">
                  <c:v>-0.25185185185185188</c:v>
                </c:pt>
                <c:pt idx="102">
                  <c:v>-0.24444444444444446</c:v>
                </c:pt>
                <c:pt idx="103">
                  <c:v>-0.23703703703703705</c:v>
                </c:pt>
                <c:pt idx="104">
                  <c:v>-0.22962962962962963</c:v>
                </c:pt>
                <c:pt idx="105">
                  <c:v>-0.22222222222222221</c:v>
                </c:pt>
                <c:pt idx="106">
                  <c:v>-0.21481481481481479</c:v>
                </c:pt>
                <c:pt idx="107">
                  <c:v>-0.20740740740740737</c:v>
                </c:pt>
                <c:pt idx="108">
                  <c:v>-0.19999999999999996</c:v>
                </c:pt>
                <c:pt idx="109">
                  <c:v>-0.19259259259259254</c:v>
                </c:pt>
                <c:pt idx="110">
                  <c:v>-0.18518518518518523</c:v>
                </c:pt>
                <c:pt idx="111">
                  <c:v>-0.17777777777777781</c:v>
                </c:pt>
                <c:pt idx="112">
                  <c:v>-0.17037037037037039</c:v>
                </c:pt>
                <c:pt idx="113">
                  <c:v>-0.16296296296296298</c:v>
                </c:pt>
                <c:pt idx="114">
                  <c:v>-0.15555555555555556</c:v>
                </c:pt>
                <c:pt idx="115">
                  <c:v>-0.14814814814814814</c:v>
                </c:pt>
                <c:pt idx="116">
                  <c:v>-0.14074074074074072</c:v>
                </c:pt>
                <c:pt idx="117">
                  <c:v>-0.1333333333333333</c:v>
                </c:pt>
                <c:pt idx="118">
                  <c:v>-0.12592592592592589</c:v>
                </c:pt>
                <c:pt idx="119">
                  <c:v>-0.11851851851851847</c:v>
                </c:pt>
                <c:pt idx="120">
                  <c:v>-0.11111111111111116</c:v>
                </c:pt>
                <c:pt idx="121">
                  <c:v>-0.10370370370370374</c:v>
                </c:pt>
                <c:pt idx="122">
                  <c:v>-9.6296296296296324E-2</c:v>
                </c:pt>
                <c:pt idx="123">
                  <c:v>-8.8888888888888906E-2</c:v>
                </c:pt>
                <c:pt idx="124">
                  <c:v>-8.1481481481481488E-2</c:v>
                </c:pt>
                <c:pt idx="125">
                  <c:v>-7.407407407407407E-2</c:v>
                </c:pt>
                <c:pt idx="126">
                  <c:v>-6.6666666666666652E-2</c:v>
                </c:pt>
                <c:pt idx="127">
                  <c:v>-5.9259259259259234E-2</c:v>
                </c:pt>
                <c:pt idx="128">
                  <c:v>-5.1851851851851816E-2</c:v>
                </c:pt>
                <c:pt idx="129">
                  <c:v>-4.4444444444444398E-2</c:v>
                </c:pt>
                <c:pt idx="130">
                  <c:v>-3.703703703703709E-2</c:v>
                </c:pt>
                <c:pt idx="131">
                  <c:v>-2.9629629629629672E-2</c:v>
                </c:pt>
                <c:pt idx="132">
                  <c:v>-2.2222222222222254E-2</c:v>
                </c:pt>
                <c:pt idx="133">
                  <c:v>-1.4814814814814836E-2</c:v>
                </c:pt>
                <c:pt idx="134">
                  <c:v>-7.4074074074074181E-3</c:v>
                </c:pt>
                <c:pt idx="135">
                  <c:v>0</c:v>
                </c:pt>
                <c:pt idx="136">
                  <c:v>7.4074074074073071E-3</c:v>
                </c:pt>
                <c:pt idx="137">
                  <c:v>1.4814814814814836E-2</c:v>
                </c:pt>
                <c:pt idx="138">
                  <c:v>2.2222222222222143E-2</c:v>
                </c:pt>
                <c:pt idx="139">
                  <c:v>2.9629629629629672E-2</c:v>
                </c:pt>
                <c:pt idx="140">
                  <c:v>3.7037037037036979E-2</c:v>
                </c:pt>
                <c:pt idx="141">
                  <c:v>4.4444444444444509E-2</c:v>
                </c:pt>
                <c:pt idx="142">
                  <c:v>5.1851851851851816E-2</c:v>
                </c:pt>
                <c:pt idx="143">
                  <c:v>5.9259259259259345E-2</c:v>
                </c:pt>
                <c:pt idx="144">
                  <c:v>6.6666666666666652E-2</c:v>
                </c:pt>
                <c:pt idx="145">
                  <c:v>7.4074074074074181E-2</c:v>
                </c:pt>
                <c:pt idx="146">
                  <c:v>8.1481481481481488E-2</c:v>
                </c:pt>
                <c:pt idx="147">
                  <c:v>8.8888888888888795E-2</c:v>
                </c:pt>
                <c:pt idx="148">
                  <c:v>9.6296296296296324E-2</c:v>
                </c:pt>
                <c:pt idx="149">
                  <c:v>0.10370370370370363</c:v>
                </c:pt>
                <c:pt idx="150">
                  <c:v>0.11111111111111116</c:v>
                </c:pt>
                <c:pt idx="151">
                  <c:v>0.11851851851851847</c:v>
                </c:pt>
                <c:pt idx="152">
                  <c:v>0.125925925925926</c:v>
                </c:pt>
                <c:pt idx="153">
                  <c:v>0.1333333333333333</c:v>
                </c:pt>
                <c:pt idx="154">
                  <c:v>0.14074074074074083</c:v>
                </c:pt>
                <c:pt idx="155">
                  <c:v>0.14814814814814814</c:v>
                </c:pt>
                <c:pt idx="156">
                  <c:v>0.15555555555555545</c:v>
                </c:pt>
                <c:pt idx="157">
                  <c:v>0.16296296296296298</c:v>
                </c:pt>
                <c:pt idx="158">
                  <c:v>0.17037037037037028</c:v>
                </c:pt>
                <c:pt idx="159">
                  <c:v>0.17777777777777781</c:v>
                </c:pt>
                <c:pt idx="160">
                  <c:v>0.18518518518518512</c:v>
                </c:pt>
                <c:pt idx="161">
                  <c:v>0.19259259259259265</c:v>
                </c:pt>
                <c:pt idx="162">
                  <c:v>0.19999999999999996</c:v>
                </c:pt>
                <c:pt idx="163">
                  <c:v>0.20740740740740748</c:v>
                </c:pt>
                <c:pt idx="164">
                  <c:v>0.21481481481481479</c:v>
                </c:pt>
                <c:pt idx="165">
                  <c:v>0.22222222222222232</c:v>
                </c:pt>
                <c:pt idx="166">
                  <c:v>0.22962962962962963</c:v>
                </c:pt>
                <c:pt idx="167">
                  <c:v>0.23703703703703694</c:v>
                </c:pt>
                <c:pt idx="168">
                  <c:v>0.24444444444444446</c:v>
                </c:pt>
                <c:pt idx="169">
                  <c:v>0.25185185185185177</c:v>
                </c:pt>
                <c:pt idx="170">
                  <c:v>0.2592592592592593</c:v>
                </c:pt>
                <c:pt idx="171">
                  <c:v>0.26666666666666661</c:v>
                </c:pt>
                <c:pt idx="172">
                  <c:v>0.27407407407407414</c:v>
                </c:pt>
                <c:pt idx="173">
                  <c:v>0.28148148148148144</c:v>
                </c:pt>
                <c:pt idx="174">
                  <c:v>0.28888888888888897</c:v>
                </c:pt>
                <c:pt idx="175">
                  <c:v>0.29629629629629628</c:v>
                </c:pt>
                <c:pt idx="176">
                  <c:v>0.30370370370370381</c:v>
                </c:pt>
                <c:pt idx="177">
                  <c:v>0.31111111111111112</c:v>
                </c:pt>
                <c:pt idx="178">
                  <c:v>0.31851851851851842</c:v>
                </c:pt>
                <c:pt idx="179">
                  <c:v>0.32592592592592595</c:v>
                </c:pt>
                <c:pt idx="180">
                  <c:v>0.33333333333333326</c:v>
                </c:pt>
                <c:pt idx="181">
                  <c:v>0.34074074074074079</c:v>
                </c:pt>
                <c:pt idx="182">
                  <c:v>0.3481481481481481</c:v>
                </c:pt>
                <c:pt idx="183">
                  <c:v>0.35555555555555562</c:v>
                </c:pt>
                <c:pt idx="184">
                  <c:v>0.36296296296296293</c:v>
                </c:pt>
                <c:pt idx="185">
                  <c:v>0.37037037037037046</c:v>
                </c:pt>
                <c:pt idx="186">
                  <c:v>0.37777777777777777</c:v>
                </c:pt>
                <c:pt idx="187">
                  <c:v>0.38518518518518507</c:v>
                </c:pt>
                <c:pt idx="188">
                  <c:v>0.3925925925925926</c:v>
                </c:pt>
                <c:pt idx="189">
                  <c:v>0.39999999999999991</c:v>
                </c:pt>
                <c:pt idx="190">
                  <c:v>0.40740740740740744</c:v>
                </c:pt>
                <c:pt idx="191">
                  <c:v>0.41481481481481475</c:v>
                </c:pt>
                <c:pt idx="192">
                  <c:v>0.42222222222222228</c:v>
                </c:pt>
                <c:pt idx="193">
                  <c:v>0.42962962962962958</c:v>
                </c:pt>
                <c:pt idx="194">
                  <c:v>0.43703703703703711</c:v>
                </c:pt>
                <c:pt idx="195">
                  <c:v>0.44444444444444442</c:v>
                </c:pt>
                <c:pt idx="196">
                  <c:v>0.45185185185185195</c:v>
                </c:pt>
                <c:pt idx="197">
                  <c:v>0.45925925925925926</c:v>
                </c:pt>
                <c:pt idx="198">
                  <c:v>0.46666666666666656</c:v>
                </c:pt>
                <c:pt idx="199">
                  <c:v>0.47407407407407409</c:v>
                </c:pt>
                <c:pt idx="200">
                  <c:v>0.4814814814814814</c:v>
                </c:pt>
              </c:numCache>
            </c:numRef>
          </c:yVal>
          <c:smooth val="1"/>
        </c:ser>
        <c:axId val="160877568"/>
        <c:axId val="161457280"/>
      </c:scatterChart>
      <c:valAx>
        <c:axId val="160877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  <a:r>
                  <a:rPr lang="en-US" baseline="-25000"/>
                  <a:t>t</a:t>
                </a:r>
              </a:p>
            </c:rich>
          </c:tx>
          <c:layout/>
        </c:title>
        <c:numFmt formatCode="General" sourceLinked="1"/>
        <c:tickLblPos val="nextTo"/>
        <c:crossAx val="161457280"/>
        <c:crosses val="autoZero"/>
        <c:crossBetween val="midCat"/>
      </c:valAx>
      <c:valAx>
        <c:axId val="161457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Rendimento</a:t>
                </a:r>
              </a:p>
            </c:rich>
          </c:tx>
          <c:layout/>
        </c:title>
        <c:numFmt formatCode="General" sourceLinked="1"/>
        <c:tickLblPos val="nextTo"/>
        <c:crossAx val="160877568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 sz="1600"/>
              <a:t>Lucro</a:t>
            </a:r>
            <a:r>
              <a:rPr lang="en-US" sz="1600" baseline="0"/>
              <a:t> da caixa com reposição call</a:t>
            </a:r>
            <a:endParaRPr lang="en-US" sz="1600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'1c'!$C$15</c:f>
              <c:strCache>
                <c:ptCount val="1"/>
                <c:pt idx="0">
                  <c:v>Lt</c:v>
                </c:pt>
              </c:strCache>
            </c:strRef>
          </c:tx>
          <c:marker>
            <c:symbol val="none"/>
          </c:marker>
          <c:xVal>
            <c:numRef>
              <c:f>'1c'!$B$16:$B$216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'1c'!$C$16:$C$216</c:f>
              <c:numCache>
                <c:formatCode>General</c:formatCode>
                <c:ptCount val="201"/>
                <c:pt idx="0">
                  <c:v>65</c:v>
                </c:pt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-1</c:v>
                </c:pt>
                <c:pt idx="67">
                  <c:v>-2</c:v>
                </c:pt>
                <c:pt idx="68">
                  <c:v>-3</c:v>
                </c:pt>
                <c:pt idx="69">
                  <c:v>-4</c:v>
                </c:pt>
                <c:pt idx="70">
                  <c:v>-5</c:v>
                </c:pt>
                <c:pt idx="71">
                  <c:v>-6</c:v>
                </c:pt>
                <c:pt idx="72">
                  <c:v>-7</c:v>
                </c:pt>
                <c:pt idx="73">
                  <c:v>-8</c:v>
                </c:pt>
                <c:pt idx="74">
                  <c:v>-9</c:v>
                </c:pt>
                <c:pt idx="75">
                  <c:v>-10</c:v>
                </c:pt>
                <c:pt idx="76">
                  <c:v>-11</c:v>
                </c:pt>
                <c:pt idx="77">
                  <c:v>-12</c:v>
                </c:pt>
                <c:pt idx="78">
                  <c:v>-13</c:v>
                </c:pt>
                <c:pt idx="79">
                  <c:v>-14</c:v>
                </c:pt>
                <c:pt idx="80">
                  <c:v>-15</c:v>
                </c:pt>
                <c:pt idx="81">
                  <c:v>-16</c:v>
                </c:pt>
                <c:pt idx="82">
                  <c:v>-17</c:v>
                </c:pt>
                <c:pt idx="83">
                  <c:v>-18</c:v>
                </c:pt>
                <c:pt idx="84">
                  <c:v>-19</c:v>
                </c:pt>
                <c:pt idx="85">
                  <c:v>-20</c:v>
                </c:pt>
                <c:pt idx="86">
                  <c:v>-21</c:v>
                </c:pt>
                <c:pt idx="87">
                  <c:v>-22</c:v>
                </c:pt>
                <c:pt idx="88">
                  <c:v>-23</c:v>
                </c:pt>
                <c:pt idx="89">
                  <c:v>-24</c:v>
                </c:pt>
                <c:pt idx="90">
                  <c:v>-25</c:v>
                </c:pt>
                <c:pt idx="91">
                  <c:v>-26</c:v>
                </c:pt>
                <c:pt idx="92">
                  <c:v>-27</c:v>
                </c:pt>
                <c:pt idx="93">
                  <c:v>-28</c:v>
                </c:pt>
                <c:pt idx="94">
                  <c:v>-29</c:v>
                </c:pt>
                <c:pt idx="95">
                  <c:v>-30</c:v>
                </c:pt>
                <c:pt idx="96">
                  <c:v>-31</c:v>
                </c:pt>
                <c:pt idx="97">
                  <c:v>-32</c:v>
                </c:pt>
                <c:pt idx="98">
                  <c:v>-33</c:v>
                </c:pt>
                <c:pt idx="99">
                  <c:v>-34</c:v>
                </c:pt>
                <c:pt idx="100">
                  <c:v>-35</c:v>
                </c:pt>
                <c:pt idx="101">
                  <c:v>-35</c:v>
                </c:pt>
                <c:pt idx="102">
                  <c:v>-35</c:v>
                </c:pt>
                <c:pt idx="103">
                  <c:v>-35</c:v>
                </c:pt>
                <c:pt idx="104">
                  <c:v>-35</c:v>
                </c:pt>
                <c:pt idx="105">
                  <c:v>-35</c:v>
                </c:pt>
                <c:pt idx="106">
                  <c:v>-35</c:v>
                </c:pt>
                <c:pt idx="107">
                  <c:v>-35</c:v>
                </c:pt>
                <c:pt idx="108">
                  <c:v>-35</c:v>
                </c:pt>
                <c:pt idx="109">
                  <c:v>-35</c:v>
                </c:pt>
                <c:pt idx="110">
                  <c:v>-35</c:v>
                </c:pt>
                <c:pt idx="111">
                  <c:v>-35</c:v>
                </c:pt>
                <c:pt idx="112">
                  <c:v>-35</c:v>
                </c:pt>
                <c:pt idx="113">
                  <c:v>-35</c:v>
                </c:pt>
                <c:pt idx="114">
                  <c:v>-35</c:v>
                </c:pt>
                <c:pt idx="115">
                  <c:v>-35</c:v>
                </c:pt>
                <c:pt idx="116">
                  <c:v>-35</c:v>
                </c:pt>
                <c:pt idx="117">
                  <c:v>-35</c:v>
                </c:pt>
                <c:pt idx="118">
                  <c:v>-35</c:v>
                </c:pt>
                <c:pt idx="119">
                  <c:v>-35</c:v>
                </c:pt>
                <c:pt idx="120">
                  <c:v>-35</c:v>
                </c:pt>
                <c:pt idx="121">
                  <c:v>-35</c:v>
                </c:pt>
                <c:pt idx="122">
                  <c:v>-35</c:v>
                </c:pt>
                <c:pt idx="123">
                  <c:v>-35</c:v>
                </c:pt>
                <c:pt idx="124">
                  <c:v>-35</c:v>
                </c:pt>
                <c:pt idx="125">
                  <c:v>-35</c:v>
                </c:pt>
                <c:pt idx="126">
                  <c:v>-35</c:v>
                </c:pt>
                <c:pt idx="127">
                  <c:v>-35</c:v>
                </c:pt>
                <c:pt idx="128">
                  <c:v>-35</c:v>
                </c:pt>
                <c:pt idx="129">
                  <c:v>-35</c:v>
                </c:pt>
                <c:pt idx="130">
                  <c:v>-35</c:v>
                </c:pt>
                <c:pt idx="131">
                  <c:v>-35</c:v>
                </c:pt>
                <c:pt idx="132">
                  <c:v>-35</c:v>
                </c:pt>
                <c:pt idx="133">
                  <c:v>-35</c:v>
                </c:pt>
                <c:pt idx="134">
                  <c:v>-35</c:v>
                </c:pt>
                <c:pt idx="135">
                  <c:v>-35</c:v>
                </c:pt>
                <c:pt idx="136">
                  <c:v>-35</c:v>
                </c:pt>
                <c:pt idx="137">
                  <c:v>-35</c:v>
                </c:pt>
                <c:pt idx="138">
                  <c:v>-35</c:v>
                </c:pt>
                <c:pt idx="139">
                  <c:v>-35</c:v>
                </c:pt>
                <c:pt idx="140">
                  <c:v>-35</c:v>
                </c:pt>
                <c:pt idx="141">
                  <c:v>-35</c:v>
                </c:pt>
                <c:pt idx="142">
                  <c:v>-35</c:v>
                </c:pt>
                <c:pt idx="143">
                  <c:v>-35</c:v>
                </c:pt>
                <c:pt idx="144">
                  <c:v>-35</c:v>
                </c:pt>
                <c:pt idx="145">
                  <c:v>-35</c:v>
                </c:pt>
                <c:pt idx="146">
                  <c:v>-35</c:v>
                </c:pt>
                <c:pt idx="147">
                  <c:v>-35</c:v>
                </c:pt>
                <c:pt idx="148">
                  <c:v>-35</c:v>
                </c:pt>
                <c:pt idx="149">
                  <c:v>-35</c:v>
                </c:pt>
                <c:pt idx="150">
                  <c:v>-35</c:v>
                </c:pt>
                <c:pt idx="151">
                  <c:v>-35</c:v>
                </c:pt>
                <c:pt idx="152">
                  <c:v>-35</c:v>
                </c:pt>
                <c:pt idx="153">
                  <c:v>-35</c:v>
                </c:pt>
                <c:pt idx="154">
                  <c:v>-35</c:v>
                </c:pt>
                <c:pt idx="155">
                  <c:v>-35</c:v>
                </c:pt>
                <c:pt idx="156">
                  <c:v>-35</c:v>
                </c:pt>
                <c:pt idx="157">
                  <c:v>-35</c:v>
                </c:pt>
                <c:pt idx="158">
                  <c:v>-35</c:v>
                </c:pt>
                <c:pt idx="159">
                  <c:v>-35</c:v>
                </c:pt>
                <c:pt idx="160">
                  <c:v>-35</c:v>
                </c:pt>
                <c:pt idx="161">
                  <c:v>-35</c:v>
                </c:pt>
                <c:pt idx="162">
                  <c:v>-35</c:v>
                </c:pt>
                <c:pt idx="163">
                  <c:v>-35</c:v>
                </c:pt>
                <c:pt idx="164">
                  <c:v>-35</c:v>
                </c:pt>
                <c:pt idx="165">
                  <c:v>-35</c:v>
                </c:pt>
                <c:pt idx="166">
                  <c:v>-35</c:v>
                </c:pt>
                <c:pt idx="167">
                  <c:v>-35</c:v>
                </c:pt>
                <c:pt idx="168">
                  <c:v>-35</c:v>
                </c:pt>
                <c:pt idx="169">
                  <c:v>-35</c:v>
                </c:pt>
                <c:pt idx="170">
                  <c:v>-35</c:v>
                </c:pt>
                <c:pt idx="171">
                  <c:v>-35</c:v>
                </c:pt>
                <c:pt idx="172">
                  <c:v>-35</c:v>
                </c:pt>
                <c:pt idx="173">
                  <c:v>-35</c:v>
                </c:pt>
                <c:pt idx="174">
                  <c:v>-35</c:v>
                </c:pt>
                <c:pt idx="175">
                  <c:v>-35</c:v>
                </c:pt>
                <c:pt idx="176">
                  <c:v>-35</c:v>
                </c:pt>
                <c:pt idx="177">
                  <c:v>-35</c:v>
                </c:pt>
                <c:pt idx="178">
                  <c:v>-35</c:v>
                </c:pt>
                <c:pt idx="179">
                  <c:v>-35</c:v>
                </c:pt>
                <c:pt idx="180">
                  <c:v>-35</c:v>
                </c:pt>
                <c:pt idx="181">
                  <c:v>-35</c:v>
                </c:pt>
                <c:pt idx="182">
                  <c:v>-35</c:v>
                </c:pt>
                <c:pt idx="183">
                  <c:v>-35</c:v>
                </c:pt>
                <c:pt idx="184">
                  <c:v>-35</c:v>
                </c:pt>
                <c:pt idx="185">
                  <c:v>-35</c:v>
                </c:pt>
                <c:pt idx="186">
                  <c:v>-35</c:v>
                </c:pt>
                <c:pt idx="187">
                  <c:v>-35</c:v>
                </c:pt>
                <c:pt idx="188">
                  <c:v>-35</c:v>
                </c:pt>
                <c:pt idx="189">
                  <c:v>-35</c:v>
                </c:pt>
                <c:pt idx="190">
                  <c:v>-35</c:v>
                </c:pt>
                <c:pt idx="191">
                  <c:v>-35</c:v>
                </c:pt>
                <c:pt idx="192">
                  <c:v>-35</c:v>
                </c:pt>
                <c:pt idx="193">
                  <c:v>-35</c:v>
                </c:pt>
                <c:pt idx="194">
                  <c:v>-35</c:v>
                </c:pt>
                <c:pt idx="195">
                  <c:v>-35</c:v>
                </c:pt>
                <c:pt idx="196">
                  <c:v>-35</c:v>
                </c:pt>
                <c:pt idx="197">
                  <c:v>-35</c:v>
                </c:pt>
                <c:pt idx="198">
                  <c:v>-35</c:v>
                </c:pt>
                <c:pt idx="199">
                  <c:v>-35</c:v>
                </c:pt>
                <c:pt idx="200">
                  <c:v>-35</c:v>
                </c:pt>
              </c:numCache>
            </c:numRef>
          </c:yVal>
          <c:smooth val="1"/>
        </c:ser>
        <c:axId val="164771712"/>
        <c:axId val="164773888"/>
      </c:scatterChart>
      <c:valAx>
        <c:axId val="164771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</a:t>
                </a:r>
                <a:r>
                  <a:rPr lang="pt-BR" baseline="-25000"/>
                  <a:t>t</a:t>
                </a:r>
              </a:p>
            </c:rich>
          </c:tx>
          <c:layout/>
        </c:title>
        <c:numFmt formatCode="General" sourceLinked="1"/>
        <c:tickLblPos val="nextTo"/>
        <c:crossAx val="164773888"/>
        <c:crosses val="autoZero"/>
        <c:crossBetween val="midCat"/>
      </c:valAx>
      <c:valAx>
        <c:axId val="164773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Lucro</a:t>
                </a:r>
              </a:p>
            </c:rich>
          </c:tx>
          <c:layout/>
        </c:title>
        <c:numFmt formatCode="General" sourceLinked="1"/>
        <c:tickLblPos val="nextTo"/>
        <c:crossAx val="164771712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Retorno da caixa</a:t>
            </a:r>
            <a:r>
              <a:rPr lang="en-US" baseline="0"/>
              <a:t> com reposição call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'1c'!$D$15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xVal>
            <c:numRef>
              <c:f>'1c'!$B$16:$B$216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'1c'!$D$16:$D$216</c:f>
              <c:numCache>
                <c:formatCode>General</c:formatCode>
                <c:ptCount val="201"/>
                <c:pt idx="0">
                  <c:v>-1</c:v>
                </c:pt>
                <c:pt idx="1">
                  <c:v>-0.98461538461538467</c:v>
                </c:pt>
                <c:pt idx="2">
                  <c:v>-0.96923076923076923</c:v>
                </c:pt>
                <c:pt idx="3">
                  <c:v>-0.95384615384615379</c:v>
                </c:pt>
                <c:pt idx="4">
                  <c:v>-0.93846153846153846</c:v>
                </c:pt>
                <c:pt idx="5">
                  <c:v>-0.92307692307692313</c:v>
                </c:pt>
                <c:pt idx="6">
                  <c:v>-0.90769230769230769</c:v>
                </c:pt>
                <c:pt idx="7">
                  <c:v>-0.89230769230769225</c:v>
                </c:pt>
                <c:pt idx="8">
                  <c:v>-0.87692307692307692</c:v>
                </c:pt>
                <c:pt idx="9">
                  <c:v>-0.86153846153846159</c:v>
                </c:pt>
                <c:pt idx="10">
                  <c:v>-0.84615384615384615</c:v>
                </c:pt>
                <c:pt idx="11">
                  <c:v>-0.8307692307692307</c:v>
                </c:pt>
                <c:pt idx="12">
                  <c:v>-0.81538461538461537</c:v>
                </c:pt>
                <c:pt idx="13">
                  <c:v>-0.8</c:v>
                </c:pt>
                <c:pt idx="14">
                  <c:v>-0.7846153846153846</c:v>
                </c:pt>
                <c:pt idx="15">
                  <c:v>-0.76923076923076916</c:v>
                </c:pt>
                <c:pt idx="16">
                  <c:v>-0.75384615384615383</c:v>
                </c:pt>
                <c:pt idx="17">
                  <c:v>-0.7384615384615385</c:v>
                </c:pt>
                <c:pt idx="18">
                  <c:v>-0.72307692307692306</c:v>
                </c:pt>
                <c:pt idx="19">
                  <c:v>-0.70769230769230762</c:v>
                </c:pt>
                <c:pt idx="20">
                  <c:v>-0.69230769230769229</c:v>
                </c:pt>
                <c:pt idx="21">
                  <c:v>-0.67692307692307696</c:v>
                </c:pt>
                <c:pt idx="22">
                  <c:v>-0.66153846153846152</c:v>
                </c:pt>
                <c:pt idx="23">
                  <c:v>-0.64615384615384608</c:v>
                </c:pt>
                <c:pt idx="24">
                  <c:v>-0.63076923076923075</c:v>
                </c:pt>
                <c:pt idx="25">
                  <c:v>-0.61538461538461542</c:v>
                </c:pt>
                <c:pt idx="26">
                  <c:v>-0.6</c:v>
                </c:pt>
                <c:pt idx="27">
                  <c:v>-0.58461538461538454</c:v>
                </c:pt>
                <c:pt idx="28">
                  <c:v>-0.56923076923076921</c:v>
                </c:pt>
                <c:pt idx="29">
                  <c:v>-0.55384615384615388</c:v>
                </c:pt>
                <c:pt idx="30">
                  <c:v>-0.53846153846153844</c:v>
                </c:pt>
                <c:pt idx="31">
                  <c:v>-0.52307692307692299</c:v>
                </c:pt>
                <c:pt idx="32">
                  <c:v>-0.50769230769230766</c:v>
                </c:pt>
                <c:pt idx="33">
                  <c:v>-0.49230769230769234</c:v>
                </c:pt>
                <c:pt idx="34">
                  <c:v>-0.47692307692307689</c:v>
                </c:pt>
                <c:pt idx="35">
                  <c:v>-0.46153846153846156</c:v>
                </c:pt>
                <c:pt idx="36">
                  <c:v>-0.44615384615384612</c:v>
                </c:pt>
                <c:pt idx="37">
                  <c:v>-0.43076923076923079</c:v>
                </c:pt>
                <c:pt idx="38">
                  <c:v>-0.41538461538461535</c:v>
                </c:pt>
                <c:pt idx="39">
                  <c:v>-0.4</c:v>
                </c:pt>
                <c:pt idx="40">
                  <c:v>-0.38461538461538458</c:v>
                </c:pt>
                <c:pt idx="41">
                  <c:v>-0.36923076923076925</c:v>
                </c:pt>
                <c:pt idx="42">
                  <c:v>-0.35384615384615381</c:v>
                </c:pt>
                <c:pt idx="43">
                  <c:v>-0.33846153846153848</c:v>
                </c:pt>
                <c:pt idx="44">
                  <c:v>-0.32307692307692304</c:v>
                </c:pt>
                <c:pt idx="45">
                  <c:v>-0.30769230769230771</c:v>
                </c:pt>
                <c:pt idx="46">
                  <c:v>-0.29230769230769227</c:v>
                </c:pt>
                <c:pt idx="47">
                  <c:v>-0.27692307692307694</c:v>
                </c:pt>
                <c:pt idx="48">
                  <c:v>-0.2615384615384615</c:v>
                </c:pt>
                <c:pt idx="49">
                  <c:v>-0.24615384615384617</c:v>
                </c:pt>
                <c:pt idx="50">
                  <c:v>-0.23076923076923073</c:v>
                </c:pt>
                <c:pt idx="51">
                  <c:v>-0.2153846153846154</c:v>
                </c:pt>
                <c:pt idx="52">
                  <c:v>-0.19999999999999996</c:v>
                </c:pt>
                <c:pt idx="53">
                  <c:v>-0.18461538461538463</c:v>
                </c:pt>
                <c:pt idx="54">
                  <c:v>-0.16923076923076918</c:v>
                </c:pt>
                <c:pt idx="55">
                  <c:v>-0.15384615384615385</c:v>
                </c:pt>
                <c:pt idx="56">
                  <c:v>-0.13846153846153841</c:v>
                </c:pt>
                <c:pt idx="57">
                  <c:v>-0.12307692307692308</c:v>
                </c:pt>
                <c:pt idx="58">
                  <c:v>-0.10769230769230764</c:v>
                </c:pt>
                <c:pt idx="59">
                  <c:v>-9.2307692307692313E-2</c:v>
                </c:pt>
                <c:pt idx="60">
                  <c:v>-7.6923076923076872E-2</c:v>
                </c:pt>
                <c:pt idx="61">
                  <c:v>-6.1538461538461542E-2</c:v>
                </c:pt>
                <c:pt idx="62">
                  <c:v>-4.6153846153846101E-2</c:v>
                </c:pt>
                <c:pt idx="63">
                  <c:v>-3.0769230769230771E-2</c:v>
                </c:pt>
                <c:pt idx="64">
                  <c:v>-1.538461538461533E-2</c:v>
                </c:pt>
                <c:pt idx="65">
                  <c:v>0</c:v>
                </c:pt>
                <c:pt idx="66">
                  <c:v>1.538461538461533E-2</c:v>
                </c:pt>
                <c:pt idx="67">
                  <c:v>3.076923076923066E-2</c:v>
                </c:pt>
                <c:pt idx="68">
                  <c:v>4.6153846153846212E-2</c:v>
                </c:pt>
                <c:pt idx="69">
                  <c:v>6.1538461538461542E-2</c:v>
                </c:pt>
                <c:pt idx="70">
                  <c:v>7.6923076923076872E-2</c:v>
                </c:pt>
                <c:pt idx="71">
                  <c:v>9.2307692307692202E-2</c:v>
                </c:pt>
                <c:pt idx="72">
                  <c:v>0.10769230769230775</c:v>
                </c:pt>
                <c:pt idx="73">
                  <c:v>0.12307692307692308</c:v>
                </c:pt>
                <c:pt idx="74">
                  <c:v>0.13846153846153841</c:v>
                </c:pt>
                <c:pt idx="75">
                  <c:v>0.15384615384615374</c:v>
                </c:pt>
                <c:pt idx="76">
                  <c:v>0.1692307692307693</c:v>
                </c:pt>
                <c:pt idx="77">
                  <c:v>0.18461538461538463</c:v>
                </c:pt>
                <c:pt idx="78">
                  <c:v>0.19999999999999996</c:v>
                </c:pt>
                <c:pt idx="79">
                  <c:v>0.21538461538461529</c:v>
                </c:pt>
                <c:pt idx="80">
                  <c:v>0.23076923076923084</c:v>
                </c:pt>
                <c:pt idx="81">
                  <c:v>0.24615384615384617</c:v>
                </c:pt>
                <c:pt idx="82">
                  <c:v>0.2615384615384615</c:v>
                </c:pt>
                <c:pt idx="83">
                  <c:v>0.27692307692307683</c:v>
                </c:pt>
                <c:pt idx="84">
                  <c:v>0.29230769230769238</c:v>
                </c:pt>
                <c:pt idx="85">
                  <c:v>0.30769230769230771</c:v>
                </c:pt>
                <c:pt idx="86">
                  <c:v>0.32307692307692304</c:v>
                </c:pt>
                <c:pt idx="87">
                  <c:v>0.33846153846153837</c:v>
                </c:pt>
                <c:pt idx="88">
                  <c:v>0.35384615384615392</c:v>
                </c:pt>
                <c:pt idx="89">
                  <c:v>0.36923076923076925</c:v>
                </c:pt>
                <c:pt idx="90">
                  <c:v>0.38461538461538458</c:v>
                </c:pt>
                <c:pt idx="91">
                  <c:v>0.39999999999999991</c:v>
                </c:pt>
                <c:pt idx="92">
                  <c:v>0.41538461538461546</c:v>
                </c:pt>
                <c:pt idx="93">
                  <c:v>0.43076923076923079</c:v>
                </c:pt>
                <c:pt idx="94">
                  <c:v>0.44615384615384612</c:v>
                </c:pt>
                <c:pt idx="95">
                  <c:v>0.46153846153846145</c:v>
                </c:pt>
                <c:pt idx="96">
                  <c:v>0.47692307692307701</c:v>
                </c:pt>
                <c:pt idx="97">
                  <c:v>0.49230769230769234</c:v>
                </c:pt>
                <c:pt idx="98">
                  <c:v>0.50769230769230766</c:v>
                </c:pt>
                <c:pt idx="99">
                  <c:v>0.52307692307692299</c:v>
                </c:pt>
                <c:pt idx="100">
                  <c:v>0.53846153846153855</c:v>
                </c:pt>
                <c:pt idx="101">
                  <c:v>0.53846153846153855</c:v>
                </c:pt>
                <c:pt idx="102">
                  <c:v>0.53846153846153855</c:v>
                </c:pt>
                <c:pt idx="103">
                  <c:v>0.53846153846153855</c:v>
                </c:pt>
                <c:pt idx="104">
                  <c:v>0.53846153846153855</c:v>
                </c:pt>
                <c:pt idx="105">
                  <c:v>0.53846153846153855</c:v>
                </c:pt>
                <c:pt idx="106">
                  <c:v>0.53846153846153855</c:v>
                </c:pt>
                <c:pt idx="107">
                  <c:v>0.53846153846153855</c:v>
                </c:pt>
                <c:pt idx="108">
                  <c:v>0.53846153846153855</c:v>
                </c:pt>
                <c:pt idx="109">
                  <c:v>0.53846153846153855</c:v>
                </c:pt>
                <c:pt idx="110">
                  <c:v>0.53846153846153855</c:v>
                </c:pt>
                <c:pt idx="111">
                  <c:v>0.53846153846153855</c:v>
                </c:pt>
                <c:pt idx="112">
                  <c:v>0.53846153846153855</c:v>
                </c:pt>
                <c:pt idx="113">
                  <c:v>0.53846153846153855</c:v>
                </c:pt>
                <c:pt idx="114">
                  <c:v>0.53846153846153855</c:v>
                </c:pt>
                <c:pt idx="115">
                  <c:v>0.53846153846153855</c:v>
                </c:pt>
                <c:pt idx="116">
                  <c:v>0.53846153846153855</c:v>
                </c:pt>
                <c:pt idx="117">
                  <c:v>0.53846153846153855</c:v>
                </c:pt>
                <c:pt idx="118">
                  <c:v>0.53846153846153855</c:v>
                </c:pt>
                <c:pt idx="119">
                  <c:v>0.53846153846153855</c:v>
                </c:pt>
                <c:pt idx="120">
                  <c:v>0.53846153846153855</c:v>
                </c:pt>
                <c:pt idx="121">
                  <c:v>0.53846153846153855</c:v>
                </c:pt>
                <c:pt idx="122">
                  <c:v>0.53846153846153855</c:v>
                </c:pt>
                <c:pt idx="123">
                  <c:v>0.53846153846153855</c:v>
                </c:pt>
                <c:pt idx="124">
                  <c:v>0.53846153846153855</c:v>
                </c:pt>
                <c:pt idx="125">
                  <c:v>0.53846153846153855</c:v>
                </c:pt>
                <c:pt idx="126">
                  <c:v>0.53846153846153855</c:v>
                </c:pt>
                <c:pt idx="127">
                  <c:v>0.53846153846153855</c:v>
                </c:pt>
                <c:pt idx="128">
                  <c:v>0.53846153846153855</c:v>
                </c:pt>
                <c:pt idx="129">
                  <c:v>0.53846153846153855</c:v>
                </c:pt>
                <c:pt idx="130">
                  <c:v>0.53846153846153855</c:v>
                </c:pt>
                <c:pt idx="131">
                  <c:v>0.53846153846153855</c:v>
                </c:pt>
                <c:pt idx="132">
                  <c:v>0.53846153846153855</c:v>
                </c:pt>
                <c:pt idx="133">
                  <c:v>0.53846153846153855</c:v>
                </c:pt>
                <c:pt idx="134">
                  <c:v>0.53846153846153855</c:v>
                </c:pt>
                <c:pt idx="135">
                  <c:v>0.53846153846153855</c:v>
                </c:pt>
                <c:pt idx="136">
                  <c:v>0.53846153846153855</c:v>
                </c:pt>
                <c:pt idx="137">
                  <c:v>0.53846153846153855</c:v>
                </c:pt>
                <c:pt idx="138">
                  <c:v>0.53846153846153855</c:v>
                </c:pt>
                <c:pt idx="139">
                  <c:v>0.53846153846153855</c:v>
                </c:pt>
                <c:pt idx="140">
                  <c:v>0.53846153846153855</c:v>
                </c:pt>
                <c:pt idx="141">
                  <c:v>0.53846153846153855</c:v>
                </c:pt>
                <c:pt idx="142">
                  <c:v>0.53846153846153855</c:v>
                </c:pt>
                <c:pt idx="143">
                  <c:v>0.53846153846153855</c:v>
                </c:pt>
                <c:pt idx="144">
                  <c:v>0.53846153846153855</c:v>
                </c:pt>
                <c:pt idx="145">
                  <c:v>0.53846153846153855</c:v>
                </c:pt>
                <c:pt idx="146">
                  <c:v>0.53846153846153855</c:v>
                </c:pt>
                <c:pt idx="147">
                  <c:v>0.53846153846153855</c:v>
                </c:pt>
                <c:pt idx="148">
                  <c:v>0.53846153846153855</c:v>
                </c:pt>
                <c:pt idx="149">
                  <c:v>0.53846153846153855</c:v>
                </c:pt>
                <c:pt idx="150">
                  <c:v>0.53846153846153855</c:v>
                </c:pt>
                <c:pt idx="151">
                  <c:v>0.53846153846153855</c:v>
                </c:pt>
                <c:pt idx="152">
                  <c:v>0.53846153846153855</c:v>
                </c:pt>
                <c:pt idx="153">
                  <c:v>0.53846153846153855</c:v>
                </c:pt>
                <c:pt idx="154">
                  <c:v>0.53846153846153855</c:v>
                </c:pt>
                <c:pt idx="155">
                  <c:v>0.53846153846153855</c:v>
                </c:pt>
                <c:pt idx="156">
                  <c:v>0.53846153846153855</c:v>
                </c:pt>
                <c:pt idx="157">
                  <c:v>0.53846153846153855</c:v>
                </c:pt>
                <c:pt idx="158">
                  <c:v>0.53846153846153855</c:v>
                </c:pt>
                <c:pt idx="159">
                  <c:v>0.53846153846153855</c:v>
                </c:pt>
                <c:pt idx="160">
                  <c:v>0.53846153846153855</c:v>
                </c:pt>
                <c:pt idx="161">
                  <c:v>0.53846153846153855</c:v>
                </c:pt>
                <c:pt idx="162">
                  <c:v>0.53846153846153855</c:v>
                </c:pt>
                <c:pt idx="163">
                  <c:v>0.53846153846153855</c:v>
                </c:pt>
                <c:pt idx="164">
                  <c:v>0.53846153846153855</c:v>
                </c:pt>
                <c:pt idx="165">
                  <c:v>0.53846153846153855</c:v>
                </c:pt>
                <c:pt idx="166">
                  <c:v>0.53846153846153855</c:v>
                </c:pt>
                <c:pt idx="167">
                  <c:v>0.53846153846153855</c:v>
                </c:pt>
                <c:pt idx="168">
                  <c:v>0.53846153846153855</c:v>
                </c:pt>
                <c:pt idx="169">
                  <c:v>0.53846153846153855</c:v>
                </c:pt>
                <c:pt idx="170">
                  <c:v>0.53846153846153855</c:v>
                </c:pt>
                <c:pt idx="171">
                  <c:v>0.53846153846153855</c:v>
                </c:pt>
                <c:pt idx="172">
                  <c:v>0.53846153846153855</c:v>
                </c:pt>
                <c:pt idx="173">
                  <c:v>0.53846153846153855</c:v>
                </c:pt>
                <c:pt idx="174">
                  <c:v>0.53846153846153855</c:v>
                </c:pt>
                <c:pt idx="175">
                  <c:v>0.53846153846153855</c:v>
                </c:pt>
                <c:pt idx="176">
                  <c:v>0.53846153846153855</c:v>
                </c:pt>
                <c:pt idx="177">
                  <c:v>0.53846153846153855</c:v>
                </c:pt>
                <c:pt idx="178">
                  <c:v>0.53846153846153855</c:v>
                </c:pt>
                <c:pt idx="179">
                  <c:v>0.53846153846153855</c:v>
                </c:pt>
                <c:pt idx="180">
                  <c:v>0.53846153846153855</c:v>
                </c:pt>
                <c:pt idx="181">
                  <c:v>0.53846153846153855</c:v>
                </c:pt>
                <c:pt idx="182">
                  <c:v>0.53846153846153855</c:v>
                </c:pt>
                <c:pt idx="183">
                  <c:v>0.53846153846153855</c:v>
                </c:pt>
                <c:pt idx="184">
                  <c:v>0.53846153846153855</c:v>
                </c:pt>
                <c:pt idx="185">
                  <c:v>0.53846153846153855</c:v>
                </c:pt>
                <c:pt idx="186">
                  <c:v>0.53846153846153855</c:v>
                </c:pt>
                <c:pt idx="187">
                  <c:v>0.53846153846153855</c:v>
                </c:pt>
                <c:pt idx="188">
                  <c:v>0.53846153846153855</c:v>
                </c:pt>
                <c:pt idx="189">
                  <c:v>0.53846153846153855</c:v>
                </c:pt>
                <c:pt idx="190">
                  <c:v>0.53846153846153855</c:v>
                </c:pt>
                <c:pt idx="191">
                  <c:v>0.53846153846153855</c:v>
                </c:pt>
                <c:pt idx="192">
                  <c:v>0.53846153846153855</c:v>
                </c:pt>
                <c:pt idx="193">
                  <c:v>0.53846153846153855</c:v>
                </c:pt>
                <c:pt idx="194">
                  <c:v>0.53846153846153855</c:v>
                </c:pt>
                <c:pt idx="195">
                  <c:v>0.53846153846153855</c:v>
                </c:pt>
                <c:pt idx="196">
                  <c:v>0.53846153846153855</c:v>
                </c:pt>
                <c:pt idx="197">
                  <c:v>0.53846153846153855</c:v>
                </c:pt>
                <c:pt idx="198">
                  <c:v>0.53846153846153855</c:v>
                </c:pt>
                <c:pt idx="199">
                  <c:v>0.53846153846153855</c:v>
                </c:pt>
                <c:pt idx="200">
                  <c:v>0.53846153846153855</c:v>
                </c:pt>
              </c:numCache>
            </c:numRef>
          </c:yVal>
          <c:smooth val="1"/>
        </c:ser>
        <c:axId val="164781440"/>
        <c:axId val="164820480"/>
      </c:scatterChart>
      <c:valAx>
        <c:axId val="164781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  <a:r>
                  <a:rPr lang="en-US" baseline="-25000"/>
                  <a:t>t</a:t>
                </a:r>
              </a:p>
            </c:rich>
          </c:tx>
          <c:layout/>
        </c:title>
        <c:numFmt formatCode="General" sourceLinked="1"/>
        <c:tickLblPos val="nextTo"/>
        <c:crossAx val="164820480"/>
        <c:crosses val="autoZero"/>
        <c:crossBetween val="midCat"/>
      </c:valAx>
      <c:valAx>
        <c:axId val="164820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</a:t>
                </a:r>
              </a:p>
            </c:rich>
          </c:tx>
          <c:layout/>
        </c:title>
        <c:numFmt formatCode="General" sourceLinked="1"/>
        <c:tickLblPos val="nextTo"/>
        <c:crossAx val="164781440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Lucro</a:t>
            </a:r>
            <a:r>
              <a:rPr lang="pt-BR" baseline="0"/>
              <a:t> da caixa com reposição put</a:t>
            </a:r>
            <a:endParaRPr lang="pt-BR"/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'1d'!$B$17:$B$217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'1d'!$C$17:$C$217</c:f>
              <c:numCache>
                <c:formatCode>General</c:formatCode>
                <c:ptCount val="20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34</c:v>
                </c:pt>
                <c:pt idx="102">
                  <c:v>33</c:v>
                </c:pt>
                <c:pt idx="103">
                  <c:v>32</c:v>
                </c:pt>
                <c:pt idx="104">
                  <c:v>31</c:v>
                </c:pt>
                <c:pt idx="105">
                  <c:v>30</c:v>
                </c:pt>
                <c:pt idx="106">
                  <c:v>29</c:v>
                </c:pt>
                <c:pt idx="107">
                  <c:v>28</c:v>
                </c:pt>
                <c:pt idx="108">
                  <c:v>27</c:v>
                </c:pt>
                <c:pt idx="109">
                  <c:v>26</c:v>
                </c:pt>
                <c:pt idx="110">
                  <c:v>25</c:v>
                </c:pt>
                <c:pt idx="111">
                  <c:v>24</c:v>
                </c:pt>
                <c:pt idx="112">
                  <c:v>23</c:v>
                </c:pt>
                <c:pt idx="113">
                  <c:v>22</c:v>
                </c:pt>
                <c:pt idx="114">
                  <c:v>21</c:v>
                </c:pt>
                <c:pt idx="115">
                  <c:v>20</c:v>
                </c:pt>
                <c:pt idx="116">
                  <c:v>19</c:v>
                </c:pt>
                <c:pt idx="117">
                  <c:v>18</c:v>
                </c:pt>
                <c:pt idx="118">
                  <c:v>17</c:v>
                </c:pt>
                <c:pt idx="119">
                  <c:v>16</c:v>
                </c:pt>
                <c:pt idx="120">
                  <c:v>15</c:v>
                </c:pt>
                <c:pt idx="121">
                  <c:v>14</c:v>
                </c:pt>
                <c:pt idx="122">
                  <c:v>13</c:v>
                </c:pt>
                <c:pt idx="123">
                  <c:v>12</c:v>
                </c:pt>
                <c:pt idx="124">
                  <c:v>11</c:v>
                </c:pt>
                <c:pt idx="125">
                  <c:v>10</c:v>
                </c:pt>
                <c:pt idx="126">
                  <c:v>9</c:v>
                </c:pt>
                <c:pt idx="127">
                  <c:v>8</c:v>
                </c:pt>
                <c:pt idx="128">
                  <c:v>7</c:v>
                </c:pt>
                <c:pt idx="129">
                  <c:v>6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-1</c:v>
                </c:pt>
                <c:pt idx="137">
                  <c:v>-2</c:v>
                </c:pt>
                <c:pt idx="138">
                  <c:v>-3</c:v>
                </c:pt>
                <c:pt idx="139">
                  <c:v>-4</c:v>
                </c:pt>
                <c:pt idx="140">
                  <c:v>-5</c:v>
                </c:pt>
                <c:pt idx="141">
                  <c:v>-6</c:v>
                </c:pt>
                <c:pt idx="142">
                  <c:v>-7</c:v>
                </c:pt>
                <c:pt idx="143">
                  <c:v>-8</c:v>
                </c:pt>
                <c:pt idx="144">
                  <c:v>-9</c:v>
                </c:pt>
                <c:pt idx="145">
                  <c:v>-10</c:v>
                </c:pt>
                <c:pt idx="146">
                  <c:v>-11</c:v>
                </c:pt>
                <c:pt idx="147">
                  <c:v>-12</c:v>
                </c:pt>
                <c:pt idx="148">
                  <c:v>-13</c:v>
                </c:pt>
                <c:pt idx="149">
                  <c:v>-14</c:v>
                </c:pt>
                <c:pt idx="150">
                  <c:v>-15</c:v>
                </c:pt>
                <c:pt idx="151">
                  <c:v>-16</c:v>
                </c:pt>
                <c:pt idx="152">
                  <c:v>-17</c:v>
                </c:pt>
                <c:pt idx="153">
                  <c:v>-18</c:v>
                </c:pt>
                <c:pt idx="154">
                  <c:v>-19</c:v>
                </c:pt>
                <c:pt idx="155">
                  <c:v>-20</c:v>
                </c:pt>
                <c:pt idx="156">
                  <c:v>-21</c:v>
                </c:pt>
                <c:pt idx="157">
                  <c:v>-22</c:v>
                </c:pt>
                <c:pt idx="158">
                  <c:v>-23</c:v>
                </c:pt>
                <c:pt idx="159">
                  <c:v>-24</c:v>
                </c:pt>
                <c:pt idx="160">
                  <c:v>-25</c:v>
                </c:pt>
                <c:pt idx="161">
                  <c:v>-26</c:v>
                </c:pt>
                <c:pt idx="162">
                  <c:v>-27</c:v>
                </c:pt>
                <c:pt idx="163">
                  <c:v>-28</c:v>
                </c:pt>
                <c:pt idx="164">
                  <c:v>-29</c:v>
                </c:pt>
                <c:pt idx="165">
                  <c:v>-30</c:v>
                </c:pt>
                <c:pt idx="166">
                  <c:v>-31</c:v>
                </c:pt>
                <c:pt idx="167">
                  <c:v>-32</c:v>
                </c:pt>
                <c:pt idx="168">
                  <c:v>-33</c:v>
                </c:pt>
                <c:pt idx="169">
                  <c:v>-34</c:v>
                </c:pt>
                <c:pt idx="170">
                  <c:v>-35</c:v>
                </c:pt>
                <c:pt idx="171">
                  <c:v>-36</c:v>
                </c:pt>
                <c:pt idx="172">
                  <c:v>-37</c:v>
                </c:pt>
                <c:pt idx="173">
                  <c:v>-38</c:v>
                </c:pt>
                <c:pt idx="174">
                  <c:v>-39</c:v>
                </c:pt>
                <c:pt idx="175">
                  <c:v>-40</c:v>
                </c:pt>
                <c:pt idx="176">
                  <c:v>-41</c:v>
                </c:pt>
                <c:pt idx="177">
                  <c:v>-42</c:v>
                </c:pt>
                <c:pt idx="178">
                  <c:v>-43</c:v>
                </c:pt>
                <c:pt idx="179">
                  <c:v>-44</c:v>
                </c:pt>
                <c:pt idx="180">
                  <c:v>-45</c:v>
                </c:pt>
                <c:pt idx="181">
                  <c:v>-46</c:v>
                </c:pt>
                <c:pt idx="182">
                  <c:v>-47</c:v>
                </c:pt>
                <c:pt idx="183">
                  <c:v>-48</c:v>
                </c:pt>
                <c:pt idx="184">
                  <c:v>-49</c:v>
                </c:pt>
                <c:pt idx="185">
                  <c:v>-50</c:v>
                </c:pt>
                <c:pt idx="186">
                  <c:v>-51</c:v>
                </c:pt>
                <c:pt idx="187">
                  <c:v>-52</c:v>
                </c:pt>
                <c:pt idx="188">
                  <c:v>-53</c:v>
                </c:pt>
                <c:pt idx="189">
                  <c:v>-54</c:v>
                </c:pt>
                <c:pt idx="190">
                  <c:v>-55</c:v>
                </c:pt>
                <c:pt idx="191">
                  <c:v>-56</c:v>
                </c:pt>
                <c:pt idx="192">
                  <c:v>-57</c:v>
                </c:pt>
                <c:pt idx="193">
                  <c:v>-58</c:v>
                </c:pt>
                <c:pt idx="194">
                  <c:v>-59</c:v>
                </c:pt>
                <c:pt idx="195">
                  <c:v>-60</c:v>
                </c:pt>
                <c:pt idx="196">
                  <c:v>-61</c:v>
                </c:pt>
                <c:pt idx="197">
                  <c:v>-62</c:v>
                </c:pt>
                <c:pt idx="198">
                  <c:v>-63</c:v>
                </c:pt>
                <c:pt idx="199">
                  <c:v>-64</c:v>
                </c:pt>
                <c:pt idx="200">
                  <c:v>-65</c:v>
                </c:pt>
              </c:numCache>
            </c:numRef>
          </c:yVal>
          <c:smooth val="1"/>
        </c:ser>
        <c:axId val="175995136"/>
        <c:axId val="176001408"/>
      </c:scatterChart>
      <c:valAx>
        <c:axId val="175995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</a:t>
                </a:r>
                <a:r>
                  <a:rPr lang="pt-BR" baseline="-25000"/>
                  <a:t>t</a:t>
                </a:r>
              </a:p>
            </c:rich>
          </c:tx>
          <c:layout/>
        </c:title>
        <c:numFmt formatCode="General" sourceLinked="1"/>
        <c:tickLblPos val="nextTo"/>
        <c:crossAx val="176001408"/>
        <c:crosses val="autoZero"/>
        <c:crossBetween val="midCat"/>
      </c:valAx>
      <c:valAx>
        <c:axId val="176001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Lucro</a:t>
                </a:r>
              </a:p>
            </c:rich>
          </c:tx>
          <c:layout/>
        </c:title>
        <c:numFmt formatCode="General" sourceLinked="1"/>
        <c:tickLblPos val="nextTo"/>
        <c:crossAx val="175995136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Retorno da caixa com reposição put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'1d'!$D$16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xVal>
            <c:numRef>
              <c:f>'1d'!$B$17:$B$217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'1d'!$D$17:$D$217</c:f>
              <c:numCache>
                <c:formatCode>General</c:formatCode>
                <c:ptCount val="201"/>
                <c:pt idx="0">
                  <c:v>-0.2592592592592593</c:v>
                </c:pt>
                <c:pt idx="1">
                  <c:v>-0.2592592592592593</c:v>
                </c:pt>
                <c:pt idx="2">
                  <c:v>-0.2592592592592593</c:v>
                </c:pt>
                <c:pt idx="3">
                  <c:v>-0.2592592592592593</c:v>
                </c:pt>
                <c:pt idx="4">
                  <c:v>-0.2592592592592593</c:v>
                </c:pt>
                <c:pt idx="5">
                  <c:v>-0.2592592592592593</c:v>
                </c:pt>
                <c:pt idx="6">
                  <c:v>-0.2592592592592593</c:v>
                </c:pt>
                <c:pt idx="7">
                  <c:v>-0.2592592592592593</c:v>
                </c:pt>
                <c:pt idx="8">
                  <c:v>-0.2592592592592593</c:v>
                </c:pt>
                <c:pt idx="9">
                  <c:v>-0.2592592592592593</c:v>
                </c:pt>
                <c:pt idx="10">
                  <c:v>-0.2592592592592593</c:v>
                </c:pt>
                <c:pt idx="11">
                  <c:v>-0.2592592592592593</c:v>
                </c:pt>
                <c:pt idx="12">
                  <c:v>-0.2592592592592593</c:v>
                </c:pt>
                <c:pt idx="13">
                  <c:v>-0.2592592592592593</c:v>
                </c:pt>
                <c:pt idx="14">
                  <c:v>-0.2592592592592593</c:v>
                </c:pt>
                <c:pt idx="15">
                  <c:v>-0.2592592592592593</c:v>
                </c:pt>
                <c:pt idx="16">
                  <c:v>-0.2592592592592593</c:v>
                </c:pt>
                <c:pt idx="17">
                  <c:v>-0.2592592592592593</c:v>
                </c:pt>
                <c:pt idx="18">
                  <c:v>-0.2592592592592593</c:v>
                </c:pt>
                <c:pt idx="19">
                  <c:v>-0.2592592592592593</c:v>
                </c:pt>
                <c:pt idx="20">
                  <c:v>-0.2592592592592593</c:v>
                </c:pt>
                <c:pt idx="21">
                  <c:v>-0.2592592592592593</c:v>
                </c:pt>
                <c:pt idx="22">
                  <c:v>-0.2592592592592593</c:v>
                </c:pt>
                <c:pt idx="23">
                  <c:v>-0.2592592592592593</c:v>
                </c:pt>
                <c:pt idx="24">
                  <c:v>-0.2592592592592593</c:v>
                </c:pt>
                <c:pt idx="25">
                  <c:v>-0.2592592592592593</c:v>
                </c:pt>
                <c:pt idx="26">
                  <c:v>-0.2592592592592593</c:v>
                </c:pt>
                <c:pt idx="27">
                  <c:v>-0.2592592592592593</c:v>
                </c:pt>
                <c:pt idx="28">
                  <c:v>-0.2592592592592593</c:v>
                </c:pt>
                <c:pt idx="29">
                  <c:v>-0.2592592592592593</c:v>
                </c:pt>
                <c:pt idx="30">
                  <c:v>-0.2592592592592593</c:v>
                </c:pt>
                <c:pt idx="31">
                  <c:v>-0.2592592592592593</c:v>
                </c:pt>
                <c:pt idx="32">
                  <c:v>-0.2592592592592593</c:v>
                </c:pt>
                <c:pt idx="33">
                  <c:v>-0.2592592592592593</c:v>
                </c:pt>
                <c:pt idx="34">
                  <c:v>-0.2592592592592593</c:v>
                </c:pt>
                <c:pt idx="35">
                  <c:v>-0.2592592592592593</c:v>
                </c:pt>
                <c:pt idx="36">
                  <c:v>-0.2592592592592593</c:v>
                </c:pt>
                <c:pt idx="37">
                  <c:v>-0.2592592592592593</c:v>
                </c:pt>
                <c:pt idx="38">
                  <c:v>-0.2592592592592593</c:v>
                </c:pt>
                <c:pt idx="39">
                  <c:v>-0.2592592592592593</c:v>
                </c:pt>
                <c:pt idx="40">
                  <c:v>-0.2592592592592593</c:v>
                </c:pt>
                <c:pt idx="41">
                  <c:v>-0.2592592592592593</c:v>
                </c:pt>
                <c:pt idx="42">
                  <c:v>-0.2592592592592593</c:v>
                </c:pt>
                <c:pt idx="43">
                  <c:v>-0.2592592592592593</c:v>
                </c:pt>
                <c:pt idx="44">
                  <c:v>-0.2592592592592593</c:v>
                </c:pt>
                <c:pt idx="45">
                  <c:v>-0.2592592592592593</c:v>
                </c:pt>
                <c:pt idx="46">
                  <c:v>-0.2592592592592593</c:v>
                </c:pt>
                <c:pt idx="47">
                  <c:v>-0.2592592592592593</c:v>
                </c:pt>
                <c:pt idx="48">
                  <c:v>-0.2592592592592593</c:v>
                </c:pt>
                <c:pt idx="49">
                  <c:v>-0.2592592592592593</c:v>
                </c:pt>
                <c:pt idx="50">
                  <c:v>-0.2592592592592593</c:v>
                </c:pt>
                <c:pt idx="51">
                  <c:v>-0.2592592592592593</c:v>
                </c:pt>
                <c:pt idx="52">
                  <c:v>-0.2592592592592593</c:v>
                </c:pt>
                <c:pt idx="53">
                  <c:v>-0.2592592592592593</c:v>
                </c:pt>
                <c:pt idx="54">
                  <c:v>-0.2592592592592593</c:v>
                </c:pt>
                <c:pt idx="55">
                  <c:v>-0.2592592592592593</c:v>
                </c:pt>
                <c:pt idx="56">
                  <c:v>-0.2592592592592593</c:v>
                </c:pt>
                <c:pt idx="57">
                  <c:v>-0.2592592592592593</c:v>
                </c:pt>
                <c:pt idx="58">
                  <c:v>-0.2592592592592593</c:v>
                </c:pt>
                <c:pt idx="59">
                  <c:v>-0.2592592592592593</c:v>
                </c:pt>
                <c:pt idx="60">
                  <c:v>-0.2592592592592593</c:v>
                </c:pt>
                <c:pt idx="61">
                  <c:v>-0.2592592592592593</c:v>
                </c:pt>
                <c:pt idx="62">
                  <c:v>-0.2592592592592593</c:v>
                </c:pt>
                <c:pt idx="63">
                  <c:v>-0.2592592592592593</c:v>
                </c:pt>
                <c:pt idx="64">
                  <c:v>-0.2592592592592593</c:v>
                </c:pt>
                <c:pt idx="65">
                  <c:v>-0.2592592592592593</c:v>
                </c:pt>
                <c:pt idx="66">
                  <c:v>-0.2592592592592593</c:v>
                </c:pt>
                <c:pt idx="67">
                  <c:v>-0.2592592592592593</c:v>
                </c:pt>
                <c:pt idx="68">
                  <c:v>-0.2592592592592593</c:v>
                </c:pt>
                <c:pt idx="69">
                  <c:v>-0.2592592592592593</c:v>
                </c:pt>
                <c:pt idx="70">
                  <c:v>-0.2592592592592593</c:v>
                </c:pt>
                <c:pt idx="71">
                  <c:v>-0.2592592592592593</c:v>
                </c:pt>
                <c:pt idx="72">
                  <c:v>-0.2592592592592593</c:v>
                </c:pt>
                <c:pt idx="73">
                  <c:v>-0.2592592592592593</c:v>
                </c:pt>
                <c:pt idx="74">
                  <c:v>-0.2592592592592593</c:v>
                </c:pt>
                <c:pt idx="75">
                  <c:v>-0.2592592592592593</c:v>
                </c:pt>
                <c:pt idx="76">
                  <c:v>-0.2592592592592593</c:v>
                </c:pt>
                <c:pt idx="77">
                  <c:v>-0.2592592592592593</c:v>
                </c:pt>
                <c:pt idx="78">
                  <c:v>-0.2592592592592593</c:v>
                </c:pt>
                <c:pt idx="79">
                  <c:v>-0.2592592592592593</c:v>
                </c:pt>
                <c:pt idx="80">
                  <c:v>-0.2592592592592593</c:v>
                </c:pt>
                <c:pt idx="81">
                  <c:v>-0.2592592592592593</c:v>
                </c:pt>
                <c:pt idx="82">
                  <c:v>-0.2592592592592593</c:v>
                </c:pt>
                <c:pt idx="83">
                  <c:v>-0.2592592592592593</c:v>
                </c:pt>
                <c:pt idx="84">
                  <c:v>-0.2592592592592593</c:v>
                </c:pt>
                <c:pt idx="85">
                  <c:v>-0.2592592592592593</c:v>
                </c:pt>
                <c:pt idx="86">
                  <c:v>-0.2592592592592593</c:v>
                </c:pt>
                <c:pt idx="87">
                  <c:v>-0.2592592592592593</c:v>
                </c:pt>
                <c:pt idx="88">
                  <c:v>-0.2592592592592593</c:v>
                </c:pt>
                <c:pt idx="89">
                  <c:v>-0.2592592592592593</c:v>
                </c:pt>
                <c:pt idx="90">
                  <c:v>-0.2592592592592593</c:v>
                </c:pt>
                <c:pt idx="91">
                  <c:v>-0.2592592592592593</c:v>
                </c:pt>
                <c:pt idx="92">
                  <c:v>-0.2592592592592593</c:v>
                </c:pt>
                <c:pt idx="93">
                  <c:v>-0.2592592592592593</c:v>
                </c:pt>
                <c:pt idx="94">
                  <c:v>-0.2592592592592593</c:v>
                </c:pt>
                <c:pt idx="95">
                  <c:v>-0.2592592592592593</c:v>
                </c:pt>
                <c:pt idx="96">
                  <c:v>-0.2592592592592593</c:v>
                </c:pt>
                <c:pt idx="97">
                  <c:v>-0.2592592592592593</c:v>
                </c:pt>
                <c:pt idx="98">
                  <c:v>-0.2592592592592593</c:v>
                </c:pt>
                <c:pt idx="99">
                  <c:v>-0.2592592592592593</c:v>
                </c:pt>
                <c:pt idx="100">
                  <c:v>-0.2592592592592593</c:v>
                </c:pt>
                <c:pt idx="101">
                  <c:v>-0.25185185185185188</c:v>
                </c:pt>
                <c:pt idx="102">
                  <c:v>-0.24444444444444446</c:v>
                </c:pt>
                <c:pt idx="103">
                  <c:v>-0.23703703703703705</c:v>
                </c:pt>
                <c:pt idx="104">
                  <c:v>-0.22962962962962963</c:v>
                </c:pt>
                <c:pt idx="105">
                  <c:v>-0.22222222222222221</c:v>
                </c:pt>
                <c:pt idx="106">
                  <c:v>-0.21481481481481479</c:v>
                </c:pt>
                <c:pt idx="107">
                  <c:v>-0.20740740740740737</c:v>
                </c:pt>
                <c:pt idx="108">
                  <c:v>-0.19999999999999996</c:v>
                </c:pt>
                <c:pt idx="109">
                  <c:v>-0.19259259259259254</c:v>
                </c:pt>
                <c:pt idx="110">
                  <c:v>-0.18518518518518523</c:v>
                </c:pt>
                <c:pt idx="111">
                  <c:v>-0.17777777777777781</c:v>
                </c:pt>
                <c:pt idx="112">
                  <c:v>-0.17037037037037039</c:v>
                </c:pt>
                <c:pt idx="113">
                  <c:v>-0.16296296296296298</c:v>
                </c:pt>
                <c:pt idx="114">
                  <c:v>-0.15555555555555556</c:v>
                </c:pt>
                <c:pt idx="115">
                  <c:v>-0.14814814814814814</c:v>
                </c:pt>
                <c:pt idx="116">
                  <c:v>-0.14074074074074072</c:v>
                </c:pt>
                <c:pt idx="117">
                  <c:v>-0.1333333333333333</c:v>
                </c:pt>
                <c:pt idx="118">
                  <c:v>-0.12592592592592589</c:v>
                </c:pt>
                <c:pt idx="119">
                  <c:v>-0.11851851851851847</c:v>
                </c:pt>
                <c:pt idx="120">
                  <c:v>-0.11111111111111116</c:v>
                </c:pt>
                <c:pt idx="121">
                  <c:v>-0.10370370370370374</c:v>
                </c:pt>
                <c:pt idx="122">
                  <c:v>-9.6296296296296324E-2</c:v>
                </c:pt>
                <c:pt idx="123">
                  <c:v>-8.8888888888888906E-2</c:v>
                </c:pt>
                <c:pt idx="124">
                  <c:v>-8.1481481481481488E-2</c:v>
                </c:pt>
                <c:pt idx="125">
                  <c:v>-7.407407407407407E-2</c:v>
                </c:pt>
                <c:pt idx="126">
                  <c:v>-6.6666666666666652E-2</c:v>
                </c:pt>
                <c:pt idx="127">
                  <c:v>-5.9259259259259234E-2</c:v>
                </c:pt>
                <c:pt idx="128">
                  <c:v>-5.1851851851851816E-2</c:v>
                </c:pt>
                <c:pt idx="129">
                  <c:v>-4.4444444444444398E-2</c:v>
                </c:pt>
                <c:pt idx="130">
                  <c:v>-3.703703703703709E-2</c:v>
                </c:pt>
                <c:pt idx="131">
                  <c:v>-2.9629629629629672E-2</c:v>
                </c:pt>
                <c:pt idx="132">
                  <c:v>-2.2222222222222254E-2</c:v>
                </c:pt>
                <c:pt idx="133">
                  <c:v>-1.4814814814814836E-2</c:v>
                </c:pt>
                <c:pt idx="134">
                  <c:v>-7.4074074074074181E-3</c:v>
                </c:pt>
                <c:pt idx="135">
                  <c:v>0</c:v>
                </c:pt>
                <c:pt idx="136">
                  <c:v>7.4074074074073071E-3</c:v>
                </c:pt>
                <c:pt idx="137">
                  <c:v>1.4814814814814836E-2</c:v>
                </c:pt>
                <c:pt idx="138">
                  <c:v>2.2222222222222143E-2</c:v>
                </c:pt>
                <c:pt idx="139">
                  <c:v>2.9629629629629672E-2</c:v>
                </c:pt>
                <c:pt idx="140">
                  <c:v>3.7037037037036979E-2</c:v>
                </c:pt>
                <c:pt idx="141">
                  <c:v>4.4444444444444509E-2</c:v>
                </c:pt>
                <c:pt idx="142">
                  <c:v>5.1851851851851816E-2</c:v>
                </c:pt>
                <c:pt idx="143">
                  <c:v>5.9259259259259345E-2</c:v>
                </c:pt>
                <c:pt idx="144">
                  <c:v>6.6666666666666652E-2</c:v>
                </c:pt>
                <c:pt idx="145">
                  <c:v>7.4074074074074181E-2</c:v>
                </c:pt>
                <c:pt idx="146">
                  <c:v>8.1481481481481488E-2</c:v>
                </c:pt>
                <c:pt idx="147">
                  <c:v>8.8888888888888795E-2</c:v>
                </c:pt>
                <c:pt idx="148">
                  <c:v>9.6296296296296324E-2</c:v>
                </c:pt>
                <c:pt idx="149">
                  <c:v>0.10370370370370363</c:v>
                </c:pt>
                <c:pt idx="150">
                  <c:v>0.11111111111111116</c:v>
                </c:pt>
                <c:pt idx="151">
                  <c:v>0.11851851851851847</c:v>
                </c:pt>
                <c:pt idx="152">
                  <c:v>0.125925925925926</c:v>
                </c:pt>
                <c:pt idx="153">
                  <c:v>0.1333333333333333</c:v>
                </c:pt>
                <c:pt idx="154">
                  <c:v>0.14074074074074083</c:v>
                </c:pt>
                <c:pt idx="155">
                  <c:v>0.14814814814814814</c:v>
                </c:pt>
                <c:pt idx="156">
                  <c:v>0.15555555555555545</c:v>
                </c:pt>
                <c:pt idx="157">
                  <c:v>0.16296296296296298</c:v>
                </c:pt>
                <c:pt idx="158">
                  <c:v>0.17037037037037028</c:v>
                </c:pt>
                <c:pt idx="159">
                  <c:v>0.17777777777777781</c:v>
                </c:pt>
                <c:pt idx="160">
                  <c:v>0.18518518518518512</c:v>
                </c:pt>
                <c:pt idx="161">
                  <c:v>0.19259259259259265</c:v>
                </c:pt>
                <c:pt idx="162">
                  <c:v>0.19999999999999996</c:v>
                </c:pt>
                <c:pt idx="163">
                  <c:v>0.20740740740740748</c:v>
                </c:pt>
                <c:pt idx="164">
                  <c:v>0.21481481481481479</c:v>
                </c:pt>
                <c:pt idx="165">
                  <c:v>0.22222222222222232</c:v>
                </c:pt>
                <c:pt idx="166">
                  <c:v>0.22962962962962963</c:v>
                </c:pt>
                <c:pt idx="167">
                  <c:v>0.23703703703703694</c:v>
                </c:pt>
                <c:pt idx="168">
                  <c:v>0.24444444444444446</c:v>
                </c:pt>
                <c:pt idx="169">
                  <c:v>0.25185185185185177</c:v>
                </c:pt>
                <c:pt idx="170">
                  <c:v>0.2592592592592593</c:v>
                </c:pt>
                <c:pt idx="171">
                  <c:v>0.26666666666666661</c:v>
                </c:pt>
                <c:pt idx="172">
                  <c:v>0.27407407407407414</c:v>
                </c:pt>
                <c:pt idx="173">
                  <c:v>0.28148148148148144</c:v>
                </c:pt>
                <c:pt idx="174">
                  <c:v>0.28888888888888897</c:v>
                </c:pt>
                <c:pt idx="175">
                  <c:v>0.29629629629629628</c:v>
                </c:pt>
                <c:pt idx="176">
                  <c:v>0.30370370370370381</c:v>
                </c:pt>
                <c:pt idx="177">
                  <c:v>0.31111111111111112</c:v>
                </c:pt>
                <c:pt idx="178">
                  <c:v>0.31851851851851842</c:v>
                </c:pt>
                <c:pt idx="179">
                  <c:v>0.32592592592592595</c:v>
                </c:pt>
                <c:pt idx="180">
                  <c:v>0.33333333333333326</c:v>
                </c:pt>
                <c:pt idx="181">
                  <c:v>0.34074074074074079</c:v>
                </c:pt>
                <c:pt idx="182">
                  <c:v>0.3481481481481481</c:v>
                </c:pt>
                <c:pt idx="183">
                  <c:v>0.35555555555555562</c:v>
                </c:pt>
                <c:pt idx="184">
                  <c:v>0.36296296296296293</c:v>
                </c:pt>
                <c:pt idx="185">
                  <c:v>0.37037037037037046</c:v>
                </c:pt>
                <c:pt idx="186">
                  <c:v>0.37777777777777777</c:v>
                </c:pt>
                <c:pt idx="187">
                  <c:v>0.38518518518518507</c:v>
                </c:pt>
                <c:pt idx="188">
                  <c:v>0.3925925925925926</c:v>
                </c:pt>
                <c:pt idx="189">
                  <c:v>0.39999999999999991</c:v>
                </c:pt>
                <c:pt idx="190">
                  <c:v>0.40740740740740744</c:v>
                </c:pt>
                <c:pt idx="191">
                  <c:v>0.41481481481481475</c:v>
                </c:pt>
                <c:pt idx="192">
                  <c:v>0.42222222222222228</c:v>
                </c:pt>
                <c:pt idx="193">
                  <c:v>0.42962962962962958</c:v>
                </c:pt>
                <c:pt idx="194">
                  <c:v>0.43703703703703711</c:v>
                </c:pt>
                <c:pt idx="195">
                  <c:v>0.44444444444444442</c:v>
                </c:pt>
                <c:pt idx="196">
                  <c:v>0.45185185185185195</c:v>
                </c:pt>
                <c:pt idx="197">
                  <c:v>0.45925925925925926</c:v>
                </c:pt>
                <c:pt idx="198">
                  <c:v>0.46666666666666656</c:v>
                </c:pt>
                <c:pt idx="199">
                  <c:v>0.47407407407407409</c:v>
                </c:pt>
                <c:pt idx="200">
                  <c:v>0.4814814814814814</c:v>
                </c:pt>
              </c:numCache>
            </c:numRef>
          </c:yVal>
          <c:smooth val="1"/>
        </c:ser>
        <c:axId val="176029696"/>
        <c:axId val="176031616"/>
      </c:scatterChart>
      <c:valAx>
        <c:axId val="17602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  <a:r>
                  <a:rPr lang="en-US" baseline="-25000"/>
                  <a:t>t</a:t>
                </a:r>
              </a:p>
            </c:rich>
          </c:tx>
        </c:title>
        <c:numFmt formatCode="General" sourceLinked="1"/>
        <c:tickLblPos val="nextTo"/>
        <c:crossAx val="176031616"/>
        <c:crosses val="autoZero"/>
        <c:crossBetween val="midCat"/>
      </c:valAx>
      <c:valAx>
        <c:axId val="176031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</a:t>
                </a:r>
              </a:p>
            </c:rich>
          </c:tx>
        </c:title>
        <c:numFmt formatCode="General" sourceLinked="1"/>
        <c:tickLblPos val="nextTo"/>
        <c:crossAx val="176029696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Lucro</a:t>
            </a:r>
            <a:r>
              <a:rPr lang="pt-BR" baseline="0"/>
              <a:t> da trava de baixa com call</a:t>
            </a:r>
            <a:endParaRPr lang="pt-BR"/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'1e'!$B$16:$B$196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'1e'!$C$16:$C$196</c:f>
              <c:numCache>
                <c:formatCode>General</c:formatCode>
                <c:ptCount val="18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-1</c:v>
                </c:pt>
                <c:pt idx="99">
                  <c:v>-2</c:v>
                </c:pt>
                <c:pt idx="100">
                  <c:v>-3</c:v>
                </c:pt>
                <c:pt idx="101">
                  <c:v>-4</c:v>
                </c:pt>
                <c:pt idx="102">
                  <c:v>-5</c:v>
                </c:pt>
                <c:pt idx="103">
                  <c:v>-6</c:v>
                </c:pt>
                <c:pt idx="104">
                  <c:v>-7</c:v>
                </c:pt>
                <c:pt idx="105">
                  <c:v>-8</c:v>
                </c:pt>
                <c:pt idx="106">
                  <c:v>-9</c:v>
                </c:pt>
                <c:pt idx="107">
                  <c:v>-10</c:v>
                </c:pt>
                <c:pt idx="108">
                  <c:v>-11</c:v>
                </c:pt>
                <c:pt idx="109">
                  <c:v>-12</c:v>
                </c:pt>
                <c:pt idx="110">
                  <c:v>-13</c:v>
                </c:pt>
                <c:pt idx="111">
                  <c:v>-13</c:v>
                </c:pt>
                <c:pt idx="112">
                  <c:v>-13</c:v>
                </c:pt>
                <c:pt idx="113">
                  <c:v>-13</c:v>
                </c:pt>
                <c:pt idx="114">
                  <c:v>-13</c:v>
                </c:pt>
                <c:pt idx="115">
                  <c:v>-13</c:v>
                </c:pt>
                <c:pt idx="116">
                  <c:v>-13</c:v>
                </c:pt>
                <c:pt idx="117">
                  <c:v>-13</c:v>
                </c:pt>
                <c:pt idx="118">
                  <c:v>-13</c:v>
                </c:pt>
                <c:pt idx="119">
                  <c:v>-13</c:v>
                </c:pt>
                <c:pt idx="120">
                  <c:v>-13</c:v>
                </c:pt>
                <c:pt idx="121">
                  <c:v>-13</c:v>
                </c:pt>
                <c:pt idx="122">
                  <c:v>-13</c:v>
                </c:pt>
                <c:pt idx="123">
                  <c:v>-13</c:v>
                </c:pt>
                <c:pt idx="124">
                  <c:v>-13</c:v>
                </c:pt>
                <c:pt idx="125">
                  <c:v>-13</c:v>
                </c:pt>
                <c:pt idx="126">
                  <c:v>-13</c:v>
                </c:pt>
                <c:pt idx="127">
                  <c:v>-13</c:v>
                </c:pt>
                <c:pt idx="128">
                  <c:v>-13</c:v>
                </c:pt>
                <c:pt idx="129">
                  <c:v>-13</c:v>
                </c:pt>
                <c:pt idx="130">
                  <c:v>-13</c:v>
                </c:pt>
                <c:pt idx="131">
                  <c:v>-13</c:v>
                </c:pt>
                <c:pt idx="132">
                  <c:v>-13</c:v>
                </c:pt>
                <c:pt idx="133">
                  <c:v>-13</c:v>
                </c:pt>
                <c:pt idx="134">
                  <c:v>-13</c:v>
                </c:pt>
                <c:pt idx="135">
                  <c:v>-13</c:v>
                </c:pt>
                <c:pt idx="136">
                  <c:v>-13</c:v>
                </c:pt>
                <c:pt idx="137">
                  <c:v>-13</c:v>
                </c:pt>
                <c:pt idx="138">
                  <c:v>-13</c:v>
                </c:pt>
                <c:pt idx="139">
                  <c:v>-13</c:v>
                </c:pt>
                <c:pt idx="140">
                  <c:v>-13</c:v>
                </c:pt>
                <c:pt idx="141">
                  <c:v>-13</c:v>
                </c:pt>
                <c:pt idx="142">
                  <c:v>-13</c:v>
                </c:pt>
                <c:pt idx="143">
                  <c:v>-13</c:v>
                </c:pt>
                <c:pt idx="144">
                  <c:v>-13</c:v>
                </c:pt>
                <c:pt idx="145">
                  <c:v>-13</c:v>
                </c:pt>
                <c:pt idx="146">
                  <c:v>-13</c:v>
                </c:pt>
                <c:pt idx="147">
                  <c:v>-13</c:v>
                </c:pt>
                <c:pt idx="148">
                  <c:v>-13</c:v>
                </c:pt>
                <c:pt idx="149">
                  <c:v>-13</c:v>
                </c:pt>
                <c:pt idx="150">
                  <c:v>-13</c:v>
                </c:pt>
                <c:pt idx="151">
                  <c:v>-13</c:v>
                </c:pt>
                <c:pt idx="152">
                  <c:v>-13</c:v>
                </c:pt>
                <c:pt idx="153">
                  <c:v>-13</c:v>
                </c:pt>
                <c:pt idx="154">
                  <c:v>-13</c:v>
                </c:pt>
                <c:pt idx="155">
                  <c:v>-13</c:v>
                </c:pt>
                <c:pt idx="156">
                  <c:v>-13</c:v>
                </c:pt>
                <c:pt idx="157">
                  <c:v>-13</c:v>
                </c:pt>
                <c:pt idx="158">
                  <c:v>-13</c:v>
                </c:pt>
                <c:pt idx="159">
                  <c:v>-13</c:v>
                </c:pt>
                <c:pt idx="160">
                  <c:v>-13</c:v>
                </c:pt>
                <c:pt idx="161">
                  <c:v>-13</c:v>
                </c:pt>
                <c:pt idx="162">
                  <c:v>-13</c:v>
                </c:pt>
                <c:pt idx="163">
                  <c:v>-13</c:v>
                </c:pt>
                <c:pt idx="164">
                  <c:v>-13</c:v>
                </c:pt>
                <c:pt idx="165">
                  <c:v>-13</c:v>
                </c:pt>
                <c:pt idx="166">
                  <c:v>-13</c:v>
                </c:pt>
                <c:pt idx="167">
                  <c:v>-13</c:v>
                </c:pt>
                <c:pt idx="168">
                  <c:v>-13</c:v>
                </c:pt>
                <c:pt idx="169">
                  <c:v>-13</c:v>
                </c:pt>
                <c:pt idx="170">
                  <c:v>-13</c:v>
                </c:pt>
                <c:pt idx="171">
                  <c:v>-13</c:v>
                </c:pt>
                <c:pt idx="172">
                  <c:v>-13</c:v>
                </c:pt>
                <c:pt idx="173">
                  <c:v>-13</c:v>
                </c:pt>
                <c:pt idx="174">
                  <c:v>-13</c:v>
                </c:pt>
                <c:pt idx="175">
                  <c:v>-13</c:v>
                </c:pt>
                <c:pt idx="176">
                  <c:v>-13</c:v>
                </c:pt>
                <c:pt idx="177">
                  <c:v>-13</c:v>
                </c:pt>
                <c:pt idx="178">
                  <c:v>-13</c:v>
                </c:pt>
                <c:pt idx="179">
                  <c:v>-13</c:v>
                </c:pt>
                <c:pt idx="180">
                  <c:v>-13</c:v>
                </c:pt>
              </c:numCache>
            </c:numRef>
          </c:yVal>
          <c:smooth val="1"/>
        </c:ser>
        <c:axId val="176245376"/>
        <c:axId val="176259840"/>
      </c:scatterChart>
      <c:valAx>
        <c:axId val="176245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  <a:r>
                  <a:rPr lang="en-US" baseline="-25000"/>
                  <a:t>t</a:t>
                </a:r>
              </a:p>
            </c:rich>
          </c:tx>
          <c:layout/>
        </c:title>
        <c:numFmt formatCode="General" sourceLinked="1"/>
        <c:tickLblPos val="nextTo"/>
        <c:crossAx val="176259840"/>
        <c:crosses val="autoZero"/>
        <c:crossBetween val="midCat"/>
      </c:valAx>
      <c:valAx>
        <c:axId val="176259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Lucro</a:t>
                </a:r>
              </a:p>
            </c:rich>
          </c:tx>
          <c:layout/>
        </c:title>
        <c:numFmt formatCode="General" sourceLinked="1"/>
        <c:tickLblPos val="nextTo"/>
        <c:crossAx val="176245376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chart" Target="../charts/chart19.xml"/><Relationship Id="rId1" Type="http://schemas.openxmlformats.org/officeDocument/2006/relationships/image" Target="../media/image28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45.png"/><Relationship Id="rId1" Type="http://schemas.openxmlformats.org/officeDocument/2006/relationships/image" Target="../media/image4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3.xml"/><Relationship Id="rId1" Type="http://schemas.openxmlformats.org/officeDocument/2006/relationships/image" Target="../media/image4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5.xml"/><Relationship Id="rId1" Type="http://schemas.openxmlformats.org/officeDocument/2006/relationships/image" Target="../media/image7.png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chart" Target="../charts/chart13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chart" Target="../charts/chart17.xml"/><Relationship Id="rId1" Type="http://schemas.openxmlformats.org/officeDocument/2006/relationships/image" Target="../media/image25.png"/><Relationship Id="rId4" Type="http://schemas.openxmlformats.org/officeDocument/2006/relationships/chart" Target="../charts/chart1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wmf"/><Relationship Id="rId7" Type="http://schemas.openxmlformats.org/officeDocument/2006/relationships/image" Target="../media/image37.emf"/><Relationship Id="rId2" Type="http://schemas.openxmlformats.org/officeDocument/2006/relationships/image" Target="../media/image32.wmf"/><Relationship Id="rId1" Type="http://schemas.openxmlformats.org/officeDocument/2006/relationships/image" Target="../media/image31.emf"/><Relationship Id="rId6" Type="http://schemas.openxmlformats.org/officeDocument/2006/relationships/image" Target="../media/image36.emf"/><Relationship Id="rId5" Type="http://schemas.openxmlformats.org/officeDocument/2006/relationships/image" Target="../media/image35.emf"/><Relationship Id="rId4" Type="http://schemas.openxmlformats.org/officeDocument/2006/relationships/image" Target="../media/image34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wmf"/><Relationship Id="rId2" Type="http://schemas.openxmlformats.org/officeDocument/2006/relationships/image" Target="../media/image32.wmf"/><Relationship Id="rId1" Type="http://schemas.openxmlformats.org/officeDocument/2006/relationships/image" Target="../media/image39.emf"/><Relationship Id="rId6" Type="http://schemas.openxmlformats.org/officeDocument/2006/relationships/image" Target="../media/image40.wmf"/><Relationship Id="rId5" Type="http://schemas.openxmlformats.org/officeDocument/2006/relationships/image" Target="../media/image35.emf"/><Relationship Id="rId4" Type="http://schemas.openxmlformats.org/officeDocument/2006/relationships/image" Target="../media/image34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wmf"/><Relationship Id="rId7" Type="http://schemas.openxmlformats.org/officeDocument/2006/relationships/image" Target="../media/image43.wmf"/><Relationship Id="rId2" Type="http://schemas.openxmlformats.org/officeDocument/2006/relationships/image" Target="../media/image32.wmf"/><Relationship Id="rId1" Type="http://schemas.openxmlformats.org/officeDocument/2006/relationships/image" Target="../media/image41.emf"/><Relationship Id="rId6" Type="http://schemas.openxmlformats.org/officeDocument/2006/relationships/image" Target="../media/image42.wmf"/><Relationship Id="rId5" Type="http://schemas.openxmlformats.org/officeDocument/2006/relationships/image" Target="../media/image35.emf"/><Relationship Id="rId4" Type="http://schemas.openxmlformats.org/officeDocument/2006/relationships/image" Target="../media/image34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6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6</xdr:row>
      <xdr:rowOff>38100</xdr:rowOff>
    </xdr:from>
    <xdr:to>
      <xdr:col>10</xdr:col>
      <xdr:colOff>400050</xdr:colOff>
      <xdr:row>8</xdr:row>
      <xdr:rowOff>171450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86200" y="1181100"/>
          <a:ext cx="2609850" cy="514350"/>
        </a:xfrm>
        <a:prstGeom prst="rect">
          <a:avLst/>
        </a:prstGeom>
        <a:noFill/>
      </xdr:spPr>
    </xdr:pic>
    <xdr:clientData/>
  </xdr:twoCellAnchor>
  <xdr:twoCellAnchor>
    <xdr:from>
      <xdr:col>5</xdr:col>
      <xdr:colOff>542925</xdr:colOff>
      <xdr:row>11</xdr:row>
      <xdr:rowOff>76200</xdr:rowOff>
    </xdr:from>
    <xdr:to>
      <xdr:col>13</xdr:col>
      <xdr:colOff>238125</xdr:colOff>
      <xdr:row>25</xdr:row>
      <xdr:rowOff>114300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361950</xdr:colOff>
      <xdr:row>4</xdr:row>
      <xdr:rowOff>57150</xdr:rowOff>
    </xdr:from>
    <xdr:to>
      <xdr:col>15</xdr:col>
      <xdr:colOff>390525</xdr:colOff>
      <xdr:row>9</xdr:row>
      <xdr:rowOff>76200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677150" y="819150"/>
          <a:ext cx="1857375" cy="971550"/>
        </a:xfrm>
        <a:prstGeom prst="rect">
          <a:avLst/>
        </a:prstGeom>
        <a:noFill/>
      </xdr:spPr>
    </xdr:pic>
    <xdr:clientData/>
  </xdr:twoCellAnchor>
  <xdr:twoCellAnchor>
    <xdr:from>
      <xdr:col>5</xdr:col>
      <xdr:colOff>504825</xdr:colOff>
      <xdr:row>27</xdr:row>
      <xdr:rowOff>47625</xdr:rowOff>
    </xdr:from>
    <xdr:to>
      <xdr:col>13</xdr:col>
      <xdr:colOff>200025</xdr:colOff>
      <xdr:row>41</xdr:row>
      <xdr:rowOff>123825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7</xdr:row>
      <xdr:rowOff>38100</xdr:rowOff>
    </xdr:from>
    <xdr:to>
      <xdr:col>8</xdr:col>
      <xdr:colOff>552450</xdr:colOff>
      <xdr:row>9</xdr:row>
      <xdr:rowOff>123825</xdr:rowOff>
    </xdr:to>
    <xdr:pic>
      <xdr:nvPicPr>
        <xdr:cNvPr id="1024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0475" y="1371600"/>
          <a:ext cx="1628775" cy="466725"/>
        </a:xfrm>
        <a:prstGeom prst="rect">
          <a:avLst/>
        </a:prstGeom>
        <a:noFill/>
      </xdr:spPr>
    </xdr:pic>
    <xdr:clientData/>
  </xdr:twoCellAnchor>
  <xdr:twoCellAnchor>
    <xdr:from>
      <xdr:col>6</xdr:col>
      <xdr:colOff>142875</xdr:colOff>
      <xdr:row>14</xdr:row>
      <xdr:rowOff>85725</xdr:rowOff>
    </xdr:from>
    <xdr:to>
      <xdr:col>13</xdr:col>
      <xdr:colOff>447675</xdr:colOff>
      <xdr:row>28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285750</xdr:colOff>
      <xdr:row>7</xdr:row>
      <xdr:rowOff>47625</xdr:rowOff>
    </xdr:from>
    <xdr:to>
      <xdr:col>12</xdr:col>
      <xdr:colOff>342900</xdr:colOff>
      <xdr:row>9</xdr:row>
      <xdr:rowOff>171450</xdr:rowOff>
    </xdr:to>
    <xdr:pic>
      <xdr:nvPicPr>
        <xdr:cNvPr id="1025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381750" y="1381125"/>
          <a:ext cx="1276350" cy="504825"/>
        </a:xfrm>
        <a:prstGeom prst="rect">
          <a:avLst/>
        </a:prstGeom>
        <a:noFill/>
      </xdr:spPr>
    </xdr:pic>
    <xdr:clientData/>
  </xdr:twoCellAnchor>
  <xdr:twoCellAnchor>
    <xdr:from>
      <xdr:col>6</xdr:col>
      <xdr:colOff>161925</xdr:colOff>
      <xdr:row>30</xdr:row>
      <xdr:rowOff>19050</xdr:rowOff>
    </xdr:from>
    <xdr:to>
      <xdr:col>13</xdr:col>
      <xdr:colOff>466725</xdr:colOff>
      <xdr:row>44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390525</xdr:colOff>
      <xdr:row>56</xdr:row>
      <xdr:rowOff>104775</xdr:rowOff>
    </xdr:from>
    <xdr:to>
      <xdr:col>14</xdr:col>
      <xdr:colOff>352425</xdr:colOff>
      <xdr:row>59</xdr:row>
      <xdr:rowOff>133350</xdr:rowOff>
    </xdr:to>
    <xdr:pic>
      <xdr:nvPicPr>
        <xdr:cNvPr id="123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76925" y="11353800"/>
          <a:ext cx="3009900" cy="600075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3</xdr:row>
      <xdr:rowOff>133350</xdr:rowOff>
    </xdr:from>
    <xdr:to>
      <xdr:col>9</xdr:col>
      <xdr:colOff>771525</xdr:colOff>
      <xdr:row>14</xdr:row>
      <xdr:rowOff>85725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10175" y="619125"/>
          <a:ext cx="3133725" cy="17335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476250</xdr:colOff>
      <xdr:row>16</xdr:row>
      <xdr:rowOff>76200</xdr:rowOff>
    </xdr:from>
    <xdr:to>
      <xdr:col>10</xdr:col>
      <xdr:colOff>85725</xdr:colOff>
      <xdr:row>26</xdr:row>
      <xdr:rowOff>66675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67325" y="2667000"/>
          <a:ext cx="3276600" cy="1609725"/>
        </a:xfrm>
        <a:prstGeom prst="rect">
          <a:avLst/>
        </a:prstGeom>
        <a:noFill/>
      </xdr:spPr>
    </xdr:pic>
    <xdr:clientData/>
  </xdr:twoCellAnchor>
  <xdr:twoCellAnchor>
    <xdr:from>
      <xdr:col>11</xdr:col>
      <xdr:colOff>476249</xdr:colOff>
      <xdr:row>63</xdr:row>
      <xdr:rowOff>133350</xdr:rowOff>
    </xdr:from>
    <xdr:to>
      <xdr:col>19</xdr:col>
      <xdr:colOff>171449</xdr:colOff>
      <xdr:row>83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7</xdr:row>
      <xdr:rowOff>104775</xdr:rowOff>
    </xdr:from>
    <xdr:to>
      <xdr:col>9</xdr:col>
      <xdr:colOff>371475</xdr:colOff>
      <xdr:row>10</xdr:row>
      <xdr:rowOff>133350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0875" y="1438275"/>
          <a:ext cx="2667000" cy="600075"/>
        </a:xfrm>
        <a:prstGeom prst="rect">
          <a:avLst/>
        </a:prstGeom>
        <a:noFill/>
      </xdr:spPr>
    </xdr:pic>
    <xdr:clientData/>
  </xdr:twoCellAnchor>
  <xdr:twoCellAnchor>
    <xdr:from>
      <xdr:col>5</xdr:col>
      <xdr:colOff>104775</xdr:colOff>
      <xdr:row>14</xdr:row>
      <xdr:rowOff>66675</xdr:rowOff>
    </xdr:from>
    <xdr:to>
      <xdr:col>12</xdr:col>
      <xdr:colOff>409575</xdr:colOff>
      <xdr:row>28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314325</xdr:colOff>
      <xdr:row>7</xdr:row>
      <xdr:rowOff>66675</xdr:rowOff>
    </xdr:from>
    <xdr:to>
      <xdr:col>15</xdr:col>
      <xdr:colOff>438150</xdr:colOff>
      <xdr:row>10</xdr:row>
      <xdr:rowOff>95250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629525" y="1400175"/>
          <a:ext cx="1952625" cy="600075"/>
        </a:xfrm>
        <a:prstGeom prst="rect">
          <a:avLst/>
        </a:prstGeom>
        <a:noFill/>
      </xdr:spPr>
    </xdr:pic>
    <xdr:clientData/>
  </xdr:twoCellAnchor>
  <xdr:twoCellAnchor>
    <xdr:from>
      <xdr:col>5</xdr:col>
      <xdr:colOff>133350</xdr:colOff>
      <xdr:row>29</xdr:row>
      <xdr:rowOff>57150</xdr:rowOff>
    </xdr:from>
    <xdr:to>
      <xdr:col>12</xdr:col>
      <xdr:colOff>438150</xdr:colOff>
      <xdr:row>43</xdr:row>
      <xdr:rowOff>133350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9</xdr:row>
      <xdr:rowOff>85725</xdr:rowOff>
    </xdr:from>
    <xdr:to>
      <xdr:col>10</xdr:col>
      <xdr:colOff>381000</xdr:colOff>
      <xdr:row>12</xdr:row>
      <xdr:rowOff>95250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62400" y="1800225"/>
          <a:ext cx="2514600" cy="581025"/>
        </a:xfrm>
        <a:prstGeom prst="rect">
          <a:avLst/>
        </a:prstGeom>
        <a:noFill/>
      </xdr:spPr>
    </xdr:pic>
    <xdr:clientData/>
  </xdr:twoCellAnchor>
  <xdr:twoCellAnchor>
    <xdr:from>
      <xdr:col>5</xdr:col>
      <xdr:colOff>304800</xdr:colOff>
      <xdr:row>14</xdr:row>
      <xdr:rowOff>142875</xdr:rowOff>
    </xdr:from>
    <xdr:to>
      <xdr:col>13</xdr:col>
      <xdr:colOff>0</xdr:colOff>
      <xdr:row>28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228600</xdr:colOff>
      <xdr:row>9</xdr:row>
      <xdr:rowOff>38100</xdr:rowOff>
    </xdr:from>
    <xdr:to>
      <xdr:col>16</xdr:col>
      <xdr:colOff>276225</xdr:colOff>
      <xdr:row>12</xdr:row>
      <xdr:rowOff>114300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153400" y="1752600"/>
          <a:ext cx="1876425" cy="6477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390525</xdr:colOff>
      <xdr:row>30</xdr:row>
      <xdr:rowOff>66675</xdr:rowOff>
    </xdr:from>
    <xdr:to>
      <xdr:col>13</xdr:col>
      <xdr:colOff>85725</xdr:colOff>
      <xdr:row>44</xdr:row>
      <xdr:rowOff>142875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16</xdr:row>
      <xdr:rowOff>47625</xdr:rowOff>
    </xdr:from>
    <xdr:to>
      <xdr:col>12</xdr:col>
      <xdr:colOff>476250</xdr:colOff>
      <xdr:row>30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152400</xdr:colOff>
      <xdr:row>8</xdr:row>
      <xdr:rowOff>47625</xdr:rowOff>
    </xdr:from>
    <xdr:to>
      <xdr:col>9</xdr:col>
      <xdr:colOff>561975</xdr:colOff>
      <xdr:row>11</xdr:row>
      <xdr:rowOff>114300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0400" y="1571625"/>
          <a:ext cx="2847975" cy="63817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38100</xdr:colOff>
      <xdr:row>8</xdr:row>
      <xdr:rowOff>76200</xdr:rowOff>
    </xdr:from>
    <xdr:to>
      <xdr:col>14</xdr:col>
      <xdr:colOff>600075</xdr:colOff>
      <xdr:row>11</xdr:row>
      <xdr:rowOff>95250</xdr:rowOff>
    </xdr:to>
    <xdr:pic>
      <xdr:nvPicPr>
        <xdr:cNvPr id="41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353300" y="1600200"/>
          <a:ext cx="1781175" cy="590550"/>
        </a:xfrm>
        <a:prstGeom prst="rect">
          <a:avLst/>
        </a:prstGeom>
        <a:noFill/>
      </xdr:spPr>
    </xdr:pic>
    <xdr:clientData/>
  </xdr:twoCellAnchor>
  <xdr:twoCellAnchor>
    <xdr:from>
      <xdr:col>5</xdr:col>
      <xdr:colOff>142875</xdr:colOff>
      <xdr:row>32</xdr:row>
      <xdr:rowOff>28575</xdr:rowOff>
    </xdr:from>
    <xdr:to>
      <xdr:col>12</xdr:col>
      <xdr:colOff>447675</xdr:colOff>
      <xdr:row>46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14</xdr:row>
      <xdr:rowOff>9525</xdr:rowOff>
    </xdr:from>
    <xdr:to>
      <xdr:col>14</xdr:col>
      <xdr:colOff>76200</xdr:colOff>
      <xdr:row>29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66675</xdr:colOff>
      <xdr:row>8</xdr:row>
      <xdr:rowOff>38100</xdr:rowOff>
    </xdr:from>
    <xdr:to>
      <xdr:col>11</xdr:col>
      <xdr:colOff>466725</xdr:colOff>
      <xdr:row>9</xdr:row>
      <xdr:rowOff>200025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24275" y="1562100"/>
          <a:ext cx="3448050" cy="3524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209550</xdr:colOff>
      <xdr:row>7</xdr:row>
      <xdr:rowOff>123825</xdr:rowOff>
    </xdr:from>
    <xdr:to>
      <xdr:col>17</xdr:col>
      <xdr:colOff>447675</xdr:colOff>
      <xdr:row>10</xdr:row>
      <xdr:rowOff>85725</xdr:rowOff>
    </xdr:to>
    <xdr:pic>
      <xdr:nvPicPr>
        <xdr:cNvPr id="51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134350" y="1457325"/>
          <a:ext cx="2676525" cy="571500"/>
        </a:xfrm>
        <a:prstGeom prst="rect">
          <a:avLst/>
        </a:prstGeom>
        <a:noFill/>
      </xdr:spPr>
    </xdr:pic>
    <xdr:clientData/>
  </xdr:twoCellAnchor>
  <xdr:twoCellAnchor>
    <xdr:from>
      <xdr:col>6</xdr:col>
      <xdr:colOff>304800</xdr:colOff>
      <xdr:row>30</xdr:row>
      <xdr:rowOff>47625</xdr:rowOff>
    </xdr:from>
    <xdr:to>
      <xdr:col>14</xdr:col>
      <xdr:colOff>0</xdr:colOff>
      <xdr:row>44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18</xdr:row>
      <xdr:rowOff>123825</xdr:rowOff>
    </xdr:from>
    <xdr:to>
      <xdr:col>14</xdr:col>
      <xdr:colOff>209550</xdr:colOff>
      <xdr:row>34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133350</xdr:colOff>
      <xdr:row>9</xdr:row>
      <xdr:rowOff>57150</xdr:rowOff>
    </xdr:from>
    <xdr:to>
      <xdr:col>11</xdr:col>
      <xdr:colOff>476250</xdr:colOff>
      <xdr:row>10</xdr:row>
      <xdr:rowOff>190500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90950" y="1771650"/>
          <a:ext cx="3390900" cy="36195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114300</xdr:colOff>
      <xdr:row>8</xdr:row>
      <xdr:rowOff>95249</xdr:rowOff>
    </xdr:from>
    <xdr:to>
      <xdr:col>17</xdr:col>
      <xdr:colOff>466725</xdr:colOff>
      <xdr:row>10</xdr:row>
      <xdr:rowOff>161924</xdr:rowOff>
    </xdr:to>
    <xdr:pic>
      <xdr:nvPicPr>
        <xdr:cNvPr id="61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039100" y="1619249"/>
          <a:ext cx="2790825" cy="485775"/>
        </a:xfrm>
        <a:prstGeom prst="rect">
          <a:avLst/>
        </a:prstGeom>
        <a:noFill/>
      </xdr:spPr>
    </xdr:pic>
    <xdr:clientData/>
  </xdr:twoCellAnchor>
  <xdr:twoCellAnchor>
    <xdr:from>
      <xdr:col>6</xdr:col>
      <xdr:colOff>390525</xdr:colOff>
      <xdr:row>35</xdr:row>
      <xdr:rowOff>104775</xdr:rowOff>
    </xdr:from>
    <xdr:to>
      <xdr:col>14</xdr:col>
      <xdr:colOff>85725</xdr:colOff>
      <xdr:row>49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15</xdr:row>
      <xdr:rowOff>9525</xdr:rowOff>
    </xdr:from>
    <xdr:to>
      <xdr:col>13</xdr:col>
      <xdr:colOff>571500</xdr:colOff>
      <xdr:row>30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266700</xdr:colOff>
      <xdr:row>7</xdr:row>
      <xdr:rowOff>66675</xdr:rowOff>
    </xdr:from>
    <xdr:to>
      <xdr:col>13</xdr:col>
      <xdr:colOff>304800</xdr:colOff>
      <xdr:row>8</xdr:row>
      <xdr:rowOff>152400</xdr:rowOff>
    </xdr:to>
    <xdr:pic>
      <xdr:nvPicPr>
        <xdr:cNvPr id="718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14700" y="1400175"/>
          <a:ext cx="4914900" cy="2762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390525</xdr:colOff>
      <xdr:row>10</xdr:row>
      <xdr:rowOff>142875</xdr:rowOff>
    </xdr:from>
    <xdr:to>
      <xdr:col>7</xdr:col>
      <xdr:colOff>342900</xdr:colOff>
      <xdr:row>13</xdr:row>
      <xdr:rowOff>123825</xdr:rowOff>
    </xdr:to>
    <xdr:pic>
      <xdr:nvPicPr>
        <xdr:cNvPr id="71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438525" y="2085975"/>
          <a:ext cx="1171575" cy="666750"/>
        </a:xfrm>
        <a:prstGeom prst="rect">
          <a:avLst/>
        </a:prstGeom>
        <a:noFill/>
      </xdr:spPr>
    </xdr:pic>
    <xdr:clientData/>
  </xdr:twoCellAnchor>
  <xdr:twoCellAnchor>
    <xdr:from>
      <xdr:col>6</xdr:col>
      <xdr:colOff>285750</xdr:colOff>
      <xdr:row>31</xdr:row>
      <xdr:rowOff>47625</xdr:rowOff>
    </xdr:from>
    <xdr:to>
      <xdr:col>13</xdr:col>
      <xdr:colOff>590550</xdr:colOff>
      <xdr:row>45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19</xdr:row>
      <xdr:rowOff>47625</xdr:rowOff>
    </xdr:from>
    <xdr:to>
      <xdr:col>14</xdr:col>
      <xdr:colOff>390525</xdr:colOff>
      <xdr:row>35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200025</xdr:colOff>
      <xdr:row>9</xdr:row>
      <xdr:rowOff>95250</xdr:rowOff>
    </xdr:from>
    <xdr:to>
      <xdr:col>15</xdr:col>
      <xdr:colOff>295275</xdr:colOff>
      <xdr:row>11</xdr:row>
      <xdr:rowOff>190500</xdr:rowOff>
    </xdr:to>
    <xdr:pic>
      <xdr:nvPicPr>
        <xdr:cNvPr id="820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57625" y="1809750"/>
          <a:ext cx="5581650" cy="514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13</xdr:row>
      <xdr:rowOff>104775</xdr:rowOff>
    </xdr:from>
    <xdr:to>
      <xdr:col>9</xdr:col>
      <xdr:colOff>485775</xdr:colOff>
      <xdr:row>17</xdr:row>
      <xdr:rowOff>66675</xdr:rowOff>
    </xdr:to>
    <xdr:pic>
      <xdr:nvPicPr>
        <xdr:cNvPr id="820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00475" y="2695575"/>
          <a:ext cx="2171700" cy="8763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95250</xdr:colOff>
      <xdr:row>36</xdr:row>
      <xdr:rowOff>28575</xdr:rowOff>
    </xdr:from>
    <xdr:to>
      <xdr:col>14</xdr:col>
      <xdr:colOff>400050</xdr:colOff>
      <xdr:row>50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9</xdr:row>
      <xdr:rowOff>47625</xdr:rowOff>
    </xdr:from>
    <xdr:to>
      <xdr:col>10</xdr:col>
      <xdr:colOff>342900</xdr:colOff>
      <xdr:row>11</xdr:row>
      <xdr:rowOff>161925</xdr:rowOff>
    </xdr:to>
    <xdr:pic>
      <xdr:nvPicPr>
        <xdr:cNvPr id="92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76675" y="1762125"/>
          <a:ext cx="2562225" cy="495300"/>
        </a:xfrm>
        <a:prstGeom prst="rect">
          <a:avLst/>
        </a:prstGeom>
        <a:noFill/>
      </xdr:spPr>
    </xdr:pic>
    <xdr:clientData/>
  </xdr:twoCellAnchor>
  <xdr:twoCellAnchor>
    <xdr:from>
      <xdr:col>6</xdr:col>
      <xdr:colOff>419100</xdr:colOff>
      <xdr:row>14</xdr:row>
      <xdr:rowOff>123825</xdr:rowOff>
    </xdr:from>
    <xdr:to>
      <xdr:col>14</xdr:col>
      <xdr:colOff>114300</xdr:colOff>
      <xdr:row>29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266700</xdr:colOff>
      <xdr:row>8</xdr:row>
      <xdr:rowOff>57150</xdr:rowOff>
    </xdr:from>
    <xdr:to>
      <xdr:col>15</xdr:col>
      <xdr:colOff>295275</xdr:colOff>
      <xdr:row>11</xdr:row>
      <xdr:rowOff>104775</xdr:rowOff>
    </xdr:to>
    <xdr:pic>
      <xdr:nvPicPr>
        <xdr:cNvPr id="92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581900" y="1581150"/>
          <a:ext cx="1857375" cy="619125"/>
        </a:xfrm>
        <a:prstGeom prst="rect">
          <a:avLst/>
        </a:prstGeom>
        <a:noFill/>
      </xdr:spPr>
    </xdr:pic>
    <xdr:clientData/>
  </xdr:twoCellAnchor>
  <xdr:twoCellAnchor>
    <xdr:from>
      <xdr:col>6</xdr:col>
      <xdr:colOff>409575</xdr:colOff>
      <xdr:row>30</xdr:row>
      <xdr:rowOff>0</xdr:rowOff>
    </xdr:from>
    <xdr:to>
      <xdr:col>14</xdr:col>
      <xdr:colOff>104775</xdr:colOff>
      <xdr:row>44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GO/Downloads/Black%20and%20Schol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6">
          <cell r="D66">
            <v>0.98609999999999998</v>
          </cell>
          <cell r="K66">
            <v>-13.11</v>
          </cell>
        </row>
        <row r="67">
          <cell r="D67">
            <v>0.90500000000000003</v>
          </cell>
          <cell r="K67">
            <v>-12.11</v>
          </cell>
        </row>
        <row r="68">
          <cell r="D68">
            <v>0.82199999999999995</v>
          </cell>
          <cell r="K68">
            <v>-11.11</v>
          </cell>
        </row>
        <row r="69">
          <cell r="D69">
            <v>0.745</v>
          </cell>
          <cell r="K69">
            <v>-10.11</v>
          </cell>
        </row>
        <row r="70">
          <cell r="D70">
            <v>0.67</v>
          </cell>
          <cell r="K70">
            <v>-9.11</v>
          </cell>
        </row>
        <row r="71">
          <cell r="D71">
            <v>0.59699999999999998</v>
          </cell>
          <cell r="K71">
            <v>-8.11</v>
          </cell>
        </row>
        <row r="72">
          <cell r="D72">
            <v>0.52600000000000002</v>
          </cell>
          <cell r="K72">
            <v>-7.1099999999999994</v>
          </cell>
        </row>
        <row r="73">
          <cell r="D73">
            <v>0.46</v>
          </cell>
          <cell r="K73">
            <v>-6.1099999999999994</v>
          </cell>
        </row>
        <row r="74">
          <cell r="D74">
            <v>0.46700000000000003</v>
          </cell>
          <cell r="K74">
            <v>-5.1099999999999994</v>
          </cell>
        </row>
        <row r="75">
          <cell r="D75">
            <v>0.39200000000000002</v>
          </cell>
          <cell r="K75">
            <v>-4.1099999999999994</v>
          </cell>
        </row>
        <row r="76">
          <cell r="D76">
            <v>0.318</v>
          </cell>
          <cell r="K76">
            <v>-3.1099999999999994</v>
          </cell>
        </row>
        <row r="77">
          <cell r="D77">
            <v>0.24299999999999999</v>
          </cell>
          <cell r="K77">
            <v>-2.1099999999999994</v>
          </cell>
        </row>
        <row r="78">
          <cell r="D78">
            <v>0.216</v>
          </cell>
          <cell r="K78">
            <v>-1.1099999999999994</v>
          </cell>
        </row>
        <row r="79">
          <cell r="D79">
            <v>0.183</v>
          </cell>
          <cell r="K79">
            <v>-0.10999999999999943</v>
          </cell>
        </row>
        <row r="80">
          <cell r="D80">
            <v>0.16200000000000001</v>
          </cell>
          <cell r="K80">
            <v>0.89000000000000057</v>
          </cell>
        </row>
        <row r="81">
          <cell r="D81">
            <v>0.1628</v>
          </cell>
          <cell r="K81">
            <v>1.8900000000000006</v>
          </cell>
        </row>
        <row r="82">
          <cell r="D82">
            <v>0.187</v>
          </cell>
          <cell r="K82">
            <v>2.8900000000000006</v>
          </cell>
        </row>
        <row r="83">
          <cell r="D83">
            <v>0.23599999999999999</v>
          </cell>
          <cell r="K83">
            <v>3.8900000000000006</v>
          </cell>
        </row>
        <row r="84">
          <cell r="D84">
            <v>0.28100000000000003</v>
          </cell>
          <cell r="K84">
            <v>4.8900000000000006</v>
          </cell>
        </row>
        <row r="85">
          <cell r="D85">
            <v>0.32500000000000001</v>
          </cell>
          <cell r="K85">
            <v>5.8900000000000006</v>
          </cell>
        </row>
        <row r="86">
          <cell r="D86">
            <v>0.36499999999999999</v>
          </cell>
          <cell r="K86">
            <v>6.8900000000000006</v>
          </cell>
        </row>
        <row r="87">
          <cell r="D87">
            <v>0.40500000000000003</v>
          </cell>
          <cell r="K87">
            <v>7.8900000000000006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Documento_do_Microsoft_Office_Word1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package" Target="../embeddings/Documento_do_Microsoft_Office_Word10.docx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package" Target="../embeddings/Documento_do_Microsoft_Office_Word11.docx"/><Relationship Id="rId7" Type="http://schemas.openxmlformats.org/officeDocument/2006/relationships/oleObject" Target="../embeddings/oleObject4.bin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6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1.bin"/><Relationship Id="rId3" Type="http://schemas.openxmlformats.org/officeDocument/2006/relationships/package" Target="../embeddings/Documento_do_Microsoft_Office_Word12.docx"/><Relationship Id="rId7" Type="http://schemas.openxmlformats.org/officeDocument/2006/relationships/oleObject" Target="../embeddings/oleObject10.bin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1.xml"/><Relationship Id="rId6" Type="http://schemas.openxmlformats.org/officeDocument/2006/relationships/oleObject" Target="../embeddings/oleObject9.bin"/><Relationship Id="rId5" Type="http://schemas.openxmlformats.org/officeDocument/2006/relationships/oleObject" Target="../embeddings/oleObject8.bin"/><Relationship Id="rId4" Type="http://schemas.openxmlformats.org/officeDocument/2006/relationships/oleObject" Target="../embeddings/oleObject7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7.bin"/><Relationship Id="rId3" Type="http://schemas.openxmlformats.org/officeDocument/2006/relationships/oleObject" Target="../embeddings/oleObject12.bin"/><Relationship Id="rId7" Type="http://schemas.openxmlformats.org/officeDocument/2006/relationships/oleObject" Target="../embeddings/oleObject16.bin"/><Relationship Id="rId2" Type="http://schemas.openxmlformats.org/officeDocument/2006/relationships/package" Target="../embeddings/Documento_do_Microsoft_Office_Word13.docx"/><Relationship Id="rId1" Type="http://schemas.openxmlformats.org/officeDocument/2006/relationships/vmlDrawing" Target="../drawings/vmlDrawing13.vml"/><Relationship Id="rId6" Type="http://schemas.openxmlformats.org/officeDocument/2006/relationships/oleObject" Target="../embeddings/oleObject15.bin"/><Relationship Id="rId5" Type="http://schemas.openxmlformats.org/officeDocument/2006/relationships/oleObject" Target="../embeddings/oleObject14.bin"/><Relationship Id="rId4" Type="http://schemas.openxmlformats.org/officeDocument/2006/relationships/oleObject" Target="../embeddings/oleObject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8.bin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package" Target="../embeddings/Documento_do_Microsoft_Office_Word2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package" Target="../embeddings/Documento_do_Microsoft_Office_Word3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package" Target="../embeddings/Documento_do_Microsoft_Office_Word4.docx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package" Target="../embeddings/Documento_do_Microsoft_Office_Word5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package" Target="../embeddings/Documento_do_Microsoft_Office_Word6.docx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package" Target="../embeddings/Documento_do_Microsoft_Office_Word7.docx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package" Target="../embeddings/Documento_do_Microsoft_Office_Word8.docx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package" Target="../embeddings/Documento_do_Microsoft_Office_Word9.docx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P213"/>
  <sheetViews>
    <sheetView topLeftCell="A7" workbookViewId="0">
      <selection activeCell="M3" sqref="M3"/>
    </sheetView>
  </sheetViews>
  <sheetFormatPr defaultRowHeight="15"/>
  <sheetData>
    <row r="1" spans="1:16"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6"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6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6"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6">
      <c r="B5" s="13"/>
      <c r="C5" s="13"/>
      <c r="D5" s="13"/>
      <c r="E5" s="13"/>
      <c r="F5" s="13"/>
      <c r="G5" s="13"/>
      <c r="H5" s="13"/>
      <c r="I5" s="13"/>
      <c r="J5" s="13"/>
      <c r="K5" s="13"/>
      <c r="M5" s="1"/>
      <c r="N5" s="2"/>
      <c r="O5" s="2"/>
      <c r="P5" s="3"/>
    </row>
    <row r="6" spans="1:16">
      <c r="M6" s="4"/>
      <c r="N6" s="5"/>
      <c r="O6" s="5"/>
      <c r="P6" s="6"/>
    </row>
    <row r="7" spans="1:16">
      <c r="A7" t="s">
        <v>1</v>
      </c>
      <c r="B7" s="10" t="s">
        <v>3</v>
      </c>
      <c r="C7" s="10">
        <v>1</v>
      </c>
      <c r="G7" s="1"/>
      <c r="H7" s="2"/>
      <c r="I7" s="2"/>
      <c r="J7" s="2"/>
      <c r="K7" s="3"/>
      <c r="M7" s="4"/>
      <c r="N7" s="5"/>
      <c r="O7" s="5"/>
      <c r="P7" s="6"/>
    </row>
    <row r="8" spans="1:16">
      <c r="B8" s="10" t="s">
        <v>4</v>
      </c>
      <c r="C8" s="10">
        <v>100</v>
      </c>
      <c r="G8" s="4"/>
      <c r="H8" s="5"/>
      <c r="I8" s="5"/>
      <c r="J8" s="5"/>
      <c r="K8" s="6"/>
      <c r="M8" s="4"/>
      <c r="N8" s="5"/>
      <c r="O8" s="5"/>
      <c r="P8" s="6"/>
    </row>
    <row r="9" spans="1:16">
      <c r="B9" s="10" t="s">
        <v>5</v>
      </c>
      <c r="C9" s="10">
        <v>35</v>
      </c>
      <c r="G9" s="7"/>
      <c r="H9" s="8"/>
      <c r="I9" s="8"/>
      <c r="J9" s="8"/>
      <c r="K9" s="9"/>
      <c r="M9" s="4"/>
      <c r="N9" s="5"/>
      <c r="O9" s="5"/>
      <c r="P9" s="6"/>
    </row>
    <row r="10" spans="1:16">
      <c r="B10" s="10" t="s">
        <v>6</v>
      </c>
      <c r="C10" s="10">
        <v>100</v>
      </c>
      <c r="M10" s="7"/>
      <c r="N10" s="8"/>
      <c r="O10" s="8"/>
      <c r="P10" s="9"/>
    </row>
    <row r="12" spans="1:16" ht="18">
      <c r="B12" s="11" t="s">
        <v>8</v>
      </c>
      <c r="C12" s="12" t="s">
        <v>9</v>
      </c>
      <c r="D12" s="12" t="s">
        <v>7</v>
      </c>
    </row>
    <row r="13" spans="1:16">
      <c r="B13" s="11">
        <v>0</v>
      </c>
      <c r="C13" s="12">
        <f>(B13-MAX(B13-$C$10,0)-$C$8+$C$9)</f>
        <v>-65</v>
      </c>
      <c r="D13" s="12">
        <f>((B13-MAX(B13-$C$10,0))/($C$8-$C$9))-1</f>
        <v>-1</v>
      </c>
    </row>
    <row r="14" spans="1:16">
      <c r="B14" s="11">
        <v>1</v>
      </c>
      <c r="C14" s="12">
        <f t="shared" ref="C14:C77" si="0">(B14-MAX(B14-$C$10,0)-$C$8+$C$9)</f>
        <v>-64</v>
      </c>
      <c r="D14" s="12">
        <f t="shared" ref="D14:D77" si="1">((B14-MAX(B14-$C$10,0))/($C$8-$C$9))-1</f>
        <v>-0.98461538461538467</v>
      </c>
    </row>
    <row r="15" spans="1:16">
      <c r="B15" s="11">
        <v>2</v>
      </c>
      <c r="C15" s="12">
        <f t="shared" si="0"/>
        <v>-63</v>
      </c>
      <c r="D15" s="12">
        <f t="shared" si="1"/>
        <v>-0.96923076923076923</v>
      </c>
    </row>
    <row r="16" spans="1:16">
      <c r="B16" s="11">
        <v>3</v>
      </c>
      <c r="C16" s="12">
        <f t="shared" si="0"/>
        <v>-62</v>
      </c>
      <c r="D16" s="12">
        <f t="shared" si="1"/>
        <v>-0.95384615384615379</v>
      </c>
    </row>
    <row r="17" spans="2:4">
      <c r="B17" s="11">
        <v>4</v>
      </c>
      <c r="C17" s="12">
        <f t="shared" si="0"/>
        <v>-61</v>
      </c>
      <c r="D17" s="12">
        <f t="shared" si="1"/>
        <v>-0.93846153846153846</v>
      </c>
    </row>
    <row r="18" spans="2:4">
      <c r="B18" s="11">
        <v>5</v>
      </c>
      <c r="C18" s="12">
        <f t="shared" si="0"/>
        <v>-60</v>
      </c>
      <c r="D18" s="12">
        <f t="shared" si="1"/>
        <v>-0.92307692307692313</v>
      </c>
    </row>
    <row r="19" spans="2:4">
      <c r="B19" s="11">
        <v>6</v>
      </c>
      <c r="C19" s="12">
        <f t="shared" si="0"/>
        <v>-59</v>
      </c>
      <c r="D19" s="12">
        <f t="shared" si="1"/>
        <v>-0.90769230769230769</v>
      </c>
    </row>
    <row r="20" spans="2:4">
      <c r="B20" s="11">
        <v>7</v>
      </c>
      <c r="C20" s="12">
        <f t="shared" si="0"/>
        <v>-58</v>
      </c>
      <c r="D20" s="12">
        <f t="shared" si="1"/>
        <v>-0.89230769230769225</v>
      </c>
    </row>
    <row r="21" spans="2:4">
      <c r="B21" s="11">
        <v>8</v>
      </c>
      <c r="C21" s="12">
        <f t="shared" si="0"/>
        <v>-57</v>
      </c>
      <c r="D21" s="12">
        <f t="shared" si="1"/>
        <v>-0.87692307692307692</v>
      </c>
    </row>
    <row r="22" spans="2:4">
      <c r="B22" s="11">
        <v>9</v>
      </c>
      <c r="C22" s="12">
        <f t="shared" si="0"/>
        <v>-56</v>
      </c>
      <c r="D22" s="12">
        <f t="shared" si="1"/>
        <v>-0.86153846153846159</v>
      </c>
    </row>
    <row r="23" spans="2:4">
      <c r="B23" s="11">
        <v>10</v>
      </c>
      <c r="C23" s="12">
        <f t="shared" si="0"/>
        <v>-55</v>
      </c>
      <c r="D23" s="12">
        <f t="shared" si="1"/>
        <v>-0.84615384615384615</v>
      </c>
    </row>
    <row r="24" spans="2:4">
      <c r="B24" s="11">
        <v>11</v>
      </c>
      <c r="C24" s="12">
        <f t="shared" si="0"/>
        <v>-54</v>
      </c>
      <c r="D24" s="12">
        <f t="shared" si="1"/>
        <v>-0.8307692307692307</v>
      </c>
    </row>
    <row r="25" spans="2:4">
      <c r="B25" s="11">
        <v>12</v>
      </c>
      <c r="C25" s="12">
        <f t="shared" si="0"/>
        <v>-53</v>
      </c>
      <c r="D25" s="12">
        <f t="shared" si="1"/>
        <v>-0.81538461538461537</v>
      </c>
    </row>
    <row r="26" spans="2:4">
      <c r="B26" s="11">
        <v>13</v>
      </c>
      <c r="C26" s="12">
        <f t="shared" si="0"/>
        <v>-52</v>
      </c>
      <c r="D26" s="12">
        <f t="shared" si="1"/>
        <v>-0.8</v>
      </c>
    </row>
    <row r="27" spans="2:4">
      <c r="B27" s="11">
        <v>14</v>
      </c>
      <c r="C27" s="12">
        <f t="shared" si="0"/>
        <v>-51</v>
      </c>
      <c r="D27" s="12">
        <f t="shared" si="1"/>
        <v>-0.7846153846153846</v>
      </c>
    </row>
    <row r="28" spans="2:4">
      <c r="B28" s="11">
        <v>15</v>
      </c>
      <c r="C28" s="12">
        <f t="shared" si="0"/>
        <v>-50</v>
      </c>
      <c r="D28" s="12">
        <f t="shared" si="1"/>
        <v>-0.76923076923076916</v>
      </c>
    </row>
    <row r="29" spans="2:4">
      <c r="B29" s="11">
        <v>16</v>
      </c>
      <c r="C29" s="12">
        <f t="shared" si="0"/>
        <v>-49</v>
      </c>
      <c r="D29" s="12">
        <f t="shared" si="1"/>
        <v>-0.75384615384615383</v>
      </c>
    </row>
    <row r="30" spans="2:4">
      <c r="B30" s="11">
        <v>17</v>
      </c>
      <c r="C30" s="12">
        <f t="shared" si="0"/>
        <v>-48</v>
      </c>
      <c r="D30" s="12">
        <f t="shared" si="1"/>
        <v>-0.7384615384615385</v>
      </c>
    </row>
    <row r="31" spans="2:4">
      <c r="B31" s="11">
        <v>18</v>
      </c>
      <c r="C31" s="12">
        <f t="shared" si="0"/>
        <v>-47</v>
      </c>
      <c r="D31" s="12">
        <f t="shared" si="1"/>
        <v>-0.72307692307692306</v>
      </c>
    </row>
    <row r="32" spans="2:4">
      <c r="B32" s="11">
        <v>19</v>
      </c>
      <c r="C32" s="12">
        <f t="shared" si="0"/>
        <v>-46</v>
      </c>
      <c r="D32" s="12">
        <f t="shared" si="1"/>
        <v>-0.70769230769230762</v>
      </c>
    </row>
    <row r="33" spans="2:4">
      <c r="B33" s="11">
        <v>20</v>
      </c>
      <c r="C33" s="12">
        <f t="shared" si="0"/>
        <v>-45</v>
      </c>
      <c r="D33" s="12">
        <f t="shared" si="1"/>
        <v>-0.69230769230769229</v>
      </c>
    </row>
    <row r="34" spans="2:4">
      <c r="B34" s="11">
        <v>21</v>
      </c>
      <c r="C34" s="12">
        <f t="shared" si="0"/>
        <v>-44</v>
      </c>
      <c r="D34" s="12">
        <f t="shared" si="1"/>
        <v>-0.67692307692307696</v>
      </c>
    </row>
    <row r="35" spans="2:4">
      <c r="B35" s="11">
        <v>22</v>
      </c>
      <c r="C35" s="12">
        <f t="shared" si="0"/>
        <v>-43</v>
      </c>
      <c r="D35" s="12">
        <f t="shared" si="1"/>
        <v>-0.66153846153846152</v>
      </c>
    </row>
    <row r="36" spans="2:4">
      <c r="B36" s="11">
        <v>23</v>
      </c>
      <c r="C36" s="12">
        <f t="shared" si="0"/>
        <v>-42</v>
      </c>
      <c r="D36" s="12">
        <f t="shared" si="1"/>
        <v>-0.64615384615384608</v>
      </c>
    </row>
    <row r="37" spans="2:4">
      <c r="B37" s="11">
        <v>24</v>
      </c>
      <c r="C37" s="12">
        <f t="shared" si="0"/>
        <v>-41</v>
      </c>
      <c r="D37" s="12">
        <f t="shared" si="1"/>
        <v>-0.63076923076923075</v>
      </c>
    </row>
    <row r="38" spans="2:4">
      <c r="B38" s="11">
        <v>25</v>
      </c>
      <c r="C38" s="12">
        <f t="shared" si="0"/>
        <v>-40</v>
      </c>
      <c r="D38" s="12">
        <f t="shared" si="1"/>
        <v>-0.61538461538461542</v>
      </c>
    </row>
    <row r="39" spans="2:4">
      <c r="B39" s="11">
        <v>26</v>
      </c>
      <c r="C39" s="12">
        <f t="shared" si="0"/>
        <v>-39</v>
      </c>
      <c r="D39" s="12">
        <f t="shared" si="1"/>
        <v>-0.6</v>
      </c>
    </row>
    <row r="40" spans="2:4">
      <c r="B40" s="11">
        <v>27</v>
      </c>
      <c r="C40" s="12">
        <f t="shared" si="0"/>
        <v>-38</v>
      </c>
      <c r="D40" s="12">
        <f t="shared" si="1"/>
        <v>-0.58461538461538454</v>
      </c>
    </row>
    <row r="41" spans="2:4">
      <c r="B41" s="11">
        <v>28</v>
      </c>
      <c r="C41" s="12">
        <f t="shared" si="0"/>
        <v>-37</v>
      </c>
      <c r="D41" s="12">
        <f t="shared" si="1"/>
        <v>-0.56923076923076921</v>
      </c>
    </row>
    <row r="42" spans="2:4">
      <c r="B42" s="11">
        <v>29</v>
      </c>
      <c r="C42" s="12">
        <f t="shared" si="0"/>
        <v>-36</v>
      </c>
      <c r="D42" s="12">
        <f t="shared" si="1"/>
        <v>-0.55384615384615388</v>
      </c>
    </row>
    <row r="43" spans="2:4">
      <c r="B43" s="11">
        <v>30</v>
      </c>
      <c r="C43" s="12">
        <f t="shared" si="0"/>
        <v>-35</v>
      </c>
      <c r="D43" s="12">
        <f t="shared" si="1"/>
        <v>-0.53846153846153844</v>
      </c>
    </row>
    <row r="44" spans="2:4">
      <c r="B44" s="11">
        <v>31</v>
      </c>
      <c r="C44" s="12">
        <f t="shared" si="0"/>
        <v>-34</v>
      </c>
      <c r="D44" s="12">
        <f t="shared" si="1"/>
        <v>-0.52307692307692299</v>
      </c>
    </row>
    <row r="45" spans="2:4">
      <c r="B45" s="11">
        <v>32</v>
      </c>
      <c r="C45" s="12">
        <f t="shared" si="0"/>
        <v>-33</v>
      </c>
      <c r="D45" s="12">
        <f t="shared" si="1"/>
        <v>-0.50769230769230766</v>
      </c>
    </row>
    <row r="46" spans="2:4">
      <c r="B46" s="11">
        <v>33</v>
      </c>
      <c r="C46" s="12">
        <f t="shared" si="0"/>
        <v>-32</v>
      </c>
      <c r="D46" s="12">
        <f t="shared" si="1"/>
        <v>-0.49230769230769234</v>
      </c>
    </row>
    <row r="47" spans="2:4">
      <c r="B47" s="11">
        <v>34</v>
      </c>
      <c r="C47" s="12">
        <f t="shared" si="0"/>
        <v>-31</v>
      </c>
      <c r="D47" s="12">
        <f t="shared" si="1"/>
        <v>-0.47692307692307689</v>
      </c>
    </row>
    <row r="48" spans="2:4">
      <c r="B48" s="11">
        <v>35</v>
      </c>
      <c r="C48" s="12">
        <f t="shared" si="0"/>
        <v>-30</v>
      </c>
      <c r="D48" s="12">
        <f t="shared" si="1"/>
        <v>-0.46153846153846156</v>
      </c>
    </row>
    <row r="49" spans="2:4">
      <c r="B49" s="11">
        <v>36</v>
      </c>
      <c r="C49" s="12">
        <f t="shared" si="0"/>
        <v>-29</v>
      </c>
      <c r="D49" s="12">
        <f t="shared" si="1"/>
        <v>-0.44615384615384612</v>
      </c>
    </row>
    <row r="50" spans="2:4">
      <c r="B50" s="11">
        <v>37</v>
      </c>
      <c r="C50" s="12">
        <f t="shared" si="0"/>
        <v>-28</v>
      </c>
      <c r="D50" s="12">
        <f t="shared" si="1"/>
        <v>-0.43076923076923079</v>
      </c>
    </row>
    <row r="51" spans="2:4">
      <c r="B51" s="11">
        <v>38</v>
      </c>
      <c r="C51" s="12">
        <f t="shared" si="0"/>
        <v>-27</v>
      </c>
      <c r="D51" s="12">
        <f t="shared" si="1"/>
        <v>-0.41538461538461535</v>
      </c>
    </row>
    <row r="52" spans="2:4">
      <c r="B52" s="11">
        <v>39</v>
      </c>
      <c r="C52" s="12">
        <f t="shared" si="0"/>
        <v>-26</v>
      </c>
      <c r="D52" s="12">
        <f t="shared" si="1"/>
        <v>-0.4</v>
      </c>
    </row>
    <row r="53" spans="2:4">
      <c r="B53" s="11">
        <v>40</v>
      </c>
      <c r="C53" s="12">
        <f t="shared" si="0"/>
        <v>-25</v>
      </c>
      <c r="D53" s="12">
        <f t="shared" si="1"/>
        <v>-0.38461538461538458</v>
      </c>
    </row>
    <row r="54" spans="2:4">
      <c r="B54" s="11">
        <v>41</v>
      </c>
      <c r="C54" s="12">
        <f t="shared" si="0"/>
        <v>-24</v>
      </c>
      <c r="D54" s="12">
        <f t="shared" si="1"/>
        <v>-0.36923076923076925</v>
      </c>
    </row>
    <row r="55" spans="2:4">
      <c r="B55" s="11">
        <v>42</v>
      </c>
      <c r="C55" s="12">
        <f t="shared" si="0"/>
        <v>-23</v>
      </c>
      <c r="D55" s="12">
        <f t="shared" si="1"/>
        <v>-0.35384615384615381</v>
      </c>
    </row>
    <row r="56" spans="2:4">
      <c r="B56" s="11">
        <v>43</v>
      </c>
      <c r="C56" s="12">
        <f t="shared" si="0"/>
        <v>-22</v>
      </c>
      <c r="D56" s="12">
        <f t="shared" si="1"/>
        <v>-0.33846153846153848</v>
      </c>
    </row>
    <row r="57" spans="2:4">
      <c r="B57" s="11">
        <v>44</v>
      </c>
      <c r="C57" s="12">
        <f t="shared" si="0"/>
        <v>-21</v>
      </c>
      <c r="D57" s="12">
        <f t="shared" si="1"/>
        <v>-0.32307692307692304</v>
      </c>
    </row>
    <row r="58" spans="2:4">
      <c r="B58" s="11">
        <v>45</v>
      </c>
      <c r="C58" s="12">
        <f t="shared" si="0"/>
        <v>-20</v>
      </c>
      <c r="D58" s="12">
        <f t="shared" si="1"/>
        <v>-0.30769230769230771</v>
      </c>
    </row>
    <row r="59" spans="2:4">
      <c r="B59" s="11">
        <v>46</v>
      </c>
      <c r="C59" s="12">
        <f t="shared" si="0"/>
        <v>-19</v>
      </c>
      <c r="D59" s="12">
        <f t="shared" si="1"/>
        <v>-0.29230769230769227</v>
      </c>
    </row>
    <row r="60" spans="2:4">
      <c r="B60" s="11">
        <v>47</v>
      </c>
      <c r="C60" s="12">
        <f t="shared" si="0"/>
        <v>-18</v>
      </c>
      <c r="D60" s="12">
        <f t="shared" si="1"/>
        <v>-0.27692307692307694</v>
      </c>
    </row>
    <row r="61" spans="2:4">
      <c r="B61" s="11">
        <v>48</v>
      </c>
      <c r="C61" s="12">
        <f t="shared" si="0"/>
        <v>-17</v>
      </c>
      <c r="D61" s="12">
        <f t="shared" si="1"/>
        <v>-0.2615384615384615</v>
      </c>
    </row>
    <row r="62" spans="2:4">
      <c r="B62" s="11">
        <v>49</v>
      </c>
      <c r="C62" s="12">
        <f t="shared" si="0"/>
        <v>-16</v>
      </c>
      <c r="D62" s="12">
        <f t="shared" si="1"/>
        <v>-0.24615384615384617</v>
      </c>
    </row>
    <row r="63" spans="2:4">
      <c r="B63" s="11">
        <v>50</v>
      </c>
      <c r="C63" s="12">
        <f t="shared" si="0"/>
        <v>-15</v>
      </c>
      <c r="D63" s="12">
        <f t="shared" si="1"/>
        <v>-0.23076923076923073</v>
      </c>
    </row>
    <row r="64" spans="2:4">
      <c r="B64" s="11">
        <v>51</v>
      </c>
      <c r="C64" s="12">
        <f t="shared" si="0"/>
        <v>-14</v>
      </c>
      <c r="D64" s="12">
        <f t="shared" si="1"/>
        <v>-0.2153846153846154</v>
      </c>
    </row>
    <row r="65" spans="2:4">
      <c r="B65" s="11">
        <v>52</v>
      </c>
      <c r="C65" s="12">
        <f t="shared" si="0"/>
        <v>-13</v>
      </c>
      <c r="D65" s="12">
        <f t="shared" si="1"/>
        <v>-0.19999999999999996</v>
      </c>
    </row>
    <row r="66" spans="2:4">
      <c r="B66" s="11">
        <v>53</v>
      </c>
      <c r="C66" s="12">
        <f t="shared" si="0"/>
        <v>-12</v>
      </c>
      <c r="D66" s="12">
        <f t="shared" si="1"/>
        <v>-0.18461538461538463</v>
      </c>
    </row>
    <row r="67" spans="2:4">
      <c r="B67" s="11">
        <v>54</v>
      </c>
      <c r="C67" s="12">
        <f t="shared" si="0"/>
        <v>-11</v>
      </c>
      <c r="D67" s="12">
        <f t="shared" si="1"/>
        <v>-0.16923076923076918</v>
      </c>
    </row>
    <row r="68" spans="2:4">
      <c r="B68" s="11">
        <v>55</v>
      </c>
      <c r="C68" s="12">
        <f t="shared" si="0"/>
        <v>-10</v>
      </c>
      <c r="D68" s="12">
        <f t="shared" si="1"/>
        <v>-0.15384615384615385</v>
      </c>
    </row>
    <row r="69" spans="2:4">
      <c r="B69" s="11">
        <v>56</v>
      </c>
      <c r="C69" s="12">
        <f t="shared" si="0"/>
        <v>-9</v>
      </c>
      <c r="D69" s="12">
        <f t="shared" si="1"/>
        <v>-0.13846153846153841</v>
      </c>
    </row>
    <row r="70" spans="2:4">
      <c r="B70" s="11">
        <v>57</v>
      </c>
      <c r="C70" s="12">
        <f t="shared" si="0"/>
        <v>-8</v>
      </c>
      <c r="D70" s="12">
        <f t="shared" si="1"/>
        <v>-0.12307692307692308</v>
      </c>
    </row>
    <row r="71" spans="2:4">
      <c r="B71" s="11">
        <v>58</v>
      </c>
      <c r="C71" s="12">
        <f t="shared" si="0"/>
        <v>-7</v>
      </c>
      <c r="D71" s="12">
        <f t="shared" si="1"/>
        <v>-0.10769230769230764</v>
      </c>
    </row>
    <row r="72" spans="2:4">
      <c r="B72" s="11">
        <v>59</v>
      </c>
      <c r="C72" s="12">
        <f t="shared" si="0"/>
        <v>-6</v>
      </c>
      <c r="D72" s="12">
        <f t="shared" si="1"/>
        <v>-9.2307692307692313E-2</v>
      </c>
    </row>
    <row r="73" spans="2:4">
      <c r="B73" s="11">
        <v>60</v>
      </c>
      <c r="C73" s="12">
        <f t="shared" si="0"/>
        <v>-5</v>
      </c>
      <c r="D73" s="12">
        <f t="shared" si="1"/>
        <v>-7.6923076923076872E-2</v>
      </c>
    </row>
    <row r="74" spans="2:4">
      <c r="B74" s="11">
        <v>61</v>
      </c>
      <c r="C74" s="12">
        <f t="shared" si="0"/>
        <v>-4</v>
      </c>
      <c r="D74" s="12">
        <f t="shared" si="1"/>
        <v>-6.1538461538461542E-2</v>
      </c>
    </row>
    <row r="75" spans="2:4">
      <c r="B75" s="11">
        <v>62</v>
      </c>
      <c r="C75" s="12">
        <f t="shared" si="0"/>
        <v>-3</v>
      </c>
      <c r="D75" s="12">
        <f t="shared" si="1"/>
        <v>-4.6153846153846101E-2</v>
      </c>
    </row>
    <row r="76" spans="2:4">
      <c r="B76" s="11">
        <v>63</v>
      </c>
      <c r="C76" s="12">
        <f t="shared" si="0"/>
        <v>-2</v>
      </c>
      <c r="D76" s="12">
        <f t="shared" si="1"/>
        <v>-3.0769230769230771E-2</v>
      </c>
    </row>
    <row r="77" spans="2:4">
      <c r="B77" s="11">
        <v>64</v>
      </c>
      <c r="C77" s="12">
        <f t="shared" si="0"/>
        <v>-1</v>
      </c>
      <c r="D77" s="12">
        <f t="shared" si="1"/>
        <v>-1.538461538461533E-2</v>
      </c>
    </row>
    <row r="78" spans="2:4">
      <c r="B78" s="11">
        <v>65</v>
      </c>
      <c r="C78" s="12">
        <f t="shared" ref="C78:C141" si="2">(B78-MAX(B78-$C$10,0)-$C$8+$C$9)</f>
        <v>0</v>
      </c>
      <c r="D78" s="12">
        <f t="shared" ref="D78:D141" si="3">((B78-MAX(B78-$C$10,0))/($C$8-$C$9))-1</f>
        <v>0</v>
      </c>
    </row>
    <row r="79" spans="2:4">
      <c r="B79" s="11">
        <v>66</v>
      </c>
      <c r="C79" s="12">
        <f t="shared" si="2"/>
        <v>1</v>
      </c>
      <c r="D79" s="12">
        <f t="shared" si="3"/>
        <v>1.538461538461533E-2</v>
      </c>
    </row>
    <row r="80" spans="2:4">
      <c r="B80" s="11">
        <v>67</v>
      </c>
      <c r="C80" s="12">
        <f t="shared" si="2"/>
        <v>2</v>
      </c>
      <c r="D80" s="12">
        <f t="shared" si="3"/>
        <v>3.076923076923066E-2</v>
      </c>
    </row>
    <row r="81" spans="2:4">
      <c r="B81" s="11">
        <v>68</v>
      </c>
      <c r="C81" s="12">
        <f t="shared" si="2"/>
        <v>3</v>
      </c>
      <c r="D81" s="12">
        <f t="shared" si="3"/>
        <v>4.6153846153846212E-2</v>
      </c>
    </row>
    <row r="82" spans="2:4">
      <c r="B82" s="11">
        <v>69</v>
      </c>
      <c r="C82" s="12">
        <f t="shared" si="2"/>
        <v>4</v>
      </c>
      <c r="D82" s="12">
        <f t="shared" si="3"/>
        <v>6.1538461538461542E-2</v>
      </c>
    </row>
    <row r="83" spans="2:4">
      <c r="B83" s="11">
        <v>70</v>
      </c>
      <c r="C83" s="12">
        <f t="shared" si="2"/>
        <v>5</v>
      </c>
      <c r="D83" s="12">
        <f t="shared" si="3"/>
        <v>7.6923076923076872E-2</v>
      </c>
    </row>
    <row r="84" spans="2:4">
      <c r="B84" s="11">
        <v>71</v>
      </c>
      <c r="C84" s="12">
        <f t="shared" si="2"/>
        <v>6</v>
      </c>
      <c r="D84" s="12">
        <f t="shared" si="3"/>
        <v>9.2307692307692202E-2</v>
      </c>
    </row>
    <row r="85" spans="2:4">
      <c r="B85" s="11">
        <v>72</v>
      </c>
      <c r="C85" s="12">
        <f t="shared" si="2"/>
        <v>7</v>
      </c>
      <c r="D85" s="12">
        <f t="shared" si="3"/>
        <v>0.10769230769230775</v>
      </c>
    </row>
    <row r="86" spans="2:4">
      <c r="B86" s="11">
        <v>73</v>
      </c>
      <c r="C86" s="12">
        <f t="shared" si="2"/>
        <v>8</v>
      </c>
      <c r="D86" s="12">
        <f t="shared" si="3"/>
        <v>0.12307692307692308</v>
      </c>
    </row>
    <row r="87" spans="2:4">
      <c r="B87" s="11">
        <v>74</v>
      </c>
      <c r="C87" s="12">
        <f t="shared" si="2"/>
        <v>9</v>
      </c>
      <c r="D87" s="12">
        <f t="shared" si="3"/>
        <v>0.13846153846153841</v>
      </c>
    </row>
    <row r="88" spans="2:4">
      <c r="B88" s="11">
        <v>75</v>
      </c>
      <c r="C88" s="12">
        <f t="shared" si="2"/>
        <v>10</v>
      </c>
      <c r="D88" s="12">
        <f t="shared" si="3"/>
        <v>0.15384615384615374</v>
      </c>
    </row>
    <row r="89" spans="2:4">
      <c r="B89" s="11">
        <v>76</v>
      </c>
      <c r="C89" s="12">
        <f t="shared" si="2"/>
        <v>11</v>
      </c>
      <c r="D89" s="12">
        <f t="shared" si="3"/>
        <v>0.1692307692307693</v>
      </c>
    </row>
    <row r="90" spans="2:4">
      <c r="B90" s="11">
        <v>77</v>
      </c>
      <c r="C90" s="12">
        <f t="shared" si="2"/>
        <v>12</v>
      </c>
      <c r="D90" s="12">
        <f t="shared" si="3"/>
        <v>0.18461538461538463</v>
      </c>
    </row>
    <row r="91" spans="2:4">
      <c r="B91" s="11">
        <v>78</v>
      </c>
      <c r="C91" s="12">
        <f t="shared" si="2"/>
        <v>13</v>
      </c>
      <c r="D91" s="12">
        <f t="shared" si="3"/>
        <v>0.19999999999999996</v>
      </c>
    </row>
    <row r="92" spans="2:4">
      <c r="B92" s="11">
        <v>79</v>
      </c>
      <c r="C92" s="12">
        <f t="shared" si="2"/>
        <v>14</v>
      </c>
      <c r="D92" s="12">
        <f t="shared" si="3"/>
        <v>0.21538461538461529</v>
      </c>
    </row>
    <row r="93" spans="2:4">
      <c r="B93" s="11">
        <v>80</v>
      </c>
      <c r="C93" s="12">
        <f t="shared" si="2"/>
        <v>15</v>
      </c>
      <c r="D93" s="12">
        <f t="shared" si="3"/>
        <v>0.23076923076923084</v>
      </c>
    </row>
    <row r="94" spans="2:4">
      <c r="B94" s="11">
        <v>81</v>
      </c>
      <c r="C94" s="12">
        <f t="shared" si="2"/>
        <v>16</v>
      </c>
      <c r="D94" s="12">
        <f t="shared" si="3"/>
        <v>0.24615384615384617</v>
      </c>
    </row>
    <row r="95" spans="2:4">
      <c r="B95" s="11">
        <v>82</v>
      </c>
      <c r="C95" s="12">
        <f t="shared" si="2"/>
        <v>17</v>
      </c>
      <c r="D95" s="12">
        <f t="shared" si="3"/>
        <v>0.2615384615384615</v>
      </c>
    </row>
    <row r="96" spans="2:4">
      <c r="B96" s="11">
        <v>83</v>
      </c>
      <c r="C96" s="12">
        <f t="shared" si="2"/>
        <v>18</v>
      </c>
      <c r="D96" s="12">
        <f t="shared" si="3"/>
        <v>0.27692307692307683</v>
      </c>
    </row>
    <row r="97" spans="2:4">
      <c r="B97" s="11">
        <v>84</v>
      </c>
      <c r="C97" s="12">
        <f t="shared" si="2"/>
        <v>19</v>
      </c>
      <c r="D97" s="12">
        <f t="shared" si="3"/>
        <v>0.29230769230769238</v>
      </c>
    </row>
    <row r="98" spans="2:4">
      <c r="B98" s="11">
        <v>85</v>
      </c>
      <c r="C98" s="12">
        <f t="shared" si="2"/>
        <v>20</v>
      </c>
      <c r="D98" s="12">
        <f t="shared" si="3"/>
        <v>0.30769230769230771</v>
      </c>
    </row>
    <row r="99" spans="2:4">
      <c r="B99" s="11">
        <v>86</v>
      </c>
      <c r="C99" s="12">
        <f t="shared" si="2"/>
        <v>21</v>
      </c>
      <c r="D99" s="12">
        <f t="shared" si="3"/>
        <v>0.32307692307692304</v>
      </c>
    </row>
    <row r="100" spans="2:4">
      <c r="B100" s="11">
        <v>87</v>
      </c>
      <c r="C100" s="12">
        <f t="shared" si="2"/>
        <v>22</v>
      </c>
      <c r="D100" s="12">
        <f t="shared" si="3"/>
        <v>0.33846153846153837</v>
      </c>
    </row>
    <row r="101" spans="2:4">
      <c r="B101" s="11">
        <v>88</v>
      </c>
      <c r="C101" s="12">
        <f t="shared" si="2"/>
        <v>23</v>
      </c>
      <c r="D101" s="12">
        <f t="shared" si="3"/>
        <v>0.35384615384615392</v>
      </c>
    </row>
    <row r="102" spans="2:4">
      <c r="B102" s="11">
        <v>89</v>
      </c>
      <c r="C102" s="12">
        <f t="shared" si="2"/>
        <v>24</v>
      </c>
      <c r="D102" s="12">
        <f t="shared" si="3"/>
        <v>0.36923076923076925</v>
      </c>
    </row>
    <row r="103" spans="2:4">
      <c r="B103" s="11">
        <v>90</v>
      </c>
      <c r="C103" s="12">
        <f t="shared" si="2"/>
        <v>25</v>
      </c>
      <c r="D103" s="12">
        <f t="shared" si="3"/>
        <v>0.38461538461538458</v>
      </c>
    </row>
    <row r="104" spans="2:4">
      <c r="B104" s="11">
        <v>91</v>
      </c>
      <c r="C104" s="12">
        <f t="shared" si="2"/>
        <v>26</v>
      </c>
      <c r="D104" s="12">
        <f t="shared" si="3"/>
        <v>0.39999999999999991</v>
      </c>
    </row>
    <row r="105" spans="2:4">
      <c r="B105" s="11">
        <v>92</v>
      </c>
      <c r="C105" s="12">
        <f t="shared" si="2"/>
        <v>27</v>
      </c>
      <c r="D105" s="12">
        <f t="shared" si="3"/>
        <v>0.41538461538461546</v>
      </c>
    </row>
    <row r="106" spans="2:4">
      <c r="B106" s="11">
        <v>93</v>
      </c>
      <c r="C106" s="12">
        <f t="shared" si="2"/>
        <v>28</v>
      </c>
      <c r="D106" s="12">
        <f t="shared" si="3"/>
        <v>0.43076923076923079</v>
      </c>
    </row>
    <row r="107" spans="2:4">
      <c r="B107" s="11">
        <v>94</v>
      </c>
      <c r="C107" s="12">
        <f t="shared" si="2"/>
        <v>29</v>
      </c>
      <c r="D107" s="12">
        <f t="shared" si="3"/>
        <v>0.44615384615384612</v>
      </c>
    </row>
    <row r="108" spans="2:4">
      <c r="B108" s="11">
        <v>95</v>
      </c>
      <c r="C108" s="12">
        <f t="shared" si="2"/>
        <v>30</v>
      </c>
      <c r="D108" s="12">
        <f t="shared" si="3"/>
        <v>0.46153846153846145</v>
      </c>
    </row>
    <row r="109" spans="2:4">
      <c r="B109" s="11">
        <v>96</v>
      </c>
      <c r="C109" s="12">
        <f t="shared" si="2"/>
        <v>31</v>
      </c>
      <c r="D109" s="12">
        <f t="shared" si="3"/>
        <v>0.47692307692307701</v>
      </c>
    </row>
    <row r="110" spans="2:4">
      <c r="B110" s="11">
        <v>97</v>
      </c>
      <c r="C110" s="12">
        <f t="shared" si="2"/>
        <v>32</v>
      </c>
      <c r="D110" s="12">
        <f t="shared" si="3"/>
        <v>0.49230769230769234</v>
      </c>
    </row>
    <row r="111" spans="2:4">
      <c r="B111" s="11">
        <v>98</v>
      </c>
      <c r="C111" s="12">
        <f t="shared" si="2"/>
        <v>33</v>
      </c>
      <c r="D111" s="12">
        <f t="shared" si="3"/>
        <v>0.50769230769230766</v>
      </c>
    </row>
    <row r="112" spans="2:4">
      <c r="B112" s="11">
        <v>99</v>
      </c>
      <c r="C112" s="12">
        <f t="shared" si="2"/>
        <v>34</v>
      </c>
      <c r="D112" s="12">
        <f t="shared" si="3"/>
        <v>0.52307692307692299</v>
      </c>
    </row>
    <row r="113" spans="2:4">
      <c r="B113" s="11">
        <v>100</v>
      </c>
      <c r="C113" s="12">
        <f t="shared" si="2"/>
        <v>35</v>
      </c>
      <c r="D113" s="12">
        <f t="shared" si="3"/>
        <v>0.53846153846153855</v>
      </c>
    </row>
    <row r="114" spans="2:4">
      <c r="B114" s="11">
        <v>101</v>
      </c>
      <c r="C114" s="12">
        <f t="shared" si="2"/>
        <v>35</v>
      </c>
      <c r="D114" s="12">
        <f t="shared" si="3"/>
        <v>0.53846153846153855</v>
      </c>
    </row>
    <row r="115" spans="2:4">
      <c r="B115" s="11">
        <v>102</v>
      </c>
      <c r="C115" s="12">
        <f t="shared" si="2"/>
        <v>35</v>
      </c>
      <c r="D115" s="12">
        <f t="shared" si="3"/>
        <v>0.53846153846153855</v>
      </c>
    </row>
    <row r="116" spans="2:4">
      <c r="B116" s="11">
        <v>103</v>
      </c>
      <c r="C116" s="12">
        <f t="shared" si="2"/>
        <v>35</v>
      </c>
      <c r="D116" s="12">
        <f t="shared" si="3"/>
        <v>0.53846153846153855</v>
      </c>
    </row>
    <row r="117" spans="2:4">
      <c r="B117" s="11">
        <v>104</v>
      </c>
      <c r="C117" s="12">
        <f t="shared" si="2"/>
        <v>35</v>
      </c>
      <c r="D117" s="12">
        <f t="shared" si="3"/>
        <v>0.53846153846153855</v>
      </c>
    </row>
    <row r="118" spans="2:4">
      <c r="B118" s="11">
        <v>105</v>
      </c>
      <c r="C118" s="12">
        <f t="shared" si="2"/>
        <v>35</v>
      </c>
      <c r="D118" s="12">
        <f t="shared" si="3"/>
        <v>0.53846153846153855</v>
      </c>
    </row>
    <row r="119" spans="2:4">
      <c r="B119" s="11">
        <v>106</v>
      </c>
      <c r="C119" s="12">
        <f t="shared" si="2"/>
        <v>35</v>
      </c>
      <c r="D119" s="12">
        <f t="shared" si="3"/>
        <v>0.53846153846153855</v>
      </c>
    </row>
    <row r="120" spans="2:4">
      <c r="B120" s="11">
        <v>107</v>
      </c>
      <c r="C120" s="12">
        <f t="shared" si="2"/>
        <v>35</v>
      </c>
      <c r="D120" s="12">
        <f t="shared" si="3"/>
        <v>0.53846153846153855</v>
      </c>
    </row>
    <row r="121" spans="2:4">
      <c r="B121" s="11">
        <v>108</v>
      </c>
      <c r="C121" s="12">
        <f t="shared" si="2"/>
        <v>35</v>
      </c>
      <c r="D121" s="12">
        <f t="shared" si="3"/>
        <v>0.53846153846153855</v>
      </c>
    </row>
    <row r="122" spans="2:4">
      <c r="B122" s="11">
        <v>109</v>
      </c>
      <c r="C122" s="12">
        <f t="shared" si="2"/>
        <v>35</v>
      </c>
      <c r="D122" s="12">
        <f t="shared" si="3"/>
        <v>0.53846153846153855</v>
      </c>
    </row>
    <row r="123" spans="2:4">
      <c r="B123" s="11">
        <v>110</v>
      </c>
      <c r="C123" s="12">
        <f t="shared" si="2"/>
        <v>35</v>
      </c>
      <c r="D123" s="12">
        <f t="shared" si="3"/>
        <v>0.53846153846153855</v>
      </c>
    </row>
    <row r="124" spans="2:4">
      <c r="B124" s="11">
        <v>111</v>
      </c>
      <c r="C124" s="12">
        <f t="shared" si="2"/>
        <v>35</v>
      </c>
      <c r="D124" s="12">
        <f t="shared" si="3"/>
        <v>0.53846153846153855</v>
      </c>
    </row>
    <row r="125" spans="2:4">
      <c r="B125" s="11">
        <v>112</v>
      </c>
      <c r="C125" s="12">
        <f t="shared" si="2"/>
        <v>35</v>
      </c>
      <c r="D125" s="12">
        <f t="shared" si="3"/>
        <v>0.53846153846153855</v>
      </c>
    </row>
    <row r="126" spans="2:4">
      <c r="B126" s="11">
        <v>113</v>
      </c>
      <c r="C126" s="12">
        <f t="shared" si="2"/>
        <v>35</v>
      </c>
      <c r="D126" s="12">
        <f t="shared" si="3"/>
        <v>0.53846153846153855</v>
      </c>
    </row>
    <row r="127" spans="2:4">
      <c r="B127" s="11">
        <v>114</v>
      </c>
      <c r="C127" s="12">
        <f t="shared" si="2"/>
        <v>35</v>
      </c>
      <c r="D127" s="12">
        <f t="shared" si="3"/>
        <v>0.53846153846153855</v>
      </c>
    </row>
    <row r="128" spans="2:4">
      <c r="B128" s="11">
        <v>115</v>
      </c>
      <c r="C128" s="12">
        <f t="shared" si="2"/>
        <v>35</v>
      </c>
      <c r="D128" s="12">
        <f t="shared" si="3"/>
        <v>0.53846153846153855</v>
      </c>
    </row>
    <row r="129" spans="2:4">
      <c r="B129" s="11">
        <v>116</v>
      </c>
      <c r="C129" s="12">
        <f t="shared" si="2"/>
        <v>35</v>
      </c>
      <c r="D129" s="12">
        <f t="shared" si="3"/>
        <v>0.53846153846153855</v>
      </c>
    </row>
    <row r="130" spans="2:4">
      <c r="B130" s="11">
        <v>117</v>
      </c>
      <c r="C130" s="12">
        <f t="shared" si="2"/>
        <v>35</v>
      </c>
      <c r="D130" s="12">
        <f t="shared" si="3"/>
        <v>0.53846153846153855</v>
      </c>
    </row>
    <row r="131" spans="2:4">
      <c r="B131" s="11">
        <v>118</v>
      </c>
      <c r="C131" s="12">
        <f t="shared" si="2"/>
        <v>35</v>
      </c>
      <c r="D131" s="12">
        <f t="shared" si="3"/>
        <v>0.53846153846153855</v>
      </c>
    </row>
    <row r="132" spans="2:4">
      <c r="B132" s="11">
        <v>119</v>
      </c>
      <c r="C132" s="12">
        <f t="shared" si="2"/>
        <v>35</v>
      </c>
      <c r="D132" s="12">
        <f t="shared" si="3"/>
        <v>0.53846153846153855</v>
      </c>
    </row>
    <row r="133" spans="2:4">
      <c r="B133" s="11">
        <v>120</v>
      </c>
      <c r="C133" s="12">
        <f t="shared" si="2"/>
        <v>35</v>
      </c>
      <c r="D133" s="12">
        <f t="shared" si="3"/>
        <v>0.53846153846153855</v>
      </c>
    </row>
    <row r="134" spans="2:4">
      <c r="B134" s="11">
        <v>121</v>
      </c>
      <c r="C134" s="12">
        <f t="shared" si="2"/>
        <v>35</v>
      </c>
      <c r="D134" s="12">
        <f t="shared" si="3"/>
        <v>0.53846153846153855</v>
      </c>
    </row>
    <row r="135" spans="2:4">
      <c r="B135" s="11">
        <v>122</v>
      </c>
      <c r="C135" s="12">
        <f t="shared" si="2"/>
        <v>35</v>
      </c>
      <c r="D135" s="12">
        <f t="shared" si="3"/>
        <v>0.53846153846153855</v>
      </c>
    </row>
    <row r="136" spans="2:4">
      <c r="B136" s="11">
        <v>123</v>
      </c>
      <c r="C136" s="12">
        <f t="shared" si="2"/>
        <v>35</v>
      </c>
      <c r="D136" s="12">
        <f t="shared" si="3"/>
        <v>0.53846153846153855</v>
      </c>
    </row>
    <row r="137" spans="2:4">
      <c r="B137" s="11">
        <v>124</v>
      </c>
      <c r="C137" s="12">
        <f t="shared" si="2"/>
        <v>35</v>
      </c>
      <c r="D137" s="12">
        <f t="shared" si="3"/>
        <v>0.53846153846153855</v>
      </c>
    </row>
    <row r="138" spans="2:4">
      <c r="B138" s="11">
        <v>125</v>
      </c>
      <c r="C138" s="12">
        <f t="shared" si="2"/>
        <v>35</v>
      </c>
      <c r="D138" s="12">
        <f t="shared" si="3"/>
        <v>0.53846153846153855</v>
      </c>
    </row>
    <row r="139" spans="2:4">
      <c r="B139" s="11">
        <v>126</v>
      </c>
      <c r="C139" s="12">
        <f t="shared" si="2"/>
        <v>35</v>
      </c>
      <c r="D139" s="12">
        <f t="shared" si="3"/>
        <v>0.53846153846153855</v>
      </c>
    </row>
    <row r="140" spans="2:4">
      <c r="B140" s="11">
        <v>127</v>
      </c>
      <c r="C140" s="12">
        <f t="shared" si="2"/>
        <v>35</v>
      </c>
      <c r="D140" s="12">
        <f t="shared" si="3"/>
        <v>0.53846153846153855</v>
      </c>
    </row>
    <row r="141" spans="2:4">
      <c r="B141" s="11">
        <v>128</v>
      </c>
      <c r="C141" s="12">
        <f t="shared" si="2"/>
        <v>35</v>
      </c>
      <c r="D141" s="12">
        <f t="shared" si="3"/>
        <v>0.53846153846153855</v>
      </c>
    </row>
    <row r="142" spans="2:4">
      <c r="B142" s="11">
        <v>129</v>
      </c>
      <c r="C142" s="12">
        <f t="shared" ref="C142:C205" si="4">(B142-MAX(B142-$C$10,0)-$C$8+$C$9)</f>
        <v>35</v>
      </c>
      <c r="D142" s="12">
        <f t="shared" ref="D142:D205" si="5">((B142-MAX(B142-$C$10,0))/($C$8-$C$9))-1</f>
        <v>0.53846153846153855</v>
      </c>
    </row>
    <row r="143" spans="2:4">
      <c r="B143" s="11">
        <v>130</v>
      </c>
      <c r="C143" s="12">
        <f t="shared" si="4"/>
        <v>35</v>
      </c>
      <c r="D143" s="12">
        <f t="shared" si="5"/>
        <v>0.53846153846153855</v>
      </c>
    </row>
    <row r="144" spans="2:4">
      <c r="B144" s="11">
        <v>131</v>
      </c>
      <c r="C144" s="12">
        <f t="shared" si="4"/>
        <v>35</v>
      </c>
      <c r="D144" s="12">
        <f t="shared" si="5"/>
        <v>0.53846153846153855</v>
      </c>
    </row>
    <row r="145" spans="2:4">
      <c r="B145" s="11">
        <v>132</v>
      </c>
      <c r="C145" s="12">
        <f t="shared" si="4"/>
        <v>35</v>
      </c>
      <c r="D145" s="12">
        <f t="shared" si="5"/>
        <v>0.53846153846153855</v>
      </c>
    </row>
    <row r="146" spans="2:4">
      <c r="B146" s="11">
        <v>133</v>
      </c>
      <c r="C146" s="12">
        <f t="shared" si="4"/>
        <v>35</v>
      </c>
      <c r="D146" s="12">
        <f t="shared" si="5"/>
        <v>0.53846153846153855</v>
      </c>
    </row>
    <row r="147" spans="2:4">
      <c r="B147" s="11">
        <v>134</v>
      </c>
      <c r="C147" s="12">
        <f t="shared" si="4"/>
        <v>35</v>
      </c>
      <c r="D147" s="12">
        <f t="shared" si="5"/>
        <v>0.53846153846153855</v>
      </c>
    </row>
    <row r="148" spans="2:4">
      <c r="B148" s="11">
        <v>135</v>
      </c>
      <c r="C148" s="12">
        <f t="shared" si="4"/>
        <v>35</v>
      </c>
      <c r="D148" s="12">
        <f t="shared" si="5"/>
        <v>0.53846153846153855</v>
      </c>
    </row>
    <row r="149" spans="2:4">
      <c r="B149" s="11">
        <v>136</v>
      </c>
      <c r="C149" s="12">
        <f t="shared" si="4"/>
        <v>35</v>
      </c>
      <c r="D149" s="12">
        <f t="shared" si="5"/>
        <v>0.53846153846153855</v>
      </c>
    </row>
    <row r="150" spans="2:4">
      <c r="B150" s="11">
        <v>137</v>
      </c>
      <c r="C150" s="12">
        <f t="shared" si="4"/>
        <v>35</v>
      </c>
      <c r="D150" s="12">
        <f t="shared" si="5"/>
        <v>0.53846153846153855</v>
      </c>
    </row>
    <row r="151" spans="2:4">
      <c r="B151" s="11">
        <v>138</v>
      </c>
      <c r="C151" s="12">
        <f t="shared" si="4"/>
        <v>35</v>
      </c>
      <c r="D151" s="12">
        <f t="shared" si="5"/>
        <v>0.53846153846153855</v>
      </c>
    </row>
    <row r="152" spans="2:4">
      <c r="B152" s="11">
        <v>139</v>
      </c>
      <c r="C152" s="12">
        <f t="shared" si="4"/>
        <v>35</v>
      </c>
      <c r="D152" s="12">
        <f t="shared" si="5"/>
        <v>0.53846153846153855</v>
      </c>
    </row>
    <row r="153" spans="2:4">
      <c r="B153" s="11">
        <v>140</v>
      </c>
      <c r="C153" s="12">
        <f t="shared" si="4"/>
        <v>35</v>
      </c>
      <c r="D153" s="12">
        <f t="shared" si="5"/>
        <v>0.53846153846153855</v>
      </c>
    </row>
    <row r="154" spans="2:4">
      <c r="B154" s="11">
        <v>141</v>
      </c>
      <c r="C154" s="12">
        <f t="shared" si="4"/>
        <v>35</v>
      </c>
      <c r="D154" s="12">
        <f t="shared" si="5"/>
        <v>0.53846153846153855</v>
      </c>
    </row>
    <row r="155" spans="2:4">
      <c r="B155" s="11">
        <v>142</v>
      </c>
      <c r="C155" s="12">
        <f t="shared" si="4"/>
        <v>35</v>
      </c>
      <c r="D155" s="12">
        <f t="shared" si="5"/>
        <v>0.53846153846153855</v>
      </c>
    </row>
    <row r="156" spans="2:4">
      <c r="B156" s="11">
        <v>143</v>
      </c>
      <c r="C156" s="12">
        <f t="shared" si="4"/>
        <v>35</v>
      </c>
      <c r="D156" s="12">
        <f t="shared" si="5"/>
        <v>0.53846153846153855</v>
      </c>
    </row>
    <row r="157" spans="2:4">
      <c r="B157" s="11">
        <v>144</v>
      </c>
      <c r="C157" s="12">
        <f t="shared" si="4"/>
        <v>35</v>
      </c>
      <c r="D157" s="12">
        <f t="shared" si="5"/>
        <v>0.53846153846153855</v>
      </c>
    </row>
    <row r="158" spans="2:4">
      <c r="B158" s="11">
        <v>145</v>
      </c>
      <c r="C158" s="12">
        <f t="shared" si="4"/>
        <v>35</v>
      </c>
      <c r="D158" s="12">
        <f t="shared" si="5"/>
        <v>0.53846153846153855</v>
      </c>
    </row>
    <row r="159" spans="2:4">
      <c r="B159" s="11">
        <v>146</v>
      </c>
      <c r="C159" s="12">
        <f t="shared" si="4"/>
        <v>35</v>
      </c>
      <c r="D159" s="12">
        <f t="shared" si="5"/>
        <v>0.53846153846153855</v>
      </c>
    </row>
    <row r="160" spans="2:4">
      <c r="B160" s="11">
        <v>147</v>
      </c>
      <c r="C160" s="12">
        <f t="shared" si="4"/>
        <v>35</v>
      </c>
      <c r="D160" s="12">
        <f t="shared" si="5"/>
        <v>0.53846153846153855</v>
      </c>
    </row>
    <row r="161" spans="2:4">
      <c r="B161" s="11">
        <v>148</v>
      </c>
      <c r="C161" s="12">
        <f t="shared" si="4"/>
        <v>35</v>
      </c>
      <c r="D161" s="12">
        <f t="shared" si="5"/>
        <v>0.53846153846153855</v>
      </c>
    </row>
    <row r="162" spans="2:4">
      <c r="B162" s="11">
        <v>149</v>
      </c>
      <c r="C162" s="12">
        <f t="shared" si="4"/>
        <v>35</v>
      </c>
      <c r="D162" s="12">
        <f t="shared" si="5"/>
        <v>0.53846153846153855</v>
      </c>
    </row>
    <row r="163" spans="2:4">
      <c r="B163" s="11">
        <v>150</v>
      </c>
      <c r="C163" s="12">
        <f t="shared" si="4"/>
        <v>35</v>
      </c>
      <c r="D163" s="12">
        <f t="shared" si="5"/>
        <v>0.53846153846153855</v>
      </c>
    </row>
    <row r="164" spans="2:4">
      <c r="B164" s="11">
        <v>151</v>
      </c>
      <c r="C164" s="12">
        <f t="shared" si="4"/>
        <v>35</v>
      </c>
      <c r="D164" s="12">
        <f t="shared" si="5"/>
        <v>0.53846153846153855</v>
      </c>
    </row>
    <row r="165" spans="2:4">
      <c r="B165" s="11">
        <v>152</v>
      </c>
      <c r="C165" s="12">
        <f t="shared" si="4"/>
        <v>35</v>
      </c>
      <c r="D165" s="12">
        <f t="shared" si="5"/>
        <v>0.53846153846153855</v>
      </c>
    </row>
    <row r="166" spans="2:4">
      <c r="B166" s="11">
        <v>153</v>
      </c>
      <c r="C166" s="12">
        <f t="shared" si="4"/>
        <v>35</v>
      </c>
      <c r="D166" s="12">
        <f t="shared" si="5"/>
        <v>0.53846153846153855</v>
      </c>
    </row>
    <row r="167" spans="2:4">
      <c r="B167" s="11">
        <v>154</v>
      </c>
      <c r="C167" s="12">
        <f t="shared" si="4"/>
        <v>35</v>
      </c>
      <c r="D167" s="12">
        <f t="shared" si="5"/>
        <v>0.53846153846153855</v>
      </c>
    </row>
    <row r="168" spans="2:4">
      <c r="B168" s="11">
        <v>155</v>
      </c>
      <c r="C168" s="12">
        <f t="shared" si="4"/>
        <v>35</v>
      </c>
      <c r="D168" s="12">
        <f t="shared" si="5"/>
        <v>0.53846153846153855</v>
      </c>
    </row>
    <row r="169" spans="2:4">
      <c r="B169" s="11">
        <v>156</v>
      </c>
      <c r="C169" s="12">
        <f t="shared" si="4"/>
        <v>35</v>
      </c>
      <c r="D169" s="12">
        <f t="shared" si="5"/>
        <v>0.53846153846153855</v>
      </c>
    </row>
    <row r="170" spans="2:4">
      <c r="B170" s="11">
        <v>157</v>
      </c>
      <c r="C170" s="12">
        <f t="shared" si="4"/>
        <v>35</v>
      </c>
      <c r="D170" s="12">
        <f t="shared" si="5"/>
        <v>0.53846153846153855</v>
      </c>
    </row>
    <row r="171" spans="2:4">
      <c r="B171" s="11">
        <v>158</v>
      </c>
      <c r="C171" s="12">
        <f t="shared" si="4"/>
        <v>35</v>
      </c>
      <c r="D171" s="12">
        <f t="shared" si="5"/>
        <v>0.53846153846153855</v>
      </c>
    </row>
    <row r="172" spans="2:4">
      <c r="B172" s="11">
        <v>159</v>
      </c>
      <c r="C172" s="12">
        <f t="shared" si="4"/>
        <v>35</v>
      </c>
      <c r="D172" s="12">
        <f t="shared" si="5"/>
        <v>0.53846153846153855</v>
      </c>
    </row>
    <row r="173" spans="2:4">
      <c r="B173" s="11">
        <v>160</v>
      </c>
      <c r="C173" s="12">
        <f t="shared" si="4"/>
        <v>35</v>
      </c>
      <c r="D173" s="12">
        <f t="shared" si="5"/>
        <v>0.53846153846153855</v>
      </c>
    </row>
    <row r="174" spans="2:4">
      <c r="B174" s="11">
        <v>161</v>
      </c>
      <c r="C174" s="12">
        <f t="shared" si="4"/>
        <v>35</v>
      </c>
      <c r="D174" s="12">
        <f t="shared" si="5"/>
        <v>0.53846153846153855</v>
      </c>
    </row>
    <row r="175" spans="2:4">
      <c r="B175" s="11">
        <v>162</v>
      </c>
      <c r="C175" s="12">
        <f t="shared" si="4"/>
        <v>35</v>
      </c>
      <c r="D175" s="12">
        <f t="shared" si="5"/>
        <v>0.53846153846153855</v>
      </c>
    </row>
    <row r="176" spans="2:4">
      <c r="B176" s="11">
        <v>163</v>
      </c>
      <c r="C176" s="12">
        <f t="shared" si="4"/>
        <v>35</v>
      </c>
      <c r="D176" s="12">
        <f t="shared" si="5"/>
        <v>0.53846153846153855</v>
      </c>
    </row>
    <row r="177" spans="2:4">
      <c r="B177" s="11">
        <v>164</v>
      </c>
      <c r="C177" s="12">
        <f t="shared" si="4"/>
        <v>35</v>
      </c>
      <c r="D177" s="12">
        <f t="shared" si="5"/>
        <v>0.53846153846153855</v>
      </c>
    </row>
    <row r="178" spans="2:4">
      <c r="B178" s="11">
        <v>165</v>
      </c>
      <c r="C178" s="12">
        <f t="shared" si="4"/>
        <v>35</v>
      </c>
      <c r="D178" s="12">
        <f t="shared" si="5"/>
        <v>0.53846153846153855</v>
      </c>
    </row>
    <row r="179" spans="2:4">
      <c r="B179" s="11">
        <v>166</v>
      </c>
      <c r="C179" s="12">
        <f t="shared" si="4"/>
        <v>35</v>
      </c>
      <c r="D179" s="12">
        <f t="shared" si="5"/>
        <v>0.53846153846153855</v>
      </c>
    </row>
    <row r="180" spans="2:4">
      <c r="B180" s="11">
        <v>167</v>
      </c>
      <c r="C180" s="12">
        <f t="shared" si="4"/>
        <v>35</v>
      </c>
      <c r="D180" s="12">
        <f t="shared" si="5"/>
        <v>0.53846153846153855</v>
      </c>
    </row>
    <row r="181" spans="2:4">
      <c r="B181" s="11">
        <v>168</v>
      </c>
      <c r="C181" s="12">
        <f t="shared" si="4"/>
        <v>35</v>
      </c>
      <c r="D181" s="12">
        <f t="shared" si="5"/>
        <v>0.53846153846153855</v>
      </c>
    </row>
    <row r="182" spans="2:4">
      <c r="B182" s="11">
        <v>169</v>
      </c>
      <c r="C182" s="12">
        <f t="shared" si="4"/>
        <v>35</v>
      </c>
      <c r="D182" s="12">
        <f t="shared" si="5"/>
        <v>0.53846153846153855</v>
      </c>
    </row>
    <row r="183" spans="2:4">
      <c r="B183" s="11">
        <v>170</v>
      </c>
      <c r="C183" s="12">
        <f t="shared" si="4"/>
        <v>35</v>
      </c>
      <c r="D183" s="12">
        <f t="shared" si="5"/>
        <v>0.53846153846153855</v>
      </c>
    </row>
    <row r="184" spans="2:4">
      <c r="B184" s="11">
        <v>171</v>
      </c>
      <c r="C184" s="12">
        <f t="shared" si="4"/>
        <v>35</v>
      </c>
      <c r="D184" s="12">
        <f t="shared" si="5"/>
        <v>0.53846153846153855</v>
      </c>
    </row>
    <row r="185" spans="2:4">
      <c r="B185" s="11">
        <v>172</v>
      </c>
      <c r="C185" s="12">
        <f t="shared" si="4"/>
        <v>35</v>
      </c>
      <c r="D185" s="12">
        <f t="shared" si="5"/>
        <v>0.53846153846153855</v>
      </c>
    </row>
    <row r="186" spans="2:4">
      <c r="B186" s="11">
        <v>173</v>
      </c>
      <c r="C186" s="12">
        <f t="shared" si="4"/>
        <v>35</v>
      </c>
      <c r="D186" s="12">
        <f t="shared" si="5"/>
        <v>0.53846153846153855</v>
      </c>
    </row>
    <row r="187" spans="2:4">
      <c r="B187" s="11">
        <v>174</v>
      </c>
      <c r="C187" s="12">
        <f t="shared" si="4"/>
        <v>35</v>
      </c>
      <c r="D187" s="12">
        <f t="shared" si="5"/>
        <v>0.53846153846153855</v>
      </c>
    </row>
    <row r="188" spans="2:4">
      <c r="B188" s="11">
        <v>175</v>
      </c>
      <c r="C188" s="12">
        <f t="shared" si="4"/>
        <v>35</v>
      </c>
      <c r="D188" s="12">
        <f t="shared" si="5"/>
        <v>0.53846153846153855</v>
      </c>
    </row>
    <row r="189" spans="2:4">
      <c r="B189" s="11">
        <v>176</v>
      </c>
      <c r="C189" s="12">
        <f t="shared" si="4"/>
        <v>35</v>
      </c>
      <c r="D189" s="12">
        <f t="shared" si="5"/>
        <v>0.53846153846153855</v>
      </c>
    </row>
    <row r="190" spans="2:4">
      <c r="B190" s="11">
        <v>177</v>
      </c>
      <c r="C190" s="12">
        <f t="shared" si="4"/>
        <v>35</v>
      </c>
      <c r="D190" s="12">
        <f t="shared" si="5"/>
        <v>0.53846153846153855</v>
      </c>
    </row>
    <row r="191" spans="2:4">
      <c r="B191" s="11">
        <v>178</v>
      </c>
      <c r="C191" s="12">
        <f t="shared" si="4"/>
        <v>35</v>
      </c>
      <c r="D191" s="12">
        <f t="shared" si="5"/>
        <v>0.53846153846153855</v>
      </c>
    </row>
    <row r="192" spans="2:4">
      <c r="B192" s="11">
        <v>179</v>
      </c>
      <c r="C192" s="12">
        <f t="shared" si="4"/>
        <v>35</v>
      </c>
      <c r="D192" s="12">
        <f t="shared" si="5"/>
        <v>0.53846153846153855</v>
      </c>
    </row>
    <row r="193" spans="2:4">
      <c r="B193" s="11">
        <v>180</v>
      </c>
      <c r="C193" s="12">
        <f t="shared" si="4"/>
        <v>35</v>
      </c>
      <c r="D193" s="12">
        <f t="shared" si="5"/>
        <v>0.53846153846153855</v>
      </c>
    </row>
    <row r="194" spans="2:4">
      <c r="B194" s="11">
        <v>181</v>
      </c>
      <c r="C194" s="12">
        <f t="shared" si="4"/>
        <v>35</v>
      </c>
      <c r="D194" s="12">
        <f t="shared" si="5"/>
        <v>0.53846153846153855</v>
      </c>
    </row>
    <row r="195" spans="2:4">
      <c r="B195" s="11">
        <v>182</v>
      </c>
      <c r="C195" s="12">
        <f t="shared" si="4"/>
        <v>35</v>
      </c>
      <c r="D195" s="12">
        <f t="shared" si="5"/>
        <v>0.53846153846153855</v>
      </c>
    </row>
    <row r="196" spans="2:4">
      <c r="B196" s="11">
        <v>183</v>
      </c>
      <c r="C196" s="12">
        <f t="shared" si="4"/>
        <v>35</v>
      </c>
      <c r="D196" s="12">
        <f t="shared" si="5"/>
        <v>0.53846153846153855</v>
      </c>
    </row>
    <row r="197" spans="2:4">
      <c r="B197" s="11">
        <v>184</v>
      </c>
      <c r="C197" s="12">
        <f t="shared" si="4"/>
        <v>35</v>
      </c>
      <c r="D197" s="12">
        <f t="shared" si="5"/>
        <v>0.53846153846153855</v>
      </c>
    </row>
    <row r="198" spans="2:4">
      <c r="B198" s="11">
        <v>185</v>
      </c>
      <c r="C198" s="12">
        <f t="shared" si="4"/>
        <v>35</v>
      </c>
      <c r="D198" s="12">
        <f t="shared" si="5"/>
        <v>0.53846153846153855</v>
      </c>
    </row>
    <row r="199" spans="2:4">
      <c r="B199" s="11">
        <v>186</v>
      </c>
      <c r="C199" s="12">
        <f t="shared" si="4"/>
        <v>35</v>
      </c>
      <c r="D199" s="12">
        <f t="shared" si="5"/>
        <v>0.53846153846153855</v>
      </c>
    </row>
    <row r="200" spans="2:4">
      <c r="B200" s="11">
        <v>187</v>
      </c>
      <c r="C200" s="12">
        <f t="shared" si="4"/>
        <v>35</v>
      </c>
      <c r="D200" s="12">
        <f t="shared" si="5"/>
        <v>0.53846153846153855</v>
      </c>
    </row>
    <row r="201" spans="2:4">
      <c r="B201" s="11">
        <v>188</v>
      </c>
      <c r="C201" s="12">
        <f t="shared" si="4"/>
        <v>35</v>
      </c>
      <c r="D201" s="12">
        <f t="shared" si="5"/>
        <v>0.53846153846153855</v>
      </c>
    </row>
    <row r="202" spans="2:4">
      <c r="B202" s="11">
        <v>189</v>
      </c>
      <c r="C202" s="12">
        <f t="shared" si="4"/>
        <v>35</v>
      </c>
      <c r="D202" s="12">
        <f t="shared" si="5"/>
        <v>0.53846153846153855</v>
      </c>
    </row>
    <row r="203" spans="2:4">
      <c r="B203" s="11">
        <v>190</v>
      </c>
      <c r="C203" s="12">
        <f t="shared" si="4"/>
        <v>35</v>
      </c>
      <c r="D203" s="12">
        <f t="shared" si="5"/>
        <v>0.53846153846153855</v>
      </c>
    </row>
    <row r="204" spans="2:4">
      <c r="B204" s="11">
        <v>191</v>
      </c>
      <c r="C204" s="12">
        <f t="shared" si="4"/>
        <v>35</v>
      </c>
      <c r="D204" s="12">
        <f t="shared" si="5"/>
        <v>0.53846153846153855</v>
      </c>
    </row>
    <row r="205" spans="2:4">
      <c r="B205" s="11">
        <v>192</v>
      </c>
      <c r="C205" s="12">
        <f t="shared" si="4"/>
        <v>35</v>
      </c>
      <c r="D205" s="12">
        <f t="shared" si="5"/>
        <v>0.53846153846153855</v>
      </c>
    </row>
    <row r="206" spans="2:4">
      <c r="B206" s="11">
        <v>193</v>
      </c>
      <c r="C206" s="12">
        <f t="shared" ref="C206:C213" si="6">(B206-MAX(B206-$C$10,0)-$C$8+$C$9)</f>
        <v>35</v>
      </c>
      <c r="D206" s="12">
        <f t="shared" ref="D206:D213" si="7">((B206-MAX(B206-$C$10,0))/($C$8-$C$9))-1</f>
        <v>0.53846153846153855</v>
      </c>
    </row>
    <row r="207" spans="2:4">
      <c r="B207" s="11">
        <v>194</v>
      </c>
      <c r="C207" s="12">
        <f t="shared" si="6"/>
        <v>35</v>
      </c>
      <c r="D207" s="12">
        <f t="shared" si="7"/>
        <v>0.53846153846153855</v>
      </c>
    </row>
    <row r="208" spans="2:4">
      <c r="B208" s="11">
        <v>195</v>
      </c>
      <c r="C208" s="12">
        <f t="shared" si="6"/>
        <v>35</v>
      </c>
      <c r="D208" s="12">
        <f t="shared" si="7"/>
        <v>0.53846153846153855</v>
      </c>
    </row>
    <row r="209" spans="2:4">
      <c r="B209" s="11">
        <v>196</v>
      </c>
      <c r="C209" s="12">
        <f t="shared" si="6"/>
        <v>35</v>
      </c>
      <c r="D209" s="12">
        <f t="shared" si="7"/>
        <v>0.53846153846153855</v>
      </c>
    </row>
    <row r="210" spans="2:4">
      <c r="B210" s="11">
        <v>197</v>
      </c>
      <c r="C210" s="12">
        <f t="shared" si="6"/>
        <v>35</v>
      </c>
      <c r="D210" s="12">
        <f t="shared" si="7"/>
        <v>0.53846153846153855</v>
      </c>
    </row>
    <row r="211" spans="2:4">
      <c r="B211" s="11">
        <v>198</v>
      </c>
      <c r="C211" s="12">
        <f t="shared" si="6"/>
        <v>35</v>
      </c>
      <c r="D211" s="12">
        <f t="shared" si="7"/>
        <v>0.53846153846153855</v>
      </c>
    </row>
    <row r="212" spans="2:4">
      <c r="B212" s="11">
        <v>199</v>
      </c>
      <c r="C212" s="12">
        <f t="shared" si="6"/>
        <v>35</v>
      </c>
      <c r="D212" s="12">
        <f t="shared" si="7"/>
        <v>0.53846153846153855</v>
      </c>
    </row>
    <row r="213" spans="2:4">
      <c r="B213" s="11">
        <v>200</v>
      </c>
      <c r="C213" s="12">
        <f t="shared" si="6"/>
        <v>35</v>
      </c>
      <c r="D213" s="12">
        <f t="shared" si="7"/>
        <v>0.53846153846153855</v>
      </c>
    </row>
  </sheetData>
  <pageMargins left="0.511811024" right="0.511811024" top="0.78740157499999996" bottom="0.78740157499999996" header="0.31496062000000002" footer="0.31496062000000002"/>
  <drawing r:id="rId1"/>
  <legacyDrawing r:id="rId2"/>
  <oleObjects>
    <oleObject progId="Word.Document.12" shapeId="1028" r:id="rId3"/>
  </oleObjects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10"/>
  <dimension ref="B2:M216"/>
  <sheetViews>
    <sheetView workbookViewId="0">
      <selection activeCell="R28" sqref="R28"/>
    </sheetView>
  </sheetViews>
  <sheetFormatPr defaultRowHeight="15"/>
  <sheetData>
    <row r="2" spans="2:13"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2:13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2:13"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2:13"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2:13">
      <c r="B6" s="13"/>
      <c r="C6" s="13"/>
      <c r="D6" s="13"/>
      <c r="E6" s="13"/>
      <c r="F6" s="13"/>
      <c r="G6" s="13"/>
      <c r="H6" s="13"/>
      <c r="I6" s="13"/>
      <c r="J6" s="13"/>
      <c r="K6" s="13"/>
    </row>
    <row r="8" spans="2:13">
      <c r="G8" s="1"/>
      <c r="H8" s="2"/>
      <c r="I8" s="3"/>
      <c r="K8" s="1"/>
      <c r="L8" s="2"/>
      <c r="M8" s="3"/>
    </row>
    <row r="9" spans="2:13">
      <c r="B9" s="16" t="s">
        <v>3</v>
      </c>
      <c r="C9" s="16">
        <v>1</v>
      </c>
      <c r="G9" s="4"/>
      <c r="H9" s="5"/>
      <c r="I9" s="6"/>
      <c r="K9" s="4"/>
      <c r="L9" s="5"/>
      <c r="M9" s="6"/>
    </row>
    <row r="10" spans="2:13">
      <c r="B10" s="16" t="s">
        <v>4</v>
      </c>
      <c r="C10" s="16">
        <v>100</v>
      </c>
      <c r="G10" s="7"/>
      <c r="H10" s="8"/>
      <c r="I10" s="9"/>
      <c r="K10" s="7"/>
      <c r="L10" s="8"/>
      <c r="M10" s="9"/>
    </row>
    <row r="11" spans="2:13">
      <c r="B11" s="16" t="s">
        <v>6</v>
      </c>
      <c r="C11" s="16">
        <v>100</v>
      </c>
    </row>
    <row r="12" spans="2:13">
      <c r="B12" s="16" t="s">
        <v>10</v>
      </c>
      <c r="C12" s="16">
        <v>6</v>
      </c>
    </row>
    <row r="13" spans="2:13">
      <c r="B13" s="16" t="s">
        <v>5</v>
      </c>
      <c r="C13" s="16">
        <v>35</v>
      </c>
    </row>
    <row r="16" spans="2:13" ht="18">
      <c r="B16" s="14" t="s">
        <v>8</v>
      </c>
      <c r="C16" s="15" t="s">
        <v>9</v>
      </c>
      <c r="D16" s="15" t="s">
        <v>7</v>
      </c>
    </row>
    <row r="17" spans="2:4">
      <c r="B17" s="11">
        <v>1</v>
      </c>
      <c r="C17" s="12">
        <f>$C$11+$C$13-$C$10-$C$12</f>
        <v>29</v>
      </c>
      <c r="D17" s="12">
        <f>C17/($C$10+$C$12-$C$13)</f>
        <v>0.40845070422535212</v>
      </c>
    </row>
    <row r="18" spans="2:4">
      <c r="B18" s="11">
        <v>2</v>
      </c>
      <c r="C18" s="12">
        <f t="shared" ref="C18:C81" si="0">$C$11+$C$13-$C$10-$C$12</f>
        <v>29</v>
      </c>
      <c r="D18" s="12">
        <f t="shared" ref="D18:D81" si="1">C18/($C$10+$C$12-$C$13)</f>
        <v>0.40845070422535212</v>
      </c>
    </row>
    <row r="19" spans="2:4">
      <c r="B19" s="11">
        <v>3</v>
      </c>
      <c r="C19" s="12">
        <f t="shared" si="0"/>
        <v>29</v>
      </c>
      <c r="D19" s="12">
        <f t="shared" si="1"/>
        <v>0.40845070422535212</v>
      </c>
    </row>
    <row r="20" spans="2:4">
      <c r="B20" s="11">
        <v>4</v>
      </c>
      <c r="C20" s="12">
        <f t="shared" si="0"/>
        <v>29</v>
      </c>
      <c r="D20" s="12">
        <f t="shared" si="1"/>
        <v>0.40845070422535212</v>
      </c>
    </row>
    <row r="21" spans="2:4">
      <c r="B21" s="11">
        <v>5</v>
      </c>
      <c r="C21" s="12">
        <f t="shared" si="0"/>
        <v>29</v>
      </c>
      <c r="D21" s="12">
        <f t="shared" si="1"/>
        <v>0.40845070422535212</v>
      </c>
    </row>
    <row r="22" spans="2:4">
      <c r="B22" s="11">
        <v>6</v>
      </c>
      <c r="C22" s="12">
        <f t="shared" si="0"/>
        <v>29</v>
      </c>
      <c r="D22" s="12">
        <f t="shared" si="1"/>
        <v>0.40845070422535212</v>
      </c>
    </row>
    <row r="23" spans="2:4">
      <c r="B23" s="11">
        <v>7</v>
      </c>
      <c r="C23" s="12">
        <f t="shared" si="0"/>
        <v>29</v>
      </c>
      <c r="D23" s="12">
        <f t="shared" si="1"/>
        <v>0.40845070422535212</v>
      </c>
    </row>
    <row r="24" spans="2:4">
      <c r="B24" s="11">
        <v>8</v>
      </c>
      <c r="C24" s="12">
        <f t="shared" si="0"/>
        <v>29</v>
      </c>
      <c r="D24" s="12">
        <f t="shared" si="1"/>
        <v>0.40845070422535212</v>
      </c>
    </row>
    <row r="25" spans="2:4">
      <c r="B25" s="11">
        <v>9</v>
      </c>
      <c r="C25" s="12">
        <f t="shared" si="0"/>
        <v>29</v>
      </c>
      <c r="D25" s="12">
        <f t="shared" si="1"/>
        <v>0.40845070422535212</v>
      </c>
    </row>
    <row r="26" spans="2:4">
      <c r="B26" s="11">
        <v>10</v>
      </c>
      <c r="C26" s="12">
        <f t="shared" si="0"/>
        <v>29</v>
      </c>
      <c r="D26" s="12">
        <f t="shared" si="1"/>
        <v>0.40845070422535212</v>
      </c>
    </row>
    <row r="27" spans="2:4">
      <c r="B27" s="11">
        <v>11</v>
      </c>
      <c r="C27" s="12">
        <f t="shared" si="0"/>
        <v>29</v>
      </c>
      <c r="D27" s="12">
        <f t="shared" si="1"/>
        <v>0.40845070422535212</v>
      </c>
    </row>
    <row r="28" spans="2:4">
      <c r="B28" s="11">
        <v>12</v>
      </c>
      <c r="C28" s="12">
        <f t="shared" si="0"/>
        <v>29</v>
      </c>
      <c r="D28" s="12">
        <f t="shared" si="1"/>
        <v>0.40845070422535212</v>
      </c>
    </row>
    <row r="29" spans="2:4">
      <c r="B29" s="11">
        <v>13</v>
      </c>
      <c r="C29" s="12">
        <f t="shared" si="0"/>
        <v>29</v>
      </c>
      <c r="D29" s="12">
        <f t="shared" si="1"/>
        <v>0.40845070422535212</v>
      </c>
    </row>
    <row r="30" spans="2:4">
      <c r="B30" s="11">
        <v>14</v>
      </c>
      <c r="C30" s="12">
        <f t="shared" si="0"/>
        <v>29</v>
      </c>
      <c r="D30" s="12">
        <f t="shared" si="1"/>
        <v>0.40845070422535212</v>
      </c>
    </row>
    <row r="31" spans="2:4">
      <c r="B31" s="11">
        <v>15</v>
      </c>
      <c r="C31" s="12">
        <f t="shared" si="0"/>
        <v>29</v>
      </c>
      <c r="D31" s="12">
        <f t="shared" si="1"/>
        <v>0.40845070422535212</v>
      </c>
    </row>
    <row r="32" spans="2:4">
      <c r="B32" s="11">
        <v>16</v>
      </c>
      <c r="C32" s="12">
        <f t="shared" si="0"/>
        <v>29</v>
      </c>
      <c r="D32" s="12">
        <f t="shared" si="1"/>
        <v>0.40845070422535212</v>
      </c>
    </row>
    <row r="33" spans="2:4">
      <c r="B33" s="11">
        <v>17</v>
      </c>
      <c r="C33" s="12">
        <f t="shared" si="0"/>
        <v>29</v>
      </c>
      <c r="D33" s="12">
        <f t="shared" si="1"/>
        <v>0.40845070422535212</v>
      </c>
    </row>
    <row r="34" spans="2:4">
      <c r="B34" s="11">
        <v>18</v>
      </c>
      <c r="C34" s="12">
        <f t="shared" si="0"/>
        <v>29</v>
      </c>
      <c r="D34" s="12">
        <f t="shared" si="1"/>
        <v>0.40845070422535212</v>
      </c>
    </row>
    <row r="35" spans="2:4">
      <c r="B35" s="11">
        <v>19</v>
      </c>
      <c r="C35" s="12">
        <f t="shared" si="0"/>
        <v>29</v>
      </c>
      <c r="D35" s="12">
        <f t="shared" si="1"/>
        <v>0.40845070422535212</v>
      </c>
    </row>
    <row r="36" spans="2:4">
      <c r="B36" s="11">
        <v>20</v>
      </c>
      <c r="C36" s="12">
        <f t="shared" si="0"/>
        <v>29</v>
      </c>
      <c r="D36" s="12">
        <f t="shared" si="1"/>
        <v>0.40845070422535212</v>
      </c>
    </row>
    <row r="37" spans="2:4">
      <c r="B37" s="11">
        <v>21</v>
      </c>
      <c r="C37" s="12">
        <f t="shared" si="0"/>
        <v>29</v>
      </c>
      <c r="D37" s="12">
        <f t="shared" si="1"/>
        <v>0.40845070422535212</v>
      </c>
    </row>
    <row r="38" spans="2:4">
      <c r="B38" s="11">
        <v>22</v>
      </c>
      <c r="C38" s="12">
        <f t="shared" si="0"/>
        <v>29</v>
      </c>
      <c r="D38" s="12">
        <f t="shared" si="1"/>
        <v>0.40845070422535212</v>
      </c>
    </row>
    <row r="39" spans="2:4">
      <c r="B39" s="11">
        <v>23</v>
      </c>
      <c r="C39" s="12">
        <f t="shared" si="0"/>
        <v>29</v>
      </c>
      <c r="D39" s="12">
        <f t="shared" si="1"/>
        <v>0.40845070422535212</v>
      </c>
    </row>
    <row r="40" spans="2:4">
      <c r="B40" s="11">
        <v>24</v>
      </c>
      <c r="C40" s="12">
        <f t="shared" si="0"/>
        <v>29</v>
      </c>
      <c r="D40" s="12">
        <f t="shared" si="1"/>
        <v>0.40845070422535212</v>
      </c>
    </row>
    <row r="41" spans="2:4">
      <c r="B41" s="11">
        <v>25</v>
      </c>
      <c r="C41" s="12">
        <f t="shared" si="0"/>
        <v>29</v>
      </c>
      <c r="D41" s="12">
        <f t="shared" si="1"/>
        <v>0.40845070422535212</v>
      </c>
    </row>
    <row r="42" spans="2:4">
      <c r="B42" s="11">
        <v>26</v>
      </c>
      <c r="C42" s="12">
        <f t="shared" si="0"/>
        <v>29</v>
      </c>
      <c r="D42" s="12">
        <f t="shared" si="1"/>
        <v>0.40845070422535212</v>
      </c>
    </row>
    <row r="43" spans="2:4">
      <c r="B43" s="11">
        <v>27</v>
      </c>
      <c r="C43" s="12">
        <f t="shared" si="0"/>
        <v>29</v>
      </c>
      <c r="D43" s="12">
        <f t="shared" si="1"/>
        <v>0.40845070422535212</v>
      </c>
    </row>
    <row r="44" spans="2:4">
      <c r="B44" s="11">
        <v>28</v>
      </c>
      <c r="C44" s="12">
        <f t="shared" si="0"/>
        <v>29</v>
      </c>
      <c r="D44" s="12">
        <f t="shared" si="1"/>
        <v>0.40845070422535212</v>
      </c>
    </row>
    <row r="45" spans="2:4">
      <c r="B45" s="11">
        <v>29</v>
      </c>
      <c r="C45" s="12">
        <f t="shared" si="0"/>
        <v>29</v>
      </c>
      <c r="D45" s="12">
        <f t="shared" si="1"/>
        <v>0.40845070422535212</v>
      </c>
    </row>
    <row r="46" spans="2:4">
      <c r="B46" s="11">
        <v>30</v>
      </c>
      <c r="C46" s="12">
        <f t="shared" si="0"/>
        <v>29</v>
      </c>
      <c r="D46" s="12">
        <f t="shared" si="1"/>
        <v>0.40845070422535212</v>
      </c>
    </row>
    <row r="47" spans="2:4">
      <c r="B47" s="11">
        <v>31</v>
      </c>
      <c r="C47" s="12">
        <f t="shared" si="0"/>
        <v>29</v>
      </c>
      <c r="D47" s="12">
        <f t="shared" si="1"/>
        <v>0.40845070422535212</v>
      </c>
    </row>
    <row r="48" spans="2:4">
      <c r="B48" s="11">
        <v>32</v>
      </c>
      <c r="C48" s="12">
        <f t="shared" si="0"/>
        <v>29</v>
      </c>
      <c r="D48" s="12">
        <f t="shared" si="1"/>
        <v>0.40845070422535212</v>
      </c>
    </row>
    <row r="49" spans="2:4">
      <c r="B49" s="11">
        <v>33</v>
      </c>
      <c r="C49" s="12">
        <f t="shared" si="0"/>
        <v>29</v>
      </c>
      <c r="D49" s="12">
        <f t="shared" si="1"/>
        <v>0.40845070422535212</v>
      </c>
    </row>
    <row r="50" spans="2:4">
      <c r="B50" s="11">
        <v>34</v>
      </c>
      <c r="C50" s="12">
        <f t="shared" si="0"/>
        <v>29</v>
      </c>
      <c r="D50" s="12">
        <f t="shared" si="1"/>
        <v>0.40845070422535212</v>
      </c>
    </row>
    <row r="51" spans="2:4">
      <c r="B51" s="11">
        <v>35</v>
      </c>
      <c r="C51" s="12">
        <f t="shared" si="0"/>
        <v>29</v>
      </c>
      <c r="D51" s="12">
        <f t="shared" si="1"/>
        <v>0.40845070422535212</v>
      </c>
    </row>
    <row r="52" spans="2:4">
      <c r="B52" s="11">
        <v>36</v>
      </c>
      <c r="C52" s="12">
        <f t="shared" si="0"/>
        <v>29</v>
      </c>
      <c r="D52" s="12">
        <f t="shared" si="1"/>
        <v>0.40845070422535212</v>
      </c>
    </row>
    <row r="53" spans="2:4">
      <c r="B53" s="11">
        <v>37</v>
      </c>
      <c r="C53" s="12">
        <f t="shared" si="0"/>
        <v>29</v>
      </c>
      <c r="D53" s="12">
        <f t="shared" si="1"/>
        <v>0.40845070422535212</v>
      </c>
    </row>
    <row r="54" spans="2:4">
      <c r="B54" s="11">
        <v>38</v>
      </c>
      <c r="C54" s="12">
        <f t="shared" si="0"/>
        <v>29</v>
      </c>
      <c r="D54" s="12">
        <f t="shared" si="1"/>
        <v>0.40845070422535212</v>
      </c>
    </row>
    <row r="55" spans="2:4">
      <c r="B55" s="11">
        <v>39</v>
      </c>
      <c r="C55" s="12">
        <f t="shared" si="0"/>
        <v>29</v>
      </c>
      <c r="D55" s="12">
        <f t="shared" si="1"/>
        <v>0.40845070422535212</v>
      </c>
    </row>
    <row r="56" spans="2:4">
      <c r="B56" s="11">
        <v>40</v>
      </c>
      <c r="C56" s="12">
        <f t="shared" si="0"/>
        <v>29</v>
      </c>
      <c r="D56" s="12">
        <f t="shared" si="1"/>
        <v>0.40845070422535212</v>
      </c>
    </row>
    <row r="57" spans="2:4">
      <c r="B57" s="11">
        <v>41</v>
      </c>
      <c r="C57" s="12">
        <f t="shared" si="0"/>
        <v>29</v>
      </c>
      <c r="D57" s="12">
        <f t="shared" si="1"/>
        <v>0.40845070422535212</v>
      </c>
    </row>
    <row r="58" spans="2:4">
      <c r="B58" s="11">
        <v>42</v>
      </c>
      <c r="C58" s="12">
        <f t="shared" si="0"/>
        <v>29</v>
      </c>
      <c r="D58" s="12">
        <f t="shared" si="1"/>
        <v>0.40845070422535212</v>
      </c>
    </row>
    <row r="59" spans="2:4">
      <c r="B59" s="11">
        <v>43</v>
      </c>
      <c r="C59" s="12">
        <f t="shared" si="0"/>
        <v>29</v>
      </c>
      <c r="D59" s="12">
        <f t="shared" si="1"/>
        <v>0.40845070422535212</v>
      </c>
    </row>
    <row r="60" spans="2:4">
      <c r="B60" s="11">
        <v>44</v>
      </c>
      <c r="C60" s="12">
        <f t="shared" si="0"/>
        <v>29</v>
      </c>
      <c r="D60" s="12">
        <f t="shared" si="1"/>
        <v>0.40845070422535212</v>
      </c>
    </row>
    <row r="61" spans="2:4">
      <c r="B61" s="11">
        <v>45</v>
      </c>
      <c r="C61" s="12">
        <f t="shared" si="0"/>
        <v>29</v>
      </c>
      <c r="D61" s="12">
        <f t="shared" si="1"/>
        <v>0.40845070422535212</v>
      </c>
    </row>
    <row r="62" spans="2:4">
      <c r="B62" s="11">
        <v>46</v>
      </c>
      <c r="C62" s="12">
        <f t="shared" si="0"/>
        <v>29</v>
      </c>
      <c r="D62" s="12">
        <f t="shared" si="1"/>
        <v>0.40845070422535212</v>
      </c>
    </row>
    <row r="63" spans="2:4">
      <c r="B63" s="11">
        <v>47</v>
      </c>
      <c r="C63" s="12">
        <f t="shared" si="0"/>
        <v>29</v>
      </c>
      <c r="D63" s="12">
        <f t="shared" si="1"/>
        <v>0.40845070422535212</v>
      </c>
    </row>
    <row r="64" spans="2:4">
      <c r="B64" s="11">
        <v>48</v>
      </c>
      <c r="C64" s="12">
        <f t="shared" si="0"/>
        <v>29</v>
      </c>
      <c r="D64" s="12">
        <f t="shared" si="1"/>
        <v>0.40845070422535212</v>
      </c>
    </row>
    <row r="65" spans="2:4">
      <c r="B65" s="11">
        <v>49</v>
      </c>
      <c r="C65" s="12">
        <f t="shared" si="0"/>
        <v>29</v>
      </c>
      <c r="D65" s="12">
        <f t="shared" si="1"/>
        <v>0.40845070422535212</v>
      </c>
    </row>
    <row r="66" spans="2:4">
      <c r="B66" s="11">
        <v>50</v>
      </c>
      <c r="C66" s="12">
        <f t="shared" si="0"/>
        <v>29</v>
      </c>
      <c r="D66" s="12">
        <f t="shared" si="1"/>
        <v>0.40845070422535212</v>
      </c>
    </row>
    <row r="67" spans="2:4">
      <c r="B67" s="11">
        <v>51</v>
      </c>
      <c r="C67" s="12">
        <f t="shared" si="0"/>
        <v>29</v>
      </c>
      <c r="D67" s="12">
        <f t="shared" si="1"/>
        <v>0.40845070422535212</v>
      </c>
    </row>
    <row r="68" spans="2:4">
      <c r="B68" s="11">
        <v>52</v>
      </c>
      <c r="C68" s="12">
        <f t="shared" si="0"/>
        <v>29</v>
      </c>
      <c r="D68" s="12">
        <f t="shared" si="1"/>
        <v>0.40845070422535212</v>
      </c>
    </row>
    <row r="69" spans="2:4">
      <c r="B69" s="11">
        <v>53</v>
      </c>
      <c r="C69" s="12">
        <f t="shared" si="0"/>
        <v>29</v>
      </c>
      <c r="D69" s="12">
        <f t="shared" si="1"/>
        <v>0.40845070422535212</v>
      </c>
    </row>
    <row r="70" spans="2:4">
      <c r="B70" s="11">
        <v>54</v>
      </c>
      <c r="C70" s="12">
        <f t="shared" si="0"/>
        <v>29</v>
      </c>
      <c r="D70" s="12">
        <f t="shared" si="1"/>
        <v>0.40845070422535212</v>
      </c>
    </row>
    <row r="71" spans="2:4">
      <c r="B71" s="11">
        <v>55</v>
      </c>
      <c r="C71" s="12">
        <f t="shared" si="0"/>
        <v>29</v>
      </c>
      <c r="D71" s="12">
        <f t="shared" si="1"/>
        <v>0.40845070422535212</v>
      </c>
    </row>
    <row r="72" spans="2:4">
      <c r="B72" s="11">
        <v>56</v>
      </c>
      <c r="C72" s="12">
        <f t="shared" si="0"/>
        <v>29</v>
      </c>
      <c r="D72" s="12">
        <f t="shared" si="1"/>
        <v>0.40845070422535212</v>
      </c>
    </row>
    <row r="73" spans="2:4">
      <c r="B73" s="11">
        <v>57</v>
      </c>
      <c r="C73" s="12">
        <f t="shared" si="0"/>
        <v>29</v>
      </c>
      <c r="D73" s="12">
        <f t="shared" si="1"/>
        <v>0.40845070422535212</v>
      </c>
    </row>
    <row r="74" spans="2:4">
      <c r="B74" s="11">
        <v>58</v>
      </c>
      <c r="C74" s="12">
        <f t="shared" si="0"/>
        <v>29</v>
      </c>
      <c r="D74" s="12">
        <f t="shared" si="1"/>
        <v>0.40845070422535212</v>
      </c>
    </row>
    <row r="75" spans="2:4">
      <c r="B75" s="11">
        <v>59</v>
      </c>
      <c r="C75" s="12">
        <f t="shared" si="0"/>
        <v>29</v>
      </c>
      <c r="D75" s="12">
        <f t="shared" si="1"/>
        <v>0.40845070422535212</v>
      </c>
    </row>
    <row r="76" spans="2:4">
      <c r="B76" s="11">
        <v>60</v>
      </c>
      <c r="C76" s="12">
        <f t="shared" si="0"/>
        <v>29</v>
      </c>
      <c r="D76" s="12">
        <f t="shared" si="1"/>
        <v>0.40845070422535212</v>
      </c>
    </row>
    <row r="77" spans="2:4">
      <c r="B77" s="11">
        <v>61</v>
      </c>
      <c r="C77" s="12">
        <f t="shared" si="0"/>
        <v>29</v>
      </c>
      <c r="D77" s="12">
        <f t="shared" si="1"/>
        <v>0.40845070422535212</v>
      </c>
    </row>
    <row r="78" spans="2:4">
      <c r="B78" s="11">
        <v>62</v>
      </c>
      <c r="C78" s="12">
        <f t="shared" si="0"/>
        <v>29</v>
      </c>
      <c r="D78" s="12">
        <f t="shared" si="1"/>
        <v>0.40845070422535212</v>
      </c>
    </row>
    <row r="79" spans="2:4">
      <c r="B79" s="11">
        <v>63</v>
      </c>
      <c r="C79" s="12">
        <f t="shared" si="0"/>
        <v>29</v>
      </c>
      <c r="D79" s="12">
        <f t="shared" si="1"/>
        <v>0.40845070422535212</v>
      </c>
    </row>
    <row r="80" spans="2:4">
      <c r="B80" s="11">
        <v>64</v>
      </c>
      <c r="C80" s="12">
        <f t="shared" si="0"/>
        <v>29</v>
      </c>
      <c r="D80" s="12">
        <f t="shared" si="1"/>
        <v>0.40845070422535212</v>
      </c>
    </row>
    <row r="81" spans="2:4">
      <c r="B81" s="11">
        <v>65</v>
      </c>
      <c r="C81" s="12">
        <f t="shared" si="0"/>
        <v>29</v>
      </c>
      <c r="D81" s="12">
        <f t="shared" si="1"/>
        <v>0.40845070422535212</v>
      </c>
    </row>
    <row r="82" spans="2:4">
      <c r="B82" s="11">
        <v>66</v>
      </c>
      <c r="C82" s="12">
        <f t="shared" ref="C82:C145" si="2">$C$11+$C$13-$C$10-$C$12</f>
        <v>29</v>
      </c>
      <c r="D82" s="12">
        <f t="shared" ref="D82:D145" si="3">C82/($C$10+$C$12-$C$13)</f>
        <v>0.40845070422535212</v>
      </c>
    </row>
    <row r="83" spans="2:4">
      <c r="B83" s="11">
        <v>67</v>
      </c>
      <c r="C83" s="12">
        <f t="shared" si="2"/>
        <v>29</v>
      </c>
      <c r="D83" s="12">
        <f t="shared" si="3"/>
        <v>0.40845070422535212</v>
      </c>
    </row>
    <row r="84" spans="2:4">
      <c r="B84" s="11">
        <v>68</v>
      </c>
      <c r="C84" s="12">
        <f t="shared" si="2"/>
        <v>29</v>
      </c>
      <c r="D84" s="12">
        <f t="shared" si="3"/>
        <v>0.40845070422535212</v>
      </c>
    </row>
    <row r="85" spans="2:4">
      <c r="B85" s="11">
        <v>69</v>
      </c>
      <c r="C85" s="12">
        <f t="shared" si="2"/>
        <v>29</v>
      </c>
      <c r="D85" s="12">
        <f t="shared" si="3"/>
        <v>0.40845070422535212</v>
      </c>
    </row>
    <row r="86" spans="2:4">
      <c r="B86" s="11">
        <v>70</v>
      </c>
      <c r="C86" s="12">
        <f t="shared" si="2"/>
        <v>29</v>
      </c>
      <c r="D86" s="12">
        <f t="shared" si="3"/>
        <v>0.40845070422535212</v>
      </c>
    </row>
    <row r="87" spans="2:4">
      <c r="B87" s="11">
        <v>71</v>
      </c>
      <c r="C87" s="12">
        <f t="shared" si="2"/>
        <v>29</v>
      </c>
      <c r="D87" s="12">
        <f t="shared" si="3"/>
        <v>0.40845070422535212</v>
      </c>
    </row>
    <row r="88" spans="2:4">
      <c r="B88" s="11">
        <v>72</v>
      </c>
      <c r="C88" s="12">
        <f t="shared" si="2"/>
        <v>29</v>
      </c>
      <c r="D88" s="12">
        <f t="shared" si="3"/>
        <v>0.40845070422535212</v>
      </c>
    </row>
    <row r="89" spans="2:4">
      <c r="B89" s="11">
        <v>73</v>
      </c>
      <c r="C89" s="12">
        <f t="shared" si="2"/>
        <v>29</v>
      </c>
      <c r="D89" s="12">
        <f t="shared" si="3"/>
        <v>0.40845070422535212</v>
      </c>
    </row>
    <row r="90" spans="2:4">
      <c r="B90" s="11">
        <v>74</v>
      </c>
      <c r="C90" s="12">
        <f t="shared" si="2"/>
        <v>29</v>
      </c>
      <c r="D90" s="12">
        <f t="shared" si="3"/>
        <v>0.40845070422535212</v>
      </c>
    </row>
    <row r="91" spans="2:4">
      <c r="B91" s="11">
        <v>75</v>
      </c>
      <c r="C91" s="12">
        <f t="shared" si="2"/>
        <v>29</v>
      </c>
      <c r="D91" s="12">
        <f t="shared" si="3"/>
        <v>0.40845070422535212</v>
      </c>
    </row>
    <row r="92" spans="2:4">
      <c r="B92" s="11">
        <v>76</v>
      </c>
      <c r="C92" s="12">
        <f t="shared" si="2"/>
        <v>29</v>
      </c>
      <c r="D92" s="12">
        <f t="shared" si="3"/>
        <v>0.40845070422535212</v>
      </c>
    </row>
    <row r="93" spans="2:4">
      <c r="B93" s="11">
        <v>77</v>
      </c>
      <c r="C93" s="12">
        <f t="shared" si="2"/>
        <v>29</v>
      </c>
      <c r="D93" s="12">
        <f t="shared" si="3"/>
        <v>0.40845070422535212</v>
      </c>
    </row>
    <row r="94" spans="2:4">
      <c r="B94" s="11">
        <v>78</v>
      </c>
      <c r="C94" s="12">
        <f t="shared" si="2"/>
        <v>29</v>
      </c>
      <c r="D94" s="12">
        <f t="shared" si="3"/>
        <v>0.40845070422535212</v>
      </c>
    </row>
    <row r="95" spans="2:4">
      <c r="B95" s="11">
        <v>79</v>
      </c>
      <c r="C95" s="12">
        <f t="shared" si="2"/>
        <v>29</v>
      </c>
      <c r="D95" s="12">
        <f t="shared" si="3"/>
        <v>0.40845070422535212</v>
      </c>
    </row>
    <row r="96" spans="2:4">
      <c r="B96" s="11">
        <v>80</v>
      </c>
      <c r="C96" s="12">
        <f t="shared" si="2"/>
        <v>29</v>
      </c>
      <c r="D96" s="12">
        <f t="shared" si="3"/>
        <v>0.40845070422535212</v>
      </c>
    </row>
    <row r="97" spans="2:4">
      <c r="B97" s="11">
        <v>81</v>
      </c>
      <c r="C97" s="12">
        <f t="shared" si="2"/>
        <v>29</v>
      </c>
      <c r="D97" s="12">
        <f t="shared" si="3"/>
        <v>0.40845070422535212</v>
      </c>
    </row>
    <row r="98" spans="2:4">
      <c r="B98" s="11">
        <v>82</v>
      </c>
      <c r="C98" s="12">
        <f t="shared" si="2"/>
        <v>29</v>
      </c>
      <c r="D98" s="12">
        <f t="shared" si="3"/>
        <v>0.40845070422535212</v>
      </c>
    </row>
    <row r="99" spans="2:4">
      <c r="B99" s="11">
        <v>83</v>
      </c>
      <c r="C99" s="12">
        <f t="shared" si="2"/>
        <v>29</v>
      </c>
      <c r="D99" s="12">
        <f t="shared" si="3"/>
        <v>0.40845070422535212</v>
      </c>
    </row>
    <row r="100" spans="2:4">
      <c r="B100" s="11">
        <v>84</v>
      </c>
      <c r="C100" s="12">
        <f t="shared" si="2"/>
        <v>29</v>
      </c>
      <c r="D100" s="12">
        <f t="shared" si="3"/>
        <v>0.40845070422535212</v>
      </c>
    </row>
    <row r="101" spans="2:4">
      <c r="B101" s="11">
        <v>85</v>
      </c>
      <c r="C101" s="12">
        <f t="shared" si="2"/>
        <v>29</v>
      </c>
      <c r="D101" s="12">
        <f t="shared" si="3"/>
        <v>0.40845070422535212</v>
      </c>
    </row>
    <row r="102" spans="2:4">
      <c r="B102" s="11">
        <v>86</v>
      </c>
      <c r="C102" s="12">
        <f t="shared" si="2"/>
        <v>29</v>
      </c>
      <c r="D102" s="12">
        <f t="shared" si="3"/>
        <v>0.40845070422535212</v>
      </c>
    </row>
    <row r="103" spans="2:4">
      <c r="B103" s="11">
        <v>87</v>
      </c>
      <c r="C103" s="12">
        <f t="shared" si="2"/>
        <v>29</v>
      </c>
      <c r="D103" s="12">
        <f t="shared" si="3"/>
        <v>0.40845070422535212</v>
      </c>
    </row>
    <row r="104" spans="2:4">
      <c r="B104" s="11">
        <v>88</v>
      </c>
      <c r="C104" s="12">
        <f t="shared" si="2"/>
        <v>29</v>
      </c>
      <c r="D104" s="12">
        <f t="shared" si="3"/>
        <v>0.40845070422535212</v>
      </c>
    </row>
    <row r="105" spans="2:4">
      <c r="B105" s="11">
        <v>89</v>
      </c>
      <c r="C105" s="12">
        <f t="shared" si="2"/>
        <v>29</v>
      </c>
      <c r="D105" s="12">
        <f t="shared" si="3"/>
        <v>0.40845070422535212</v>
      </c>
    </row>
    <row r="106" spans="2:4">
      <c r="B106" s="11">
        <v>90</v>
      </c>
      <c r="C106" s="12">
        <f t="shared" si="2"/>
        <v>29</v>
      </c>
      <c r="D106" s="12">
        <f t="shared" si="3"/>
        <v>0.40845070422535212</v>
      </c>
    </row>
    <row r="107" spans="2:4">
      <c r="B107" s="11">
        <v>91</v>
      </c>
      <c r="C107" s="12">
        <f t="shared" si="2"/>
        <v>29</v>
      </c>
      <c r="D107" s="12">
        <f t="shared" si="3"/>
        <v>0.40845070422535212</v>
      </c>
    </row>
    <row r="108" spans="2:4">
      <c r="B108" s="11">
        <v>92</v>
      </c>
      <c r="C108" s="12">
        <f t="shared" si="2"/>
        <v>29</v>
      </c>
      <c r="D108" s="12">
        <f t="shared" si="3"/>
        <v>0.40845070422535212</v>
      </c>
    </row>
    <row r="109" spans="2:4">
      <c r="B109" s="11">
        <v>93</v>
      </c>
      <c r="C109" s="12">
        <f t="shared" si="2"/>
        <v>29</v>
      </c>
      <c r="D109" s="12">
        <f t="shared" si="3"/>
        <v>0.40845070422535212</v>
      </c>
    </row>
    <row r="110" spans="2:4">
      <c r="B110" s="11">
        <v>94</v>
      </c>
      <c r="C110" s="12">
        <f t="shared" si="2"/>
        <v>29</v>
      </c>
      <c r="D110" s="12">
        <f t="shared" si="3"/>
        <v>0.40845070422535212</v>
      </c>
    </row>
    <row r="111" spans="2:4">
      <c r="B111" s="11">
        <v>95</v>
      </c>
      <c r="C111" s="12">
        <f t="shared" si="2"/>
        <v>29</v>
      </c>
      <c r="D111" s="12">
        <f t="shared" si="3"/>
        <v>0.40845070422535212</v>
      </c>
    </row>
    <row r="112" spans="2:4">
      <c r="B112" s="11">
        <v>96</v>
      </c>
      <c r="C112" s="12">
        <f t="shared" si="2"/>
        <v>29</v>
      </c>
      <c r="D112" s="12">
        <f t="shared" si="3"/>
        <v>0.40845070422535212</v>
      </c>
    </row>
    <row r="113" spans="2:4">
      <c r="B113" s="11">
        <v>97</v>
      </c>
      <c r="C113" s="12">
        <f t="shared" si="2"/>
        <v>29</v>
      </c>
      <c r="D113" s="12">
        <f t="shared" si="3"/>
        <v>0.40845070422535212</v>
      </c>
    </row>
    <row r="114" spans="2:4">
      <c r="B114" s="11">
        <v>98</v>
      </c>
      <c r="C114" s="12">
        <f t="shared" si="2"/>
        <v>29</v>
      </c>
      <c r="D114" s="12">
        <f t="shared" si="3"/>
        <v>0.40845070422535212</v>
      </c>
    </row>
    <row r="115" spans="2:4">
      <c r="B115" s="11">
        <v>99</v>
      </c>
      <c r="C115" s="12">
        <f t="shared" si="2"/>
        <v>29</v>
      </c>
      <c r="D115" s="12">
        <f t="shared" si="3"/>
        <v>0.40845070422535212</v>
      </c>
    </row>
    <row r="116" spans="2:4">
      <c r="B116" s="11">
        <v>100</v>
      </c>
      <c r="C116" s="12">
        <f t="shared" si="2"/>
        <v>29</v>
      </c>
      <c r="D116" s="12">
        <f t="shared" si="3"/>
        <v>0.40845070422535212</v>
      </c>
    </row>
    <row r="117" spans="2:4">
      <c r="B117" s="11">
        <v>101</v>
      </c>
      <c r="C117" s="12">
        <f t="shared" si="2"/>
        <v>29</v>
      </c>
      <c r="D117" s="12">
        <f t="shared" si="3"/>
        <v>0.40845070422535212</v>
      </c>
    </row>
    <row r="118" spans="2:4">
      <c r="B118" s="11">
        <v>102</v>
      </c>
      <c r="C118" s="12">
        <f t="shared" si="2"/>
        <v>29</v>
      </c>
      <c r="D118" s="12">
        <f t="shared" si="3"/>
        <v>0.40845070422535212</v>
      </c>
    </row>
    <row r="119" spans="2:4">
      <c r="B119" s="11">
        <v>103</v>
      </c>
      <c r="C119" s="12">
        <f t="shared" si="2"/>
        <v>29</v>
      </c>
      <c r="D119" s="12">
        <f t="shared" si="3"/>
        <v>0.40845070422535212</v>
      </c>
    </row>
    <row r="120" spans="2:4">
      <c r="B120" s="11">
        <v>104</v>
      </c>
      <c r="C120" s="12">
        <f t="shared" si="2"/>
        <v>29</v>
      </c>
      <c r="D120" s="12">
        <f t="shared" si="3"/>
        <v>0.40845070422535212</v>
      </c>
    </row>
    <row r="121" spans="2:4">
      <c r="B121" s="11">
        <v>105</v>
      </c>
      <c r="C121" s="12">
        <f t="shared" si="2"/>
        <v>29</v>
      </c>
      <c r="D121" s="12">
        <f t="shared" si="3"/>
        <v>0.40845070422535212</v>
      </c>
    </row>
    <row r="122" spans="2:4">
      <c r="B122" s="11">
        <v>106</v>
      </c>
      <c r="C122" s="12">
        <f t="shared" si="2"/>
        <v>29</v>
      </c>
      <c r="D122" s="12">
        <f t="shared" si="3"/>
        <v>0.40845070422535212</v>
      </c>
    </row>
    <row r="123" spans="2:4">
      <c r="B123" s="11">
        <v>107</v>
      </c>
      <c r="C123" s="12">
        <f t="shared" si="2"/>
        <v>29</v>
      </c>
      <c r="D123" s="12">
        <f t="shared" si="3"/>
        <v>0.40845070422535212</v>
      </c>
    </row>
    <row r="124" spans="2:4">
      <c r="B124" s="11">
        <v>108</v>
      </c>
      <c r="C124" s="12">
        <f t="shared" si="2"/>
        <v>29</v>
      </c>
      <c r="D124" s="12">
        <f t="shared" si="3"/>
        <v>0.40845070422535212</v>
      </c>
    </row>
    <row r="125" spans="2:4">
      <c r="B125" s="11">
        <v>109</v>
      </c>
      <c r="C125" s="12">
        <f t="shared" si="2"/>
        <v>29</v>
      </c>
      <c r="D125" s="12">
        <f t="shared" si="3"/>
        <v>0.40845070422535212</v>
      </c>
    </row>
    <row r="126" spans="2:4">
      <c r="B126" s="11">
        <v>110</v>
      </c>
      <c r="C126" s="12">
        <f t="shared" si="2"/>
        <v>29</v>
      </c>
      <c r="D126" s="12">
        <f t="shared" si="3"/>
        <v>0.40845070422535212</v>
      </c>
    </row>
    <row r="127" spans="2:4">
      <c r="B127" s="11">
        <v>111</v>
      </c>
      <c r="C127" s="12">
        <f t="shared" si="2"/>
        <v>29</v>
      </c>
      <c r="D127" s="12">
        <f t="shared" si="3"/>
        <v>0.40845070422535212</v>
      </c>
    </row>
    <row r="128" spans="2:4">
      <c r="B128" s="11">
        <v>112</v>
      </c>
      <c r="C128" s="12">
        <f t="shared" si="2"/>
        <v>29</v>
      </c>
      <c r="D128" s="12">
        <f t="shared" si="3"/>
        <v>0.40845070422535212</v>
      </c>
    </row>
    <row r="129" spans="2:4">
      <c r="B129" s="11">
        <v>113</v>
      </c>
      <c r="C129" s="12">
        <f t="shared" si="2"/>
        <v>29</v>
      </c>
      <c r="D129" s="12">
        <f t="shared" si="3"/>
        <v>0.40845070422535212</v>
      </c>
    </row>
    <row r="130" spans="2:4">
      <c r="B130" s="11">
        <v>114</v>
      </c>
      <c r="C130" s="12">
        <f t="shared" si="2"/>
        <v>29</v>
      </c>
      <c r="D130" s="12">
        <f t="shared" si="3"/>
        <v>0.40845070422535212</v>
      </c>
    </row>
    <row r="131" spans="2:4">
      <c r="B131" s="11">
        <v>115</v>
      </c>
      <c r="C131" s="12">
        <f t="shared" si="2"/>
        <v>29</v>
      </c>
      <c r="D131" s="12">
        <f t="shared" si="3"/>
        <v>0.40845070422535212</v>
      </c>
    </row>
    <row r="132" spans="2:4">
      <c r="B132" s="11">
        <v>116</v>
      </c>
      <c r="C132" s="12">
        <f t="shared" si="2"/>
        <v>29</v>
      </c>
      <c r="D132" s="12">
        <f t="shared" si="3"/>
        <v>0.40845070422535212</v>
      </c>
    </row>
    <row r="133" spans="2:4">
      <c r="B133" s="11">
        <v>117</v>
      </c>
      <c r="C133" s="12">
        <f t="shared" si="2"/>
        <v>29</v>
      </c>
      <c r="D133" s="12">
        <f t="shared" si="3"/>
        <v>0.40845070422535212</v>
      </c>
    </row>
    <row r="134" spans="2:4">
      <c r="B134" s="11">
        <v>118</v>
      </c>
      <c r="C134" s="12">
        <f t="shared" si="2"/>
        <v>29</v>
      </c>
      <c r="D134" s="12">
        <f t="shared" si="3"/>
        <v>0.40845070422535212</v>
      </c>
    </row>
    <row r="135" spans="2:4">
      <c r="B135" s="11">
        <v>119</v>
      </c>
      <c r="C135" s="12">
        <f t="shared" si="2"/>
        <v>29</v>
      </c>
      <c r="D135" s="12">
        <f t="shared" si="3"/>
        <v>0.40845070422535212</v>
      </c>
    </row>
    <row r="136" spans="2:4">
      <c r="B136" s="11">
        <v>120</v>
      </c>
      <c r="C136" s="12">
        <f t="shared" si="2"/>
        <v>29</v>
      </c>
      <c r="D136" s="12">
        <f t="shared" si="3"/>
        <v>0.40845070422535212</v>
      </c>
    </row>
    <row r="137" spans="2:4">
      <c r="B137" s="11">
        <v>121</v>
      </c>
      <c r="C137" s="12">
        <f t="shared" si="2"/>
        <v>29</v>
      </c>
      <c r="D137" s="12">
        <f t="shared" si="3"/>
        <v>0.40845070422535212</v>
      </c>
    </row>
    <row r="138" spans="2:4">
      <c r="B138" s="11">
        <v>122</v>
      </c>
      <c r="C138" s="12">
        <f t="shared" si="2"/>
        <v>29</v>
      </c>
      <c r="D138" s="12">
        <f t="shared" si="3"/>
        <v>0.40845070422535212</v>
      </c>
    </row>
    <row r="139" spans="2:4">
      <c r="B139" s="11">
        <v>123</v>
      </c>
      <c r="C139" s="12">
        <f t="shared" si="2"/>
        <v>29</v>
      </c>
      <c r="D139" s="12">
        <f t="shared" si="3"/>
        <v>0.40845070422535212</v>
      </c>
    </row>
    <row r="140" spans="2:4">
      <c r="B140" s="11">
        <v>124</v>
      </c>
      <c r="C140" s="12">
        <f t="shared" si="2"/>
        <v>29</v>
      </c>
      <c r="D140" s="12">
        <f t="shared" si="3"/>
        <v>0.40845070422535212</v>
      </c>
    </row>
    <row r="141" spans="2:4">
      <c r="B141" s="11">
        <v>125</v>
      </c>
      <c r="C141" s="12">
        <f t="shared" si="2"/>
        <v>29</v>
      </c>
      <c r="D141" s="12">
        <f t="shared" si="3"/>
        <v>0.40845070422535212</v>
      </c>
    </row>
    <row r="142" spans="2:4">
      <c r="B142" s="11">
        <v>126</v>
      </c>
      <c r="C142" s="12">
        <f t="shared" si="2"/>
        <v>29</v>
      </c>
      <c r="D142" s="12">
        <f t="shared" si="3"/>
        <v>0.40845070422535212</v>
      </c>
    </row>
    <row r="143" spans="2:4">
      <c r="B143" s="11">
        <v>127</v>
      </c>
      <c r="C143" s="12">
        <f t="shared" si="2"/>
        <v>29</v>
      </c>
      <c r="D143" s="12">
        <f t="shared" si="3"/>
        <v>0.40845070422535212</v>
      </c>
    </row>
    <row r="144" spans="2:4">
      <c r="B144" s="11">
        <v>128</v>
      </c>
      <c r="C144" s="12">
        <f t="shared" si="2"/>
        <v>29</v>
      </c>
      <c r="D144" s="12">
        <f t="shared" si="3"/>
        <v>0.40845070422535212</v>
      </c>
    </row>
    <row r="145" spans="2:4">
      <c r="B145" s="11">
        <v>129</v>
      </c>
      <c r="C145" s="12">
        <f t="shared" si="2"/>
        <v>29</v>
      </c>
      <c r="D145" s="12">
        <f t="shared" si="3"/>
        <v>0.40845070422535212</v>
      </c>
    </row>
    <row r="146" spans="2:4">
      <c r="B146" s="11">
        <v>130</v>
      </c>
      <c r="C146" s="12">
        <f t="shared" ref="C146:C209" si="4">$C$11+$C$13-$C$10-$C$12</f>
        <v>29</v>
      </c>
      <c r="D146" s="12">
        <f t="shared" ref="D146:D209" si="5">C146/($C$10+$C$12-$C$13)</f>
        <v>0.40845070422535212</v>
      </c>
    </row>
    <row r="147" spans="2:4">
      <c r="B147" s="11">
        <v>131</v>
      </c>
      <c r="C147" s="12">
        <f t="shared" si="4"/>
        <v>29</v>
      </c>
      <c r="D147" s="12">
        <f t="shared" si="5"/>
        <v>0.40845070422535212</v>
      </c>
    </row>
    <row r="148" spans="2:4">
      <c r="B148" s="11">
        <v>132</v>
      </c>
      <c r="C148" s="12">
        <f t="shared" si="4"/>
        <v>29</v>
      </c>
      <c r="D148" s="12">
        <f t="shared" si="5"/>
        <v>0.40845070422535212</v>
      </c>
    </row>
    <row r="149" spans="2:4">
      <c r="B149" s="11">
        <v>133</v>
      </c>
      <c r="C149" s="12">
        <f t="shared" si="4"/>
        <v>29</v>
      </c>
      <c r="D149" s="12">
        <f t="shared" si="5"/>
        <v>0.40845070422535212</v>
      </c>
    </row>
    <row r="150" spans="2:4">
      <c r="B150" s="11">
        <v>134</v>
      </c>
      <c r="C150" s="12">
        <f t="shared" si="4"/>
        <v>29</v>
      </c>
      <c r="D150" s="12">
        <f t="shared" si="5"/>
        <v>0.40845070422535212</v>
      </c>
    </row>
    <row r="151" spans="2:4">
      <c r="B151" s="11">
        <v>135</v>
      </c>
      <c r="C151" s="12">
        <f t="shared" si="4"/>
        <v>29</v>
      </c>
      <c r="D151" s="12">
        <f t="shared" si="5"/>
        <v>0.40845070422535212</v>
      </c>
    </row>
    <row r="152" spans="2:4">
      <c r="B152" s="11">
        <v>136</v>
      </c>
      <c r="C152" s="12">
        <f t="shared" si="4"/>
        <v>29</v>
      </c>
      <c r="D152" s="12">
        <f t="shared" si="5"/>
        <v>0.40845070422535212</v>
      </c>
    </row>
    <row r="153" spans="2:4">
      <c r="B153" s="11">
        <v>137</v>
      </c>
      <c r="C153" s="12">
        <f t="shared" si="4"/>
        <v>29</v>
      </c>
      <c r="D153" s="12">
        <f t="shared" si="5"/>
        <v>0.40845070422535212</v>
      </c>
    </row>
    <row r="154" spans="2:4">
      <c r="B154" s="11">
        <v>138</v>
      </c>
      <c r="C154" s="12">
        <f t="shared" si="4"/>
        <v>29</v>
      </c>
      <c r="D154" s="12">
        <f t="shared" si="5"/>
        <v>0.40845070422535212</v>
      </c>
    </row>
    <row r="155" spans="2:4">
      <c r="B155" s="11">
        <v>139</v>
      </c>
      <c r="C155" s="12">
        <f t="shared" si="4"/>
        <v>29</v>
      </c>
      <c r="D155" s="12">
        <f t="shared" si="5"/>
        <v>0.40845070422535212</v>
      </c>
    </row>
    <row r="156" spans="2:4">
      <c r="B156" s="11">
        <v>140</v>
      </c>
      <c r="C156" s="12">
        <f t="shared" si="4"/>
        <v>29</v>
      </c>
      <c r="D156" s="12">
        <f t="shared" si="5"/>
        <v>0.40845070422535212</v>
      </c>
    </row>
    <row r="157" spans="2:4">
      <c r="B157" s="11">
        <v>141</v>
      </c>
      <c r="C157" s="12">
        <f t="shared" si="4"/>
        <v>29</v>
      </c>
      <c r="D157" s="12">
        <f t="shared" si="5"/>
        <v>0.40845070422535212</v>
      </c>
    </row>
    <row r="158" spans="2:4">
      <c r="B158" s="11">
        <v>142</v>
      </c>
      <c r="C158" s="12">
        <f t="shared" si="4"/>
        <v>29</v>
      </c>
      <c r="D158" s="12">
        <f t="shared" si="5"/>
        <v>0.40845070422535212</v>
      </c>
    </row>
    <row r="159" spans="2:4">
      <c r="B159" s="11">
        <v>143</v>
      </c>
      <c r="C159" s="12">
        <f t="shared" si="4"/>
        <v>29</v>
      </c>
      <c r="D159" s="12">
        <f t="shared" si="5"/>
        <v>0.40845070422535212</v>
      </c>
    </row>
    <row r="160" spans="2:4">
      <c r="B160" s="11">
        <v>144</v>
      </c>
      <c r="C160" s="12">
        <f t="shared" si="4"/>
        <v>29</v>
      </c>
      <c r="D160" s="12">
        <f t="shared" si="5"/>
        <v>0.40845070422535212</v>
      </c>
    </row>
    <row r="161" spans="2:4">
      <c r="B161" s="11">
        <v>145</v>
      </c>
      <c r="C161" s="12">
        <f t="shared" si="4"/>
        <v>29</v>
      </c>
      <c r="D161" s="12">
        <f t="shared" si="5"/>
        <v>0.40845070422535212</v>
      </c>
    </row>
    <row r="162" spans="2:4">
      <c r="B162" s="11">
        <v>146</v>
      </c>
      <c r="C162" s="12">
        <f t="shared" si="4"/>
        <v>29</v>
      </c>
      <c r="D162" s="12">
        <f t="shared" si="5"/>
        <v>0.40845070422535212</v>
      </c>
    </row>
    <row r="163" spans="2:4">
      <c r="B163" s="11">
        <v>147</v>
      </c>
      <c r="C163" s="12">
        <f t="shared" si="4"/>
        <v>29</v>
      </c>
      <c r="D163" s="12">
        <f t="shared" si="5"/>
        <v>0.40845070422535212</v>
      </c>
    </row>
    <row r="164" spans="2:4">
      <c r="B164" s="11">
        <v>148</v>
      </c>
      <c r="C164" s="12">
        <f t="shared" si="4"/>
        <v>29</v>
      </c>
      <c r="D164" s="12">
        <f t="shared" si="5"/>
        <v>0.40845070422535212</v>
      </c>
    </row>
    <row r="165" spans="2:4">
      <c r="B165" s="11">
        <v>149</v>
      </c>
      <c r="C165" s="12">
        <f t="shared" si="4"/>
        <v>29</v>
      </c>
      <c r="D165" s="12">
        <f t="shared" si="5"/>
        <v>0.40845070422535212</v>
      </c>
    </row>
    <row r="166" spans="2:4">
      <c r="B166" s="11">
        <v>150</v>
      </c>
      <c r="C166" s="12">
        <f t="shared" si="4"/>
        <v>29</v>
      </c>
      <c r="D166" s="12">
        <f t="shared" si="5"/>
        <v>0.40845070422535212</v>
      </c>
    </row>
    <row r="167" spans="2:4">
      <c r="B167" s="11">
        <v>151</v>
      </c>
      <c r="C167" s="12">
        <f t="shared" si="4"/>
        <v>29</v>
      </c>
      <c r="D167" s="12">
        <f t="shared" si="5"/>
        <v>0.40845070422535212</v>
      </c>
    </row>
    <row r="168" spans="2:4">
      <c r="B168" s="11">
        <v>152</v>
      </c>
      <c r="C168" s="12">
        <f t="shared" si="4"/>
        <v>29</v>
      </c>
      <c r="D168" s="12">
        <f t="shared" si="5"/>
        <v>0.40845070422535212</v>
      </c>
    </row>
    <row r="169" spans="2:4">
      <c r="B169" s="11">
        <v>153</v>
      </c>
      <c r="C169" s="12">
        <f t="shared" si="4"/>
        <v>29</v>
      </c>
      <c r="D169" s="12">
        <f t="shared" si="5"/>
        <v>0.40845070422535212</v>
      </c>
    </row>
    <row r="170" spans="2:4">
      <c r="B170" s="11">
        <v>154</v>
      </c>
      <c r="C170" s="12">
        <f t="shared" si="4"/>
        <v>29</v>
      </c>
      <c r="D170" s="12">
        <f t="shared" si="5"/>
        <v>0.40845070422535212</v>
      </c>
    </row>
    <row r="171" spans="2:4">
      <c r="B171" s="11">
        <v>155</v>
      </c>
      <c r="C171" s="12">
        <f t="shared" si="4"/>
        <v>29</v>
      </c>
      <c r="D171" s="12">
        <f t="shared" si="5"/>
        <v>0.40845070422535212</v>
      </c>
    </row>
    <row r="172" spans="2:4">
      <c r="B172" s="11">
        <v>156</v>
      </c>
      <c r="C172" s="12">
        <f t="shared" si="4"/>
        <v>29</v>
      </c>
      <c r="D172" s="12">
        <f t="shared" si="5"/>
        <v>0.40845070422535212</v>
      </c>
    </row>
    <row r="173" spans="2:4">
      <c r="B173" s="11">
        <v>157</v>
      </c>
      <c r="C173" s="12">
        <f t="shared" si="4"/>
        <v>29</v>
      </c>
      <c r="D173" s="12">
        <f t="shared" si="5"/>
        <v>0.40845070422535212</v>
      </c>
    </row>
    <row r="174" spans="2:4">
      <c r="B174" s="11">
        <v>158</v>
      </c>
      <c r="C174" s="12">
        <f t="shared" si="4"/>
        <v>29</v>
      </c>
      <c r="D174" s="12">
        <f t="shared" si="5"/>
        <v>0.40845070422535212</v>
      </c>
    </row>
    <row r="175" spans="2:4">
      <c r="B175" s="11">
        <v>159</v>
      </c>
      <c r="C175" s="12">
        <f t="shared" si="4"/>
        <v>29</v>
      </c>
      <c r="D175" s="12">
        <f t="shared" si="5"/>
        <v>0.40845070422535212</v>
      </c>
    </row>
    <row r="176" spans="2:4">
      <c r="B176" s="11">
        <v>160</v>
      </c>
      <c r="C176" s="12">
        <f t="shared" si="4"/>
        <v>29</v>
      </c>
      <c r="D176" s="12">
        <f t="shared" si="5"/>
        <v>0.40845070422535212</v>
      </c>
    </row>
    <row r="177" spans="2:4">
      <c r="B177" s="11">
        <v>161</v>
      </c>
      <c r="C177" s="12">
        <f t="shared" si="4"/>
        <v>29</v>
      </c>
      <c r="D177" s="12">
        <f t="shared" si="5"/>
        <v>0.40845070422535212</v>
      </c>
    </row>
    <row r="178" spans="2:4">
      <c r="B178" s="11">
        <v>162</v>
      </c>
      <c r="C178" s="12">
        <f t="shared" si="4"/>
        <v>29</v>
      </c>
      <c r="D178" s="12">
        <f t="shared" si="5"/>
        <v>0.40845070422535212</v>
      </c>
    </row>
    <row r="179" spans="2:4">
      <c r="B179" s="11">
        <v>163</v>
      </c>
      <c r="C179" s="12">
        <f t="shared" si="4"/>
        <v>29</v>
      </c>
      <c r="D179" s="12">
        <f t="shared" si="5"/>
        <v>0.40845070422535212</v>
      </c>
    </row>
    <row r="180" spans="2:4">
      <c r="B180" s="11">
        <v>164</v>
      </c>
      <c r="C180" s="12">
        <f t="shared" si="4"/>
        <v>29</v>
      </c>
      <c r="D180" s="12">
        <f t="shared" si="5"/>
        <v>0.40845070422535212</v>
      </c>
    </row>
    <row r="181" spans="2:4">
      <c r="B181" s="11">
        <v>165</v>
      </c>
      <c r="C181" s="12">
        <f t="shared" si="4"/>
        <v>29</v>
      </c>
      <c r="D181" s="12">
        <f t="shared" si="5"/>
        <v>0.40845070422535212</v>
      </c>
    </row>
    <row r="182" spans="2:4">
      <c r="B182" s="11">
        <v>166</v>
      </c>
      <c r="C182" s="12">
        <f t="shared" si="4"/>
        <v>29</v>
      </c>
      <c r="D182" s="12">
        <f t="shared" si="5"/>
        <v>0.40845070422535212</v>
      </c>
    </row>
    <row r="183" spans="2:4">
      <c r="B183" s="11">
        <v>167</v>
      </c>
      <c r="C183" s="12">
        <f t="shared" si="4"/>
        <v>29</v>
      </c>
      <c r="D183" s="12">
        <f t="shared" si="5"/>
        <v>0.40845070422535212</v>
      </c>
    </row>
    <row r="184" spans="2:4">
      <c r="B184" s="11">
        <v>168</v>
      </c>
      <c r="C184" s="12">
        <f t="shared" si="4"/>
        <v>29</v>
      </c>
      <c r="D184" s="12">
        <f t="shared" si="5"/>
        <v>0.40845070422535212</v>
      </c>
    </row>
    <row r="185" spans="2:4">
      <c r="B185" s="11">
        <v>169</v>
      </c>
      <c r="C185" s="12">
        <f t="shared" si="4"/>
        <v>29</v>
      </c>
      <c r="D185" s="12">
        <f t="shared" si="5"/>
        <v>0.40845070422535212</v>
      </c>
    </row>
    <row r="186" spans="2:4">
      <c r="B186" s="11">
        <v>170</v>
      </c>
      <c r="C186" s="12">
        <f t="shared" si="4"/>
        <v>29</v>
      </c>
      <c r="D186" s="12">
        <f t="shared" si="5"/>
        <v>0.40845070422535212</v>
      </c>
    </row>
    <row r="187" spans="2:4">
      <c r="B187" s="11">
        <v>171</v>
      </c>
      <c r="C187" s="12">
        <f t="shared" si="4"/>
        <v>29</v>
      </c>
      <c r="D187" s="12">
        <f t="shared" si="5"/>
        <v>0.40845070422535212</v>
      </c>
    </row>
    <row r="188" spans="2:4">
      <c r="B188" s="11">
        <v>172</v>
      </c>
      <c r="C188" s="12">
        <f t="shared" si="4"/>
        <v>29</v>
      </c>
      <c r="D188" s="12">
        <f t="shared" si="5"/>
        <v>0.40845070422535212</v>
      </c>
    </row>
    <row r="189" spans="2:4">
      <c r="B189" s="11">
        <v>173</v>
      </c>
      <c r="C189" s="12">
        <f t="shared" si="4"/>
        <v>29</v>
      </c>
      <c r="D189" s="12">
        <f t="shared" si="5"/>
        <v>0.40845070422535212</v>
      </c>
    </row>
    <row r="190" spans="2:4">
      <c r="B190" s="11">
        <v>174</v>
      </c>
      <c r="C190" s="12">
        <f t="shared" si="4"/>
        <v>29</v>
      </c>
      <c r="D190" s="12">
        <f t="shared" si="5"/>
        <v>0.40845070422535212</v>
      </c>
    </row>
    <row r="191" spans="2:4">
      <c r="B191" s="11">
        <v>175</v>
      </c>
      <c r="C191" s="12">
        <f t="shared" si="4"/>
        <v>29</v>
      </c>
      <c r="D191" s="12">
        <f t="shared" si="5"/>
        <v>0.40845070422535212</v>
      </c>
    </row>
    <row r="192" spans="2:4">
      <c r="B192" s="11">
        <v>176</v>
      </c>
      <c r="C192" s="12">
        <f t="shared" si="4"/>
        <v>29</v>
      </c>
      <c r="D192" s="12">
        <f t="shared" si="5"/>
        <v>0.40845070422535212</v>
      </c>
    </row>
    <row r="193" spans="2:4">
      <c r="B193" s="11">
        <v>177</v>
      </c>
      <c r="C193" s="12">
        <f t="shared" si="4"/>
        <v>29</v>
      </c>
      <c r="D193" s="12">
        <f t="shared" si="5"/>
        <v>0.40845070422535212</v>
      </c>
    </row>
    <row r="194" spans="2:4">
      <c r="B194" s="11">
        <v>178</v>
      </c>
      <c r="C194" s="12">
        <f t="shared" si="4"/>
        <v>29</v>
      </c>
      <c r="D194" s="12">
        <f t="shared" si="5"/>
        <v>0.40845070422535212</v>
      </c>
    </row>
    <row r="195" spans="2:4">
      <c r="B195" s="11">
        <v>179</v>
      </c>
      <c r="C195" s="12">
        <f t="shared" si="4"/>
        <v>29</v>
      </c>
      <c r="D195" s="12">
        <f t="shared" si="5"/>
        <v>0.40845070422535212</v>
      </c>
    </row>
    <row r="196" spans="2:4">
      <c r="B196" s="11">
        <v>180</v>
      </c>
      <c r="C196" s="12">
        <f t="shared" si="4"/>
        <v>29</v>
      </c>
      <c r="D196" s="12">
        <f t="shared" si="5"/>
        <v>0.40845070422535212</v>
      </c>
    </row>
    <row r="197" spans="2:4">
      <c r="B197" s="11">
        <v>181</v>
      </c>
      <c r="C197" s="12">
        <f t="shared" si="4"/>
        <v>29</v>
      </c>
      <c r="D197" s="12">
        <f t="shared" si="5"/>
        <v>0.40845070422535212</v>
      </c>
    </row>
    <row r="198" spans="2:4">
      <c r="B198" s="11">
        <v>182</v>
      </c>
      <c r="C198" s="12">
        <f t="shared" si="4"/>
        <v>29</v>
      </c>
      <c r="D198" s="12">
        <f t="shared" si="5"/>
        <v>0.40845070422535212</v>
      </c>
    </row>
    <row r="199" spans="2:4">
      <c r="B199" s="11">
        <v>183</v>
      </c>
      <c r="C199" s="12">
        <f t="shared" si="4"/>
        <v>29</v>
      </c>
      <c r="D199" s="12">
        <f t="shared" si="5"/>
        <v>0.40845070422535212</v>
      </c>
    </row>
    <row r="200" spans="2:4">
      <c r="B200" s="11">
        <v>184</v>
      </c>
      <c r="C200" s="12">
        <f t="shared" si="4"/>
        <v>29</v>
      </c>
      <c r="D200" s="12">
        <f t="shared" si="5"/>
        <v>0.40845070422535212</v>
      </c>
    </row>
    <row r="201" spans="2:4">
      <c r="B201" s="11">
        <v>185</v>
      </c>
      <c r="C201" s="12">
        <f t="shared" si="4"/>
        <v>29</v>
      </c>
      <c r="D201" s="12">
        <f t="shared" si="5"/>
        <v>0.40845070422535212</v>
      </c>
    </row>
    <row r="202" spans="2:4">
      <c r="B202" s="11">
        <v>186</v>
      </c>
      <c r="C202" s="12">
        <f t="shared" si="4"/>
        <v>29</v>
      </c>
      <c r="D202" s="12">
        <f t="shared" si="5"/>
        <v>0.40845070422535212</v>
      </c>
    </row>
    <row r="203" spans="2:4">
      <c r="B203" s="11">
        <v>187</v>
      </c>
      <c r="C203" s="12">
        <f t="shared" si="4"/>
        <v>29</v>
      </c>
      <c r="D203" s="12">
        <f t="shared" si="5"/>
        <v>0.40845070422535212</v>
      </c>
    </row>
    <row r="204" spans="2:4">
      <c r="B204" s="11">
        <v>188</v>
      </c>
      <c r="C204" s="12">
        <f t="shared" si="4"/>
        <v>29</v>
      </c>
      <c r="D204" s="12">
        <f t="shared" si="5"/>
        <v>0.40845070422535212</v>
      </c>
    </row>
    <row r="205" spans="2:4">
      <c r="B205" s="11">
        <v>189</v>
      </c>
      <c r="C205" s="12">
        <f t="shared" si="4"/>
        <v>29</v>
      </c>
      <c r="D205" s="12">
        <f t="shared" si="5"/>
        <v>0.40845070422535212</v>
      </c>
    </row>
    <row r="206" spans="2:4">
      <c r="B206" s="11">
        <v>190</v>
      </c>
      <c r="C206" s="12">
        <f t="shared" si="4"/>
        <v>29</v>
      </c>
      <c r="D206" s="12">
        <f t="shared" si="5"/>
        <v>0.40845070422535212</v>
      </c>
    </row>
    <row r="207" spans="2:4">
      <c r="B207" s="11">
        <v>191</v>
      </c>
      <c r="C207" s="12">
        <f t="shared" si="4"/>
        <v>29</v>
      </c>
      <c r="D207" s="12">
        <f t="shared" si="5"/>
        <v>0.40845070422535212</v>
      </c>
    </row>
    <row r="208" spans="2:4">
      <c r="B208" s="11">
        <v>192</v>
      </c>
      <c r="C208" s="12">
        <f t="shared" si="4"/>
        <v>29</v>
      </c>
      <c r="D208" s="12">
        <f t="shared" si="5"/>
        <v>0.40845070422535212</v>
      </c>
    </row>
    <row r="209" spans="2:4">
      <c r="B209" s="11">
        <v>193</v>
      </c>
      <c r="C209" s="12">
        <f t="shared" si="4"/>
        <v>29</v>
      </c>
      <c r="D209" s="12">
        <f t="shared" si="5"/>
        <v>0.40845070422535212</v>
      </c>
    </row>
    <row r="210" spans="2:4">
      <c r="B210" s="11">
        <v>194</v>
      </c>
      <c r="C210" s="12">
        <f t="shared" ref="C210:C216" si="6">$C$11+$C$13-$C$10-$C$12</f>
        <v>29</v>
      </c>
      <c r="D210" s="12">
        <f t="shared" ref="D210:D216" si="7">C210/($C$10+$C$12-$C$13)</f>
        <v>0.40845070422535212</v>
      </c>
    </row>
    <row r="211" spans="2:4">
      <c r="B211" s="11">
        <v>195</v>
      </c>
      <c r="C211" s="12">
        <f t="shared" si="6"/>
        <v>29</v>
      </c>
      <c r="D211" s="12">
        <f t="shared" si="7"/>
        <v>0.40845070422535212</v>
      </c>
    </row>
    <row r="212" spans="2:4">
      <c r="B212" s="11">
        <v>196</v>
      </c>
      <c r="C212" s="12">
        <f t="shared" si="6"/>
        <v>29</v>
      </c>
      <c r="D212" s="12">
        <f t="shared" si="7"/>
        <v>0.40845070422535212</v>
      </c>
    </row>
    <row r="213" spans="2:4">
      <c r="B213" s="11">
        <v>197</v>
      </c>
      <c r="C213" s="12">
        <f t="shared" si="6"/>
        <v>29</v>
      </c>
      <c r="D213" s="12">
        <f t="shared" si="7"/>
        <v>0.40845070422535212</v>
      </c>
    </row>
    <row r="214" spans="2:4">
      <c r="B214" s="11">
        <v>198</v>
      </c>
      <c r="C214" s="12">
        <f t="shared" si="6"/>
        <v>29</v>
      </c>
      <c r="D214" s="12">
        <f t="shared" si="7"/>
        <v>0.40845070422535212</v>
      </c>
    </row>
    <row r="215" spans="2:4">
      <c r="B215" s="11">
        <v>199</v>
      </c>
      <c r="C215" s="12">
        <f t="shared" si="6"/>
        <v>29</v>
      </c>
      <c r="D215" s="12">
        <f t="shared" si="7"/>
        <v>0.40845070422535212</v>
      </c>
    </row>
    <row r="216" spans="2:4">
      <c r="B216" s="11">
        <v>200</v>
      </c>
      <c r="C216" s="12">
        <f t="shared" si="6"/>
        <v>29</v>
      </c>
      <c r="D216" s="12">
        <f t="shared" si="7"/>
        <v>0.40845070422535212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oleObject progId="Word.Document.12" shapeId="10246" r:id="rId4"/>
  </oleObjects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11"/>
  <dimension ref="C14:W89"/>
  <sheetViews>
    <sheetView topLeftCell="B1" workbookViewId="0">
      <selection activeCell="M14" sqref="M14"/>
    </sheetView>
  </sheetViews>
  <sheetFormatPr defaultRowHeight="15"/>
  <sheetData>
    <row r="14" spans="15:23">
      <c r="O14" s="1"/>
      <c r="P14" s="2"/>
      <c r="Q14" s="2"/>
      <c r="R14" s="3"/>
      <c r="T14" s="1"/>
      <c r="U14" s="2"/>
      <c r="V14" s="2"/>
      <c r="W14" s="3"/>
    </row>
    <row r="15" spans="15:23">
      <c r="O15" s="4"/>
      <c r="P15" s="5"/>
      <c r="Q15" s="5"/>
      <c r="R15" s="6"/>
      <c r="T15" s="4"/>
      <c r="U15" s="5"/>
      <c r="V15" s="5"/>
      <c r="W15" s="6"/>
    </row>
    <row r="16" spans="15:23">
      <c r="O16" s="4"/>
      <c r="P16" s="5"/>
      <c r="Q16" s="5"/>
      <c r="R16" s="6"/>
      <c r="T16" s="4"/>
      <c r="U16" s="5"/>
      <c r="V16" s="5"/>
      <c r="W16" s="6"/>
    </row>
    <row r="17" spans="3:23">
      <c r="O17" s="4"/>
      <c r="P17" s="5"/>
      <c r="Q17" s="5"/>
      <c r="R17" s="6"/>
      <c r="T17" s="4"/>
      <c r="U17" s="5"/>
      <c r="V17" s="5"/>
      <c r="W17" s="6"/>
    </row>
    <row r="18" spans="3:23">
      <c r="O18" s="7"/>
      <c r="P18" s="8"/>
      <c r="Q18" s="8"/>
      <c r="R18" s="9"/>
      <c r="T18" s="7"/>
      <c r="U18" s="8"/>
      <c r="V18" s="8"/>
      <c r="W18" s="9"/>
    </row>
    <row r="21" spans="3:23" ht="18.75">
      <c r="C21" s="17" t="s">
        <v>29</v>
      </c>
      <c r="D21" s="18">
        <v>7</v>
      </c>
    </row>
    <row r="22" spans="3:23" ht="18.75">
      <c r="C22" s="17" t="s">
        <v>4</v>
      </c>
      <c r="D22" s="18">
        <v>100</v>
      </c>
      <c r="I22" s="22"/>
      <c r="J22" s="23"/>
      <c r="K22" s="23"/>
      <c r="L22" s="23"/>
      <c r="M22" s="24"/>
    </row>
    <row r="23" spans="3:23" ht="18.75">
      <c r="C23" s="17" t="s">
        <v>6</v>
      </c>
      <c r="D23" s="18">
        <v>100</v>
      </c>
      <c r="I23" s="25"/>
      <c r="J23" s="26"/>
      <c r="K23" s="26"/>
      <c r="L23" s="26"/>
      <c r="M23" s="27"/>
    </row>
    <row r="24" spans="3:23" ht="18.75">
      <c r="C24" s="17" t="s">
        <v>30</v>
      </c>
      <c r="D24" s="18">
        <v>1.2</v>
      </c>
      <c r="I24" s="28"/>
      <c r="J24" s="29"/>
      <c r="K24" s="29"/>
      <c r="L24" s="29"/>
      <c r="M24" s="30"/>
    </row>
    <row r="25" spans="3:23" ht="19.5">
      <c r="C25" s="17" t="s">
        <v>31</v>
      </c>
      <c r="D25" s="18">
        <v>0.8</v>
      </c>
      <c r="H25" s="58" t="s">
        <v>37</v>
      </c>
      <c r="I25" s="58"/>
      <c r="J25" s="58"/>
      <c r="K25" s="58"/>
      <c r="L25" s="58"/>
      <c r="M25" s="58"/>
      <c r="N25" s="58"/>
      <c r="O25" s="58"/>
      <c r="P25" s="58"/>
      <c r="Q25" s="32"/>
    </row>
    <row r="26" spans="3:23" ht="18.75">
      <c r="C26" s="17" t="s">
        <v>32</v>
      </c>
      <c r="D26" s="18">
        <v>0.05</v>
      </c>
      <c r="H26" s="31" t="s">
        <v>36</v>
      </c>
      <c r="I26" s="33">
        <v>0</v>
      </c>
      <c r="J26" s="33">
        <v>1</v>
      </c>
      <c r="K26" s="33">
        <v>2</v>
      </c>
      <c r="L26" s="33">
        <v>3</v>
      </c>
      <c r="M26" s="33">
        <v>4</v>
      </c>
      <c r="N26" s="33">
        <v>5</v>
      </c>
      <c r="O26" s="33">
        <v>6</v>
      </c>
      <c r="P26" s="33">
        <v>7</v>
      </c>
      <c r="Q26" s="32"/>
    </row>
    <row r="27" spans="3:23" ht="18.75">
      <c r="C27" s="19"/>
      <c r="D27" s="19"/>
      <c r="H27" s="33">
        <v>0</v>
      </c>
      <c r="I27">
        <f>IF($H27&gt;I$26,0,$D$22*$D$25^$H27*$D$24^(I$26-$H27))</f>
        <v>100</v>
      </c>
      <c r="J27">
        <f t="shared" ref="J27:P28" si="0">IF($H27&gt;J$26,0,$D$22*$D$25^$H27*$D$24^(J$26-$H27))</f>
        <v>120</v>
      </c>
      <c r="K27">
        <f t="shared" si="0"/>
        <v>144</v>
      </c>
      <c r="L27">
        <f t="shared" si="0"/>
        <v>172.8</v>
      </c>
      <c r="M27">
        <f t="shared" si="0"/>
        <v>207.35999999999999</v>
      </c>
      <c r="N27">
        <f t="shared" si="0"/>
        <v>248.83199999999999</v>
      </c>
      <c r="O27">
        <f t="shared" si="0"/>
        <v>298.59839999999997</v>
      </c>
      <c r="P27">
        <f t="shared" si="0"/>
        <v>358.31807999999995</v>
      </c>
      <c r="Q27" s="32"/>
    </row>
    <row r="28" spans="3:23" ht="20.25">
      <c r="C28" s="20" t="s">
        <v>33</v>
      </c>
      <c r="D28" s="21">
        <f>(1+D26)*(1-D25/(1+D26))/(D24-D25)</f>
        <v>0.62500000000000022</v>
      </c>
      <c r="H28" s="33">
        <v>1</v>
      </c>
      <c r="I28" s="32">
        <f>IF($H28&gt;I$26,0,$D$22*$D$25^$H28*$D$24^(I$26-$H28))</f>
        <v>0</v>
      </c>
      <c r="J28">
        <f t="shared" si="0"/>
        <v>80</v>
      </c>
      <c r="K28">
        <f t="shared" si="0"/>
        <v>96</v>
      </c>
      <c r="L28">
        <f t="shared" si="0"/>
        <v>115.19999999999999</v>
      </c>
      <c r="M28">
        <f t="shared" si="0"/>
        <v>138.24</v>
      </c>
      <c r="N28">
        <f t="shared" si="0"/>
        <v>165.88799999999998</v>
      </c>
      <c r="O28">
        <f t="shared" si="0"/>
        <v>199.06559999999999</v>
      </c>
      <c r="P28">
        <f t="shared" si="0"/>
        <v>238.87871999999999</v>
      </c>
      <c r="Q28" s="32"/>
    </row>
    <row r="29" spans="3:23" ht="20.25">
      <c r="C29" s="20" t="s">
        <v>34</v>
      </c>
      <c r="D29" s="21">
        <f>(1+D26)*(D24/(1+D26)-1)/(D24-D25)</f>
        <v>0.37499999999999994</v>
      </c>
      <c r="H29" s="33">
        <v>2</v>
      </c>
      <c r="I29" s="32">
        <f t="shared" ref="I29:P34" si="1">IF($H29&gt;I$26,0,$D$22*$D$25^$H29*$D$24^(I$26-$H29))</f>
        <v>0</v>
      </c>
      <c r="J29" s="32">
        <f t="shared" si="1"/>
        <v>0</v>
      </c>
      <c r="K29">
        <f t="shared" si="1"/>
        <v>64.000000000000014</v>
      </c>
      <c r="L29">
        <f t="shared" si="1"/>
        <v>76.800000000000011</v>
      </c>
      <c r="M29">
        <f t="shared" si="1"/>
        <v>92.160000000000011</v>
      </c>
      <c r="N29">
        <f t="shared" si="1"/>
        <v>110.59200000000003</v>
      </c>
      <c r="O29">
        <f t="shared" si="1"/>
        <v>132.71040000000002</v>
      </c>
      <c r="P29">
        <f t="shared" si="1"/>
        <v>159.25248000000002</v>
      </c>
      <c r="Q29" s="32"/>
    </row>
    <row r="30" spans="3:23" ht="20.25">
      <c r="C30" s="20" t="s">
        <v>35</v>
      </c>
      <c r="D30" s="21">
        <f>D28+D29</f>
        <v>1.0000000000000002</v>
      </c>
      <c r="H30" s="33">
        <v>3</v>
      </c>
      <c r="I30" s="32">
        <f t="shared" si="1"/>
        <v>0</v>
      </c>
      <c r="J30" s="32">
        <f t="shared" si="1"/>
        <v>0</v>
      </c>
      <c r="K30" s="32">
        <f t="shared" si="1"/>
        <v>0</v>
      </c>
      <c r="L30">
        <f t="shared" si="1"/>
        <v>51.20000000000001</v>
      </c>
      <c r="M30">
        <f t="shared" si="1"/>
        <v>61.440000000000012</v>
      </c>
      <c r="N30">
        <f t="shared" si="1"/>
        <v>73.728000000000009</v>
      </c>
      <c r="O30">
        <f t="shared" si="1"/>
        <v>88.473600000000019</v>
      </c>
      <c r="P30">
        <f t="shared" si="1"/>
        <v>106.16832000000001</v>
      </c>
      <c r="Q30" s="32"/>
    </row>
    <row r="31" spans="3:23">
      <c r="H31" s="33">
        <v>4</v>
      </c>
      <c r="I31" s="32">
        <f t="shared" si="1"/>
        <v>0</v>
      </c>
      <c r="J31" s="32">
        <f t="shared" si="1"/>
        <v>0</v>
      </c>
      <c r="K31" s="32">
        <f t="shared" si="1"/>
        <v>0</v>
      </c>
      <c r="L31" s="32">
        <f t="shared" si="1"/>
        <v>0</v>
      </c>
      <c r="M31">
        <f t="shared" si="1"/>
        <v>40.960000000000022</v>
      </c>
      <c r="N31">
        <f t="shared" si="1"/>
        <v>49.152000000000022</v>
      </c>
      <c r="O31">
        <f t="shared" si="1"/>
        <v>58.982400000000027</v>
      </c>
      <c r="P31">
        <f t="shared" si="1"/>
        <v>70.778880000000044</v>
      </c>
      <c r="Q31" s="32"/>
    </row>
    <row r="32" spans="3:23">
      <c r="H32" s="33">
        <v>5</v>
      </c>
      <c r="I32" s="32">
        <f t="shared" si="1"/>
        <v>0</v>
      </c>
      <c r="J32" s="32">
        <f t="shared" si="1"/>
        <v>0</v>
      </c>
      <c r="K32" s="32">
        <f t="shared" si="1"/>
        <v>0</v>
      </c>
      <c r="L32" s="32">
        <f t="shared" si="1"/>
        <v>0</v>
      </c>
      <c r="M32" s="32">
        <f t="shared" si="1"/>
        <v>0</v>
      </c>
      <c r="N32">
        <f t="shared" si="1"/>
        <v>32.768000000000022</v>
      </c>
      <c r="O32">
        <f t="shared" si="1"/>
        <v>39.321600000000025</v>
      </c>
      <c r="P32">
        <f t="shared" si="1"/>
        <v>47.185920000000031</v>
      </c>
      <c r="Q32" s="32"/>
    </row>
    <row r="33" spans="8:17">
      <c r="H33" s="33">
        <v>6</v>
      </c>
      <c r="I33" s="32">
        <f t="shared" si="1"/>
        <v>0</v>
      </c>
      <c r="J33" s="32">
        <f t="shared" si="1"/>
        <v>0</v>
      </c>
      <c r="K33" s="32">
        <f t="shared" si="1"/>
        <v>0</v>
      </c>
      <c r="L33" s="32">
        <f t="shared" si="1"/>
        <v>0</v>
      </c>
      <c r="M33" s="32">
        <f t="shared" si="1"/>
        <v>0</v>
      </c>
      <c r="N33" s="32">
        <f t="shared" si="1"/>
        <v>0</v>
      </c>
      <c r="O33">
        <f t="shared" si="1"/>
        <v>26.214400000000015</v>
      </c>
      <c r="P33">
        <f t="shared" si="1"/>
        <v>31.457280000000019</v>
      </c>
      <c r="Q33" s="32"/>
    </row>
    <row r="34" spans="8:17">
      <c r="H34" s="33">
        <v>7</v>
      </c>
      <c r="I34" s="32">
        <f t="shared" si="1"/>
        <v>0</v>
      </c>
      <c r="J34" s="32">
        <f t="shared" si="1"/>
        <v>0</v>
      </c>
      <c r="K34" s="32">
        <f t="shared" si="1"/>
        <v>0</v>
      </c>
      <c r="L34" s="32">
        <f t="shared" si="1"/>
        <v>0</v>
      </c>
      <c r="M34" s="32">
        <f t="shared" si="1"/>
        <v>0</v>
      </c>
      <c r="N34" s="32">
        <f t="shared" si="1"/>
        <v>0</v>
      </c>
      <c r="O34" s="32">
        <f t="shared" si="1"/>
        <v>0</v>
      </c>
      <c r="P34">
        <f t="shared" si="1"/>
        <v>20.971520000000016</v>
      </c>
      <c r="Q34" s="32"/>
    </row>
    <row r="35" spans="8:17">
      <c r="H35" s="32"/>
      <c r="I35" s="32"/>
      <c r="J35" s="32"/>
      <c r="K35" s="32"/>
      <c r="L35" s="32"/>
      <c r="M35" s="32"/>
      <c r="N35" s="32"/>
      <c r="O35" s="32"/>
      <c r="P35" s="32"/>
      <c r="Q35" s="32"/>
    </row>
    <row r="38" spans="8:17">
      <c r="H38" s="22"/>
      <c r="I38" s="23"/>
      <c r="J38" s="23"/>
      <c r="K38" s="23"/>
      <c r="L38" s="23"/>
      <c r="M38" s="23"/>
      <c r="N38" s="24"/>
    </row>
    <row r="39" spans="8:17">
      <c r="H39" s="25"/>
      <c r="I39" s="26"/>
      <c r="J39" s="26"/>
      <c r="K39" s="26"/>
      <c r="L39" s="26"/>
      <c r="M39" s="26"/>
      <c r="N39" s="27"/>
    </row>
    <row r="40" spans="8:17">
      <c r="H40" s="25"/>
      <c r="I40" s="26"/>
      <c r="J40" s="26"/>
      <c r="K40" s="26"/>
      <c r="L40" s="26"/>
      <c r="M40" s="26"/>
      <c r="N40" s="27"/>
    </row>
    <row r="41" spans="8:17">
      <c r="H41" s="25"/>
      <c r="I41" s="26"/>
      <c r="J41" s="26"/>
      <c r="K41" s="26"/>
      <c r="L41" s="26"/>
      <c r="M41" s="26"/>
      <c r="N41" s="27"/>
    </row>
    <row r="42" spans="8:17">
      <c r="H42" s="28"/>
      <c r="I42" s="29"/>
      <c r="J42" s="29"/>
      <c r="K42" s="29"/>
      <c r="L42" s="29"/>
      <c r="M42" s="29"/>
      <c r="N42" s="30"/>
    </row>
    <row r="44" spans="8:17" ht="18">
      <c r="H44" s="58" t="s">
        <v>38</v>
      </c>
      <c r="I44" s="58"/>
      <c r="J44" s="58"/>
      <c r="K44" s="58"/>
      <c r="L44" s="58"/>
      <c r="M44" s="58"/>
      <c r="N44" s="58"/>
      <c r="O44" s="58"/>
      <c r="P44" s="58"/>
      <c r="Q44" s="58"/>
    </row>
    <row r="45" spans="8:17">
      <c r="H45" s="33" t="s">
        <v>36</v>
      </c>
      <c r="I45" s="33">
        <v>0</v>
      </c>
      <c r="J45" s="33">
        <v>1</v>
      </c>
      <c r="K45" s="33">
        <v>2</v>
      </c>
      <c r="L45" s="33">
        <v>3</v>
      </c>
      <c r="M45" s="33">
        <v>4</v>
      </c>
      <c r="N45" s="33">
        <v>5</v>
      </c>
      <c r="O45" s="33">
        <v>6</v>
      </c>
      <c r="P45" s="33">
        <v>7</v>
      </c>
      <c r="Q45" s="33"/>
    </row>
    <row r="46" spans="8:17">
      <c r="H46" s="33">
        <v>0</v>
      </c>
      <c r="I46">
        <f>IF($H46&gt;I$45,0,COMBIN(I$45,$H46)*$D$29^$H46*$D$28^(I$45-$H46))</f>
        <v>1</v>
      </c>
      <c r="J46">
        <f t="shared" ref="J46:P46" si="2">IF($H46&gt;J$45,0,COMBIN(J$45,$H46)*$D$29^$H46*$D$28^(J$45-$H46))</f>
        <v>0.62500000000000022</v>
      </c>
      <c r="K46">
        <f t="shared" si="2"/>
        <v>0.39062500000000028</v>
      </c>
      <c r="L46">
        <f t="shared" si="2"/>
        <v>0.24414062500000025</v>
      </c>
      <c r="M46">
        <f t="shared" si="2"/>
        <v>0.15258789062500022</v>
      </c>
      <c r="N46">
        <f t="shared" si="2"/>
        <v>9.5367431640625167E-2</v>
      </c>
      <c r="O46">
        <f t="shared" si="2"/>
        <v>5.9604644775390757E-2</v>
      </c>
      <c r="P46">
        <f t="shared" si="2"/>
        <v>3.7252902984619231E-2</v>
      </c>
      <c r="Q46" s="32"/>
    </row>
    <row r="47" spans="8:17">
      <c r="H47" s="33">
        <v>1</v>
      </c>
      <c r="I47" s="32">
        <f t="shared" ref="I47:P53" si="3">IF($H47&gt;I$45,0,COMBIN(I$45,$H47)*$D$29^$H47*$D$28^(I$45-$H47))</f>
        <v>0</v>
      </c>
      <c r="J47">
        <f t="shared" si="3"/>
        <v>0.37499999999999994</v>
      </c>
      <c r="K47">
        <f t="shared" si="3"/>
        <v>0.46875000000000011</v>
      </c>
      <c r="L47">
        <f t="shared" si="3"/>
        <v>0.43945312500000022</v>
      </c>
      <c r="M47">
        <f t="shared" si="3"/>
        <v>0.36621093750000033</v>
      </c>
      <c r="N47">
        <f t="shared" si="3"/>
        <v>0.28610229492187539</v>
      </c>
      <c r="O47">
        <f t="shared" si="3"/>
        <v>0.21457672119140658</v>
      </c>
      <c r="P47">
        <f t="shared" si="3"/>
        <v>0.15646219253540072</v>
      </c>
      <c r="Q47" s="32"/>
    </row>
    <row r="48" spans="8:17">
      <c r="H48" s="33">
        <v>2</v>
      </c>
      <c r="I48" s="32">
        <f t="shared" si="3"/>
        <v>0</v>
      </c>
      <c r="J48" s="32">
        <f t="shared" si="3"/>
        <v>0</v>
      </c>
      <c r="K48">
        <f t="shared" si="3"/>
        <v>0.14062499999999994</v>
      </c>
      <c r="L48">
        <f t="shared" si="3"/>
        <v>0.263671875</v>
      </c>
      <c r="M48">
        <f t="shared" si="3"/>
        <v>0.32958984375000011</v>
      </c>
      <c r="N48">
        <f t="shared" si="3"/>
        <v>0.34332275390625022</v>
      </c>
      <c r="O48">
        <f t="shared" si="3"/>
        <v>0.32186508178710971</v>
      </c>
      <c r="P48">
        <f t="shared" si="3"/>
        <v>0.28163194656372109</v>
      </c>
      <c r="Q48" s="32"/>
    </row>
    <row r="49" spans="8:17">
      <c r="H49" s="33">
        <v>3</v>
      </c>
      <c r="I49" s="32">
        <f t="shared" si="3"/>
        <v>0</v>
      </c>
      <c r="J49" s="32">
        <f t="shared" si="3"/>
        <v>0</v>
      </c>
      <c r="K49" s="32">
        <f t="shared" si="3"/>
        <v>0</v>
      </c>
      <c r="L49">
        <f t="shared" si="3"/>
        <v>5.2734374999999972E-2</v>
      </c>
      <c r="M49">
        <f t="shared" si="3"/>
        <v>0.13183593749999997</v>
      </c>
      <c r="N49">
        <f t="shared" si="3"/>
        <v>0.20599365234375006</v>
      </c>
      <c r="O49">
        <f t="shared" si="3"/>
        <v>0.25749206542968767</v>
      </c>
      <c r="P49">
        <f t="shared" si="3"/>
        <v>0.28163194656372098</v>
      </c>
      <c r="Q49" s="32"/>
    </row>
    <row r="50" spans="8:17">
      <c r="H50" s="33">
        <v>4</v>
      </c>
      <c r="I50" s="32">
        <f t="shared" si="3"/>
        <v>0</v>
      </c>
      <c r="J50" s="32">
        <f t="shared" si="3"/>
        <v>0</v>
      </c>
      <c r="K50" s="32">
        <f t="shared" si="3"/>
        <v>0</v>
      </c>
      <c r="L50" s="32">
        <f t="shared" si="3"/>
        <v>0</v>
      </c>
      <c r="M50">
        <f t="shared" si="3"/>
        <v>1.9775390624999986E-2</v>
      </c>
      <c r="N50">
        <f t="shared" si="3"/>
        <v>6.1798095703124979E-2</v>
      </c>
      <c r="O50">
        <f t="shared" si="3"/>
        <v>0.11587142944335938</v>
      </c>
      <c r="P50">
        <f t="shared" si="3"/>
        <v>0.16897916793823248</v>
      </c>
      <c r="Q50" s="32"/>
    </row>
    <row r="51" spans="8:17">
      <c r="H51" s="33">
        <v>5</v>
      </c>
      <c r="I51" s="32">
        <f t="shared" si="3"/>
        <v>0</v>
      </c>
      <c r="J51" s="32">
        <f t="shared" si="3"/>
        <v>0</v>
      </c>
      <c r="K51" s="32">
        <f t="shared" si="3"/>
        <v>0</v>
      </c>
      <c r="L51" s="32">
        <f t="shared" si="3"/>
        <v>0</v>
      </c>
      <c r="M51" s="32">
        <f t="shared" si="3"/>
        <v>0</v>
      </c>
      <c r="N51">
        <f t="shared" si="3"/>
        <v>7.4157714843749939E-3</v>
      </c>
      <c r="O51">
        <f t="shared" si="3"/>
        <v>2.780914306640624E-2</v>
      </c>
      <c r="P51">
        <f t="shared" si="3"/>
        <v>6.0832500457763658E-2</v>
      </c>
      <c r="Q51" s="32"/>
    </row>
    <row r="52" spans="8:17">
      <c r="H52" s="33">
        <v>6</v>
      </c>
      <c r="I52" s="32">
        <f t="shared" si="3"/>
        <v>0</v>
      </c>
      <c r="J52" s="32">
        <f t="shared" si="3"/>
        <v>0</v>
      </c>
      <c r="K52" s="32">
        <f t="shared" si="3"/>
        <v>0</v>
      </c>
      <c r="L52" s="32">
        <f t="shared" si="3"/>
        <v>0</v>
      </c>
      <c r="M52" s="32">
        <f t="shared" si="3"/>
        <v>0</v>
      </c>
      <c r="N52" s="32">
        <f t="shared" si="3"/>
        <v>0</v>
      </c>
      <c r="O52">
        <f t="shared" si="3"/>
        <v>2.780914306640622E-3</v>
      </c>
      <c r="P52">
        <f t="shared" si="3"/>
        <v>1.2166500091552726E-2</v>
      </c>
      <c r="Q52" s="32"/>
    </row>
    <row r="53" spans="8:17">
      <c r="H53" s="33">
        <v>7</v>
      </c>
      <c r="I53" s="32">
        <f t="shared" si="3"/>
        <v>0</v>
      </c>
      <c r="J53" s="32">
        <f t="shared" si="3"/>
        <v>0</v>
      </c>
      <c r="K53" s="32">
        <f t="shared" si="3"/>
        <v>0</v>
      </c>
      <c r="L53" s="32">
        <f t="shared" si="3"/>
        <v>0</v>
      </c>
      <c r="M53" s="32">
        <f t="shared" si="3"/>
        <v>0</v>
      </c>
      <c r="N53" s="32">
        <f t="shared" si="3"/>
        <v>0</v>
      </c>
      <c r="O53" s="32">
        <f t="shared" si="3"/>
        <v>0</v>
      </c>
      <c r="P53">
        <f t="shared" si="3"/>
        <v>1.0428428649902331E-3</v>
      </c>
      <c r="Q53" s="32"/>
    </row>
    <row r="54" spans="8:17">
      <c r="H54" s="32"/>
      <c r="I54" s="33">
        <f>SUM(I46:I53)</f>
        <v>1</v>
      </c>
      <c r="J54" s="33">
        <f t="shared" ref="J54:N54" si="4">SUM(J46:J53)</f>
        <v>1.0000000000000002</v>
      </c>
      <c r="K54" s="33">
        <f t="shared" si="4"/>
        <v>1.0000000000000004</v>
      </c>
      <c r="L54" s="33">
        <f t="shared" si="4"/>
        <v>1.0000000000000004</v>
      </c>
      <c r="M54" s="33">
        <f t="shared" si="4"/>
        <v>1.0000000000000007</v>
      </c>
      <c r="N54" s="33">
        <f t="shared" si="4"/>
        <v>1.0000000000000009</v>
      </c>
      <c r="O54" s="33">
        <f>SUM(O46:O53)</f>
        <v>1.0000000000000009</v>
      </c>
      <c r="P54" s="33">
        <f>SUM(P46:P53)</f>
        <v>1.0000000000000011</v>
      </c>
      <c r="Q54" s="32"/>
    </row>
    <row r="57" spans="8:17">
      <c r="J57" s="1"/>
      <c r="K57" s="2"/>
      <c r="L57" s="2"/>
      <c r="M57" s="2"/>
      <c r="N57" s="2"/>
      <c r="O57" s="3"/>
    </row>
    <row r="58" spans="8:17">
      <c r="J58" s="4"/>
      <c r="K58" s="5"/>
      <c r="L58" s="5"/>
      <c r="M58" s="5"/>
      <c r="N58" s="5"/>
      <c r="O58" s="6"/>
    </row>
    <row r="59" spans="8:17">
      <c r="J59" s="4"/>
      <c r="K59" s="5"/>
      <c r="L59" s="5"/>
      <c r="M59" s="5"/>
      <c r="N59" s="5"/>
      <c r="O59" s="6"/>
    </row>
    <row r="60" spans="8:17">
      <c r="J60" s="7"/>
      <c r="K60" s="8"/>
      <c r="L60" s="8"/>
      <c r="M60" s="8"/>
      <c r="N60" s="8"/>
      <c r="O60" s="9"/>
    </row>
    <row r="61" spans="8:17" ht="18">
      <c r="H61" s="58" t="s">
        <v>39</v>
      </c>
      <c r="I61" s="58"/>
      <c r="J61" s="58"/>
      <c r="K61" s="58"/>
      <c r="L61" s="58"/>
      <c r="M61" s="58"/>
      <c r="N61" s="58"/>
      <c r="O61" s="58"/>
      <c r="P61" s="58"/>
      <c r="Q61" s="58"/>
    </row>
    <row r="62" spans="8:17">
      <c r="H62" s="33" t="s">
        <v>36</v>
      </c>
      <c r="I62" s="33">
        <v>0</v>
      </c>
      <c r="J62" s="33">
        <v>1</v>
      </c>
      <c r="K62" s="33">
        <v>2</v>
      </c>
      <c r="L62" s="33">
        <v>3</v>
      </c>
      <c r="M62" s="33">
        <v>4</v>
      </c>
      <c r="N62" s="33">
        <v>5</v>
      </c>
      <c r="O62" s="33">
        <v>6</v>
      </c>
      <c r="P62" s="33">
        <v>7</v>
      </c>
      <c r="Q62" s="32"/>
    </row>
    <row r="63" spans="8:17">
      <c r="H63" s="33">
        <v>0</v>
      </c>
      <c r="I63">
        <f>IF($H63&gt;I$62,-1,MAX(I27-$D$23,0))</f>
        <v>0</v>
      </c>
      <c r="J63" s="34">
        <f t="shared" ref="J63:P63" si="5">IF($H63&gt;J$62,-1,MAX(J27-$D$23,0))</f>
        <v>20</v>
      </c>
      <c r="K63" s="34">
        <f t="shared" si="5"/>
        <v>44</v>
      </c>
      <c r="L63" s="34">
        <f t="shared" si="5"/>
        <v>72.800000000000011</v>
      </c>
      <c r="M63" s="34">
        <f t="shared" si="5"/>
        <v>107.35999999999999</v>
      </c>
      <c r="N63" s="34">
        <f t="shared" si="5"/>
        <v>148.83199999999999</v>
      </c>
      <c r="O63" s="34">
        <f t="shared" si="5"/>
        <v>198.59839999999997</v>
      </c>
      <c r="P63" s="34">
        <f t="shared" si="5"/>
        <v>258.31807999999995</v>
      </c>
      <c r="Q63" s="32"/>
    </row>
    <row r="64" spans="8:17">
      <c r="H64" s="33">
        <v>1</v>
      </c>
      <c r="I64" s="32">
        <f t="shared" ref="I64:P70" si="6">IF($H64&gt;I$62,-1,MAX(I28-$D$23,0))</f>
        <v>-1</v>
      </c>
      <c r="J64">
        <f t="shared" si="6"/>
        <v>0</v>
      </c>
      <c r="K64">
        <f t="shared" si="6"/>
        <v>0</v>
      </c>
      <c r="L64" s="34">
        <f t="shared" si="6"/>
        <v>15.199999999999989</v>
      </c>
      <c r="M64" s="34">
        <f t="shared" si="6"/>
        <v>38.240000000000009</v>
      </c>
      <c r="N64" s="34">
        <f t="shared" si="6"/>
        <v>65.887999999999977</v>
      </c>
      <c r="O64" s="34">
        <f t="shared" si="6"/>
        <v>99.065599999999989</v>
      </c>
      <c r="P64" s="34">
        <f t="shared" si="6"/>
        <v>138.87871999999999</v>
      </c>
      <c r="Q64" s="32"/>
    </row>
    <row r="65" spans="8:17">
      <c r="H65" s="33">
        <v>2</v>
      </c>
      <c r="I65" s="32">
        <f t="shared" si="6"/>
        <v>-1</v>
      </c>
      <c r="J65" s="32">
        <f t="shared" ref="J65:P65" si="7">IF($H65&gt;J$62,-1,MAX(J29-$D$23,0))</f>
        <v>-1</v>
      </c>
      <c r="K65">
        <f t="shared" si="7"/>
        <v>0</v>
      </c>
      <c r="L65">
        <f t="shared" si="7"/>
        <v>0</v>
      </c>
      <c r="M65">
        <f t="shared" si="7"/>
        <v>0</v>
      </c>
      <c r="N65" s="34">
        <f t="shared" si="7"/>
        <v>10.592000000000027</v>
      </c>
      <c r="O65" s="34">
        <f t="shared" si="7"/>
        <v>32.710400000000021</v>
      </c>
      <c r="P65" s="34">
        <f t="shared" si="7"/>
        <v>59.25248000000002</v>
      </c>
      <c r="Q65" s="32"/>
    </row>
    <row r="66" spans="8:17">
      <c r="H66" s="33">
        <v>3</v>
      </c>
      <c r="I66" s="32">
        <f t="shared" si="6"/>
        <v>-1</v>
      </c>
      <c r="J66" s="32">
        <f t="shared" ref="J66:P66" si="8">IF($H66&gt;J$62,-1,MAX(J30-$D$23,0))</f>
        <v>-1</v>
      </c>
      <c r="K66" s="32">
        <f t="shared" si="8"/>
        <v>-1</v>
      </c>
      <c r="L66">
        <f t="shared" si="8"/>
        <v>0</v>
      </c>
      <c r="M66">
        <f t="shared" si="8"/>
        <v>0</v>
      </c>
      <c r="N66">
        <f t="shared" si="8"/>
        <v>0</v>
      </c>
      <c r="O66">
        <f t="shared" si="8"/>
        <v>0</v>
      </c>
      <c r="P66" s="34">
        <f t="shared" si="8"/>
        <v>6.1683200000000085</v>
      </c>
      <c r="Q66" s="32"/>
    </row>
    <row r="67" spans="8:17">
      <c r="H67" s="33">
        <v>4</v>
      </c>
      <c r="I67" s="32">
        <f t="shared" si="6"/>
        <v>-1</v>
      </c>
      <c r="J67" s="32">
        <f t="shared" ref="J67:P67" si="9">IF($H67&gt;J$62,-1,MAX(J31-$D$23,0))</f>
        <v>-1</v>
      </c>
      <c r="K67" s="32">
        <f t="shared" si="9"/>
        <v>-1</v>
      </c>
      <c r="L67" s="32">
        <f t="shared" si="9"/>
        <v>-1</v>
      </c>
      <c r="M67">
        <f t="shared" si="9"/>
        <v>0</v>
      </c>
      <c r="N67">
        <f t="shared" si="9"/>
        <v>0</v>
      </c>
      <c r="O67">
        <f t="shared" si="9"/>
        <v>0</v>
      </c>
      <c r="P67">
        <f t="shared" si="9"/>
        <v>0</v>
      </c>
      <c r="Q67" s="32"/>
    </row>
    <row r="68" spans="8:17">
      <c r="H68" s="33">
        <v>5</v>
      </c>
      <c r="I68" s="32">
        <f t="shared" si="6"/>
        <v>-1</v>
      </c>
      <c r="J68" s="32">
        <f t="shared" ref="J68:P68" si="10">IF($H68&gt;J$62,-1,MAX(J32-$D$23,0))</f>
        <v>-1</v>
      </c>
      <c r="K68" s="32">
        <f t="shared" si="10"/>
        <v>-1</v>
      </c>
      <c r="L68" s="32">
        <f t="shared" si="10"/>
        <v>-1</v>
      </c>
      <c r="M68" s="32">
        <f t="shared" si="10"/>
        <v>-1</v>
      </c>
      <c r="N68">
        <f t="shared" si="10"/>
        <v>0</v>
      </c>
      <c r="O68">
        <f t="shared" si="10"/>
        <v>0</v>
      </c>
      <c r="P68">
        <f t="shared" si="10"/>
        <v>0</v>
      </c>
      <c r="Q68" s="32"/>
    </row>
    <row r="69" spans="8:17">
      <c r="H69" s="33">
        <v>6</v>
      </c>
      <c r="I69" s="32">
        <f t="shared" si="6"/>
        <v>-1</v>
      </c>
      <c r="J69" s="32">
        <f t="shared" ref="J69:P69" si="11">IF($H69&gt;J$62,-1,MAX(J33-$D$23,0))</f>
        <v>-1</v>
      </c>
      <c r="K69" s="32">
        <f t="shared" si="11"/>
        <v>-1</v>
      </c>
      <c r="L69" s="32">
        <f t="shared" si="11"/>
        <v>-1</v>
      </c>
      <c r="M69" s="32">
        <f t="shared" si="11"/>
        <v>-1</v>
      </c>
      <c r="N69" s="32">
        <f t="shared" si="11"/>
        <v>-1</v>
      </c>
      <c r="O69">
        <f t="shared" si="11"/>
        <v>0</v>
      </c>
      <c r="P69">
        <f t="shared" si="11"/>
        <v>0</v>
      </c>
      <c r="Q69" s="32"/>
    </row>
    <row r="70" spans="8:17">
      <c r="H70" s="33">
        <v>7</v>
      </c>
      <c r="I70" s="32">
        <f t="shared" si="6"/>
        <v>-1</v>
      </c>
      <c r="J70" s="32">
        <f t="shared" ref="J70:P70" si="12">IF($H70&gt;J$62,-1,MAX(J34-$D$23,0))</f>
        <v>-1</v>
      </c>
      <c r="K70" s="32">
        <f t="shared" si="12"/>
        <v>-1</v>
      </c>
      <c r="L70" s="32">
        <f t="shared" si="12"/>
        <v>-1</v>
      </c>
      <c r="M70" s="32">
        <f t="shared" si="12"/>
        <v>-1</v>
      </c>
      <c r="N70" s="32">
        <f t="shared" si="12"/>
        <v>-1</v>
      </c>
      <c r="O70" s="32">
        <f t="shared" si="12"/>
        <v>-1</v>
      </c>
      <c r="P70">
        <f t="shared" si="12"/>
        <v>0</v>
      </c>
      <c r="Q70" s="32"/>
    </row>
    <row r="71" spans="8:17">
      <c r="H71" s="31" t="s">
        <v>5</v>
      </c>
      <c r="I71" s="33">
        <f>SUMPRODUCT(I46:I53,I63:I70)/(1+$D$26)^I$62</f>
        <v>0</v>
      </c>
      <c r="J71" s="33">
        <f t="shared" ref="J71:P71" si="13">SUMPRODUCT(J46:J53,J63:J70)/(1+$D$26)^J$62</f>
        <v>11.904761904761907</v>
      </c>
      <c r="K71" s="33">
        <f t="shared" si="13"/>
        <v>15.589569160997742</v>
      </c>
      <c r="L71" s="33">
        <f t="shared" si="13"/>
        <v>21.123528776590017</v>
      </c>
      <c r="M71" s="33">
        <f t="shared" si="13"/>
        <v>24.998425296044374</v>
      </c>
      <c r="N71" s="33">
        <f t="shared" si="13"/>
        <v>28.740451386976027</v>
      </c>
      <c r="O71" s="33">
        <f t="shared" si="13"/>
        <v>32.552075362893056</v>
      </c>
      <c r="P71" s="33">
        <f t="shared" si="13"/>
        <v>35.375552341113426</v>
      </c>
      <c r="Q71" s="32"/>
    </row>
    <row r="75" spans="8:17">
      <c r="J75" s="1"/>
      <c r="K75" s="2"/>
      <c r="L75" s="2"/>
      <c r="M75" s="2"/>
      <c r="N75" s="3"/>
    </row>
    <row r="76" spans="8:17">
      <c r="J76" s="4"/>
      <c r="K76" s="5"/>
      <c r="L76" s="5"/>
      <c r="M76" s="5"/>
      <c r="N76" s="6"/>
    </row>
    <row r="77" spans="8:17">
      <c r="J77" s="4"/>
      <c r="K77" s="5"/>
      <c r="L77" s="5"/>
      <c r="M77" s="5"/>
      <c r="N77" s="6"/>
    </row>
    <row r="78" spans="8:17">
      <c r="J78" s="7"/>
      <c r="K78" s="8"/>
      <c r="L78" s="8"/>
      <c r="M78" s="8"/>
      <c r="N78" s="9"/>
    </row>
    <row r="79" spans="8:17" ht="18">
      <c r="H79" s="58" t="s">
        <v>40</v>
      </c>
      <c r="I79" s="58"/>
      <c r="J79" s="58"/>
      <c r="K79" s="58"/>
      <c r="L79" s="58"/>
      <c r="M79" s="58"/>
      <c r="N79" s="58"/>
      <c r="O79" s="58"/>
      <c r="P79" s="58"/>
      <c r="Q79" s="58"/>
    </row>
    <row r="80" spans="8:17">
      <c r="H80" s="33" t="s">
        <v>36</v>
      </c>
      <c r="I80" s="33">
        <v>0</v>
      </c>
      <c r="J80" s="33">
        <v>1</v>
      </c>
      <c r="K80" s="33">
        <v>2</v>
      </c>
      <c r="L80" s="33">
        <v>3</v>
      </c>
      <c r="M80" s="33">
        <v>4</v>
      </c>
      <c r="N80" s="33">
        <v>5</v>
      </c>
      <c r="O80" s="33">
        <v>6</v>
      </c>
      <c r="P80" s="33">
        <v>7</v>
      </c>
      <c r="Q80" s="32"/>
    </row>
    <row r="81" spans="8:17">
      <c r="H81" s="33">
        <v>0</v>
      </c>
      <c r="I81">
        <f>IF($H81&gt;I$62,-1,MAX($D$23-I27,0))</f>
        <v>0</v>
      </c>
      <c r="J81">
        <f t="shared" ref="J81:P81" si="14">IF($H81&gt;J$62,-1,MAX($D$23-J27,0))</f>
        <v>0</v>
      </c>
      <c r="K81">
        <f t="shared" si="14"/>
        <v>0</v>
      </c>
      <c r="L81">
        <f t="shared" si="14"/>
        <v>0</v>
      </c>
      <c r="M81">
        <f t="shared" si="14"/>
        <v>0</v>
      </c>
      <c r="N81">
        <f t="shared" si="14"/>
        <v>0</v>
      </c>
      <c r="O81">
        <f t="shared" si="14"/>
        <v>0</v>
      </c>
      <c r="P81">
        <f t="shared" si="14"/>
        <v>0</v>
      </c>
      <c r="Q81" s="32"/>
    </row>
    <row r="82" spans="8:17">
      <c r="H82" s="33">
        <v>1</v>
      </c>
      <c r="I82" s="32">
        <f t="shared" ref="I82:P88" si="15">IF($H82&gt;I$62,-1,MAX($D$23-I28,0))</f>
        <v>-1</v>
      </c>
      <c r="J82" s="34">
        <f t="shared" si="15"/>
        <v>20</v>
      </c>
      <c r="K82" s="34">
        <f t="shared" si="15"/>
        <v>4</v>
      </c>
      <c r="L82">
        <f t="shared" si="15"/>
        <v>0</v>
      </c>
      <c r="M82">
        <f t="shared" si="15"/>
        <v>0</v>
      </c>
      <c r="N82">
        <f t="shared" si="15"/>
        <v>0</v>
      </c>
      <c r="O82">
        <f t="shared" si="15"/>
        <v>0</v>
      </c>
      <c r="P82">
        <f t="shared" si="15"/>
        <v>0</v>
      </c>
      <c r="Q82" s="32"/>
    </row>
    <row r="83" spans="8:17">
      <c r="H83" s="33">
        <v>2</v>
      </c>
      <c r="I83" s="32">
        <f t="shared" si="15"/>
        <v>-1</v>
      </c>
      <c r="J83" s="32">
        <f t="shared" si="15"/>
        <v>-1</v>
      </c>
      <c r="K83" s="34">
        <f t="shared" si="15"/>
        <v>35.999999999999986</v>
      </c>
      <c r="L83" s="34">
        <f t="shared" si="15"/>
        <v>23.199999999999989</v>
      </c>
      <c r="M83" s="34">
        <f t="shared" si="15"/>
        <v>7.8399999999999892</v>
      </c>
      <c r="N83">
        <f t="shared" si="15"/>
        <v>0</v>
      </c>
      <c r="O83">
        <f t="shared" si="15"/>
        <v>0</v>
      </c>
      <c r="P83">
        <f t="shared" si="15"/>
        <v>0</v>
      </c>
      <c r="Q83" s="32"/>
    </row>
    <row r="84" spans="8:17">
      <c r="H84" s="33">
        <v>3</v>
      </c>
      <c r="I84" s="32">
        <f t="shared" si="15"/>
        <v>-1</v>
      </c>
      <c r="J84" s="32">
        <f t="shared" si="15"/>
        <v>-1</v>
      </c>
      <c r="K84" s="32">
        <f t="shared" si="15"/>
        <v>-1</v>
      </c>
      <c r="L84" s="34">
        <f t="shared" si="15"/>
        <v>48.79999999999999</v>
      </c>
      <c r="M84" s="34">
        <f t="shared" si="15"/>
        <v>38.559999999999988</v>
      </c>
      <c r="N84" s="34">
        <f t="shared" si="15"/>
        <v>26.271999999999991</v>
      </c>
      <c r="O84" s="34">
        <f t="shared" si="15"/>
        <v>11.526399999999981</v>
      </c>
      <c r="P84">
        <f t="shared" si="15"/>
        <v>0</v>
      </c>
      <c r="Q84" s="32"/>
    </row>
    <row r="85" spans="8:17">
      <c r="H85" s="33">
        <v>4</v>
      </c>
      <c r="I85" s="32">
        <f t="shared" si="15"/>
        <v>-1</v>
      </c>
      <c r="J85" s="32">
        <f t="shared" si="15"/>
        <v>-1</v>
      </c>
      <c r="K85" s="32">
        <f t="shared" si="15"/>
        <v>-1</v>
      </c>
      <c r="L85" s="32">
        <f t="shared" si="15"/>
        <v>-1</v>
      </c>
      <c r="M85" s="34">
        <f t="shared" si="15"/>
        <v>59.039999999999978</v>
      </c>
      <c r="N85" s="34">
        <f t="shared" si="15"/>
        <v>50.847999999999978</v>
      </c>
      <c r="O85" s="34">
        <f t="shared" si="15"/>
        <v>41.017599999999973</v>
      </c>
      <c r="P85" s="34">
        <f t="shared" si="15"/>
        <v>29.221119999999956</v>
      </c>
      <c r="Q85" s="32"/>
    </row>
    <row r="86" spans="8:17">
      <c r="H86" s="33">
        <v>5</v>
      </c>
      <c r="I86" s="32">
        <f t="shared" si="15"/>
        <v>-1</v>
      </c>
      <c r="J86" s="32">
        <f t="shared" si="15"/>
        <v>-1</v>
      </c>
      <c r="K86" s="32">
        <f t="shared" si="15"/>
        <v>-1</v>
      </c>
      <c r="L86" s="32">
        <f t="shared" si="15"/>
        <v>-1</v>
      </c>
      <c r="M86" s="32">
        <f t="shared" si="15"/>
        <v>-1</v>
      </c>
      <c r="N86" s="34">
        <f t="shared" si="15"/>
        <v>67.231999999999971</v>
      </c>
      <c r="O86" s="34">
        <f t="shared" si="15"/>
        <v>60.678399999999975</v>
      </c>
      <c r="P86" s="34">
        <f t="shared" si="15"/>
        <v>52.814079999999969</v>
      </c>
      <c r="Q86" s="32"/>
    </row>
    <row r="87" spans="8:17">
      <c r="H87" s="33">
        <v>6</v>
      </c>
      <c r="I87" s="32">
        <f t="shared" si="15"/>
        <v>-1</v>
      </c>
      <c r="J87" s="32">
        <f t="shared" si="15"/>
        <v>-1</v>
      </c>
      <c r="K87" s="32">
        <f t="shared" si="15"/>
        <v>-1</v>
      </c>
      <c r="L87" s="32">
        <f t="shared" si="15"/>
        <v>-1</v>
      </c>
      <c r="M87" s="32">
        <f t="shared" si="15"/>
        <v>-1</v>
      </c>
      <c r="N87" s="32">
        <f t="shared" si="15"/>
        <v>-1</v>
      </c>
      <c r="O87" s="34">
        <f t="shared" si="15"/>
        <v>73.785599999999988</v>
      </c>
      <c r="P87" s="34">
        <f t="shared" si="15"/>
        <v>68.542719999999974</v>
      </c>
      <c r="Q87" s="32"/>
    </row>
    <row r="88" spans="8:17">
      <c r="H88" s="33">
        <v>7</v>
      </c>
      <c r="I88" s="32">
        <f t="shared" si="15"/>
        <v>-1</v>
      </c>
      <c r="J88" s="32">
        <f t="shared" si="15"/>
        <v>-1</v>
      </c>
      <c r="K88" s="32">
        <f t="shared" si="15"/>
        <v>-1</v>
      </c>
      <c r="L88" s="32">
        <f t="shared" si="15"/>
        <v>-1</v>
      </c>
      <c r="M88" s="32">
        <f t="shared" si="15"/>
        <v>-1</v>
      </c>
      <c r="N88" s="32">
        <f t="shared" si="15"/>
        <v>-1</v>
      </c>
      <c r="O88" s="32">
        <f t="shared" si="15"/>
        <v>-1</v>
      </c>
      <c r="P88" s="34">
        <f t="shared" si="15"/>
        <v>79.028479999999988</v>
      </c>
      <c r="Q88" s="32"/>
    </row>
    <row r="89" spans="8:17">
      <c r="H89" s="31" t="s">
        <v>10</v>
      </c>
      <c r="I89" s="33">
        <f>SUMPRODUCT(I46:I53,I81:I88)/(1+$D$26)^I$62</f>
        <v>0</v>
      </c>
      <c r="J89" s="33">
        <f t="shared" ref="J89:P89" si="16">SUMPRODUCT(J46:J53,J81:J88)/(1+$D$26)^J$62</f>
        <v>7.1428571428571415</v>
      </c>
      <c r="K89" s="33">
        <f t="shared" si="16"/>
        <v>6.2925170068027176</v>
      </c>
      <c r="L89" s="33">
        <f t="shared" si="16"/>
        <v>7.5072886297376042</v>
      </c>
      <c r="M89" s="33">
        <f t="shared" si="16"/>
        <v>7.2686727752325373</v>
      </c>
      <c r="N89" s="33">
        <f t="shared" si="16"/>
        <v>7.0930680338218846</v>
      </c>
      <c r="O89" s="33">
        <f t="shared" si="16"/>
        <v>7.1736150265557601</v>
      </c>
      <c r="P89" s="33">
        <f t="shared" si="16"/>
        <v>6.4436853541255115</v>
      </c>
      <c r="Q89" s="32"/>
    </row>
  </sheetData>
  <mergeCells count="4">
    <mergeCell ref="H79:Q79"/>
    <mergeCell ref="H25:P25"/>
    <mergeCell ref="H44:Q44"/>
    <mergeCell ref="H61:Q6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  <oleObjects>
    <oleObject progId="Word.Document.12" shapeId="11267" r:id="rId3"/>
    <oleObject progId="Equation.DSMT4" shapeId="11268" r:id="rId4"/>
    <oleObject progId="Equation.DSMT4" shapeId="11269" r:id="rId5"/>
    <oleObject progId="Equation.DSMT4" shapeId="11270" r:id="rId6"/>
    <oleObject progId="Equation.DSMT4" shapeId="11279" r:id="rId7"/>
    <oleObject progId="Equation.DSMT4" shapeId="11282" r:id="rId8"/>
    <oleObject progId="Equation.DSMT4" shapeId="11283" r:id="rId9"/>
  </oleObjects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12"/>
  <dimension ref="C14:W89"/>
  <sheetViews>
    <sheetView topLeftCell="B1" workbookViewId="0">
      <selection activeCell="B50" sqref="B50"/>
    </sheetView>
  </sheetViews>
  <sheetFormatPr defaultRowHeight="15"/>
  <sheetData>
    <row r="14" spans="15:23">
      <c r="O14" s="1"/>
      <c r="P14" s="2"/>
      <c r="Q14" s="2"/>
      <c r="R14" s="3"/>
      <c r="T14" s="1"/>
      <c r="U14" s="2"/>
      <c r="V14" s="2"/>
      <c r="W14" s="3"/>
    </row>
    <row r="15" spans="15:23">
      <c r="O15" s="4"/>
      <c r="P15" s="5"/>
      <c r="Q15" s="5"/>
      <c r="R15" s="6"/>
      <c r="T15" s="4"/>
      <c r="U15" s="5"/>
      <c r="V15" s="5"/>
      <c r="W15" s="6"/>
    </row>
    <row r="16" spans="15:23">
      <c r="O16" s="4"/>
      <c r="P16" s="5"/>
      <c r="Q16" s="5"/>
      <c r="R16" s="6"/>
      <c r="T16" s="4"/>
      <c r="U16" s="5"/>
      <c r="V16" s="5"/>
      <c r="W16" s="6"/>
    </row>
    <row r="17" spans="3:23">
      <c r="O17" s="4"/>
      <c r="P17" s="5"/>
      <c r="Q17" s="5"/>
      <c r="R17" s="6"/>
      <c r="T17" s="4"/>
      <c r="U17" s="5"/>
      <c r="V17" s="5"/>
      <c r="W17" s="6"/>
    </row>
    <row r="18" spans="3:23">
      <c r="O18" s="7"/>
      <c r="P18" s="8"/>
      <c r="Q18" s="8"/>
      <c r="R18" s="9"/>
      <c r="T18" s="7"/>
      <c r="U18" s="8"/>
      <c r="V18" s="8"/>
      <c r="W18" s="9"/>
    </row>
    <row r="21" spans="3:23" ht="18.75">
      <c r="C21" s="17" t="s">
        <v>29</v>
      </c>
      <c r="D21" s="18">
        <v>7</v>
      </c>
    </row>
    <row r="22" spans="3:23" ht="18.75">
      <c r="C22" s="17" t="s">
        <v>4</v>
      </c>
      <c r="D22" s="18">
        <v>100</v>
      </c>
      <c r="I22" s="22"/>
      <c r="J22" s="23"/>
      <c r="K22" s="23"/>
      <c r="L22" s="23"/>
      <c r="M22" s="24"/>
    </row>
    <row r="23" spans="3:23" ht="18.75">
      <c r="C23" s="17" t="s">
        <v>6</v>
      </c>
      <c r="D23" s="18">
        <v>100</v>
      </c>
      <c r="I23" s="25"/>
      <c r="J23" s="26"/>
      <c r="K23" s="26"/>
      <c r="L23" s="26"/>
      <c r="M23" s="27"/>
    </row>
    <row r="24" spans="3:23" ht="18.75">
      <c r="C24" s="17" t="s">
        <v>30</v>
      </c>
      <c r="D24" s="18">
        <v>1.2</v>
      </c>
      <c r="I24" s="28"/>
      <c r="J24" s="29"/>
      <c r="K24" s="29"/>
      <c r="L24" s="29"/>
      <c r="M24" s="30"/>
    </row>
    <row r="25" spans="3:23" ht="19.5">
      <c r="C25" s="17" t="s">
        <v>31</v>
      </c>
      <c r="D25" s="18">
        <v>0.8</v>
      </c>
      <c r="H25" s="58" t="s">
        <v>37</v>
      </c>
      <c r="I25" s="58"/>
      <c r="J25" s="58"/>
      <c r="K25" s="58"/>
      <c r="L25" s="58"/>
      <c r="M25" s="58"/>
      <c r="N25" s="58"/>
      <c r="O25" s="58"/>
      <c r="P25" s="58"/>
      <c r="Q25" s="32"/>
    </row>
    <row r="26" spans="3:23" ht="18.75">
      <c r="C26" s="17" t="s">
        <v>32</v>
      </c>
      <c r="D26" s="18">
        <v>0.05</v>
      </c>
      <c r="H26" s="31" t="s">
        <v>36</v>
      </c>
      <c r="I26" s="33">
        <v>0</v>
      </c>
      <c r="J26" s="33">
        <v>1</v>
      </c>
      <c r="K26" s="33">
        <v>2</v>
      </c>
      <c r="L26" s="33">
        <v>3</v>
      </c>
      <c r="M26" s="33">
        <v>4</v>
      </c>
      <c r="N26" s="33">
        <v>5</v>
      </c>
      <c r="O26" s="33">
        <v>6</v>
      </c>
      <c r="P26" s="33">
        <v>7</v>
      </c>
      <c r="Q26" s="32"/>
    </row>
    <row r="27" spans="3:23" ht="18.75">
      <c r="C27" s="19"/>
      <c r="D27" s="19"/>
      <c r="H27" s="33">
        <v>0</v>
      </c>
      <c r="I27">
        <f>IF($H27&gt;I$26,0,$D$22*$D$25^$H27*$D$24^(I$26-$H27))</f>
        <v>100</v>
      </c>
      <c r="J27">
        <f t="shared" ref="J27:P28" si="0">IF($H27&gt;J$26,0,$D$22*$D$25^$H27*$D$24^(J$26-$H27))</f>
        <v>120</v>
      </c>
      <c r="K27">
        <f t="shared" si="0"/>
        <v>144</v>
      </c>
      <c r="L27">
        <f t="shared" si="0"/>
        <v>172.8</v>
      </c>
      <c r="M27">
        <f t="shared" si="0"/>
        <v>207.35999999999999</v>
      </c>
      <c r="N27">
        <f t="shared" si="0"/>
        <v>248.83199999999999</v>
      </c>
      <c r="O27">
        <f t="shared" si="0"/>
        <v>298.59839999999997</v>
      </c>
      <c r="P27">
        <f t="shared" si="0"/>
        <v>358.31807999999995</v>
      </c>
      <c r="Q27" s="32"/>
    </row>
    <row r="28" spans="3:23" ht="20.25">
      <c r="C28" s="20" t="s">
        <v>33</v>
      </c>
      <c r="D28" s="21">
        <f>(1+D26)*(1-D25/(1+D26))/(D24-D25)</f>
        <v>0.62500000000000022</v>
      </c>
      <c r="H28" s="33">
        <v>1</v>
      </c>
      <c r="I28" s="32">
        <f>IF($H28&gt;I$26,0,$D$22*$D$25^$H28*$D$24^(I$26-$H28))</f>
        <v>0</v>
      </c>
      <c r="J28">
        <f t="shared" si="0"/>
        <v>80</v>
      </c>
      <c r="K28">
        <f t="shared" si="0"/>
        <v>96</v>
      </c>
      <c r="L28">
        <f t="shared" si="0"/>
        <v>115.19999999999999</v>
      </c>
      <c r="M28">
        <f t="shared" si="0"/>
        <v>138.24</v>
      </c>
      <c r="N28">
        <f t="shared" si="0"/>
        <v>165.88799999999998</v>
      </c>
      <c r="O28">
        <f t="shared" si="0"/>
        <v>199.06559999999999</v>
      </c>
      <c r="P28">
        <f t="shared" si="0"/>
        <v>238.87871999999999</v>
      </c>
      <c r="Q28" s="32"/>
    </row>
    <row r="29" spans="3:23" ht="20.25">
      <c r="C29" s="20" t="s">
        <v>34</v>
      </c>
      <c r="D29" s="21">
        <f>(1+D26)*(D24/(1+D26)-1)/(D24-D25)</f>
        <v>0.37499999999999994</v>
      </c>
      <c r="H29" s="33">
        <v>2</v>
      </c>
      <c r="I29" s="32">
        <f t="shared" ref="I29:P34" si="1">IF($H29&gt;I$26,0,$D$22*$D$25^$H29*$D$24^(I$26-$H29))</f>
        <v>0</v>
      </c>
      <c r="J29" s="32">
        <f t="shared" si="1"/>
        <v>0</v>
      </c>
      <c r="K29">
        <f t="shared" si="1"/>
        <v>64.000000000000014</v>
      </c>
      <c r="L29">
        <f t="shared" si="1"/>
        <v>76.800000000000011</v>
      </c>
      <c r="M29">
        <f t="shared" si="1"/>
        <v>92.160000000000011</v>
      </c>
      <c r="N29">
        <f t="shared" si="1"/>
        <v>110.59200000000003</v>
      </c>
      <c r="O29">
        <f t="shared" si="1"/>
        <v>132.71040000000002</v>
      </c>
      <c r="P29">
        <f t="shared" si="1"/>
        <v>159.25248000000002</v>
      </c>
      <c r="Q29" s="32"/>
    </row>
    <row r="30" spans="3:23" ht="20.25">
      <c r="C30" s="20" t="s">
        <v>35</v>
      </c>
      <c r="D30" s="21">
        <f>D28+D29</f>
        <v>1.0000000000000002</v>
      </c>
      <c r="H30" s="33">
        <v>3</v>
      </c>
      <c r="I30" s="32">
        <f t="shared" si="1"/>
        <v>0</v>
      </c>
      <c r="J30" s="32">
        <f t="shared" si="1"/>
        <v>0</v>
      </c>
      <c r="K30" s="32">
        <f t="shared" si="1"/>
        <v>0</v>
      </c>
      <c r="L30">
        <f t="shared" si="1"/>
        <v>51.20000000000001</v>
      </c>
      <c r="M30">
        <f t="shared" si="1"/>
        <v>61.440000000000012</v>
      </c>
      <c r="N30">
        <f t="shared" si="1"/>
        <v>73.728000000000009</v>
      </c>
      <c r="O30">
        <f t="shared" si="1"/>
        <v>88.473600000000019</v>
      </c>
      <c r="P30">
        <f t="shared" si="1"/>
        <v>106.16832000000001</v>
      </c>
      <c r="Q30" s="32"/>
    </row>
    <row r="31" spans="3:23">
      <c r="H31" s="33">
        <v>4</v>
      </c>
      <c r="I31" s="32">
        <f t="shared" si="1"/>
        <v>0</v>
      </c>
      <c r="J31" s="32">
        <f t="shared" si="1"/>
        <v>0</v>
      </c>
      <c r="K31" s="32">
        <f t="shared" si="1"/>
        <v>0</v>
      </c>
      <c r="L31" s="32">
        <f t="shared" si="1"/>
        <v>0</v>
      </c>
      <c r="M31">
        <f t="shared" si="1"/>
        <v>40.960000000000022</v>
      </c>
      <c r="N31">
        <f t="shared" si="1"/>
        <v>49.152000000000022</v>
      </c>
      <c r="O31">
        <f t="shared" si="1"/>
        <v>58.982400000000027</v>
      </c>
      <c r="P31">
        <f t="shared" si="1"/>
        <v>70.778880000000044</v>
      </c>
      <c r="Q31" s="32"/>
    </row>
    <row r="32" spans="3:23">
      <c r="H32" s="33">
        <v>5</v>
      </c>
      <c r="I32" s="32">
        <f t="shared" si="1"/>
        <v>0</v>
      </c>
      <c r="J32" s="32">
        <f t="shared" si="1"/>
        <v>0</v>
      </c>
      <c r="K32" s="32">
        <f t="shared" si="1"/>
        <v>0</v>
      </c>
      <c r="L32" s="32">
        <f t="shared" si="1"/>
        <v>0</v>
      </c>
      <c r="M32" s="32">
        <f t="shared" si="1"/>
        <v>0</v>
      </c>
      <c r="N32">
        <f t="shared" si="1"/>
        <v>32.768000000000022</v>
      </c>
      <c r="O32">
        <f t="shared" si="1"/>
        <v>39.321600000000025</v>
      </c>
      <c r="P32">
        <f t="shared" si="1"/>
        <v>47.185920000000031</v>
      </c>
      <c r="Q32" s="32"/>
    </row>
    <row r="33" spans="8:17">
      <c r="H33" s="33">
        <v>6</v>
      </c>
      <c r="I33" s="32">
        <f t="shared" si="1"/>
        <v>0</v>
      </c>
      <c r="J33" s="32">
        <f t="shared" si="1"/>
        <v>0</v>
      </c>
      <c r="K33" s="32">
        <f t="shared" si="1"/>
        <v>0</v>
      </c>
      <c r="L33" s="32">
        <f t="shared" si="1"/>
        <v>0</v>
      </c>
      <c r="M33" s="32">
        <f t="shared" si="1"/>
        <v>0</v>
      </c>
      <c r="N33" s="32">
        <f t="shared" si="1"/>
        <v>0</v>
      </c>
      <c r="O33">
        <f t="shared" si="1"/>
        <v>26.214400000000015</v>
      </c>
      <c r="P33">
        <f t="shared" si="1"/>
        <v>31.457280000000019</v>
      </c>
      <c r="Q33" s="32"/>
    </row>
    <row r="34" spans="8:17">
      <c r="H34" s="33">
        <v>7</v>
      </c>
      <c r="I34" s="32">
        <f t="shared" si="1"/>
        <v>0</v>
      </c>
      <c r="J34" s="32">
        <f t="shared" si="1"/>
        <v>0</v>
      </c>
      <c r="K34" s="32">
        <f t="shared" si="1"/>
        <v>0</v>
      </c>
      <c r="L34" s="32">
        <f t="shared" si="1"/>
        <v>0</v>
      </c>
      <c r="M34" s="32">
        <f t="shared" si="1"/>
        <v>0</v>
      </c>
      <c r="N34" s="32">
        <f t="shared" si="1"/>
        <v>0</v>
      </c>
      <c r="O34" s="32">
        <f t="shared" si="1"/>
        <v>0</v>
      </c>
      <c r="P34">
        <f t="shared" si="1"/>
        <v>20.971520000000016</v>
      </c>
      <c r="Q34" s="32"/>
    </row>
    <row r="35" spans="8:17">
      <c r="H35" s="32"/>
      <c r="I35" s="32"/>
      <c r="J35" s="32"/>
      <c r="K35" s="32"/>
      <c r="L35" s="32"/>
      <c r="M35" s="32"/>
      <c r="N35" s="32"/>
      <c r="O35" s="32"/>
      <c r="P35" s="32"/>
      <c r="Q35" s="32"/>
    </row>
    <row r="38" spans="8:17">
      <c r="H38" s="22"/>
      <c r="I38" s="23"/>
      <c r="J38" s="23"/>
      <c r="K38" s="23"/>
      <c r="L38" s="23"/>
      <c r="M38" s="23"/>
      <c r="N38" s="24"/>
    </row>
    <row r="39" spans="8:17">
      <c r="H39" s="25"/>
      <c r="I39" s="26"/>
      <c r="J39" s="26"/>
      <c r="K39" s="26"/>
      <c r="L39" s="26"/>
      <c r="M39" s="26"/>
      <c r="N39" s="27"/>
    </row>
    <row r="40" spans="8:17">
      <c r="H40" s="25"/>
      <c r="I40" s="26"/>
      <c r="J40" s="26"/>
      <c r="K40" s="26"/>
      <c r="L40" s="26"/>
      <c r="M40" s="26"/>
      <c r="N40" s="27"/>
    </row>
    <row r="41" spans="8:17">
      <c r="H41" s="25"/>
      <c r="I41" s="26"/>
      <c r="J41" s="26"/>
      <c r="K41" s="26"/>
      <c r="L41" s="26"/>
      <c r="M41" s="26"/>
      <c r="N41" s="27"/>
    </row>
    <row r="42" spans="8:17">
      <c r="H42" s="28"/>
      <c r="I42" s="29"/>
      <c r="J42" s="29"/>
      <c r="K42" s="29"/>
      <c r="L42" s="29"/>
      <c r="M42" s="29"/>
      <c r="N42" s="30"/>
    </row>
    <row r="44" spans="8:17" ht="18">
      <c r="H44" s="58" t="s">
        <v>38</v>
      </c>
      <c r="I44" s="58"/>
      <c r="J44" s="58"/>
      <c r="K44" s="58"/>
      <c r="L44" s="58"/>
      <c r="M44" s="58"/>
      <c r="N44" s="58"/>
      <c r="O44" s="58"/>
      <c r="P44" s="58"/>
      <c r="Q44" s="58"/>
    </row>
    <row r="45" spans="8:17">
      <c r="H45" s="33" t="s">
        <v>36</v>
      </c>
      <c r="I45" s="33">
        <v>0</v>
      </c>
      <c r="J45" s="33">
        <v>1</v>
      </c>
      <c r="K45" s="33">
        <v>2</v>
      </c>
      <c r="L45" s="33">
        <v>3</v>
      </c>
      <c r="M45" s="33">
        <v>4</v>
      </c>
      <c r="N45" s="33">
        <v>5</v>
      </c>
      <c r="O45" s="33">
        <v>6</v>
      </c>
      <c r="P45" s="33">
        <v>7</v>
      </c>
      <c r="Q45" s="33"/>
    </row>
    <row r="46" spans="8:17">
      <c r="H46" s="33">
        <v>0</v>
      </c>
      <c r="I46">
        <f>IF($H46&gt;I$45,0,COMBIN(I$45,$H46)*$D$29^$H46*$D$28^(I$45-$H46))</f>
        <v>1</v>
      </c>
      <c r="J46">
        <f t="shared" ref="J46:P46" si="2">IF($H46&gt;J$45,0,COMBIN(J$45,$H46)*$D$29^$H46*$D$28^(J$45-$H46))</f>
        <v>0.62500000000000022</v>
      </c>
      <c r="K46">
        <f t="shared" si="2"/>
        <v>0.39062500000000028</v>
      </c>
      <c r="L46">
        <f t="shared" si="2"/>
        <v>0.24414062500000025</v>
      </c>
      <c r="M46">
        <f t="shared" si="2"/>
        <v>0.15258789062500022</v>
      </c>
      <c r="N46">
        <f t="shared" si="2"/>
        <v>9.5367431640625167E-2</v>
      </c>
      <c r="O46">
        <f t="shared" si="2"/>
        <v>5.9604644775390757E-2</v>
      </c>
      <c r="P46">
        <f t="shared" si="2"/>
        <v>3.7252902984619231E-2</v>
      </c>
      <c r="Q46" s="32"/>
    </row>
    <row r="47" spans="8:17">
      <c r="H47" s="33">
        <v>1</v>
      </c>
      <c r="I47" s="32">
        <f t="shared" ref="I47:P53" si="3">IF($H47&gt;I$45,0,COMBIN(I$45,$H47)*$D$29^$H47*$D$28^(I$45-$H47))</f>
        <v>0</v>
      </c>
      <c r="J47">
        <f t="shared" si="3"/>
        <v>0.37499999999999994</v>
      </c>
      <c r="K47">
        <f t="shared" si="3"/>
        <v>0.46875000000000011</v>
      </c>
      <c r="L47">
        <f t="shared" si="3"/>
        <v>0.43945312500000022</v>
      </c>
      <c r="M47">
        <f t="shared" si="3"/>
        <v>0.36621093750000033</v>
      </c>
      <c r="N47">
        <f t="shared" si="3"/>
        <v>0.28610229492187539</v>
      </c>
      <c r="O47">
        <f t="shared" si="3"/>
        <v>0.21457672119140658</v>
      </c>
      <c r="P47">
        <f t="shared" si="3"/>
        <v>0.15646219253540072</v>
      </c>
      <c r="Q47" s="32"/>
    </row>
    <row r="48" spans="8:17">
      <c r="H48" s="33">
        <v>2</v>
      </c>
      <c r="I48" s="32">
        <f t="shared" si="3"/>
        <v>0</v>
      </c>
      <c r="J48" s="32">
        <f t="shared" si="3"/>
        <v>0</v>
      </c>
      <c r="K48">
        <f t="shared" si="3"/>
        <v>0.14062499999999994</v>
      </c>
      <c r="L48">
        <f t="shared" si="3"/>
        <v>0.263671875</v>
      </c>
      <c r="M48">
        <f t="shared" si="3"/>
        <v>0.32958984375000011</v>
      </c>
      <c r="N48">
        <f t="shared" si="3"/>
        <v>0.34332275390625022</v>
      </c>
      <c r="O48">
        <f t="shared" si="3"/>
        <v>0.32186508178710971</v>
      </c>
      <c r="P48">
        <f t="shared" si="3"/>
        <v>0.28163194656372109</v>
      </c>
      <c r="Q48" s="32"/>
    </row>
    <row r="49" spans="8:17">
      <c r="H49" s="33">
        <v>3</v>
      </c>
      <c r="I49" s="32">
        <f t="shared" si="3"/>
        <v>0</v>
      </c>
      <c r="J49" s="32">
        <f t="shared" si="3"/>
        <v>0</v>
      </c>
      <c r="K49" s="32">
        <f t="shared" si="3"/>
        <v>0</v>
      </c>
      <c r="L49">
        <f t="shared" si="3"/>
        <v>5.2734374999999972E-2</v>
      </c>
      <c r="M49">
        <f t="shared" si="3"/>
        <v>0.13183593749999997</v>
      </c>
      <c r="N49">
        <f t="shared" si="3"/>
        <v>0.20599365234375006</v>
      </c>
      <c r="O49">
        <f t="shared" si="3"/>
        <v>0.25749206542968767</v>
      </c>
      <c r="P49">
        <f t="shared" si="3"/>
        <v>0.28163194656372098</v>
      </c>
      <c r="Q49" s="32"/>
    </row>
    <row r="50" spans="8:17">
      <c r="H50" s="33">
        <v>4</v>
      </c>
      <c r="I50" s="32">
        <f t="shared" si="3"/>
        <v>0</v>
      </c>
      <c r="J50" s="32">
        <f t="shared" si="3"/>
        <v>0</v>
      </c>
      <c r="K50" s="32">
        <f t="shared" si="3"/>
        <v>0</v>
      </c>
      <c r="L50" s="32">
        <f t="shared" si="3"/>
        <v>0</v>
      </c>
      <c r="M50">
        <f t="shared" si="3"/>
        <v>1.9775390624999986E-2</v>
      </c>
      <c r="N50">
        <f t="shared" si="3"/>
        <v>6.1798095703124979E-2</v>
      </c>
      <c r="O50">
        <f t="shared" si="3"/>
        <v>0.11587142944335938</v>
      </c>
      <c r="P50">
        <f t="shared" si="3"/>
        <v>0.16897916793823248</v>
      </c>
      <c r="Q50" s="32"/>
    </row>
    <row r="51" spans="8:17">
      <c r="H51" s="33">
        <v>5</v>
      </c>
      <c r="I51" s="32">
        <f t="shared" si="3"/>
        <v>0</v>
      </c>
      <c r="J51" s="32">
        <f t="shared" si="3"/>
        <v>0</v>
      </c>
      <c r="K51" s="32">
        <f t="shared" si="3"/>
        <v>0</v>
      </c>
      <c r="L51" s="32">
        <f t="shared" si="3"/>
        <v>0</v>
      </c>
      <c r="M51" s="32">
        <f t="shared" si="3"/>
        <v>0</v>
      </c>
      <c r="N51">
        <f t="shared" si="3"/>
        <v>7.4157714843749939E-3</v>
      </c>
      <c r="O51">
        <f t="shared" si="3"/>
        <v>2.780914306640624E-2</v>
      </c>
      <c r="P51">
        <f t="shared" si="3"/>
        <v>6.0832500457763658E-2</v>
      </c>
      <c r="Q51" s="32"/>
    </row>
    <row r="52" spans="8:17">
      <c r="H52" s="33">
        <v>6</v>
      </c>
      <c r="I52" s="32">
        <f t="shared" si="3"/>
        <v>0</v>
      </c>
      <c r="J52" s="32">
        <f t="shared" si="3"/>
        <v>0</v>
      </c>
      <c r="K52" s="32">
        <f t="shared" si="3"/>
        <v>0</v>
      </c>
      <c r="L52" s="32">
        <f t="shared" si="3"/>
        <v>0</v>
      </c>
      <c r="M52" s="32">
        <f t="shared" si="3"/>
        <v>0</v>
      </c>
      <c r="N52" s="32">
        <f t="shared" si="3"/>
        <v>0</v>
      </c>
      <c r="O52">
        <f t="shared" si="3"/>
        <v>2.780914306640622E-3</v>
      </c>
      <c r="P52">
        <f t="shared" si="3"/>
        <v>1.2166500091552726E-2</v>
      </c>
      <c r="Q52" s="32"/>
    </row>
    <row r="53" spans="8:17">
      <c r="H53" s="33">
        <v>7</v>
      </c>
      <c r="I53" s="32">
        <f t="shared" si="3"/>
        <v>0</v>
      </c>
      <c r="J53" s="32">
        <f t="shared" si="3"/>
        <v>0</v>
      </c>
      <c r="K53" s="32">
        <f t="shared" si="3"/>
        <v>0</v>
      </c>
      <c r="L53" s="32">
        <f t="shared" si="3"/>
        <v>0</v>
      </c>
      <c r="M53" s="32">
        <f t="shared" si="3"/>
        <v>0</v>
      </c>
      <c r="N53" s="32">
        <f t="shared" si="3"/>
        <v>0</v>
      </c>
      <c r="O53" s="32">
        <f t="shared" si="3"/>
        <v>0</v>
      </c>
      <c r="P53">
        <f t="shared" si="3"/>
        <v>1.0428428649902331E-3</v>
      </c>
      <c r="Q53" s="32"/>
    </row>
    <row r="54" spans="8:17">
      <c r="H54" s="32"/>
      <c r="I54" s="33">
        <f>SUM(I46:I53)</f>
        <v>1</v>
      </c>
      <c r="J54" s="33">
        <f t="shared" ref="J54:P54" si="4">SUM(J46:J53)</f>
        <v>1.0000000000000002</v>
      </c>
      <c r="K54" s="33">
        <f t="shared" si="4"/>
        <v>1.0000000000000004</v>
      </c>
      <c r="L54" s="33">
        <f t="shared" si="4"/>
        <v>1.0000000000000004</v>
      </c>
      <c r="M54" s="33">
        <f t="shared" si="4"/>
        <v>1.0000000000000007</v>
      </c>
      <c r="N54" s="33">
        <f t="shared" si="4"/>
        <v>1.0000000000000009</v>
      </c>
      <c r="O54" s="33">
        <f t="shared" si="4"/>
        <v>1.0000000000000009</v>
      </c>
      <c r="P54" s="33">
        <f t="shared" si="4"/>
        <v>1.0000000000000011</v>
      </c>
      <c r="Q54" s="32"/>
    </row>
    <row r="57" spans="8:17">
      <c r="J57" s="1"/>
      <c r="K57" s="2"/>
      <c r="L57" s="2"/>
      <c r="M57" s="2"/>
      <c r="N57" s="2"/>
      <c r="O57" s="3"/>
    </row>
    <row r="58" spans="8:17">
      <c r="J58" s="4"/>
      <c r="K58" s="5"/>
      <c r="L58" s="5"/>
      <c r="M58" s="5"/>
      <c r="N58" s="5"/>
      <c r="O58" s="6"/>
    </row>
    <row r="59" spans="8:17">
      <c r="J59" s="4"/>
      <c r="K59" s="5"/>
      <c r="L59" s="5"/>
      <c r="M59" s="5"/>
      <c r="N59" s="5"/>
      <c r="O59" s="6"/>
    </row>
    <row r="60" spans="8:17">
      <c r="J60" s="7"/>
      <c r="K60" s="8"/>
      <c r="L60" s="8"/>
      <c r="M60" s="8"/>
      <c r="N60" s="8"/>
      <c r="O60" s="9"/>
    </row>
    <row r="61" spans="8:17" ht="18">
      <c r="H61" s="58" t="s">
        <v>39</v>
      </c>
      <c r="I61" s="58"/>
      <c r="J61" s="58"/>
      <c r="K61" s="58"/>
      <c r="L61" s="58"/>
      <c r="M61" s="58"/>
      <c r="N61" s="58"/>
      <c r="O61" s="58"/>
      <c r="P61" s="58"/>
      <c r="Q61" s="58"/>
    </row>
    <row r="62" spans="8:17">
      <c r="H62" s="33" t="s">
        <v>36</v>
      </c>
      <c r="I62" s="33">
        <v>0</v>
      </c>
      <c r="J62" s="33">
        <v>1</v>
      </c>
      <c r="K62" s="33">
        <v>2</v>
      </c>
      <c r="L62" s="33">
        <v>3</v>
      </c>
      <c r="M62" s="33">
        <v>4</v>
      </c>
      <c r="N62" s="33">
        <v>5</v>
      </c>
      <c r="O62" s="33">
        <v>6</v>
      </c>
      <c r="P62" s="33">
        <v>7</v>
      </c>
      <c r="Q62" s="32"/>
    </row>
    <row r="63" spans="8:17">
      <c r="H63" s="33">
        <v>0</v>
      </c>
      <c r="I63" s="34">
        <f>IF($H63&gt;I$62,-1,MAX(($D$28*J63+$D$29*J64)/(1+$D$26),I27-$D$23,0))</f>
        <v>35.375552341113419</v>
      </c>
      <c r="J63" s="34">
        <f t="shared" ref="J63:P63" si="5">IF($H63&gt;J$62,-1,MAX(($D$28*K63+$D$29*K64)/(1+$D$26),J27-$D$23,0))</f>
        <v>49.143280195976281</v>
      </c>
      <c r="K63" s="34">
        <f t="shared" si="5"/>
        <v>67.369156027238375</v>
      </c>
      <c r="L63" s="34">
        <f t="shared" si="5"/>
        <v>91.005158601611527</v>
      </c>
      <c r="M63" s="34">
        <f t="shared" si="5"/>
        <v>120.97624014685243</v>
      </c>
      <c r="N63" s="34">
        <f t="shared" si="5"/>
        <v>158.12905215419505</v>
      </c>
      <c r="O63" s="34">
        <f t="shared" si="5"/>
        <v>203.36030476190476</v>
      </c>
      <c r="P63" s="34">
        <f t="shared" si="5"/>
        <v>258.31807999999995</v>
      </c>
      <c r="Q63" s="32"/>
    </row>
    <row r="64" spans="8:17">
      <c r="H64" s="33">
        <v>1</v>
      </c>
      <c r="I64" s="32">
        <f t="shared" ref="I64:P70" si="6">IF($H64&gt;I$62,-1,MAX(($D$28*J64+$D$29*J65)/(1+$D$26),I28-$D$23,0))</f>
        <v>-1</v>
      </c>
      <c r="J64" s="34">
        <f t="shared" si="6"/>
        <v>17.14607956182375</v>
      </c>
      <c r="K64" s="34">
        <f t="shared" si="6"/>
        <v>25.3192578366696</v>
      </c>
      <c r="L64" s="34">
        <f t="shared" si="6"/>
        <v>36.958372540248192</v>
      </c>
      <c r="M64" s="34">
        <f t="shared" si="6"/>
        <v>53.187377173091498</v>
      </c>
      <c r="N64" s="34">
        <f t="shared" si="6"/>
        <v>75.185052154195049</v>
      </c>
      <c r="O64" s="34">
        <f t="shared" si="6"/>
        <v>103.82750476190478</v>
      </c>
      <c r="P64" s="34">
        <f t="shared" si="6"/>
        <v>138.87871999999999</v>
      </c>
      <c r="Q64" s="32"/>
    </row>
    <row r="65" spans="8:17">
      <c r="H65" s="33">
        <v>2</v>
      </c>
      <c r="I65" s="32">
        <f t="shared" si="6"/>
        <v>-1</v>
      </c>
      <c r="J65" s="32">
        <f t="shared" si="6"/>
        <v>-1</v>
      </c>
      <c r="K65" s="34">
        <f t="shared" si="6"/>
        <v>5.8102597119904846</v>
      </c>
      <c r="L65" s="34">
        <f t="shared" si="6"/>
        <v>9.2966343755945466</v>
      </c>
      <c r="M65" s="34">
        <f t="shared" si="6"/>
        <v>14.837814490875736</v>
      </c>
      <c r="N65" s="34">
        <f t="shared" si="6"/>
        <v>23.616235827664426</v>
      </c>
      <c r="O65" s="34">
        <f t="shared" si="6"/>
        <v>37.472304761904788</v>
      </c>
      <c r="P65" s="34">
        <f t="shared" si="6"/>
        <v>59.25248000000002</v>
      </c>
      <c r="Q65" s="32"/>
    </row>
    <row r="66" spans="8:17">
      <c r="H66" s="33">
        <v>3</v>
      </c>
      <c r="I66" s="32">
        <f t="shared" si="6"/>
        <v>-1</v>
      </c>
      <c r="J66" s="32">
        <f t="shared" si="6"/>
        <v>-1</v>
      </c>
      <c r="K66" s="32">
        <f t="shared" si="6"/>
        <v>-1</v>
      </c>
      <c r="L66" s="34">
        <f t="shared" si="6"/>
        <v>0.77433656758243929</v>
      </c>
      <c r="M66" s="34">
        <f t="shared" si="6"/>
        <v>1.3008854335384976</v>
      </c>
      <c r="N66" s="34">
        <f t="shared" si="6"/>
        <v>2.1854875283446753</v>
      </c>
      <c r="O66" s="34">
        <f t="shared" si="6"/>
        <v>3.6716190476190538</v>
      </c>
      <c r="P66" s="34">
        <f t="shared" si="6"/>
        <v>6.1683200000000085</v>
      </c>
      <c r="Q66" s="32"/>
    </row>
    <row r="67" spans="8:17">
      <c r="H67" s="33">
        <v>4</v>
      </c>
      <c r="I67" s="32">
        <f t="shared" si="6"/>
        <v>-1</v>
      </c>
      <c r="J67" s="32">
        <f t="shared" si="6"/>
        <v>-1</v>
      </c>
      <c r="K67" s="32">
        <f t="shared" si="6"/>
        <v>-1</v>
      </c>
      <c r="L67" s="32">
        <f t="shared" si="6"/>
        <v>-1</v>
      </c>
      <c r="M67">
        <f t="shared" si="6"/>
        <v>0</v>
      </c>
      <c r="N67">
        <f t="shared" si="6"/>
        <v>0</v>
      </c>
      <c r="O67">
        <f t="shared" si="6"/>
        <v>0</v>
      </c>
      <c r="P67">
        <f t="shared" si="6"/>
        <v>0</v>
      </c>
      <c r="Q67" s="32"/>
    </row>
    <row r="68" spans="8:17">
      <c r="H68" s="33">
        <v>5</v>
      </c>
      <c r="I68" s="32">
        <f t="shared" si="6"/>
        <v>-1</v>
      </c>
      <c r="J68" s="32">
        <f t="shared" si="6"/>
        <v>-1</v>
      </c>
      <c r="K68" s="32">
        <f t="shared" si="6"/>
        <v>-1</v>
      </c>
      <c r="L68" s="32">
        <f t="shared" si="6"/>
        <v>-1</v>
      </c>
      <c r="M68" s="32">
        <f t="shared" si="6"/>
        <v>-1</v>
      </c>
      <c r="N68">
        <f t="shared" si="6"/>
        <v>0</v>
      </c>
      <c r="O68">
        <f t="shared" si="6"/>
        <v>0</v>
      </c>
      <c r="P68">
        <f t="shared" si="6"/>
        <v>0</v>
      </c>
      <c r="Q68" s="32"/>
    </row>
    <row r="69" spans="8:17">
      <c r="H69" s="33">
        <v>6</v>
      </c>
      <c r="I69" s="32">
        <f t="shared" si="6"/>
        <v>-1</v>
      </c>
      <c r="J69" s="32">
        <f t="shared" si="6"/>
        <v>-1</v>
      </c>
      <c r="K69" s="32">
        <f t="shared" si="6"/>
        <v>-1</v>
      </c>
      <c r="L69" s="32">
        <f t="shared" si="6"/>
        <v>-1</v>
      </c>
      <c r="M69" s="32">
        <f t="shared" si="6"/>
        <v>-1</v>
      </c>
      <c r="N69" s="32">
        <f t="shared" si="6"/>
        <v>-1</v>
      </c>
      <c r="O69">
        <f t="shared" si="6"/>
        <v>0</v>
      </c>
      <c r="P69">
        <f t="shared" si="6"/>
        <v>0</v>
      </c>
      <c r="Q69" s="32"/>
    </row>
    <row r="70" spans="8:17">
      <c r="H70" s="33">
        <v>7</v>
      </c>
      <c r="I70" s="32">
        <f t="shared" si="6"/>
        <v>-1</v>
      </c>
      <c r="J70" s="32">
        <f t="shared" si="6"/>
        <v>-1</v>
      </c>
      <c r="K70" s="32">
        <f t="shared" si="6"/>
        <v>-1</v>
      </c>
      <c r="L70" s="32">
        <f t="shared" si="6"/>
        <v>-1</v>
      </c>
      <c r="M70" s="32">
        <f t="shared" si="6"/>
        <v>-1</v>
      </c>
      <c r="N70" s="32">
        <f t="shared" si="6"/>
        <v>-1</v>
      </c>
      <c r="O70" s="32">
        <f t="shared" si="6"/>
        <v>-1</v>
      </c>
      <c r="P70">
        <f t="shared" si="6"/>
        <v>0</v>
      </c>
      <c r="Q70" s="32"/>
    </row>
    <row r="71" spans="8:17">
      <c r="H71" s="31" t="s">
        <v>41</v>
      </c>
      <c r="I71" s="33">
        <f>SUMPRODUCT(I46:I53,I63:I70)/(1+$D$26)^I$62</f>
        <v>35.375552341113419</v>
      </c>
      <c r="J71" s="33"/>
      <c r="K71" s="33"/>
      <c r="L71" s="33"/>
      <c r="M71" s="33"/>
      <c r="N71" s="33"/>
      <c r="O71" s="33" t="s">
        <v>5</v>
      </c>
      <c r="P71" s="33">
        <f>SUMPRODUCT(P46:P53,P63:P70)/(1+$D$26)^P$62</f>
        <v>35.375552341113426</v>
      </c>
      <c r="Q71" s="33"/>
    </row>
    <row r="75" spans="8:17">
      <c r="J75" s="1"/>
      <c r="K75" s="2"/>
      <c r="L75" s="2"/>
      <c r="M75" s="2"/>
      <c r="N75" s="3"/>
    </row>
    <row r="76" spans="8:17">
      <c r="J76" s="4"/>
      <c r="K76" s="5"/>
      <c r="L76" s="5"/>
      <c r="M76" s="5"/>
      <c r="N76" s="6"/>
    </row>
    <row r="77" spans="8:17">
      <c r="J77" s="4"/>
      <c r="K77" s="5"/>
      <c r="L77" s="5"/>
      <c r="M77" s="5"/>
      <c r="N77" s="6"/>
    </row>
    <row r="78" spans="8:17">
      <c r="J78" s="7"/>
      <c r="K78" s="8"/>
      <c r="L78" s="8"/>
      <c r="M78" s="8"/>
      <c r="N78" s="9"/>
    </row>
    <row r="79" spans="8:17" ht="18">
      <c r="H79" s="58" t="s">
        <v>40</v>
      </c>
      <c r="I79" s="58"/>
      <c r="J79" s="58"/>
      <c r="K79" s="58"/>
      <c r="L79" s="58"/>
      <c r="M79" s="58"/>
      <c r="N79" s="58"/>
      <c r="O79" s="58"/>
      <c r="P79" s="58"/>
      <c r="Q79" s="58"/>
    </row>
    <row r="80" spans="8:17">
      <c r="H80" s="33" t="s">
        <v>36</v>
      </c>
      <c r="I80" s="33">
        <v>0</v>
      </c>
      <c r="J80" s="33">
        <v>1</v>
      </c>
      <c r="K80" s="33">
        <v>2</v>
      </c>
      <c r="L80" s="33">
        <v>3</v>
      </c>
      <c r="M80" s="33">
        <v>4</v>
      </c>
      <c r="N80" s="33">
        <v>5</v>
      </c>
      <c r="O80" s="33">
        <v>6</v>
      </c>
      <c r="P80" s="33">
        <v>7</v>
      </c>
      <c r="Q80" s="32"/>
    </row>
    <row r="81" spans="8:17">
      <c r="H81" s="33">
        <v>0</v>
      </c>
      <c r="I81" s="34">
        <f>IF($H63&gt;I$62,-1,MAX(($D$28*J81+$D$29*J82)/(1+$D$26),$D$23-I27,0))</f>
        <v>10.306027317447406</v>
      </c>
      <c r="J81" s="34">
        <f t="shared" ref="J81:P81" si="7">IF($H63&gt;J$62,-1,MAX(($D$28*K81+$D$29*K82)/(1+$D$26),$D$23-J27,0))</f>
        <v>5.314125893311644</v>
      </c>
      <c r="K81" s="34">
        <f t="shared" si="7"/>
        <v>2.1344231570179062</v>
      </c>
      <c r="L81" s="34">
        <f t="shared" si="7"/>
        <v>0.52507288629737481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0</v>
      </c>
      <c r="Q81" s="32"/>
    </row>
    <row r="82" spans="8:17">
      <c r="H82" s="33">
        <v>1</v>
      </c>
      <c r="I82" s="32">
        <f t="shared" ref="I82:P88" si="8">IF($H64&gt;I$62,-1,MAX(($D$28*J82+$D$29*J83)/(1+$D$26),$D$23-I28,0))</f>
        <v>-1</v>
      </c>
      <c r="J82" s="34">
        <f t="shared" si="8"/>
        <v>20</v>
      </c>
      <c r="K82" s="34">
        <f t="shared" si="8"/>
        <v>11.322180572909426</v>
      </c>
      <c r="L82" s="34">
        <f t="shared" si="8"/>
        <v>5.1012633624878463</v>
      </c>
      <c r="M82" s="34">
        <f t="shared" si="8"/>
        <v>1.4702040816326498</v>
      </c>
      <c r="N82">
        <f t="shared" si="8"/>
        <v>0</v>
      </c>
      <c r="O82">
        <f t="shared" si="8"/>
        <v>0</v>
      </c>
      <c r="P82">
        <f t="shared" si="8"/>
        <v>0</v>
      </c>
      <c r="Q82" s="32"/>
    </row>
    <row r="83" spans="8:17">
      <c r="H83" s="33">
        <v>2</v>
      </c>
      <c r="I83" s="32">
        <f t="shared" si="8"/>
        <v>-1</v>
      </c>
      <c r="J83" s="32">
        <f t="shared" si="8"/>
        <v>-1</v>
      </c>
      <c r="K83" s="34">
        <f t="shared" si="8"/>
        <v>35.999999999999986</v>
      </c>
      <c r="L83" s="34">
        <f t="shared" si="8"/>
        <v>23.199999999999989</v>
      </c>
      <c r="M83" s="34">
        <f t="shared" si="8"/>
        <v>11.833197278911555</v>
      </c>
      <c r="N83" s="34">
        <f t="shared" si="8"/>
        <v>4.1165714285714206</v>
      </c>
      <c r="O83">
        <f t="shared" si="8"/>
        <v>0</v>
      </c>
      <c r="P83">
        <f t="shared" si="8"/>
        <v>0</v>
      </c>
      <c r="Q83" s="32"/>
    </row>
    <row r="84" spans="8:17">
      <c r="H84" s="33">
        <v>3</v>
      </c>
      <c r="I84" s="32">
        <f t="shared" si="8"/>
        <v>-1</v>
      </c>
      <c r="J84" s="32">
        <f t="shared" si="8"/>
        <v>-1</v>
      </c>
      <c r="K84" s="32">
        <f t="shared" si="8"/>
        <v>-1</v>
      </c>
      <c r="L84" s="34">
        <f t="shared" si="8"/>
        <v>48.79999999999999</v>
      </c>
      <c r="M84" s="34">
        <f t="shared" si="8"/>
        <v>38.559999999999988</v>
      </c>
      <c r="N84" s="34">
        <f t="shared" si="8"/>
        <v>26.271999999999991</v>
      </c>
      <c r="O84" s="34">
        <f t="shared" si="8"/>
        <v>11.526399999999981</v>
      </c>
      <c r="P84">
        <f t="shared" si="8"/>
        <v>0</v>
      </c>
      <c r="Q84" s="32"/>
    </row>
    <row r="85" spans="8:17">
      <c r="H85" s="33">
        <v>4</v>
      </c>
      <c r="I85" s="32">
        <f t="shared" si="8"/>
        <v>-1</v>
      </c>
      <c r="J85" s="32">
        <f t="shared" si="8"/>
        <v>-1</v>
      </c>
      <c r="K85" s="32">
        <f t="shared" si="8"/>
        <v>-1</v>
      </c>
      <c r="L85" s="32">
        <f t="shared" si="8"/>
        <v>-1</v>
      </c>
      <c r="M85" s="34">
        <f t="shared" si="8"/>
        <v>59.039999999999978</v>
      </c>
      <c r="N85" s="34">
        <f t="shared" si="8"/>
        <v>50.847999999999978</v>
      </c>
      <c r="O85" s="34">
        <f t="shared" si="8"/>
        <v>41.017599999999973</v>
      </c>
      <c r="P85" s="34">
        <f t="shared" si="8"/>
        <v>29.221119999999956</v>
      </c>
      <c r="Q85" s="32"/>
    </row>
    <row r="86" spans="8:17">
      <c r="H86" s="33">
        <v>5</v>
      </c>
      <c r="I86" s="32">
        <f t="shared" si="8"/>
        <v>-1</v>
      </c>
      <c r="J86" s="32">
        <f t="shared" si="8"/>
        <v>-1</v>
      </c>
      <c r="K86" s="32">
        <f t="shared" si="8"/>
        <v>-1</v>
      </c>
      <c r="L86" s="32">
        <f t="shared" si="8"/>
        <v>-1</v>
      </c>
      <c r="M86" s="32">
        <f t="shared" si="8"/>
        <v>-1</v>
      </c>
      <c r="N86" s="34">
        <f t="shared" si="8"/>
        <v>67.231999999999971</v>
      </c>
      <c r="O86" s="34">
        <f t="shared" si="8"/>
        <v>60.678399999999975</v>
      </c>
      <c r="P86" s="34">
        <f t="shared" si="8"/>
        <v>52.814079999999969</v>
      </c>
      <c r="Q86" s="32"/>
    </row>
    <row r="87" spans="8:17">
      <c r="H87" s="33">
        <v>6</v>
      </c>
      <c r="I87" s="32">
        <f t="shared" si="8"/>
        <v>-1</v>
      </c>
      <c r="J87" s="32">
        <f t="shared" si="8"/>
        <v>-1</v>
      </c>
      <c r="K87" s="32">
        <f t="shared" si="8"/>
        <v>-1</v>
      </c>
      <c r="L87" s="32">
        <f t="shared" si="8"/>
        <v>-1</v>
      </c>
      <c r="M87" s="32">
        <f t="shared" si="8"/>
        <v>-1</v>
      </c>
      <c r="N87" s="32">
        <f t="shared" si="8"/>
        <v>-1</v>
      </c>
      <c r="O87" s="34">
        <f t="shared" si="8"/>
        <v>73.785599999999988</v>
      </c>
      <c r="P87" s="34">
        <f t="shared" si="8"/>
        <v>68.542719999999974</v>
      </c>
      <c r="Q87" s="32"/>
    </row>
    <row r="88" spans="8:17">
      <c r="H88" s="33">
        <v>7</v>
      </c>
      <c r="I88" s="32">
        <f t="shared" si="8"/>
        <v>-1</v>
      </c>
      <c r="J88" s="32">
        <f t="shared" si="8"/>
        <v>-1</v>
      </c>
      <c r="K88" s="32">
        <f t="shared" si="8"/>
        <v>-1</v>
      </c>
      <c r="L88" s="32">
        <f t="shared" si="8"/>
        <v>-1</v>
      </c>
      <c r="M88" s="32">
        <f t="shared" si="8"/>
        <v>-1</v>
      </c>
      <c r="N88" s="32">
        <f t="shared" si="8"/>
        <v>-1</v>
      </c>
      <c r="O88" s="32">
        <f t="shared" si="8"/>
        <v>-1</v>
      </c>
      <c r="P88" s="34">
        <f t="shared" si="8"/>
        <v>79.028479999999988</v>
      </c>
      <c r="Q88" s="32"/>
    </row>
    <row r="89" spans="8:17">
      <c r="H89" s="31" t="s">
        <v>42</v>
      </c>
      <c r="I89" s="33">
        <f>SUMPRODUCT(I46:I53,I81:I88)/(1+$D$26)^I$62</f>
        <v>10.306027317447406</v>
      </c>
      <c r="J89" s="33"/>
      <c r="K89" s="33"/>
      <c r="L89" s="33"/>
      <c r="M89" s="33"/>
      <c r="N89" s="33" t="s">
        <v>43</v>
      </c>
      <c r="O89" s="33" t="s">
        <v>10</v>
      </c>
      <c r="P89" s="33">
        <f>SUMPRODUCT(P46:P53,P81:P88)/(1+$D$26)^P$80</f>
        <v>6.4436853541255115</v>
      </c>
      <c r="Q89" s="32"/>
    </row>
  </sheetData>
  <mergeCells count="4">
    <mergeCell ref="H25:P25"/>
    <mergeCell ref="H44:Q44"/>
    <mergeCell ref="H61:Q61"/>
    <mergeCell ref="H79:Q79"/>
  </mergeCells>
  <pageMargins left="0.511811024" right="0.511811024" top="0.78740157499999996" bottom="0.78740157499999996" header="0.31496062000000002" footer="0.31496062000000002"/>
  <drawing r:id="rId1"/>
  <legacyDrawing r:id="rId2"/>
  <oleObjects>
    <oleObject progId="Word.Document.12" shapeId="12289" r:id="rId3"/>
    <oleObject progId="Equation.DSMT4" shapeId="12290" r:id="rId4"/>
    <oleObject progId="Equation.DSMT4" shapeId="12291" r:id="rId5"/>
    <oleObject progId="Equation.DSMT4" shapeId="12292" r:id="rId6"/>
    <oleObject progId="Equation.DSMT4" shapeId="12293" r:id="rId7"/>
    <oleObject progId="Equation.DSMT4" shapeId="12296" r:id="rId8"/>
  </oleObjects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13"/>
  <dimension ref="C14:W89"/>
  <sheetViews>
    <sheetView topLeftCell="C1" workbookViewId="0">
      <selection activeCell="M14" sqref="M14"/>
    </sheetView>
  </sheetViews>
  <sheetFormatPr defaultRowHeight="15"/>
  <sheetData>
    <row r="14" spans="15:23">
      <c r="O14" s="1"/>
      <c r="P14" s="2"/>
      <c r="Q14" s="2"/>
      <c r="R14" s="3"/>
      <c r="T14" s="1"/>
      <c r="U14" s="2"/>
      <c r="V14" s="2"/>
      <c r="W14" s="3"/>
    </row>
    <row r="15" spans="15:23">
      <c r="O15" s="4"/>
      <c r="P15" s="5"/>
      <c r="Q15" s="5"/>
      <c r="R15" s="6"/>
      <c r="T15" s="4"/>
      <c r="U15" s="5"/>
      <c r="V15" s="5"/>
      <c r="W15" s="6"/>
    </row>
    <row r="16" spans="15:23">
      <c r="O16" s="4"/>
      <c r="P16" s="5"/>
      <c r="Q16" s="5"/>
      <c r="R16" s="6"/>
      <c r="T16" s="4"/>
      <c r="U16" s="5"/>
      <c r="V16" s="5"/>
      <c r="W16" s="6"/>
    </row>
    <row r="17" spans="3:23">
      <c r="O17" s="4"/>
      <c r="P17" s="5"/>
      <c r="Q17" s="5"/>
      <c r="R17" s="6"/>
      <c r="T17" s="4"/>
      <c r="U17" s="5"/>
      <c r="V17" s="5"/>
      <c r="W17" s="6"/>
    </row>
    <row r="18" spans="3:23">
      <c r="O18" s="7"/>
      <c r="P18" s="8"/>
      <c r="Q18" s="8"/>
      <c r="R18" s="9"/>
      <c r="T18" s="7"/>
      <c r="U18" s="8"/>
      <c r="V18" s="8"/>
      <c r="W18" s="9"/>
    </row>
    <row r="21" spans="3:23" ht="18.75">
      <c r="C21" s="17" t="s">
        <v>29</v>
      </c>
      <c r="D21" s="18">
        <v>7</v>
      </c>
    </row>
    <row r="22" spans="3:23" ht="18.75">
      <c r="C22" s="17" t="s">
        <v>4</v>
      </c>
      <c r="D22" s="18">
        <v>100</v>
      </c>
      <c r="I22" s="22"/>
      <c r="J22" s="23"/>
      <c r="K22" s="23"/>
      <c r="L22" s="23"/>
      <c r="M22" s="24"/>
    </row>
    <row r="23" spans="3:23" ht="18.75">
      <c r="C23" s="17" t="s">
        <v>6</v>
      </c>
      <c r="D23" s="18">
        <v>100</v>
      </c>
      <c r="I23" s="25"/>
      <c r="J23" s="26"/>
      <c r="K23" s="26"/>
      <c r="L23" s="26"/>
      <c r="M23" s="27"/>
    </row>
    <row r="24" spans="3:23" ht="18.75">
      <c r="C24" s="17" t="s">
        <v>30</v>
      </c>
      <c r="D24" s="18">
        <v>1.2</v>
      </c>
      <c r="I24" s="28"/>
      <c r="J24" s="29"/>
      <c r="K24" s="29"/>
      <c r="L24" s="29"/>
      <c r="M24" s="30"/>
    </row>
    <row r="25" spans="3:23" ht="19.5">
      <c r="C25" s="17" t="s">
        <v>31</v>
      </c>
      <c r="D25" s="18">
        <v>0.8</v>
      </c>
      <c r="H25" s="58" t="s">
        <v>37</v>
      </c>
      <c r="I25" s="58"/>
      <c r="J25" s="58"/>
      <c r="K25" s="58"/>
      <c r="L25" s="58"/>
      <c r="M25" s="58"/>
      <c r="N25" s="58"/>
      <c r="O25" s="58"/>
      <c r="P25" s="58"/>
      <c r="Q25" s="32"/>
    </row>
    <row r="26" spans="3:23" ht="18.75">
      <c r="C26" s="17" t="s">
        <v>32</v>
      </c>
      <c r="D26" s="18">
        <v>0.05</v>
      </c>
      <c r="H26" s="31" t="s">
        <v>36</v>
      </c>
      <c r="I26" s="33">
        <v>0</v>
      </c>
      <c r="J26" s="33">
        <v>1</v>
      </c>
      <c r="K26" s="33">
        <v>2</v>
      </c>
      <c r="L26" s="33">
        <v>3</v>
      </c>
      <c r="M26" s="33">
        <v>4</v>
      </c>
      <c r="N26" s="33">
        <v>5</v>
      </c>
      <c r="O26" s="33">
        <v>6</v>
      </c>
      <c r="P26" s="33">
        <v>7</v>
      </c>
      <c r="Q26" s="32"/>
    </row>
    <row r="27" spans="3:23" ht="18.75">
      <c r="C27" s="19"/>
      <c r="D27" s="19"/>
      <c r="H27" s="33">
        <v>0</v>
      </c>
      <c r="I27">
        <f>IF($H27&gt;I$26,0,$D$22*$D$25^$H27*$D$24^(I$26-$H27))</f>
        <v>100</v>
      </c>
      <c r="J27">
        <f t="shared" ref="J27:P28" si="0">IF($H27&gt;J$26,0,$D$22*$D$25^$H27*$D$24^(J$26-$H27))</f>
        <v>120</v>
      </c>
      <c r="K27">
        <f t="shared" si="0"/>
        <v>144</v>
      </c>
      <c r="L27">
        <f t="shared" si="0"/>
        <v>172.8</v>
      </c>
      <c r="M27">
        <f t="shared" si="0"/>
        <v>207.35999999999999</v>
      </c>
      <c r="N27">
        <f t="shared" si="0"/>
        <v>248.83199999999999</v>
      </c>
      <c r="O27">
        <f t="shared" si="0"/>
        <v>298.59839999999997</v>
      </c>
      <c r="P27">
        <f t="shared" si="0"/>
        <v>358.31807999999995</v>
      </c>
      <c r="Q27" s="32"/>
    </row>
    <row r="28" spans="3:23" ht="20.25">
      <c r="C28" s="20" t="s">
        <v>33</v>
      </c>
      <c r="D28" s="21">
        <f>(1+D26)*(1-D25/(1+D26))/(D24-D25)</f>
        <v>0.62500000000000022</v>
      </c>
      <c r="H28" s="33">
        <v>1</v>
      </c>
      <c r="I28" s="32">
        <f>IF($H28&gt;I$26,0,$D$22*$D$25^$H28*$D$24^(I$26-$H28))</f>
        <v>0</v>
      </c>
      <c r="J28">
        <f t="shared" si="0"/>
        <v>80</v>
      </c>
      <c r="K28">
        <f t="shared" si="0"/>
        <v>96</v>
      </c>
      <c r="L28">
        <f t="shared" si="0"/>
        <v>115.19999999999999</v>
      </c>
      <c r="M28">
        <f t="shared" si="0"/>
        <v>138.24</v>
      </c>
      <c r="N28">
        <f t="shared" si="0"/>
        <v>165.88799999999998</v>
      </c>
      <c r="O28">
        <f t="shared" si="0"/>
        <v>199.06559999999999</v>
      </c>
      <c r="P28">
        <f t="shared" si="0"/>
        <v>238.87871999999999</v>
      </c>
      <c r="Q28" s="32"/>
    </row>
    <row r="29" spans="3:23" ht="20.25">
      <c r="C29" s="20" t="s">
        <v>34</v>
      </c>
      <c r="D29" s="21">
        <f>(1+D26)*(D24/(1+D26)-1)/(D24-D25)</f>
        <v>0.37499999999999994</v>
      </c>
      <c r="H29" s="33">
        <v>2</v>
      </c>
      <c r="I29" s="32">
        <f t="shared" ref="I29:P34" si="1">IF($H29&gt;I$26,0,$D$22*$D$25^$H29*$D$24^(I$26-$H29))</f>
        <v>0</v>
      </c>
      <c r="J29" s="32">
        <f t="shared" si="1"/>
        <v>0</v>
      </c>
      <c r="K29">
        <f t="shared" si="1"/>
        <v>64.000000000000014</v>
      </c>
      <c r="L29">
        <f t="shared" si="1"/>
        <v>76.800000000000011</v>
      </c>
      <c r="M29">
        <f t="shared" si="1"/>
        <v>92.160000000000011</v>
      </c>
      <c r="N29">
        <f t="shared" si="1"/>
        <v>110.59200000000003</v>
      </c>
      <c r="O29">
        <f t="shared" si="1"/>
        <v>132.71040000000002</v>
      </c>
      <c r="P29">
        <f t="shared" si="1"/>
        <v>159.25248000000002</v>
      </c>
      <c r="Q29" s="32"/>
    </row>
    <row r="30" spans="3:23" ht="20.25">
      <c r="C30" s="20" t="s">
        <v>35</v>
      </c>
      <c r="D30" s="21">
        <f>D28+D29</f>
        <v>1.0000000000000002</v>
      </c>
      <c r="H30" s="33">
        <v>3</v>
      </c>
      <c r="I30" s="32">
        <f t="shared" si="1"/>
        <v>0</v>
      </c>
      <c r="J30" s="32">
        <f t="shared" si="1"/>
        <v>0</v>
      </c>
      <c r="K30" s="32">
        <f t="shared" si="1"/>
        <v>0</v>
      </c>
      <c r="L30">
        <f t="shared" si="1"/>
        <v>51.20000000000001</v>
      </c>
      <c r="M30">
        <f t="shared" si="1"/>
        <v>61.440000000000012</v>
      </c>
      <c r="N30">
        <f t="shared" si="1"/>
        <v>73.728000000000009</v>
      </c>
      <c r="O30">
        <f t="shared" si="1"/>
        <v>88.473600000000019</v>
      </c>
      <c r="P30">
        <f t="shared" si="1"/>
        <v>106.16832000000001</v>
      </c>
      <c r="Q30" s="32"/>
    </row>
    <row r="31" spans="3:23">
      <c r="H31" s="33">
        <v>4</v>
      </c>
      <c r="I31" s="32">
        <f t="shared" si="1"/>
        <v>0</v>
      </c>
      <c r="J31" s="32">
        <f t="shared" si="1"/>
        <v>0</v>
      </c>
      <c r="K31" s="32">
        <f t="shared" si="1"/>
        <v>0</v>
      </c>
      <c r="L31" s="32">
        <f t="shared" si="1"/>
        <v>0</v>
      </c>
      <c r="M31">
        <f t="shared" si="1"/>
        <v>40.960000000000022</v>
      </c>
      <c r="N31">
        <f t="shared" si="1"/>
        <v>49.152000000000022</v>
      </c>
      <c r="O31">
        <f t="shared" si="1"/>
        <v>58.982400000000027</v>
      </c>
      <c r="P31">
        <f t="shared" si="1"/>
        <v>70.778880000000044</v>
      </c>
      <c r="Q31" s="32"/>
    </row>
    <row r="32" spans="3:23" ht="20.25">
      <c r="C32" s="17" t="s">
        <v>44</v>
      </c>
      <c r="D32" s="35">
        <v>150</v>
      </c>
      <c r="H32" s="33">
        <v>5</v>
      </c>
      <c r="I32" s="32">
        <f t="shared" si="1"/>
        <v>0</v>
      </c>
      <c r="J32" s="32">
        <f t="shared" si="1"/>
        <v>0</v>
      </c>
      <c r="K32" s="32">
        <f t="shared" si="1"/>
        <v>0</v>
      </c>
      <c r="L32" s="32">
        <f t="shared" si="1"/>
        <v>0</v>
      </c>
      <c r="M32" s="32">
        <f t="shared" si="1"/>
        <v>0</v>
      </c>
      <c r="N32">
        <f t="shared" si="1"/>
        <v>32.768000000000022</v>
      </c>
      <c r="O32">
        <f t="shared" si="1"/>
        <v>39.321600000000025</v>
      </c>
      <c r="P32">
        <f t="shared" si="1"/>
        <v>47.185920000000031</v>
      </c>
      <c r="Q32" s="32"/>
    </row>
    <row r="33" spans="3:17" ht="20.25">
      <c r="C33" s="17" t="s">
        <v>45</v>
      </c>
      <c r="D33" s="35">
        <v>70</v>
      </c>
      <c r="H33" s="33">
        <v>6</v>
      </c>
      <c r="I33" s="32">
        <f t="shared" si="1"/>
        <v>0</v>
      </c>
      <c r="J33" s="32">
        <f t="shared" si="1"/>
        <v>0</v>
      </c>
      <c r="K33" s="32">
        <f t="shared" si="1"/>
        <v>0</v>
      </c>
      <c r="L33" s="32">
        <f t="shared" si="1"/>
        <v>0</v>
      </c>
      <c r="M33" s="32">
        <f t="shared" si="1"/>
        <v>0</v>
      </c>
      <c r="N33" s="32">
        <f t="shared" si="1"/>
        <v>0</v>
      </c>
      <c r="O33">
        <f t="shared" si="1"/>
        <v>26.214400000000015</v>
      </c>
      <c r="P33">
        <f t="shared" si="1"/>
        <v>31.457280000000019</v>
      </c>
      <c r="Q33" s="32"/>
    </row>
    <row r="34" spans="3:17">
      <c r="H34" s="33">
        <v>7</v>
      </c>
      <c r="I34" s="32">
        <f t="shared" si="1"/>
        <v>0</v>
      </c>
      <c r="J34" s="32">
        <f t="shared" si="1"/>
        <v>0</v>
      </c>
      <c r="K34" s="32">
        <f t="shared" si="1"/>
        <v>0</v>
      </c>
      <c r="L34" s="32">
        <f t="shared" si="1"/>
        <v>0</v>
      </c>
      <c r="M34" s="32">
        <f t="shared" si="1"/>
        <v>0</v>
      </c>
      <c r="N34" s="32">
        <f t="shared" si="1"/>
        <v>0</v>
      </c>
      <c r="O34" s="32">
        <f t="shared" si="1"/>
        <v>0</v>
      </c>
      <c r="P34">
        <f t="shared" si="1"/>
        <v>20.971520000000016</v>
      </c>
      <c r="Q34" s="32"/>
    </row>
    <row r="35" spans="3:17">
      <c r="H35" s="32"/>
      <c r="I35" s="32"/>
      <c r="J35" s="32"/>
      <c r="K35" s="32"/>
      <c r="L35" s="32"/>
      <c r="M35" s="32"/>
      <c r="N35" s="32"/>
      <c r="O35" s="32"/>
      <c r="P35" s="32"/>
      <c r="Q35" s="32"/>
    </row>
    <row r="38" spans="3:17">
      <c r="H38" s="22"/>
      <c r="I38" s="23"/>
      <c r="J38" s="23"/>
      <c r="K38" s="23"/>
      <c r="L38" s="23"/>
      <c r="M38" s="23"/>
      <c r="N38" s="24"/>
    </row>
    <row r="39" spans="3:17">
      <c r="H39" s="25"/>
      <c r="I39" s="26"/>
      <c r="J39" s="26"/>
      <c r="K39" s="26"/>
      <c r="L39" s="26"/>
      <c r="M39" s="26"/>
      <c r="N39" s="27"/>
    </row>
    <row r="40" spans="3:17">
      <c r="H40" s="25"/>
      <c r="I40" s="26"/>
      <c r="J40" s="26"/>
      <c r="K40" s="26"/>
      <c r="L40" s="26"/>
      <c r="M40" s="26"/>
      <c r="N40" s="27"/>
    </row>
    <row r="41" spans="3:17">
      <c r="H41" s="25"/>
      <c r="I41" s="26"/>
      <c r="J41" s="26"/>
      <c r="K41" s="26"/>
      <c r="L41" s="26"/>
      <c r="M41" s="26"/>
      <c r="N41" s="27"/>
    </row>
    <row r="42" spans="3:17">
      <c r="H42" s="28"/>
      <c r="I42" s="29"/>
      <c r="J42" s="29"/>
      <c r="K42" s="29"/>
      <c r="L42" s="29"/>
      <c r="M42" s="29"/>
      <c r="N42" s="30"/>
    </row>
    <row r="44" spans="3:17" ht="18">
      <c r="H44" s="58" t="s">
        <v>38</v>
      </c>
      <c r="I44" s="58"/>
      <c r="J44" s="58"/>
      <c r="K44" s="58"/>
      <c r="L44" s="58"/>
      <c r="M44" s="58"/>
      <c r="N44" s="58"/>
      <c r="O44" s="58"/>
      <c r="P44" s="58"/>
      <c r="Q44" s="58"/>
    </row>
    <row r="45" spans="3:17">
      <c r="H45" s="33" t="s">
        <v>36</v>
      </c>
      <c r="I45" s="33">
        <v>0</v>
      </c>
      <c r="J45" s="33">
        <v>1</v>
      </c>
      <c r="K45" s="33">
        <v>2</v>
      </c>
      <c r="L45" s="33">
        <v>3</v>
      </c>
      <c r="M45" s="33">
        <v>4</v>
      </c>
      <c r="N45" s="33">
        <v>5</v>
      </c>
      <c r="O45" s="33">
        <v>6</v>
      </c>
      <c r="P45" s="33">
        <v>7</v>
      </c>
      <c r="Q45" s="33"/>
    </row>
    <row r="46" spans="3:17">
      <c r="H46" s="33">
        <v>0</v>
      </c>
      <c r="I46">
        <f>IF($H46&gt;I$45,0,COMBIN(I$45,$H46)*$D$29^$H46*$D$28^(I$45-$H46))</f>
        <v>1</v>
      </c>
      <c r="J46">
        <f t="shared" ref="J46:P46" si="2">IF($H46&gt;J$45,0,COMBIN(J$45,$H46)*$D$29^$H46*$D$28^(J$45-$H46))</f>
        <v>0.62500000000000022</v>
      </c>
      <c r="K46">
        <f t="shared" si="2"/>
        <v>0.39062500000000028</v>
      </c>
      <c r="L46">
        <f t="shared" si="2"/>
        <v>0.24414062500000025</v>
      </c>
      <c r="M46">
        <f t="shared" si="2"/>
        <v>0.15258789062500022</v>
      </c>
      <c r="N46">
        <f t="shared" si="2"/>
        <v>9.5367431640625167E-2</v>
      </c>
      <c r="O46">
        <f t="shared" si="2"/>
        <v>5.9604644775390757E-2</v>
      </c>
      <c r="P46">
        <f t="shared" si="2"/>
        <v>3.7252902984619231E-2</v>
      </c>
      <c r="Q46" s="32"/>
    </row>
    <row r="47" spans="3:17">
      <c r="H47" s="33">
        <v>1</v>
      </c>
      <c r="I47" s="32">
        <f t="shared" ref="I47:P53" si="3">IF($H47&gt;I$45,0,COMBIN(I$45,$H47)*$D$29^$H47*$D$28^(I$45-$H47))</f>
        <v>0</v>
      </c>
      <c r="J47">
        <f t="shared" si="3"/>
        <v>0.37499999999999994</v>
      </c>
      <c r="K47">
        <f t="shared" si="3"/>
        <v>0.46875000000000011</v>
      </c>
      <c r="L47">
        <f t="shared" si="3"/>
        <v>0.43945312500000022</v>
      </c>
      <c r="M47">
        <f t="shared" si="3"/>
        <v>0.36621093750000033</v>
      </c>
      <c r="N47">
        <f t="shared" si="3"/>
        <v>0.28610229492187539</v>
      </c>
      <c r="O47">
        <f t="shared" si="3"/>
        <v>0.21457672119140658</v>
      </c>
      <c r="P47">
        <f t="shared" si="3"/>
        <v>0.15646219253540072</v>
      </c>
      <c r="Q47" s="32"/>
    </row>
    <row r="48" spans="3:17">
      <c r="H48" s="33">
        <v>2</v>
      </c>
      <c r="I48" s="32">
        <f t="shared" si="3"/>
        <v>0</v>
      </c>
      <c r="J48" s="32">
        <f t="shared" si="3"/>
        <v>0</v>
      </c>
      <c r="K48">
        <f t="shared" si="3"/>
        <v>0.14062499999999994</v>
      </c>
      <c r="L48">
        <f t="shared" si="3"/>
        <v>0.263671875</v>
      </c>
      <c r="M48">
        <f t="shared" si="3"/>
        <v>0.32958984375000011</v>
      </c>
      <c r="N48">
        <f t="shared" si="3"/>
        <v>0.34332275390625022</v>
      </c>
      <c r="O48">
        <f t="shared" si="3"/>
        <v>0.32186508178710971</v>
      </c>
      <c r="P48">
        <f t="shared" si="3"/>
        <v>0.28163194656372109</v>
      </c>
      <c r="Q48" s="32"/>
    </row>
    <row r="49" spans="8:17">
      <c r="H49" s="33">
        <v>3</v>
      </c>
      <c r="I49" s="32">
        <f t="shared" si="3"/>
        <v>0</v>
      </c>
      <c r="J49" s="32">
        <f t="shared" si="3"/>
        <v>0</v>
      </c>
      <c r="K49" s="32">
        <f t="shared" si="3"/>
        <v>0</v>
      </c>
      <c r="L49">
        <f t="shared" si="3"/>
        <v>5.2734374999999972E-2</v>
      </c>
      <c r="M49">
        <f t="shared" si="3"/>
        <v>0.13183593749999997</v>
      </c>
      <c r="N49">
        <f t="shared" si="3"/>
        <v>0.20599365234375006</v>
      </c>
      <c r="O49">
        <f t="shared" si="3"/>
        <v>0.25749206542968767</v>
      </c>
      <c r="P49">
        <f t="shared" si="3"/>
        <v>0.28163194656372098</v>
      </c>
      <c r="Q49" s="32"/>
    </row>
    <row r="50" spans="8:17">
      <c r="H50" s="33">
        <v>4</v>
      </c>
      <c r="I50" s="32">
        <f t="shared" si="3"/>
        <v>0</v>
      </c>
      <c r="J50" s="32">
        <f t="shared" si="3"/>
        <v>0</v>
      </c>
      <c r="K50" s="32">
        <f t="shared" si="3"/>
        <v>0</v>
      </c>
      <c r="L50" s="32">
        <f t="shared" si="3"/>
        <v>0</v>
      </c>
      <c r="M50">
        <f t="shared" si="3"/>
        <v>1.9775390624999986E-2</v>
      </c>
      <c r="N50">
        <f t="shared" si="3"/>
        <v>6.1798095703124979E-2</v>
      </c>
      <c r="O50">
        <f t="shared" si="3"/>
        <v>0.11587142944335938</v>
      </c>
      <c r="P50">
        <f t="shared" si="3"/>
        <v>0.16897916793823248</v>
      </c>
      <c r="Q50" s="32"/>
    </row>
    <row r="51" spans="8:17">
      <c r="H51" s="33">
        <v>5</v>
      </c>
      <c r="I51" s="32">
        <f t="shared" si="3"/>
        <v>0</v>
      </c>
      <c r="J51" s="32">
        <f t="shared" si="3"/>
        <v>0</v>
      </c>
      <c r="K51" s="32">
        <f t="shared" si="3"/>
        <v>0</v>
      </c>
      <c r="L51" s="32">
        <f t="shared" si="3"/>
        <v>0</v>
      </c>
      <c r="M51" s="32">
        <f t="shared" si="3"/>
        <v>0</v>
      </c>
      <c r="N51">
        <f t="shared" si="3"/>
        <v>7.4157714843749939E-3</v>
      </c>
      <c r="O51">
        <f t="shared" si="3"/>
        <v>2.780914306640624E-2</v>
      </c>
      <c r="P51">
        <f t="shared" si="3"/>
        <v>6.0832500457763658E-2</v>
      </c>
      <c r="Q51" s="32"/>
    </row>
    <row r="52" spans="8:17">
      <c r="H52" s="33">
        <v>6</v>
      </c>
      <c r="I52" s="32">
        <f t="shared" si="3"/>
        <v>0</v>
      </c>
      <c r="J52" s="32">
        <f t="shared" si="3"/>
        <v>0</v>
      </c>
      <c r="K52" s="32">
        <f t="shared" si="3"/>
        <v>0</v>
      </c>
      <c r="L52" s="32">
        <f t="shared" si="3"/>
        <v>0</v>
      </c>
      <c r="M52" s="32">
        <f t="shared" si="3"/>
        <v>0</v>
      </c>
      <c r="N52" s="32">
        <f t="shared" si="3"/>
        <v>0</v>
      </c>
      <c r="O52">
        <f t="shared" si="3"/>
        <v>2.780914306640622E-3</v>
      </c>
      <c r="P52">
        <f t="shared" si="3"/>
        <v>1.2166500091552726E-2</v>
      </c>
      <c r="Q52" s="32"/>
    </row>
    <row r="53" spans="8:17">
      <c r="H53" s="33">
        <v>7</v>
      </c>
      <c r="I53" s="32">
        <f t="shared" si="3"/>
        <v>0</v>
      </c>
      <c r="J53" s="32">
        <f t="shared" si="3"/>
        <v>0</v>
      </c>
      <c r="K53" s="32">
        <f t="shared" si="3"/>
        <v>0</v>
      </c>
      <c r="L53" s="32">
        <f t="shared" si="3"/>
        <v>0</v>
      </c>
      <c r="M53" s="32">
        <f t="shared" si="3"/>
        <v>0</v>
      </c>
      <c r="N53" s="32">
        <f t="shared" si="3"/>
        <v>0</v>
      </c>
      <c r="O53" s="32">
        <f t="shared" si="3"/>
        <v>0</v>
      </c>
      <c r="P53">
        <f t="shared" si="3"/>
        <v>1.0428428649902331E-3</v>
      </c>
      <c r="Q53" s="32"/>
    </row>
    <row r="54" spans="8:17">
      <c r="H54" s="32"/>
      <c r="I54" s="33">
        <f>SUM(I46:I53)</f>
        <v>1</v>
      </c>
      <c r="J54" s="33">
        <f t="shared" ref="J54:N54" si="4">SUM(J46:J53)</f>
        <v>1.0000000000000002</v>
      </c>
      <c r="K54" s="33">
        <f t="shared" si="4"/>
        <v>1.0000000000000004</v>
      </c>
      <c r="L54" s="33">
        <f t="shared" si="4"/>
        <v>1.0000000000000004</v>
      </c>
      <c r="M54" s="33">
        <f t="shared" si="4"/>
        <v>1.0000000000000007</v>
      </c>
      <c r="N54" s="33">
        <f t="shared" si="4"/>
        <v>1.0000000000000009</v>
      </c>
      <c r="O54" s="33">
        <f>SUM(O46:O53)</f>
        <v>1.0000000000000009</v>
      </c>
      <c r="P54" s="33">
        <f>SUM(P46:P53)</f>
        <v>1.0000000000000011</v>
      </c>
      <c r="Q54" s="32"/>
    </row>
    <row r="57" spans="8:17">
      <c r="J57" s="1"/>
      <c r="K57" s="2"/>
      <c r="L57" s="2"/>
      <c r="M57" s="2"/>
      <c r="N57" s="2"/>
      <c r="O57" s="3"/>
    </row>
    <row r="58" spans="8:17">
      <c r="J58" s="4"/>
      <c r="L58" s="5"/>
      <c r="M58" s="5"/>
      <c r="N58" s="5"/>
      <c r="O58" s="6"/>
    </row>
    <row r="59" spans="8:17">
      <c r="J59" s="4"/>
      <c r="K59" s="5"/>
      <c r="L59" s="5"/>
      <c r="M59" s="5"/>
      <c r="N59" s="5"/>
      <c r="O59" s="6"/>
    </row>
    <row r="60" spans="8:17">
      <c r="J60" s="7"/>
      <c r="K60" s="8"/>
      <c r="L60" s="8"/>
      <c r="M60" s="8"/>
      <c r="N60" s="8"/>
      <c r="O60" s="9"/>
    </row>
    <row r="61" spans="8:17" ht="18">
      <c r="H61" s="58" t="s">
        <v>39</v>
      </c>
      <c r="I61" s="58"/>
      <c r="J61" s="58"/>
      <c r="K61" s="58"/>
      <c r="L61" s="58"/>
      <c r="M61" s="58"/>
      <c r="N61" s="58"/>
      <c r="O61" s="58"/>
      <c r="P61" s="58"/>
      <c r="Q61" s="58"/>
    </row>
    <row r="62" spans="8:17">
      <c r="H62" s="33" t="s">
        <v>36</v>
      </c>
      <c r="I62" s="33">
        <v>0</v>
      </c>
      <c r="J62" s="33">
        <v>1</v>
      </c>
      <c r="K62" s="33">
        <v>2</v>
      </c>
      <c r="L62" s="33">
        <v>3</v>
      </c>
      <c r="M62" s="33">
        <v>4</v>
      </c>
      <c r="N62" s="33">
        <v>5</v>
      </c>
      <c r="O62" s="33">
        <v>6</v>
      </c>
      <c r="P62" s="33">
        <v>7</v>
      </c>
      <c r="Q62" s="32"/>
    </row>
    <row r="63" spans="8:17">
      <c r="H63" s="33">
        <v>0</v>
      </c>
      <c r="I63">
        <f>IF($H63&gt;I$62,-1,MAX(MIN(I27-$D$23,$D$32-$D$23),0))</f>
        <v>0</v>
      </c>
      <c r="J63" s="34">
        <f>IF($H63&gt;J$62,-1,MAX(MIN(J27-$D$23,$D$32-$D$23),0))</f>
        <v>20</v>
      </c>
      <c r="K63" s="34">
        <f t="shared" ref="K63:P63" si="5">IF($H63&gt;K$62,-1,MAX(MIN(K27-$D$23,$D$32-$D$23),0))</f>
        <v>44</v>
      </c>
      <c r="L63" s="34">
        <f t="shared" si="5"/>
        <v>50</v>
      </c>
      <c r="M63" s="34">
        <f t="shared" si="5"/>
        <v>50</v>
      </c>
      <c r="N63" s="34">
        <f t="shared" si="5"/>
        <v>50</v>
      </c>
      <c r="O63" s="34">
        <f t="shared" si="5"/>
        <v>50</v>
      </c>
      <c r="P63" s="34">
        <f t="shared" si="5"/>
        <v>50</v>
      </c>
      <c r="Q63" s="32"/>
    </row>
    <row r="64" spans="8:17">
      <c r="H64" s="33">
        <v>1</v>
      </c>
      <c r="I64" s="32">
        <f t="shared" ref="I64:P70" si="6">IF($H64&gt;I$62,-1,MAX(MIN(I28-$D$23,$D$32-$D$23),0))</f>
        <v>-1</v>
      </c>
      <c r="J64">
        <f>IF($H64&gt;J$62,-1,MAX(MIN(J28-$D$23,$D$32-$D$23),0))</f>
        <v>0</v>
      </c>
      <c r="K64">
        <f t="shared" si="6"/>
        <v>0</v>
      </c>
      <c r="L64" s="34">
        <f t="shared" si="6"/>
        <v>15.199999999999989</v>
      </c>
      <c r="M64" s="34">
        <f t="shared" si="6"/>
        <v>38.240000000000009</v>
      </c>
      <c r="N64" s="34">
        <f t="shared" si="6"/>
        <v>50</v>
      </c>
      <c r="O64" s="34">
        <f t="shared" si="6"/>
        <v>50</v>
      </c>
      <c r="P64" s="34">
        <f t="shared" si="6"/>
        <v>50</v>
      </c>
      <c r="Q64" s="32"/>
    </row>
    <row r="65" spans="8:17">
      <c r="H65" s="33">
        <v>2</v>
      </c>
      <c r="I65" s="32">
        <f t="shared" si="6"/>
        <v>-1</v>
      </c>
      <c r="J65" s="32">
        <f t="shared" si="6"/>
        <v>-1</v>
      </c>
      <c r="K65">
        <f t="shared" si="6"/>
        <v>0</v>
      </c>
      <c r="L65">
        <f t="shared" si="6"/>
        <v>0</v>
      </c>
      <c r="M65">
        <f t="shared" si="6"/>
        <v>0</v>
      </c>
      <c r="N65" s="34">
        <f t="shared" si="6"/>
        <v>10.592000000000027</v>
      </c>
      <c r="O65" s="34">
        <f t="shared" si="6"/>
        <v>32.710400000000021</v>
      </c>
      <c r="P65" s="34">
        <f t="shared" si="6"/>
        <v>50</v>
      </c>
      <c r="Q65" s="32"/>
    </row>
    <row r="66" spans="8:17">
      <c r="H66" s="33">
        <v>3</v>
      </c>
      <c r="I66" s="32">
        <f t="shared" si="6"/>
        <v>-1</v>
      </c>
      <c r="J66" s="32">
        <f t="shared" si="6"/>
        <v>-1</v>
      </c>
      <c r="K66" s="32">
        <f t="shared" si="6"/>
        <v>-1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 s="34">
        <f t="shared" si="6"/>
        <v>6.1683200000000085</v>
      </c>
      <c r="Q66" s="32"/>
    </row>
    <row r="67" spans="8:17">
      <c r="H67" s="33">
        <v>4</v>
      </c>
      <c r="I67" s="32">
        <f t="shared" si="6"/>
        <v>-1</v>
      </c>
      <c r="J67" s="32">
        <f t="shared" si="6"/>
        <v>-1</v>
      </c>
      <c r="K67" s="32">
        <f t="shared" si="6"/>
        <v>-1</v>
      </c>
      <c r="L67" s="32">
        <f t="shared" si="6"/>
        <v>-1</v>
      </c>
      <c r="M67">
        <f t="shared" si="6"/>
        <v>0</v>
      </c>
      <c r="N67">
        <f t="shared" si="6"/>
        <v>0</v>
      </c>
      <c r="O67">
        <f t="shared" si="6"/>
        <v>0</v>
      </c>
      <c r="P67">
        <f t="shared" si="6"/>
        <v>0</v>
      </c>
      <c r="Q67" s="32"/>
    </row>
    <row r="68" spans="8:17">
      <c r="H68" s="33">
        <v>5</v>
      </c>
      <c r="I68" s="32">
        <f t="shared" si="6"/>
        <v>-1</v>
      </c>
      <c r="J68" s="32">
        <f t="shared" si="6"/>
        <v>-1</v>
      </c>
      <c r="K68" s="32">
        <f t="shared" si="6"/>
        <v>-1</v>
      </c>
      <c r="L68" s="32">
        <f t="shared" si="6"/>
        <v>-1</v>
      </c>
      <c r="M68" s="32">
        <f t="shared" si="6"/>
        <v>-1</v>
      </c>
      <c r="N68">
        <f t="shared" si="6"/>
        <v>0</v>
      </c>
      <c r="O68">
        <f t="shared" si="6"/>
        <v>0</v>
      </c>
      <c r="P68">
        <f t="shared" si="6"/>
        <v>0</v>
      </c>
      <c r="Q68" s="32"/>
    </row>
    <row r="69" spans="8:17">
      <c r="H69" s="33">
        <v>6</v>
      </c>
      <c r="I69" s="32">
        <f t="shared" si="6"/>
        <v>-1</v>
      </c>
      <c r="J69" s="32">
        <f t="shared" si="6"/>
        <v>-1</v>
      </c>
      <c r="K69" s="32">
        <f t="shared" si="6"/>
        <v>-1</v>
      </c>
      <c r="L69" s="32">
        <f t="shared" si="6"/>
        <v>-1</v>
      </c>
      <c r="M69" s="32">
        <f t="shared" si="6"/>
        <v>-1</v>
      </c>
      <c r="N69" s="32">
        <f t="shared" si="6"/>
        <v>-1</v>
      </c>
      <c r="O69">
        <f t="shared" si="6"/>
        <v>0</v>
      </c>
      <c r="P69">
        <f t="shared" si="6"/>
        <v>0</v>
      </c>
      <c r="Q69" s="32"/>
    </row>
    <row r="70" spans="8:17">
      <c r="H70" s="33">
        <v>7</v>
      </c>
      <c r="I70" s="32">
        <f t="shared" si="6"/>
        <v>-1</v>
      </c>
      <c r="J70" s="32">
        <f t="shared" si="6"/>
        <v>-1</v>
      </c>
      <c r="K70" s="32">
        <f t="shared" si="6"/>
        <v>-1</v>
      </c>
      <c r="L70" s="32">
        <f t="shared" si="6"/>
        <v>-1</v>
      </c>
      <c r="M70" s="32">
        <f t="shared" si="6"/>
        <v>-1</v>
      </c>
      <c r="N70" s="32">
        <f t="shared" si="6"/>
        <v>-1</v>
      </c>
      <c r="O70" s="32">
        <f t="shared" si="6"/>
        <v>-1</v>
      </c>
      <c r="P70">
        <f t="shared" si="6"/>
        <v>0</v>
      </c>
      <c r="Q70" s="32"/>
    </row>
    <row r="71" spans="8:17">
      <c r="H71" s="31" t="s">
        <v>5</v>
      </c>
      <c r="I71" s="33">
        <f>SUMPRODUCT(I46:I53,I63:I70)/(1+$D$26)^I$62</f>
        <v>0</v>
      </c>
      <c r="J71" s="33">
        <f t="shared" ref="J71:P71" si="7">SUMPRODUCT(J46:J53,J63:J70)/(1+$D$26)^J$62</f>
        <v>11.904761904761907</v>
      </c>
      <c r="K71" s="33">
        <f t="shared" si="7"/>
        <v>15.589569160997742</v>
      </c>
      <c r="L71" s="33">
        <f t="shared" si="7"/>
        <v>16.315057769139408</v>
      </c>
      <c r="M71" s="33">
        <f t="shared" si="7"/>
        <v>17.797770090651554</v>
      </c>
      <c r="N71" s="33">
        <f t="shared" si="7"/>
        <v>17.793848634007855</v>
      </c>
      <c r="O71" s="33">
        <f t="shared" si="7"/>
        <v>18.086323942017302</v>
      </c>
      <c r="P71" s="33">
        <f t="shared" si="7"/>
        <v>18.125606148755782</v>
      </c>
      <c r="Q71" s="32"/>
    </row>
    <row r="75" spans="8:17">
      <c r="J75" s="1"/>
      <c r="K75" s="2"/>
      <c r="L75" s="2"/>
      <c r="M75" s="2"/>
      <c r="N75" s="3"/>
    </row>
    <row r="76" spans="8:17">
      <c r="J76" s="4"/>
      <c r="K76" s="5"/>
      <c r="L76" s="5"/>
      <c r="M76" s="5"/>
      <c r="N76" s="6"/>
    </row>
    <row r="77" spans="8:17">
      <c r="J77" s="4"/>
      <c r="K77" s="5"/>
      <c r="L77" s="5"/>
      <c r="M77" s="5"/>
      <c r="N77" s="6"/>
    </row>
    <row r="78" spans="8:17">
      <c r="J78" s="7"/>
      <c r="K78" s="8"/>
      <c r="L78" s="8"/>
      <c r="M78" s="8"/>
      <c r="N78" s="9"/>
    </row>
    <row r="79" spans="8:17" ht="18">
      <c r="H79" s="58" t="s">
        <v>40</v>
      </c>
      <c r="I79" s="58"/>
      <c r="J79" s="58"/>
      <c r="K79" s="58"/>
      <c r="L79" s="58"/>
      <c r="M79" s="58"/>
      <c r="N79" s="58"/>
      <c r="O79" s="58"/>
      <c r="P79" s="58"/>
      <c r="Q79" s="58"/>
    </row>
    <row r="80" spans="8:17">
      <c r="H80" s="33" t="s">
        <v>36</v>
      </c>
      <c r="I80" s="33">
        <v>0</v>
      </c>
      <c r="J80" s="33">
        <v>1</v>
      </c>
      <c r="K80" s="33">
        <v>2</v>
      </c>
      <c r="L80" s="33">
        <v>3</v>
      </c>
      <c r="M80" s="33">
        <v>4</v>
      </c>
      <c r="N80" s="33">
        <v>5</v>
      </c>
      <c r="O80" s="33">
        <v>6</v>
      </c>
      <c r="P80" s="33">
        <v>7</v>
      </c>
      <c r="Q80" s="32"/>
    </row>
    <row r="81" spans="8:17">
      <c r="H81" s="33">
        <v>0</v>
      </c>
      <c r="I81">
        <f>IF($H63&gt;I$62,-1,MAX(MIN($D$23-I27,$D$23-$D$33),0))</f>
        <v>0</v>
      </c>
      <c r="J81">
        <f t="shared" ref="J81:P81" si="8">IF($H63&gt;J$62,-1,MAX(MIN($D$23-J27,$D$23-$D$33),0))</f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  <c r="O81">
        <f t="shared" si="8"/>
        <v>0</v>
      </c>
      <c r="P81">
        <f t="shared" si="8"/>
        <v>0</v>
      </c>
      <c r="Q81" s="32"/>
    </row>
    <row r="82" spans="8:17">
      <c r="H82" s="33">
        <v>1</v>
      </c>
      <c r="I82" s="32">
        <f t="shared" ref="I82:P88" si="9">IF($H64&gt;I$62,-1,MAX(MIN($D$23-I28,$D$23-$D$33),0))</f>
        <v>-1</v>
      </c>
      <c r="J82" s="34">
        <f t="shared" si="9"/>
        <v>20</v>
      </c>
      <c r="K82" s="34">
        <f t="shared" si="9"/>
        <v>4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 s="32"/>
    </row>
    <row r="83" spans="8:17">
      <c r="H83" s="33">
        <v>2</v>
      </c>
      <c r="I83" s="32">
        <f t="shared" si="9"/>
        <v>-1</v>
      </c>
      <c r="J83" s="32">
        <f t="shared" si="9"/>
        <v>-1</v>
      </c>
      <c r="K83" s="34">
        <f t="shared" si="9"/>
        <v>30</v>
      </c>
      <c r="L83" s="34">
        <f t="shared" si="9"/>
        <v>23.199999999999989</v>
      </c>
      <c r="M83" s="34">
        <f t="shared" si="9"/>
        <v>7.8399999999999892</v>
      </c>
      <c r="N83">
        <f t="shared" si="9"/>
        <v>0</v>
      </c>
      <c r="O83">
        <f t="shared" si="9"/>
        <v>0</v>
      </c>
      <c r="P83">
        <f t="shared" si="9"/>
        <v>0</v>
      </c>
      <c r="Q83" s="32"/>
    </row>
    <row r="84" spans="8:17">
      <c r="H84" s="33">
        <v>3</v>
      </c>
      <c r="I84" s="32">
        <f t="shared" si="9"/>
        <v>-1</v>
      </c>
      <c r="J84" s="32">
        <f t="shared" si="9"/>
        <v>-1</v>
      </c>
      <c r="K84" s="32">
        <f t="shared" si="9"/>
        <v>-1</v>
      </c>
      <c r="L84" s="34">
        <f t="shared" si="9"/>
        <v>30</v>
      </c>
      <c r="M84" s="34">
        <f t="shared" si="9"/>
        <v>30</v>
      </c>
      <c r="N84" s="34">
        <f t="shared" si="9"/>
        <v>26.271999999999991</v>
      </c>
      <c r="O84" s="34">
        <f t="shared" si="9"/>
        <v>11.526399999999981</v>
      </c>
      <c r="P84">
        <f t="shared" si="9"/>
        <v>0</v>
      </c>
      <c r="Q84" s="32"/>
    </row>
    <row r="85" spans="8:17">
      <c r="H85" s="33">
        <v>4</v>
      </c>
      <c r="I85" s="32">
        <f t="shared" si="9"/>
        <v>-1</v>
      </c>
      <c r="J85" s="32">
        <f t="shared" si="9"/>
        <v>-1</v>
      </c>
      <c r="K85" s="32">
        <f t="shared" si="9"/>
        <v>-1</v>
      </c>
      <c r="L85" s="32">
        <f t="shared" si="9"/>
        <v>-1</v>
      </c>
      <c r="M85" s="34">
        <f t="shared" si="9"/>
        <v>30</v>
      </c>
      <c r="N85" s="34">
        <f t="shared" si="9"/>
        <v>30</v>
      </c>
      <c r="O85" s="34">
        <f t="shared" si="9"/>
        <v>30</v>
      </c>
      <c r="P85" s="34">
        <f t="shared" si="9"/>
        <v>29.221119999999956</v>
      </c>
      <c r="Q85" s="32"/>
    </row>
    <row r="86" spans="8:17">
      <c r="H86" s="33">
        <v>5</v>
      </c>
      <c r="I86" s="32">
        <f t="shared" si="9"/>
        <v>-1</v>
      </c>
      <c r="J86" s="32">
        <f t="shared" si="9"/>
        <v>-1</v>
      </c>
      <c r="K86" s="32">
        <f t="shared" si="9"/>
        <v>-1</v>
      </c>
      <c r="L86" s="32">
        <f t="shared" si="9"/>
        <v>-1</v>
      </c>
      <c r="M86" s="32">
        <f t="shared" si="9"/>
        <v>-1</v>
      </c>
      <c r="N86" s="34">
        <f t="shared" si="9"/>
        <v>30</v>
      </c>
      <c r="O86" s="34">
        <f t="shared" si="9"/>
        <v>30</v>
      </c>
      <c r="P86" s="34">
        <f t="shared" si="9"/>
        <v>30</v>
      </c>
      <c r="Q86" s="32"/>
    </row>
    <row r="87" spans="8:17">
      <c r="H87" s="33">
        <v>6</v>
      </c>
      <c r="I87" s="32">
        <f t="shared" si="9"/>
        <v>-1</v>
      </c>
      <c r="J87" s="32">
        <f t="shared" si="9"/>
        <v>-1</v>
      </c>
      <c r="K87" s="32">
        <f t="shared" si="9"/>
        <v>-1</v>
      </c>
      <c r="L87" s="32">
        <f t="shared" si="9"/>
        <v>-1</v>
      </c>
      <c r="M87" s="32">
        <f t="shared" si="9"/>
        <v>-1</v>
      </c>
      <c r="N87" s="32">
        <f t="shared" si="9"/>
        <v>-1</v>
      </c>
      <c r="O87" s="34">
        <f t="shared" si="9"/>
        <v>30</v>
      </c>
      <c r="P87" s="34">
        <f t="shared" si="9"/>
        <v>30</v>
      </c>
      <c r="Q87" s="32"/>
    </row>
    <row r="88" spans="8:17">
      <c r="H88" s="33">
        <v>7</v>
      </c>
      <c r="I88" s="32">
        <f t="shared" si="9"/>
        <v>-1</v>
      </c>
      <c r="J88" s="32">
        <f t="shared" si="9"/>
        <v>-1</v>
      </c>
      <c r="K88" s="32">
        <f t="shared" si="9"/>
        <v>-1</v>
      </c>
      <c r="L88" s="32">
        <f t="shared" si="9"/>
        <v>-1</v>
      </c>
      <c r="M88" s="32">
        <f t="shared" si="9"/>
        <v>-1</v>
      </c>
      <c r="N88" s="32">
        <f t="shared" si="9"/>
        <v>-1</v>
      </c>
      <c r="O88" s="32">
        <f t="shared" si="9"/>
        <v>-1</v>
      </c>
      <c r="P88" s="34">
        <f t="shared" si="9"/>
        <v>30</v>
      </c>
      <c r="Q88" s="32"/>
    </row>
    <row r="89" spans="8:17">
      <c r="H89" s="31" t="s">
        <v>10</v>
      </c>
      <c r="I89" s="33">
        <f>SUMPRODUCT(I46:I53,I81:I88)/(1+$D$26)^I$62</f>
        <v>0</v>
      </c>
      <c r="J89" s="33">
        <f t="shared" ref="J89:P89" si="10">SUMPRODUCT(J46:J53,J81:J88)/(1+$D$26)^J$62</f>
        <v>7.1428571428571415</v>
      </c>
      <c r="K89" s="33">
        <f t="shared" si="10"/>
        <v>5.5272108843537398</v>
      </c>
      <c r="L89" s="33">
        <f t="shared" si="10"/>
        <v>6.6508746355685089</v>
      </c>
      <c r="M89" s="33">
        <f t="shared" si="10"/>
        <v>5.8677807857836983</v>
      </c>
      <c r="N89" s="33">
        <f t="shared" si="10"/>
        <v>5.8672643012501391</v>
      </c>
      <c r="O89" s="33">
        <f t="shared" si="10"/>
        <v>5.4934893632125412</v>
      </c>
      <c r="P89" s="33">
        <f t="shared" si="10"/>
        <v>5.0877789040372976</v>
      </c>
      <c r="Q89" s="32"/>
    </row>
  </sheetData>
  <mergeCells count="4">
    <mergeCell ref="H25:P25"/>
    <mergeCell ref="H44:Q44"/>
    <mergeCell ref="H61:Q61"/>
    <mergeCell ref="H79:Q79"/>
  </mergeCells>
  <pageMargins left="0.511811024" right="0.511811024" top="0.78740157499999996" bottom="0.78740157499999996" header="0.31496062000000002" footer="0.31496062000000002"/>
  <legacyDrawing r:id="rId1"/>
  <oleObjects>
    <oleObject progId="Word.Document.12" shapeId="13313" r:id="rId2"/>
    <oleObject progId="Equation.DSMT4" shapeId="13314" r:id="rId3"/>
    <oleObject progId="Equation.DSMT4" shapeId="13315" r:id="rId4"/>
    <oleObject progId="Equation.DSMT4" shapeId="13316" r:id="rId5"/>
    <oleObject progId="Equation.DSMT4" shapeId="13317" r:id="rId6"/>
    <oleObject progId="Equation.DSMT4" shapeId="13321" r:id="rId7"/>
    <oleObject progId="Equation.DSMT4" shapeId="13322" r:id="rId8"/>
  </oleObjects>
</worksheet>
</file>

<file path=xl/worksheets/sheet14.xml><?xml version="1.0" encoding="utf-8"?>
<worksheet xmlns="http://schemas.openxmlformats.org/spreadsheetml/2006/main" xmlns:r="http://schemas.openxmlformats.org/officeDocument/2006/relationships">
  <sheetPr codeName="Plan14"/>
  <dimension ref="B2:M167"/>
  <sheetViews>
    <sheetView tabSelected="1" topLeftCell="A39" workbookViewId="0">
      <selection activeCell="P48" sqref="P48"/>
    </sheetView>
  </sheetViews>
  <sheetFormatPr defaultRowHeight="15"/>
  <cols>
    <col min="6" max="6" width="10.7109375" customWidth="1"/>
    <col min="9" max="9" width="19.28515625" customWidth="1"/>
    <col min="10" max="10" width="13.28515625" customWidth="1"/>
  </cols>
  <sheetData>
    <row r="2" spans="3:13">
      <c r="C2" s="36" t="s">
        <v>46</v>
      </c>
      <c r="D2" t="s">
        <v>47</v>
      </c>
    </row>
    <row r="4" spans="3:13">
      <c r="C4">
        <v>1</v>
      </c>
      <c r="D4" t="s">
        <v>48</v>
      </c>
      <c r="E4">
        <v>28</v>
      </c>
      <c r="H4" s="1"/>
      <c r="I4" s="2"/>
      <c r="J4" s="2"/>
      <c r="K4" s="2"/>
      <c r="L4" s="2"/>
      <c r="M4" s="3"/>
    </row>
    <row r="5" spans="3:13">
      <c r="C5">
        <f>C4+1</f>
        <v>2</v>
      </c>
      <c r="D5" t="s">
        <v>49</v>
      </c>
      <c r="E5">
        <f>E4+1</f>
        <v>29</v>
      </c>
      <c r="H5" s="4"/>
      <c r="I5" s="5"/>
      <c r="J5" s="5"/>
      <c r="K5" s="5"/>
      <c r="L5" s="5"/>
      <c r="M5" s="6"/>
    </row>
    <row r="6" spans="3:13">
      <c r="C6">
        <f t="shared" ref="C6:C25" si="0">C5+1</f>
        <v>3</v>
      </c>
      <c r="D6" t="s">
        <v>50</v>
      </c>
      <c r="E6">
        <f t="shared" ref="E6:E25" si="1">E5+1</f>
        <v>30</v>
      </c>
      <c r="H6" s="4"/>
      <c r="I6" s="5"/>
      <c r="J6" s="5"/>
      <c r="K6" s="5"/>
      <c r="L6" s="5"/>
      <c r="M6" s="6"/>
    </row>
    <row r="7" spans="3:13">
      <c r="C7" s="37">
        <v>3</v>
      </c>
      <c r="D7" s="37" t="s">
        <v>51</v>
      </c>
      <c r="E7" s="37">
        <f t="shared" si="1"/>
        <v>31</v>
      </c>
      <c r="H7" s="4"/>
      <c r="I7" s="5"/>
      <c r="J7" s="5"/>
      <c r="K7" s="5"/>
      <c r="L7" s="5"/>
      <c r="M7" s="6"/>
    </row>
    <row r="8" spans="3:13">
      <c r="C8" s="37">
        <v>3</v>
      </c>
      <c r="D8" s="37" t="s">
        <v>52</v>
      </c>
      <c r="E8" s="37">
        <v>1</v>
      </c>
      <c r="H8" s="4"/>
      <c r="I8" s="5"/>
      <c r="J8" s="5"/>
      <c r="K8" s="5"/>
      <c r="L8" s="5"/>
      <c r="M8" s="6"/>
    </row>
    <row r="9" spans="3:13">
      <c r="C9">
        <f t="shared" si="0"/>
        <v>4</v>
      </c>
      <c r="D9" t="s">
        <v>53</v>
      </c>
      <c r="E9">
        <f t="shared" si="1"/>
        <v>2</v>
      </c>
      <c r="H9" s="4"/>
      <c r="I9" s="5"/>
      <c r="J9" s="5"/>
      <c r="K9" s="5"/>
      <c r="L9" s="5"/>
      <c r="M9" s="6"/>
    </row>
    <row r="10" spans="3:13">
      <c r="C10">
        <f t="shared" si="0"/>
        <v>5</v>
      </c>
      <c r="D10" t="s">
        <v>54</v>
      </c>
      <c r="E10">
        <f t="shared" si="1"/>
        <v>3</v>
      </c>
      <c r="H10" s="4"/>
      <c r="I10" s="5"/>
      <c r="J10" s="5"/>
      <c r="K10" s="5"/>
      <c r="L10" s="5"/>
      <c r="M10" s="6"/>
    </row>
    <row r="11" spans="3:13">
      <c r="C11">
        <f t="shared" si="0"/>
        <v>6</v>
      </c>
      <c r="D11" t="s">
        <v>48</v>
      </c>
      <c r="E11">
        <f t="shared" si="1"/>
        <v>4</v>
      </c>
      <c r="H11" s="4"/>
      <c r="I11" s="5"/>
      <c r="J11" s="5"/>
      <c r="K11" s="5"/>
      <c r="L11" s="5"/>
      <c r="M11" s="6"/>
    </row>
    <row r="12" spans="3:13">
      <c r="C12">
        <f t="shared" si="0"/>
        <v>7</v>
      </c>
      <c r="D12" t="s">
        <v>49</v>
      </c>
      <c r="E12">
        <f t="shared" si="1"/>
        <v>5</v>
      </c>
      <c r="H12" s="4"/>
      <c r="I12" s="5"/>
      <c r="J12" s="5"/>
      <c r="K12" s="5"/>
      <c r="L12" s="5"/>
      <c r="M12" s="6"/>
    </row>
    <row r="13" spans="3:13">
      <c r="C13">
        <f t="shared" si="0"/>
        <v>8</v>
      </c>
      <c r="D13" t="s">
        <v>50</v>
      </c>
      <c r="E13">
        <f t="shared" si="1"/>
        <v>6</v>
      </c>
      <c r="H13" s="4"/>
      <c r="I13" s="5"/>
      <c r="J13" s="5"/>
      <c r="K13" s="5"/>
      <c r="L13" s="5"/>
      <c r="M13" s="6"/>
    </row>
    <row r="14" spans="3:13">
      <c r="C14" s="37">
        <v>8</v>
      </c>
      <c r="D14" s="37" t="s">
        <v>51</v>
      </c>
      <c r="E14" s="37">
        <f t="shared" si="1"/>
        <v>7</v>
      </c>
      <c r="H14" s="4"/>
      <c r="I14" s="5"/>
      <c r="J14" s="5"/>
      <c r="K14" s="5"/>
      <c r="L14" s="5"/>
      <c r="M14" s="6"/>
    </row>
    <row r="15" spans="3:13">
      <c r="C15" s="37">
        <v>8</v>
      </c>
      <c r="D15" s="37" t="s">
        <v>52</v>
      </c>
      <c r="E15" s="37">
        <f t="shared" si="1"/>
        <v>8</v>
      </c>
      <c r="H15" s="7"/>
      <c r="I15" s="8"/>
      <c r="J15" s="8"/>
      <c r="K15" s="8"/>
      <c r="L15" s="8"/>
      <c r="M15" s="9"/>
    </row>
    <row r="16" spans="3:13">
      <c r="C16">
        <f t="shared" si="0"/>
        <v>9</v>
      </c>
      <c r="D16" t="s">
        <v>53</v>
      </c>
      <c r="E16">
        <f t="shared" si="1"/>
        <v>9</v>
      </c>
    </row>
    <row r="17" spans="3:13">
      <c r="C17">
        <f t="shared" si="0"/>
        <v>10</v>
      </c>
      <c r="D17" t="s">
        <v>54</v>
      </c>
      <c r="E17">
        <f t="shared" si="1"/>
        <v>10</v>
      </c>
      <c r="H17" s="1"/>
      <c r="I17" s="2"/>
      <c r="J17" s="2"/>
      <c r="K17" s="2"/>
      <c r="L17" s="2"/>
      <c r="M17" s="3"/>
    </row>
    <row r="18" spans="3:13">
      <c r="C18">
        <f t="shared" si="0"/>
        <v>11</v>
      </c>
      <c r="D18" t="s">
        <v>48</v>
      </c>
      <c r="E18">
        <f t="shared" si="1"/>
        <v>11</v>
      </c>
      <c r="H18" s="4"/>
      <c r="I18" s="5"/>
      <c r="J18" s="5"/>
      <c r="K18" s="5"/>
      <c r="L18" s="5"/>
      <c r="M18" s="6"/>
    </row>
    <row r="19" spans="3:13">
      <c r="C19">
        <f t="shared" si="0"/>
        <v>12</v>
      </c>
      <c r="D19" t="s">
        <v>49</v>
      </c>
      <c r="E19">
        <f t="shared" si="1"/>
        <v>12</v>
      </c>
      <c r="H19" s="4"/>
      <c r="I19" s="5"/>
      <c r="J19" s="5"/>
      <c r="K19" s="5"/>
      <c r="L19" s="5"/>
      <c r="M19" s="6"/>
    </row>
    <row r="20" spans="3:13">
      <c r="C20">
        <f t="shared" si="0"/>
        <v>13</v>
      </c>
      <c r="D20" t="s">
        <v>50</v>
      </c>
      <c r="E20">
        <f t="shared" si="1"/>
        <v>13</v>
      </c>
      <c r="H20" s="4"/>
      <c r="I20" s="5"/>
      <c r="J20" s="5"/>
      <c r="K20" s="5"/>
      <c r="L20" s="5"/>
      <c r="M20" s="6"/>
    </row>
    <row r="21" spans="3:13">
      <c r="C21" s="37">
        <v>13</v>
      </c>
      <c r="D21" s="37" t="s">
        <v>51</v>
      </c>
      <c r="E21" s="37">
        <f t="shared" si="1"/>
        <v>14</v>
      </c>
      <c r="H21" s="4"/>
      <c r="I21" s="5"/>
      <c r="J21" s="5"/>
      <c r="K21" s="5"/>
      <c r="L21" s="5"/>
      <c r="M21" s="6"/>
    </row>
    <row r="22" spans="3:13">
      <c r="C22" s="37">
        <v>13</v>
      </c>
      <c r="D22" s="37" t="s">
        <v>52</v>
      </c>
      <c r="E22" s="37">
        <f t="shared" si="1"/>
        <v>15</v>
      </c>
      <c r="H22" s="4"/>
      <c r="I22" s="5"/>
      <c r="J22" s="5"/>
      <c r="K22" s="5"/>
      <c r="L22" s="5"/>
      <c r="M22" s="6"/>
    </row>
    <row r="23" spans="3:13">
      <c r="C23">
        <f t="shared" si="0"/>
        <v>14</v>
      </c>
      <c r="D23" t="s">
        <v>53</v>
      </c>
      <c r="E23">
        <f t="shared" si="1"/>
        <v>16</v>
      </c>
      <c r="H23" s="4"/>
      <c r="I23" s="5"/>
      <c r="J23" s="5"/>
      <c r="K23" s="5"/>
      <c r="L23" s="5"/>
      <c r="M23" s="6"/>
    </row>
    <row r="24" spans="3:13">
      <c r="C24">
        <f t="shared" si="0"/>
        <v>15</v>
      </c>
      <c r="D24" t="s">
        <v>54</v>
      </c>
      <c r="E24">
        <f t="shared" si="1"/>
        <v>17</v>
      </c>
      <c r="H24" s="4"/>
      <c r="I24" s="5"/>
      <c r="J24" s="5"/>
      <c r="K24" s="5"/>
      <c r="L24" s="5"/>
      <c r="M24" s="6"/>
    </row>
    <row r="25" spans="3:13">
      <c r="C25">
        <f t="shared" si="0"/>
        <v>16</v>
      </c>
      <c r="D25" t="s">
        <v>48</v>
      </c>
      <c r="E25">
        <f t="shared" si="1"/>
        <v>18</v>
      </c>
      <c r="H25" s="4"/>
      <c r="I25" s="5"/>
      <c r="J25" s="5"/>
      <c r="K25" s="5"/>
      <c r="L25" s="5"/>
      <c r="M25" s="6"/>
    </row>
    <row r="26" spans="3:13">
      <c r="C26" s="36" t="s">
        <v>55</v>
      </c>
      <c r="D26" s="38">
        <f>16/252</f>
        <v>6.3492063492063489E-2</v>
      </c>
      <c r="H26" s="4"/>
      <c r="I26" s="5"/>
      <c r="J26" s="5"/>
      <c r="K26" s="5"/>
      <c r="L26" s="5"/>
      <c r="M26" s="6"/>
    </row>
    <row r="27" spans="3:13">
      <c r="H27" s="7"/>
      <c r="I27" s="8"/>
      <c r="J27" s="8"/>
      <c r="K27" s="8"/>
      <c r="L27" s="8"/>
      <c r="M27" s="9"/>
    </row>
    <row r="30" spans="3:13">
      <c r="C30" s="39" t="s">
        <v>4</v>
      </c>
      <c r="D30" s="40">
        <v>37.11</v>
      </c>
      <c r="H30" s="1"/>
      <c r="I30" s="2"/>
      <c r="J30" s="2"/>
      <c r="K30" s="2"/>
      <c r="L30" s="2"/>
      <c r="M30" s="3"/>
    </row>
    <row r="31" spans="3:13">
      <c r="C31" s="41" t="s">
        <v>56</v>
      </c>
      <c r="D31" s="40">
        <v>0.40500000000000003</v>
      </c>
      <c r="H31" s="4"/>
      <c r="I31" s="5"/>
      <c r="J31" s="5"/>
      <c r="K31" s="5"/>
      <c r="L31" s="5"/>
      <c r="M31" s="6"/>
    </row>
    <row r="32" spans="3:13">
      <c r="C32" s="39" t="s">
        <v>57</v>
      </c>
      <c r="D32" s="40">
        <v>0.05</v>
      </c>
      <c r="H32" s="7"/>
      <c r="I32" s="8"/>
      <c r="J32" s="8"/>
      <c r="K32" s="8"/>
      <c r="L32" s="8"/>
      <c r="M32" s="9"/>
    </row>
    <row r="33" spans="2:13">
      <c r="C33" s="39" t="s">
        <v>58</v>
      </c>
      <c r="D33" s="40">
        <f>D26</f>
        <v>6.3492063492063489E-2</v>
      </c>
    </row>
    <row r="34" spans="2:13">
      <c r="C34" s="39" t="s">
        <v>59</v>
      </c>
      <c r="D34" s="40">
        <f>(D32+D31^2/2)*D33</f>
        <v>8.3817460317460336E-3</v>
      </c>
    </row>
    <row r="35" spans="2:13">
      <c r="C35" s="39" t="s">
        <v>60</v>
      </c>
      <c r="D35" s="40">
        <f>(D32-D31^2/2)*D33</f>
        <v>-2.0325396825396831E-3</v>
      </c>
    </row>
    <row r="36" spans="2:13">
      <c r="C36" s="41" t="s">
        <v>61</v>
      </c>
      <c r="D36" s="40">
        <f>D31*SQRT(D33)</f>
        <v>0.10205040771249137</v>
      </c>
    </row>
    <row r="37" spans="2:13">
      <c r="C37" s="39" t="s">
        <v>62</v>
      </c>
      <c r="D37" s="40">
        <f>EXP(-1*D32*D33)</f>
        <v>0.99683043054995335</v>
      </c>
    </row>
    <row r="38" spans="2:13">
      <c r="C38" s="42"/>
      <c r="D38" s="43"/>
    </row>
    <row r="39" spans="2:13">
      <c r="B39" s="66" t="s">
        <v>75</v>
      </c>
      <c r="C39" s="67"/>
      <c r="D39" s="67"/>
      <c r="E39" s="68"/>
      <c r="H39" s="44" t="s">
        <v>63</v>
      </c>
      <c r="I39">
        <f>SUM(I41:I62)</f>
        <v>3.053599279689688</v>
      </c>
    </row>
    <row r="40" spans="2:13">
      <c r="C40" s="64" t="s">
        <v>64</v>
      </c>
      <c r="D40" s="64" t="s">
        <v>65</v>
      </c>
      <c r="E40" s="65" t="s">
        <v>66</v>
      </c>
      <c r="F40" s="56" t="s">
        <v>67</v>
      </c>
      <c r="G40" s="46" t="s">
        <v>68</v>
      </c>
      <c r="H40" s="62" t="s">
        <v>69</v>
      </c>
      <c r="I40" s="54" t="s">
        <v>70</v>
      </c>
      <c r="J40" s="54" t="s">
        <v>71</v>
      </c>
      <c r="K40" s="54" t="s">
        <v>72</v>
      </c>
      <c r="L40" s="47"/>
      <c r="M40" s="47"/>
    </row>
    <row r="41" spans="2:13">
      <c r="C41" s="45">
        <v>24</v>
      </c>
      <c r="D41" s="45">
        <v>13.3</v>
      </c>
      <c r="E41" s="55">
        <f>(LN($D$30/C41)+$D$34)/($D$36)</f>
        <v>4.3528918768046525</v>
      </c>
      <c r="F41" s="55">
        <f>(LN($D$30/C41)+$D$35)/($D$36)</f>
        <v>4.250841469092161</v>
      </c>
      <c r="G41" s="12">
        <f>$D$30*NORMSDIST(E41)-C41*$D$37*NORMSDIST(F41)</f>
        <v>13.186075126653371</v>
      </c>
      <c r="H41" s="63">
        <f>G41-D41</f>
        <v>-0.1139248733466296</v>
      </c>
      <c r="I41" s="55">
        <f>H41^2</f>
        <v>1.2978876767045594E-2</v>
      </c>
      <c r="J41" s="69">
        <f>H41/D41</f>
        <v>-8.5657799508744061E-3</v>
      </c>
      <c r="K41" s="55">
        <f>C41-$D$30</f>
        <v>-13.11</v>
      </c>
      <c r="L41" s="49"/>
      <c r="M41" s="51"/>
    </row>
    <row r="42" spans="2:13">
      <c r="C42" s="45">
        <v>25</v>
      </c>
      <c r="D42" s="45">
        <v>12.3</v>
      </c>
      <c r="E42" s="55">
        <f t="shared" ref="E42:E62" si="2">(LN($D$30/C42)+$D$34)/($D$36)</f>
        <v>3.9528739304259992</v>
      </c>
      <c r="F42" s="55">
        <f t="shared" ref="F42:F62" si="3">(LN($D$30/C42)+$D$35)/($D$36)</f>
        <v>3.8508235227135077</v>
      </c>
      <c r="G42" s="12">
        <f t="shared" ref="G42:G62" si="4">$D$30*NORMSDIST(E42)-C42*$D$37*NORMSDIST(F42)</f>
        <v>12.189273306201674</v>
      </c>
      <c r="H42" s="63">
        <f t="shared" ref="H42:H62" si="5">G42-D42</f>
        <v>-0.11072669379832689</v>
      </c>
      <c r="I42" s="55">
        <f t="shared" ref="I42:I62" si="6">H42^2</f>
        <v>1.2260400719508444E-2</v>
      </c>
      <c r="J42" s="69">
        <f t="shared" ref="J42:J62" si="7">H42/D42</f>
        <v>-9.0021702275062503E-3</v>
      </c>
      <c r="K42" s="55">
        <f t="shared" ref="K42:K62" si="8">C42-$D$30</f>
        <v>-12.11</v>
      </c>
      <c r="L42" s="49"/>
      <c r="M42" s="51"/>
    </row>
    <row r="43" spans="2:13">
      <c r="C43" s="45">
        <v>26</v>
      </c>
      <c r="D43" s="45">
        <v>11.3</v>
      </c>
      <c r="E43" s="55">
        <f t="shared" si="2"/>
        <v>3.5685470665512513</v>
      </c>
      <c r="F43" s="55">
        <f t="shared" si="3"/>
        <v>3.4664966588387598</v>
      </c>
      <c r="G43" s="12">
        <f t="shared" si="4"/>
        <v>11.192581205772569</v>
      </c>
      <c r="H43" s="63">
        <f t="shared" si="5"/>
        <v>-0.10741879422743139</v>
      </c>
      <c r="I43" s="55">
        <f t="shared" si="6"/>
        <v>1.1538797353275248E-2</v>
      </c>
      <c r="J43" s="69">
        <f t="shared" si="7"/>
        <v>-9.506087984728441E-3</v>
      </c>
      <c r="K43" s="55">
        <f t="shared" si="8"/>
        <v>-11.11</v>
      </c>
      <c r="L43" s="49"/>
      <c r="M43" s="51"/>
    </row>
    <row r="44" spans="2:13">
      <c r="C44" s="45">
        <v>27</v>
      </c>
      <c r="D44" s="45">
        <v>10.3</v>
      </c>
      <c r="E44" s="55">
        <f t="shared" si="2"/>
        <v>3.1987266138081938</v>
      </c>
      <c r="F44" s="55">
        <f t="shared" si="3"/>
        <v>3.0966762060957027</v>
      </c>
      <c r="G44" s="12">
        <f t="shared" si="4"/>
        <v>10.196302029664118</v>
      </c>
      <c r="H44" s="63">
        <f t="shared" si="5"/>
        <v>-0.10369797033588313</v>
      </c>
      <c r="I44" s="55">
        <f t="shared" si="6"/>
        <v>1.0753269051781696E-2</v>
      </c>
      <c r="J44" s="69">
        <f t="shared" si="7"/>
        <v>-1.0067764110279915E-2</v>
      </c>
      <c r="K44" s="55">
        <f t="shared" si="8"/>
        <v>-10.11</v>
      </c>
      <c r="L44" s="49"/>
      <c r="M44" s="51"/>
    </row>
    <row r="45" spans="2:13">
      <c r="C45" s="45">
        <v>28</v>
      </c>
      <c r="D45" s="45">
        <v>9.3000000000000007</v>
      </c>
      <c r="E45" s="55">
        <f t="shared" si="2"/>
        <v>2.8423571980844073</v>
      </c>
      <c r="F45" s="55">
        <f t="shared" si="3"/>
        <v>2.7403067903719163</v>
      </c>
      <c r="G45" s="12">
        <f t="shared" si="4"/>
        <v>9.2013184928144227</v>
      </c>
      <c r="H45" s="63">
        <f t="shared" si="5"/>
        <v>-9.8681507185577999E-2</v>
      </c>
      <c r="I45" s="55">
        <f t="shared" si="6"/>
        <v>9.738039860417283E-3</v>
      </c>
      <c r="J45" s="69">
        <f t="shared" si="7"/>
        <v>-1.0610914751137419E-2</v>
      </c>
      <c r="K45" s="55">
        <f t="shared" si="8"/>
        <v>-9.11</v>
      </c>
      <c r="L45" s="49"/>
      <c r="M45" s="51"/>
    </row>
    <row r="46" spans="2:13">
      <c r="C46" s="45">
        <v>29</v>
      </c>
      <c r="D46" s="45">
        <v>8.3000000000000007</v>
      </c>
      <c r="E46" s="55">
        <f t="shared" si="2"/>
        <v>2.4984945855005001</v>
      </c>
      <c r="F46" s="55">
        <f t="shared" si="3"/>
        <v>2.3964441777880086</v>
      </c>
      <c r="G46" s="12">
        <f t="shared" si="4"/>
        <v>8.2097826232507209</v>
      </c>
      <c r="H46" s="63">
        <f t="shared" si="5"/>
        <v>-9.0217376749279765E-2</v>
      </c>
      <c r="I46" s="55">
        <f t="shared" si="6"/>
        <v>8.1391750675214852E-3</v>
      </c>
      <c r="J46" s="69">
        <f t="shared" si="7"/>
        <v>-1.0869563463768646E-2</v>
      </c>
      <c r="K46" s="55">
        <f t="shared" si="8"/>
        <v>-8.11</v>
      </c>
      <c r="L46" s="49"/>
      <c r="M46" s="51"/>
    </row>
    <row r="47" spans="2:13">
      <c r="C47" s="45">
        <v>30</v>
      </c>
      <c r="D47" s="45">
        <v>7.3</v>
      </c>
      <c r="E47" s="55">
        <f t="shared" si="2"/>
        <v>2.1662906047854706</v>
      </c>
      <c r="F47" s="55">
        <f t="shared" si="3"/>
        <v>2.0642401970729791</v>
      </c>
      <c r="G47" s="12">
        <f t="shared" si="4"/>
        <v>7.2261451881269139</v>
      </c>
      <c r="H47" s="63">
        <f t="shared" si="5"/>
        <v>-7.3854811873085957E-2</v>
      </c>
      <c r="I47" s="55">
        <f t="shared" si="6"/>
        <v>5.4545332368089181E-3</v>
      </c>
      <c r="J47" s="69">
        <f t="shared" si="7"/>
        <v>-1.0117097516861091E-2</v>
      </c>
      <c r="K47" s="55">
        <f t="shared" si="8"/>
        <v>-7.1099999999999994</v>
      </c>
      <c r="L47" s="49"/>
      <c r="M47" s="51"/>
    </row>
    <row r="48" spans="2:13">
      <c r="C48" s="45">
        <v>31</v>
      </c>
      <c r="D48" s="45">
        <v>6.3</v>
      </c>
      <c r="E48" s="55">
        <f t="shared" si="2"/>
        <v>1.8449805428465684</v>
      </c>
      <c r="F48" s="55">
        <f t="shared" si="3"/>
        <v>1.7429301351340769</v>
      </c>
      <c r="G48" s="12">
        <f t="shared" si="4"/>
        <v>6.2582964214306642</v>
      </c>
      <c r="H48" s="63">
        <f t="shared" si="5"/>
        <v>-4.1703578569335598E-2</v>
      </c>
      <c r="I48" s="55">
        <f t="shared" si="6"/>
        <v>1.7391884654887474E-3</v>
      </c>
      <c r="J48" s="69">
        <f t="shared" si="7"/>
        <v>-6.6196156459262852E-3</v>
      </c>
      <c r="K48" s="55">
        <f t="shared" si="8"/>
        <v>-6.1099999999999994</v>
      </c>
      <c r="L48" s="49"/>
      <c r="M48" s="51"/>
    </row>
    <row r="49" spans="3:13">
      <c r="C49" s="45">
        <v>32</v>
      </c>
      <c r="D49" s="45">
        <v>5.4</v>
      </c>
      <c r="E49" s="55">
        <f t="shared" si="2"/>
        <v>1.5338725421414023</v>
      </c>
      <c r="F49" s="55">
        <f t="shared" si="3"/>
        <v>1.4318221344289108</v>
      </c>
      <c r="G49" s="12">
        <f t="shared" si="4"/>
        <v>5.3183165680837803</v>
      </c>
      <c r="H49" s="63">
        <f t="shared" si="5"/>
        <v>-8.1683431916220073E-2</v>
      </c>
      <c r="I49" s="55">
        <f t="shared" si="6"/>
        <v>6.6721830496117599E-3</v>
      </c>
      <c r="J49" s="69">
        <f t="shared" si="7"/>
        <v>-1.5126561465966679E-2</v>
      </c>
      <c r="K49" s="55">
        <f t="shared" si="8"/>
        <v>-5.1099999999999994</v>
      </c>
      <c r="L49" s="49"/>
      <c r="M49" s="51"/>
    </row>
    <row r="50" spans="3:13">
      <c r="C50" s="45">
        <v>33</v>
      </c>
      <c r="D50" s="45">
        <v>4.4000000000000004</v>
      </c>
      <c r="E50" s="55">
        <f t="shared" si="2"/>
        <v>1.2323386300628998</v>
      </c>
      <c r="F50" s="55">
        <f t="shared" si="3"/>
        <v>1.1302882223504085</v>
      </c>
      <c r="G50" s="12">
        <f t="shared" si="4"/>
        <v>4.4222398827353828</v>
      </c>
      <c r="H50" s="63">
        <f t="shared" si="5"/>
        <v>2.2239882735382466E-2</v>
      </c>
      <c r="I50" s="55">
        <f t="shared" si="6"/>
        <v>4.9461238408356309E-4</v>
      </c>
      <c r="J50" s="69">
        <f t="shared" si="7"/>
        <v>5.0545188034960145E-3</v>
      </c>
      <c r="K50" s="55">
        <f t="shared" si="8"/>
        <v>-4.1099999999999994</v>
      </c>
      <c r="L50" s="49"/>
      <c r="M50" s="51"/>
    </row>
    <row r="51" spans="3:13">
      <c r="C51" s="45">
        <v>34</v>
      </c>
      <c r="D51" s="45">
        <v>3.4</v>
      </c>
      <c r="E51" s="55">
        <f t="shared" si="2"/>
        <v>0.93980708786870881</v>
      </c>
      <c r="F51" s="55">
        <f t="shared" si="3"/>
        <v>0.83775668015621751</v>
      </c>
      <c r="G51" s="12">
        <f t="shared" si="4"/>
        <v>3.5884827707421714</v>
      </c>
      <c r="H51" s="63">
        <f t="shared" si="5"/>
        <v>0.18848277074217146</v>
      </c>
      <c r="I51" s="55">
        <f t="shared" si="6"/>
        <v>3.5525754866645963E-2</v>
      </c>
      <c r="J51" s="69">
        <f t="shared" si="7"/>
        <v>5.5436109041815139E-2</v>
      </c>
      <c r="K51" s="55">
        <f t="shared" si="8"/>
        <v>-3.1099999999999994</v>
      </c>
      <c r="L51" s="49"/>
      <c r="M51" s="51"/>
    </row>
    <row r="52" spans="3:13">
      <c r="C52" s="45">
        <v>35</v>
      </c>
      <c r="D52" s="45">
        <v>2.4</v>
      </c>
      <c r="E52" s="55">
        <f t="shared" si="2"/>
        <v>0.65575592606522515</v>
      </c>
      <c r="F52" s="55">
        <f t="shared" si="3"/>
        <v>0.55370551835273374</v>
      </c>
      <c r="G52" s="12">
        <f t="shared" si="4"/>
        <v>2.8351221789103462</v>
      </c>
      <c r="H52" s="63">
        <f t="shared" si="5"/>
        <v>0.43512217891034632</v>
      </c>
      <c r="I52" s="55">
        <f t="shared" si="6"/>
        <v>0.18933131057968744</v>
      </c>
      <c r="J52" s="69">
        <f t="shared" si="7"/>
        <v>0.18130090787931097</v>
      </c>
      <c r="K52" s="55">
        <f t="shared" si="8"/>
        <v>-2.1099999999999994</v>
      </c>
      <c r="L52" s="49"/>
      <c r="M52" s="51"/>
    </row>
    <row r="53" spans="3:13">
      <c r="C53" s="45">
        <v>36</v>
      </c>
      <c r="D53" s="45">
        <v>1.55</v>
      </c>
      <c r="E53" s="55">
        <f t="shared" si="2"/>
        <v>0.37970727914494284</v>
      </c>
      <c r="F53" s="55">
        <f t="shared" si="3"/>
        <v>0.27765687143245149</v>
      </c>
      <c r="G53" s="12">
        <f t="shared" si="4"/>
        <v>2.176755634949096</v>
      </c>
      <c r="H53" s="63">
        <f t="shared" si="5"/>
        <v>0.62675563494909592</v>
      </c>
      <c r="I53" s="55">
        <f t="shared" si="6"/>
        <v>0.39282262594044437</v>
      </c>
      <c r="J53" s="69">
        <f t="shared" si="7"/>
        <v>0.40435847416070703</v>
      </c>
      <c r="K53" s="55">
        <f t="shared" si="8"/>
        <v>-1.1099999999999994</v>
      </c>
      <c r="L53" s="49"/>
      <c r="M53" s="51"/>
    </row>
    <row r="54" spans="3:13">
      <c r="C54" s="45">
        <v>37</v>
      </c>
      <c r="D54" s="45">
        <v>0.8</v>
      </c>
      <c r="E54" s="55">
        <f t="shared" si="2"/>
        <v>0.11122256847817151</v>
      </c>
      <c r="F54" s="55">
        <f t="shared" si="3"/>
        <v>9.1721607656801447E-3</v>
      </c>
      <c r="G54" s="12">
        <f t="shared" si="4"/>
        <v>1.6219125102001222</v>
      </c>
      <c r="H54" s="63">
        <f t="shared" si="5"/>
        <v>0.82191251020012213</v>
      </c>
      <c r="I54" s="55">
        <f t="shared" si="6"/>
        <v>0.67554017442346581</v>
      </c>
      <c r="J54" s="69">
        <f t="shared" si="7"/>
        <v>1.0273906377501525</v>
      </c>
      <c r="K54" s="55">
        <f t="shared" si="8"/>
        <v>-0.10999999999999943</v>
      </c>
      <c r="L54" s="49"/>
      <c r="M54" s="51"/>
    </row>
    <row r="55" spans="3:13">
      <c r="C55" s="45">
        <v>38</v>
      </c>
      <c r="D55" s="45">
        <v>0.3</v>
      </c>
      <c r="E55" s="55">
        <f t="shared" si="2"/>
        <v>-0.15010168960117343</v>
      </c>
      <c r="F55" s="55">
        <f t="shared" si="3"/>
        <v>-0.25215209731366484</v>
      </c>
      <c r="G55" s="12">
        <f t="shared" si="4"/>
        <v>1.1717853193351377</v>
      </c>
      <c r="H55" s="63">
        <f t="shared" si="5"/>
        <v>0.8717853193351377</v>
      </c>
      <c r="I55" s="55">
        <f t="shared" si="6"/>
        <v>0.76000964300826801</v>
      </c>
      <c r="J55" s="69">
        <f t="shared" si="7"/>
        <v>2.9059510644504591</v>
      </c>
      <c r="K55" s="55">
        <f t="shared" si="8"/>
        <v>0.89000000000000057</v>
      </c>
      <c r="L55" s="49"/>
      <c r="M55" s="51"/>
    </row>
    <row r="56" spans="3:13">
      <c r="C56" s="45">
        <v>39</v>
      </c>
      <c r="D56" s="45">
        <v>0.1</v>
      </c>
      <c r="E56" s="55">
        <f t="shared" si="2"/>
        <v>-0.40463753110845901</v>
      </c>
      <c r="F56" s="55">
        <f t="shared" si="3"/>
        <v>-0.50668793882095042</v>
      </c>
      <c r="G56" s="12">
        <f t="shared" si="4"/>
        <v>0.82053905112688952</v>
      </c>
      <c r="H56" s="63">
        <f t="shared" si="5"/>
        <v>0.72053905112688954</v>
      </c>
      <c r="I56" s="55">
        <f t="shared" si="6"/>
        <v>0.51917652419883831</v>
      </c>
      <c r="J56" s="69">
        <f t="shared" si="7"/>
        <v>7.2053905112688952</v>
      </c>
      <c r="K56" s="55">
        <f t="shared" si="8"/>
        <v>1.8900000000000006</v>
      </c>
      <c r="L56" s="49"/>
      <c r="M56" s="51"/>
    </row>
    <row r="57" spans="3:13">
      <c r="C57" s="45">
        <v>40</v>
      </c>
      <c r="D57" s="45">
        <v>0.05</v>
      </c>
      <c r="E57" s="55">
        <f t="shared" si="2"/>
        <v>-0.65272872987777997</v>
      </c>
      <c r="F57" s="55">
        <f t="shared" si="3"/>
        <v>-0.75477913759027127</v>
      </c>
      <c r="G57" s="12">
        <f t="shared" si="4"/>
        <v>0.55691303373737178</v>
      </c>
      <c r="H57" s="63">
        <f t="shared" si="5"/>
        <v>0.50691303373737173</v>
      </c>
      <c r="I57" s="55">
        <f t="shared" si="6"/>
        <v>0.25696082377282575</v>
      </c>
      <c r="J57" s="69">
        <f t="shared" si="7"/>
        <v>10.138260674747434</v>
      </c>
      <c r="K57" s="55">
        <f t="shared" si="8"/>
        <v>2.8900000000000006</v>
      </c>
      <c r="L57" s="49"/>
      <c r="M57" s="51"/>
    </row>
    <row r="58" spans="3:13">
      <c r="C58" s="45">
        <v>41</v>
      </c>
      <c r="D58" s="45">
        <v>0.05</v>
      </c>
      <c r="E58" s="55">
        <f t="shared" si="2"/>
        <v>-0.89469358963550294</v>
      </c>
      <c r="F58" s="55">
        <f t="shared" si="3"/>
        <v>-0.99674399734799424</v>
      </c>
      <c r="G58" s="12">
        <f t="shared" si="4"/>
        <v>0.36649409196548</v>
      </c>
      <c r="H58" s="63">
        <f t="shared" si="5"/>
        <v>0.31649409196548001</v>
      </c>
      <c r="I58" s="55">
        <f t="shared" si="6"/>
        <v>0.10016851024905371</v>
      </c>
      <c r="J58" s="69">
        <f t="shared" si="7"/>
        <v>6.3298818393095999</v>
      </c>
      <c r="K58" s="55">
        <f t="shared" si="8"/>
        <v>3.8900000000000006</v>
      </c>
      <c r="L58" s="49"/>
      <c r="M58" s="51"/>
    </row>
    <row r="59" spans="3:13">
      <c r="C59" s="45">
        <v>42</v>
      </c>
      <c r="D59" s="45">
        <v>0.05</v>
      </c>
      <c r="E59" s="55">
        <f t="shared" si="2"/>
        <v>-1.1308273995753031</v>
      </c>
      <c r="F59" s="55">
        <f t="shared" si="3"/>
        <v>-1.2328778072877944</v>
      </c>
      <c r="G59" s="12">
        <f t="shared" si="4"/>
        <v>0.23399691194207328</v>
      </c>
      <c r="H59" s="55">
        <f t="shared" si="5"/>
        <v>0.18399691194207329</v>
      </c>
      <c r="I59" s="55">
        <f t="shared" si="6"/>
        <v>3.3854863604219076E-2</v>
      </c>
      <c r="J59" s="69">
        <f t="shared" si="7"/>
        <v>3.6799382388414656</v>
      </c>
      <c r="K59" s="55">
        <f t="shared" si="8"/>
        <v>4.8900000000000006</v>
      </c>
      <c r="L59" s="49"/>
      <c r="M59" s="51"/>
    </row>
    <row r="60" spans="3:13">
      <c r="C60" s="45">
        <v>43</v>
      </c>
      <c r="D60" s="45">
        <v>0.05</v>
      </c>
      <c r="E60" s="55">
        <f t="shared" si="2"/>
        <v>-1.3614046009568701</v>
      </c>
      <c r="F60" s="55">
        <f t="shared" si="3"/>
        <v>-1.4634550086693616</v>
      </c>
      <c r="G60" s="12">
        <f t="shared" si="4"/>
        <v>0.14507020132815196</v>
      </c>
      <c r="H60" s="55">
        <f t="shared" si="5"/>
        <v>9.5070201328151957E-2</v>
      </c>
      <c r="I60" s="55">
        <f t="shared" si="6"/>
        <v>9.0383431805753454E-3</v>
      </c>
      <c r="J60" s="69">
        <f t="shared" si="7"/>
        <v>1.901404026563039</v>
      </c>
      <c r="K60" s="55">
        <f t="shared" si="8"/>
        <v>5.8900000000000006</v>
      </c>
      <c r="L60" s="49"/>
      <c r="M60" s="51"/>
    </row>
    <row r="61" spans="3:13">
      <c r="C61" s="45">
        <v>44</v>
      </c>
      <c r="D61" s="45">
        <v>0.05</v>
      </c>
      <c r="E61" s="55">
        <f t="shared" si="2"/>
        <v>-1.5866807046003513</v>
      </c>
      <c r="F61" s="55">
        <f t="shared" si="3"/>
        <v>-1.6887311123128428</v>
      </c>
      <c r="G61" s="12">
        <f t="shared" si="4"/>
        <v>8.7417299993569397E-2</v>
      </c>
      <c r="H61" s="55">
        <f t="shared" si="5"/>
        <v>3.7417299993569395E-2</v>
      </c>
      <c r="I61" s="55">
        <f t="shared" si="6"/>
        <v>1.4000543388087681E-3</v>
      </c>
      <c r="J61" s="69">
        <f t="shared" si="7"/>
        <v>0.74834599987138783</v>
      </c>
      <c r="K61" s="55">
        <f t="shared" si="8"/>
        <v>6.8900000000000006</v>
      </c>
      <c r="L61" s="49"/>
      <c r="M61" s="51"/>
    </row>
    <row r="62" spans="3:13">
      <c r="C62" s="45">
        <v>45</v>
      </c>
      <c r="D62" s="45">
        <v>0.05</v>
      </c>
      <c r="E62" s="55">
        <f t="shared" si="2"/>
        <v>-1.8068939928742385</v>
      </c>
      <c r="F62" s="55">
        <f t="shared" si="3"/>
        <v>-1.90894440058673</v>
      </c>
      <c r="G62" s="12">
        <f t="shared" si="4"/>
        <v>5.1255217635609807E-2</v>
      </c>
      <c r="H62" s="55">
        <f t="shared" si="5"/>
        <v>1.2552176356098038E-3</v>
      </c>
      <c r="I62" s="55">
        <f t="shared" si="6"/>
        <v>1.5755713127458662E-6</v>
      </c>
      <c r="J62" s="69">
        <f t="shared" si="7"/>
        <v>2.5104352712196076E-2</v>
      </c>
      <c r="K62" s="55">
        <f t="shared" si="8"/>
        <v>7.8900000000000006</v>
      </c>
      <c r="L62" s="49"/>
      <c r="M62" s="51"/>
    </row>
    <row r="63" spans="3:13">
      <c r="C63" s="52"/>
      <c r="D63" s="52"/>
    </row>
    <row r="64" spans="3:13" ht="15.75">
      <c r="C64" s="59" t="s">
        <v>74</v>
      </c>
      <c r="D64" s="60"/>
      <c r="E64" s="60"/>
      <c r="F64" s="61"/>
    </row>
    <row r="65" spans="2:11" ht="15.75">
      <c r="B65" s="45" t="s">
        <v>64</v>
      </c>
      <c r="C65" s="45" t="s">
        <v>65</v>
      </c>
      <c r="D65" s="57" t="s">
        <v>73</v>
      </c>
      <c r="E65" s="56" t="s">
        <v>66</v>
      </c>
      <c r="F65" s="56" t="s">
        <v>67</v>
      </c>
      <c r="G65" s="46" t="s">
        <v>68</v>
      </c>
      <c r="H65" s="54" t="s">
        <v>69</v>
      </c>
      <c r="I65" s="54" t="s">
        <v>70</v>
      </c>
      <c r="J65" s="46" t="s">
        <v>71</v>
      </c>
      <c r="K65" s="46" t="s">
        <v>72</v>
      </c>
    </row>
    <row r="66" spans="2:11">
      <c r="B66" s="45">
        <v>24</v>
      </c>
      <c r="C66" s="45">
        <v>13.3</v>
      </c>
      <c r="D66" s="12">
        <v>0.98609999999999998</v>
      </c>
      <c r="E66" s="55">
        <f>(LN($D$30/B66)+($D$32+(D66^2)/(2))*$D$33)/(D66*SQRT($D$33))</f>
        <v>1.8910516495310539</v>
      </c>
      <c r="F66" s="55">
        <f>(LN($D$30/B66)+($D$32-(D66^2)/(2))*$D$33)/(D66*SQRT($D$33))</f>
        <v>1.6425778049747877</v>
      </c>
      <c r="G66" s="12">
        <f t="shared" ref="G66:G87" si="9">$D$30*NORMSDIST(E66)-B66*$D$37*NORMSDIST(F66)</f>
        <v>13.300245304919027</v>
      </c>
      <c r="H66" s="55">
        <f t="shared" ref="H66:H87" si="10">G66-C66</f>
        <v>2.4530491902652329E-4</v>
      </c>
      <c r="I66" s="55">
        <f>H66^2</f>
        <v>6.0174503298609149E-8</v>
      </c>
      <c r="J66" s="50">
        <f t="shared" ref="J66:J87" si="11">H66/C66</f>
        <v>1.8443978874174683E-5</v>
      </c>
      <c r="K66" s="12">
        <f t="shared" ref="K66:K87" si="12">B66-$D$30</f>
        <v>-13.11</v>
      </c>
    </row>
    <row r="67" spans="2:11">
      <c r="B67" s="45">
        <v>25</v>
      </c>
      <c r="C67" s="45">
        <v>12.3</v>
      </c>
      <c r="D67" s="12">
        <v>0.90500000000000003</v>
      </c>
      <c r="E67" s="55">
        <f t="shared" ref="E67:E87" si="13">(LN($D$30/B67)+($D$32+(D67^2)/(2))*$D$33)/(D67*SQRT($D$33))</f>
        <v>1.8601504807692941</v>
      </c>
      <c r="F67" s="55">
        <f t="shared" ref="F67:F87" si="14">(LN($D$30/B67)+($D$32-(D67^2)/(2))*$D$33)/(D67*SQRT($D$33))</f>
        <v>1.6321119153870602</v>
      </c>
      <c r="G67" s="12">
        <f t="shared" si="9"/>
        <v>12.301924998407713</v>
      </c>
      <c r="H67" s="55">
        <f t="shared" si="10"/>
        <v>1.9249984077127635E-3</v>
      </c>
      <c r="I67" s="55">
        <f t="shared" ref="I67:I87" si="15">H67^2</f>
        <v>3.7056188696966752E-6</v>
      </c>
      <c r="J67" s="50">
        <f t="shared" si="11"/>
        <v>1.5650393558640352E-4</v>
      </c>
      <c r="K67" s="12">
        <f t="shared" si="12"/>
        <v>-12.11</v>
      </c>
    </row>
    <row r="68" spans="2:11">
      <c r="B68" s="45">
        <v>26</v>
      </c>
      <c r="C68" s="45">
        <v>11.3</v>
      </c>
      <c r="D68" s="12">
        <v>0.82199999999999995</v>
      </c>
      <c r="E68" s="55">
        <f t="shared" si="13"/>
        <v>1.8366478548885641</v>
      </c>
      <c r="F68" s="55">
        <f t="shared" si="14"/>
        <v>1.6295233236795077</v>
      </c>
      <c r="G68" s="12">
        <f t="shared" si="9"/>
        <v>11.300296562415657</v>
      </c>
      <c r="H68" s="55">
        <f t="shared" si="10"/>
        <v>2.965624156558988E-4</v>
      </c>
      <c r="I68" s="55">
        <f t="shared" si="15"/>
        <v>8.7949266379662098E-8</v>
      </c>
      <c r="J68" s="50">
        <f t="shared" si="11"/>
        <v>2.6244461562468918E-5</v>
      </c>
      <c r="K68" s="12">
        <f t="shared" si="12"/>
        <v>-11.11</v>
      </c>
    </row>
    <row r="69" spans="2:11">
      <c r="B69" s="45">
        <v>27</v>
      </c>
      <c r="C69" s="45">
        <v>10.3</v>
      </c>
      <c r="D69" s="12">
        <v>0.745</v>
      </c>
      <c r="E69" s="55">
        <f t="shared" si="13"/>
        <v>1.8050277157599839</v>
      </c>
      <c r="F69" s="55">
        <f t="shared" si="14"/>
        <v>1.6173053608320678</v>
      </c>
      <c r="G69" s="12">
        <f t="shared" si="9"/>
        <v>10.300807662668419</v>
      </c>
      <c r="H69" s="55">
        <f t="shared" si="10"/>
        <v>8.0766266841791889E-4</v>
      </c>
      <c r="I69" s="55">
        <f t="shared" si="15"/>
        <v>6.5231898595595316E-7</v>
      </c>
      <c r="J69" s="50">
        <f t="shared" si="11"/>
        <v>7.8413851302710572E-5</v>
      </c>
      <c r="K69" s="12">
        <f t="shared" si="12"/>
        <v>-10.11</v>
      </c>
    </row>
    <row r="70" spans="2:11">
      <c r="B70" s="45">
        <v>28</v>
      </c>
      <c r="C70" s="45">
        <v>9.3000000000000007</v>
      </c>
      <c r="D70" s="12">
        <v>0.67</v>
      </c>
      <c r="E70" s="55">
        <f t="shared" si="13"/>
        <v>1.771709763642318</v>
      </c>
      <c r="F70" s="55">
        <f t="shared" si="14"/>
        <v>1.602885632364863</v>
      </c>
      <c r="G70" s="12">
        <f t="shared" si="9"/>
        <v>9.3009564583539479</v>
      </c>
      <c r="H70" s="55">
        <f t="shared" si="10"/>
        <v>9.5645835394719825E-4</v>
      </c>
      <c r="I70" s="55">
        <f t="shared" si="15"/>
        <v>9.1481258283538393E-7</v>
      </c>
      <c r="J70" s="50">
        <f t="shared" si="11"/>
        <v>1.0284498429539765E-4</v>
      </c>
      <c r="K70" s="12">
        <f t="shared" si="12"/>
        <v>-9.11</v>
      </c>
    </row>
    <row r="71" spans="2:11">
      <c r="B71" s="45">
        <v>29</v>
      </c>
      <c r="C71" s="45">
        <v>8.3000000000000007</v>
      </c>
      <c r="D71" s="12">
        <v>0.59699999999999998</v>
      </c>
      <c r="E71" s="55">
        <f t="shared" si="13"/>
        <v>1.7355584804905166</v>
      </c>
      <c r="F71" s="55">
        <f t="shared" si="14"/>
        <v>1.5851286202328441</v>
      </c>
      <c r="G71" s="12">
        <f t="shared" si="9"/>
        <v>8.3008941583862494</v>
      </c>
      <c r="H71" s="55">
        <f t="shared" si="10"/>
        <v>8.9415838624873345E-4</v>
      </c>
      <c r="I71" s="55">
        <f t="shared" si="15"/>
        <v>7.9951921969893916E-7</v>
      </c>
      <c r="J71" s="50">
        <f t="shared" si="11"/>
        <v>1.0772992605406427E-4</v>
      </c>
      <c r="K71" s="12">
        <f t="shared" si="12"/>
        <v>-8.11</v>
      </c>
    </row>
    <row r="72" spans="2:11">
      <c r="B72" s="45">
        <v>30</v>
      </c>
      <c r="C72" s="45">
        <v>7.3</v>
      </c>
      <c r="D72" s="12">
        <v>0.52600000000000002</v>
      </c>
      <c r="E72" s="55">
        <f t="shared" si="13"/>
        <v>1.694943701307547</v>
      </c>
      <c r="F72" s="55">
        <f t="shared" si="14"/>
        <v>1.5624041594389781</v>
      </c>
      <c r="G72" s="12">
        <f t="shared" si="9"/>
        <v>7.3008122881521267</v>
      </c>
      <c r="H72" s="55">
        <f t="shared" si="10"/>
        <v>8.1228815212686101E-4</v>
      </c>
      <c r="I72" s="55">
        <f t="shared" si="15"/>
        <v>6.5981204208567047E-7</v>
      </c>
      <c r="J72" s="50">
        <f t="shared" si="11"/>
        <v>1.1127234960641932E-4</v>
      </c>
      <c r="K72" s="12">
        <f t="shared" si="12"/>
        <v>-7.1099999999999994</v>
      </c>
    </row>
    <row r="73" spans="2:11">
      <c r="B73" s="45">
        <v>31</v>
      </c>
      <c r="C73" s="45">
        <v>6.3</v>
      </c>
      <c r="D73" s="12">
        <v>0.46</v>
      </c>
      <c r="E73" s="55">
        <f t="shared" si="13"/>
        <v>1.637415231421735</v>
      </c>
      <c r="F73" s="55">
        <f t="shared" si="14"/>
        <v>1.521506126365572</v>
      </c>
      <c r="G73" s="12">
        <f t="shared" si="9"/>
        <v>6.3038772084434989</v>
      </c>
      <c r="H73" s="55">
        <f t="shared" si="10"/>
        <v>3.8772084434990362E-3</v>
      </c>
      <c r="I73" s="55">
        <f t="shared" si="15"/>
        <v>1.5032745314340219E-5</v>
      </c>
      <c r="J73" s="50">
        <f t="shared" si="11"/>
        <v>6.1542991166651368E-4</v>
      </c>
      <c r="K73" s="12">
        <f t="shared" si="12"/>
        <v>-6.1099999999999994</v>
      </c>
    </row>
    <row r="74" spans="2:11">
      <c r="B74" s="45">
        <v>32</v>
      </c>
      <c r="C74" s="45">
        <v>5.4</v>
      </c>
      <c r="D74" s="12">
        <v>0.46700000000000003</v>
      </c>
      <c r="E74" s="55">
        <f t="shared" si="13"/>
        <v>1.3448175660032653</v>
      </c>
      <c r="F74" s="55">
        <f t="shared" si="14"/>
        <v>1.2271446267397259</v>
      </c>
      <c r="G74" s="12">
        <f t="shared" si="9"/>
        <v>5.401088370564743</v>
      </c>
      <c r="H74" s="55">
        <f t="shared" si="10"/>
        <v>1.0883705647426467E-3</v>
      </c>
      <c r="I74" s="55">
        <f t="shared" si="15"/>
        <v>1.1845504861982278E-6</v>
      </c>
      <c r="J74" s="50">
        <f t="shared" si="11"/>
        <v>2.015501045819716E-4</v>
      </c>
      <c r="K74" s="12">
        <f t="shared" si="12"/>
        <v>-5.1099999999999994</v>
      </c>
    </row>
    <row r="75" spans="2:11">
      <c r="B75" s="45">
        <v>33</v>
      </c>
      <c r="C75" s="45">
        <v>4.4000000000000004</v>
      </c>
      <c r="D75" s="12">
        <v>0.39200000000000002</v>
      </c>
      <c r="E75" s="55">
        <f t="shared" si="13"/>
        <v>1.2698769945761692</v>
      </c>
      <c r="F75" s="55">
        <f t="shared" si="14"/>
        <v>1.1711022789630909</v>
      </c>
      <c r="G75" s="12">
        <f t="shared" si="9"/>
        <v>4.4000609829547201</v>
      </c>
      <c r="H75" s="55">
        <f t="shared" si="10"/>
        <v>6.0982954719790428E-5</v>
      </c>
      <c r="I75" s="55">
        <f t="shared" si="15"/>
        <v>3.7189207663560094E-9</v>
      </c>
      <c r="J75" s="50">
        <f t="shared" si="11"/>
        <v>1.3859762436316006E-5</v>
      </c>
      <c r="K75" s="12">
        <f t="shared" si="12"/>
        <v>-4.1099999999999994</v>
      </c>
    </row>
    <row r="76" spans="2:11">
      <c r="B76" s="45">
        <v>34</v>
      </c>
      <c r="C76" s="45">
        <v>3.4</v>
      </c>
      <c r="D76" s="12">
        <v>0.318</v>
      </c>
      <c r="E76" s="55">
        <f t="shared" si="13"/>
        <v>1.1720034260416434</v>
      </c>
      <c r="F76" s="55">
        <f t="shared" si="14"/>
        <v>1.0918749577636873</v>
      </c>
      <c r="G76" s="12">
        <f t="shared" si="9"/>
        <v>3.4006649259252448</v>
      </c>
      <c r="H76" s="55">
        <f t="shared" si="10"/>
        <v>6.6492592524491911E-4</v>
      </c>
      <c r="I76" s="55">
        <f t="shared" si="15"/>
        <v>4.4212648606281174E-7</v>
      </c>
      <c r="J76" s="50">
        <f t="shared" si="11"/>
        <v>1.9556644860144681E-4</v>
      </c>
      <c r="K76" s="12">
        <f t="shared" si="12"/>
        <v>-3.1099999999999994</v>
      </c>
    </row>
    <row r="77" spans="2:11">
      <c r="B77" s="45">
        <v>35</v>
      </c>
      <c r="C77" s="45">
        <v>2.4</v>
      </c>
      <c r="D77" s="12">
        <v>0.24299999999999999</v>
      </c>
      <c r="E77" s="55">
        <f t="shared" si="13"/>
        <v>1.0384996593287132</v>
      </c>
      <c r="F77" s="55">
        <f t="shared" si="14"/>
        <v>0.97726941470121842</v>
      </c>
      <c r="G77" s="12">
        <f t="shared" si="9"/>
        <v>2.4017030707013838</v>
      </c>
      <c r="H77" s="55">
        <f t="shared" si="10"/>
        <v>1.7030707013838686E-3</v>
      </c>
      <c r="I77" s="55">
        <f t="shared" si="15"/>
        <v>2.9004498139121422E-6</v>
      </c>
      <c r="J77" s="50">
        <f t="shared" si="11"/>
        <v>7.0961279224327867E-4</v>
      </c>
      <c r="K77" s="12">
        <f t="shared" si="12"/>
        <v>-2.1099999999999994</v>
      </c>
    </row>
    <row r="78" spans="2:11">
      <c r="B78" s="45">
        <v>36</v>
      </c>
      <c r="C78" s="45">
        <v>1.55</v>
      </c>
      <c r="D78" s="12">
        <v>0.216</v>
      </c>
      <c r="E78" s="55">
        <f t="shared" si="13"/>
        <v>0.64349233322297161</v>
      </c>
      <c r="F78" s="55">
        <f t="shared" si="14"/>
        <v>0.58906544910964287</v>
      </c>
      <c r="G78" s="12">
        <f t="shared" si="9"/>
        <v>1.5502750395498524</v>
      </c>
      <c r="H78" s="55">
        <f t="shared" si="10"/>
        <v>2.7503954985230727E-4</v>
      </c>
      <c r="I78" s="55">
        <f t="shared" si="15"/>
        <v>7.5646753982959825E-8</v>
      </c>
      <c r="J78" s="50">
        <f t="shared" si="11"/>
        <v>1.7744487087245631E-4</v>
      </c>
      <c r="K78" s="12">
        <f t="shared" si="12"/>
        <v>-1.1099999999999994</v>
      </c>
    </row>
    <row r="79" spans="2:11">
      <c r="B79" s="45">
        <v>37</v>
      </c>
      <c r="C79" s="45">
        <v>0.8</v>
      </c>
      <c r="D79" s="12">
        <v>0.183</v>
      </c>
      <c r="E79" s="55">
        <f t="shared" si="13"/>
        <v>0.15627950865618559</v>
      </c>
      <c r="F79" s="55">
        <f t="shared" si="14"/>
        <v>0.11016784294905987</v>
      </c>
      <c r="G79" s="12">
        <f t="shared" si="9"/>
        <v>0.80018700042461788</v>
      </c>
      <c r="H79" s="55">
        <f t="shared" si="10"/>
        <v>1.8700042461783362E-4</v>
      </c>
      <c r="I79" s="55">
        <f t="shared" si="15"/>
        <v>3.4969158807250071E-8</v>
      </c>
      <c r="J79" s="50">
        <f t="shared" si="11"/>
        <v>2.3375053077229202E-4</v>
      </c>
      <c r="K79" s="12">
        <f t="shared" si="12"/>
        <v>-0.10999999999999943</v>
      </c>
    </row>
    <row r="80" spans="2:11">
      <c r="B80" s="45">
        <v>38</v>
      </c>
      <c r="C80" s="45">
        <v>0.3</v>
      </c>
      <c r="D80" s="12">
        <v>0.16200000000000001</v>
      </c>
      <c r="E80" s="55">
        <f t="shared" si="13"/>
        <v>-0.48240715210104956</v>
      </c>
      <c r="F80" s="55">
        <f t="shared" si="14"/>
        <v>-0.52322731518604604</v>
      </c>
      <c r="G80" s="12">
        <f t="shared" si="9"/>
        <v>0.30135994802058974</v>
      </c>
      <c r="H80" s="55">
        <f t="shared" si="10"/>
        <v>1.3599480205897518E-3</v>
      </c>
      <c r="I80" s="55">
        <f t="shared" si="15"/>
        <v>1.849458618705984E-6</v>
      </c>
      <c r="J80" s="50">
        <f t="shared" si="11"/>
        <v>4.5331600686325064E-3</v>
      </c>
      <c r="K80" s="12">
        <f t="shared" si="12"/>
        <v>0.89000000000000057</v>
      </c>
    </row>
    <row r="81" spans="2:11">
      <c r="B81" s="45">
        <v>39</v>
      </c>
      <c r="C81" s="45">
        <v>0.1</v>
      </c>
      <c r="D81" s="12">
        <v>0.1628</v>
      </c>
      <c r="E81" s="55">
        <f t="shared" si="13"/>
        <v>-1.113048143046264</v>
      </c>
      <c r="F81" s="55">
        <f t="shared" si="14"/>
        <v>-1.1540698871835322</v>
      </c>
      <c r="G81" s="12">
        <f t="shared" si="9"/>
        <v>9.9998849395402267E-2</v>
      </c>
      <c r="H81" s="55">
        <f t="shared" si="10"/>
        <v>-1.1506045977383028E-6</v>
      </c>
      <c r="I81" s="55">
        <f t="shared" si="15"/>
        <v>1.3238909403365217E-12</v>
      </c>
      <c r="J81" s="50">
        <f t="shared" si="11"/>
        <v>-1.1506045977383028E-5</v>
      </c>
      <c r="K81" s="12">
        <f t="shared" si="12"/>
        <v>1.8900000000000006</v>
      </c>
    </row>
    <row r="82" spans="2:11">
      <c r="B82" s="45">
        <v>40</v>
      </c>
      <c r="C82" s="45">
        <v>0.05</v>
      </c>
      <c r="D82" s="12">
        <v>0.187</v>
      </c>
      <c r="E82" s="55">
        <f t="shared" si="13"/>
        <v>-1.5006131726028193</v>
      </c>
      <c r="F82" s="55">
        <f t="shared" si="14"/>
        <v>-1.5477327435713031</v>
      </c>
      <c r="G82" s="12">
        <f t="shared" si="9"/>
        <v>5.0250224527947918E-2</v>
      </c>
      <c r="H82" s="55">
        <f t="shared" si="10"/>
        <v>2.5022452794791483E-4</v>
      </c>
      <c r="I82" s="55">
        <f t="shared" si="15"/>
        <v>6.2612314386756811E-8</v>
      </c>
      <c r="J82" s="50">
        <f t="shared" si="11"/>
        <v>5.0044905589582966E-3</v>
      </c>
      <c r="K82" s="12">
        <f t="shared" si="12"/>
        <v>2.8900000000000006</v>
      </c>
    </row>
    <row r="83" spans="2:11">
      <c r="B83" s="45">
        <v>41</v>
      </c>
      <c r="C83" s="45">
        <v>0.05</v>
      </c>
      <c r="D83" s="12">
        <v>0.23599999999999999</v>
      </c>
      <c r="E83" s="55">
        <f t="shared" si="13"/>
        <v>-1.5932164192143401</v>
      </c>
      <c r="F83" s="55">
        <f t="shared" si="14"/>
        <v>-1.6526828296344585</v>
      </c>
      <c r="G83" s="12">
        <f t="shared" si="9"/>
        <v>5.0963677755565762E-2</v>
      </c>
      <c r="H83" s="55">
        <f t="shared" si="10"/>
        <v>9.6367775556575885E-4</v>
      </c>
      <c r="I83" s="55">
        <f t="shared" si="15"/>
        <v>9.2867481657225844E-7</v>
      </c>
      <c r="J83" s="50">
        <f t="shared" si="11"/>
        <v>1.9273555111315177E-2</v>
      </c>
      <c r="K83" s="12">
        <f t="shared" si="12"/>
        <v>3.8900000000000006</v>
      </c>
    </row>
    <row r="84" spans="2:11">
      <c r="B84" s="45">
        <v>42</v>
      </c>
      <c r="C84" s="45">
        <v>0.05</v>
      </c>
      <c r="D84" s="12">
        <v>0.28100000000000003</v>
      </c>
      <c r="E84" s="55">
        <f t="shared" si="13"/>
        <v>-1.6679791938505935</v>
      </c>
      <c r="F84" s="55">
        <f t="shared" si="14"/>
        <v>-1.7387845384609886</v>
      </c>
      <c r="G84" s="12">
        <f t="shared" si="9"/>
        <v>5.0596730505901633E-2</v>
      </c>
      <c r="H84" s="55">
        <f t="shared" si="10"/>
        <v>5.9673050590162979E-4</v>
      </c>
      <c r="I84" s="55">
        <f t="shared" si="15"/>
        <v>3.5608729667361501E-7</v>
      </c>
      <c r="J84" s="50">
        <f t="shared" si="11"/>
        <v>1.1934610118032596E-2</v>
      </c>
      <c r="K84" s="12">
        <f t="shared" si="12"/>
        <v>4.8900000000000006</v>
      </c>
    </row>
    <row r="85" spans="2:11">
      <c r="B85" s="45">
        <v>43</v>
      </c>
      <c r="C85" s="45">
        <v>0.05</v>
      </c>
      <c r="D85" s="12">
        <v>0.32500000000000001</v>
      </c>
      <c r="E85" s="55">
        <f t="shared" si="13"/>
        <v>-1.7191586824475245</v>
      </c>
      <c r="F85" s="55">
        <f t="shared" si="14"/>
        <v>-1.8010509849328566</v>
      </c>
      <c r="G85" s="12">
        <f t="shared" si="9"/>
        <v>5.1485162996852019E-2</v>
      </c>
      <c r="H85" s="55">
        <f t="shared" si="10"/>
        <v>1.4851629968520158E-3</v>
      </c>
      <c r="I85" s="55">
        <f t="shared" si="15"/>
        <v>2.2057091272184609E-6</v>
      </c>
      <c r="J85" s="50">
        <f t="shared" si="11"/>
        <v>2.9703259937040316E-2</v>
      </c>
      <c r="K85" s="12">
        <f t="shared" si="12"/>
        <v>5.8900000000000006</v>
      </c>
    </row>
    <row r="86" spans="2:11">
      <c r="B86" s="45">
        <v>44</v>
      </c>
      <c r="C86" s="45">
        <v>0.05</v>
      </c>
      <c r="D86" s="12">
        <v>0.36499999999999999</v>
      </c>
      <c r="E86" s="55">
        <f t="shared" si="13"/>
        <v>-1.7711948510119739</v>
      </c>
      <c r="F86" s="55">
        <f t="shared" si="14"/>
        <v>-1.8631662061108856</v>
      </c>
      <c r="G86" s="12">
        <f t="shared" si="9"/>
        <v>5.0681111333338746E-2</v>
      </c>
      <c r="H86" s="55">
        <f t="shared" si="10"/>
        <v>6.8111133333874363E-4</v>
      </c>
      <c r="I86" s="55">
        <f t="shared" si="15"/>
        <v>4.6391264840248115E-7</v>
      </c>
      <c r="J86" s="50">
        <f t="shared" si="11"/>
        <v>1.3622226666774873E-2</v>
      </c>
      <c r="K86" s="12">
        <f t="shared" si="12"/>
        <v>6.8900000000000006</v>
      </c>
    </row>
    <row r="87" spans="2:11">
      <c r="B87" s="45">
        <v>45</v>
      </c>
      <c r="C87" s="45">
        <v>0.05</v>
      </c>
      <c r="D87" s="12">
        <v>0.40500000000000003</v>
      </c>
      <c r="E87" s="55">
        <f t="shared" si="13"/>
        <v>-1.8068939928742385</v>
      </c>
      <c r="F87" s="55">
        <f t="shared" si="14"/>
        <v>-1.90894440058673</v>
      </c>
      <c r="G87" s="12">
        <f t="shared" si="9"/>
        <v>5.1255217635609807E-2</v>
      </c>
      <c r="H87" s="55">
        <f t="shared" si="10"/>
        <v>1.2552176356098038E-3</v>
      </c>
      <c r="I87" s="55">
        <f t="shared" si="15"/>
        <v>1.5755713127458662E-6</v>
      </c>
      <c r="J87" s="50">
        <f t="shared" si="11"/>
        <v>2.5104352712196076E-2</v>
      </c>
      <c r="K87" s="12">
        <f t="shared" si="12"/>
        <v>7.8900000000000006</v>
      </c>
    </row>
    <row r="88" spans="2:11">
      <c r="C88" s="48"/>
      <c r="D88" s="53"/>
      <c r="E88" s="48"/>
      <c r="F88" s="48"/>
      <c r="G88" s="48"/>
    </row>
    <row r="89" spans="2:11">
      <c r="C89" s="48"/>
      <c r="D89" s="53"/>
      <c r="E89" s="48"/>
      <c r="F89" s="48"/>
      <c r="G89" s="48"/>
    </row>
    <row r="90" spans="2:11">
      <c r="C90" s="48"/>
      <c r="D90" s="53"/>
      <c r="E90" s="48"/>
      <c r="F90" s="48"/>
      <c r="G90" s="48"/>
    </row>
    <row r="91" spans="2:11">
      <c r="C91" s="48"/>
      <c r="D91" s="53"/>
      <c r="E91" s="48"/>
      <c r="F91" s="48"/>
      <c r="G91" s="48"/>
    </row>
    <row r="92" spans="2:11">
      <c r="C92" s="48"/>
      <c r="D92" s="53"/>
      <c r="E92" s="48"/>
      <c r="F92" s="48"/>
      <c r="G92" s="48"/>
    </row>
    <row r="93" spans="2:11">
      <c r="C93" s="48"/>
      <c r="D93" s="53"/>
      <c r="E93" s="48"/>
      <c r="F93" s="48"/>
      <c r="G93" s="48"/>
    </row>
    <row r="94" spans="2:11">
      <c r="C94" s="48"/>
      <c r="D94" s="53"/>
      <c r="E94" s="48"/>
      <c r="F94" s="48"/>
      <c r="G94" s="48"/>
    </row>
    <row r="95" spans="2:11">
      <c r="C95" s="48"/>
      <c r="D95" s="53"/>
      <c r="E95" s="48"/>
      <c r="F95" s="48"/>
      <c r="G95" s="48"/>
    </row>
    <row r="96" spans="2:11">
      <c r="C96" s="48"/>
      <c r="D96" s="53"/>
      <c r="E96" s="48"/>
      <c r="F96" s="48"/>
      <c r="G96" s="48"/>
    </row>
    <row r="97" spans="3:7">
      <c r="C97" s="48"/>
      <c r="D97" s="53"/>
      <c r="E97" s="48"/>
      <c r="F97" s="48"/>
      <c r="G97" s="48"/>
    </row>
    <row r="98" spans="3:7">
      <c r="C98" s="48"/>
      <c r="D98" s="53"/>
      <c r="E98" s="48"/>
      <c r="F98" s="48"/>
      <c r="G98" s="48"/>
    </row>
    <row r="99" spans="3:7">
      <c r="C99" s="48"/>
      <c r="D99" s="53"/>
      <c r="E99" s="48"/>
      <c r="F99" s="48"/>
      <c r="G99" s="48"/>
    </row>
    <row r="100" spans="3:7">
      <c r="C100" s="48"/>
      <c r="D100" s="53"/>
      <c r="E100" s="48"/>
      <c r="F100" s="48"/>
      <c r="G100" s="48"/>
    </row>
    <row r="101" spans="3:7">
      <c r="C101" s="48"/>
      <c r="D101" s="53"/>
      <c r="E101" s="48"/>
      <c r="F101" s="48"/>
      <c r="G101" s="48"/>
    </row>
    <row r="102" spans="3:7">
      <c r="C102" s="48"/>
      <c r="D102" s="53"/>
      <c r="E102" s="48"/>
      <c r="F102" s="48"/>
      <c r="G102" s="48"/>
    </row>
    <row r="103" spans="3:7">
      <c r="C103" s="48"/>
      <c r="D103" s="53"/>
      <c r="E103" s="48"/>
      <c r="F103" s="48"/>
      <c r="G103" s="48"/>
    </row>
    <row r="104" spans="3:7">
      <c r="C104" s="48"/>
      <c r="D104" s="53"/>
      <c r="E104" s="48"/>
      <c r="F104" s="48"/>
      <c r="G104" s="48"/>
    </row>
    <row r="105" spans="3:7">
      <c r="C105" s="48"/>
      <c r="D105" s="53"/>
      <c r="E105" s="48"/>
      <c r="F105" s="48"/>
      <c r="G105" s="48"/>
    </row>
    <row r="106" spans="3:7">
      <c r="C106" s="48"/>
      <c r="D106" s="53"/>
      <c r="E106" s="48"/>
      <c r="F106" s="48"/>
      <c r="G106" s="48"/>
    </row>
    <row r="107" spans="3:7">
      <c r="C107" s="48"/>
      <c r="D107" s="53"/>
      <c r="E107" s="48"/>
      <c r="F107" s="48"/>
      <c r="G107" s="48"/>
    </row>
    <row r="108" spans="3:7">
      <c r="C108" s="48"/>
      <c r="D108" s="53"/>
      <c r="E108" s="48"/>
      <c r="F108" s="48"/>
      <c r="G108" s="48"/>
    </row>
    <row r="109" spans="3:7">
      <c r="C109" s="48"/>
      <c r="D109" s="53"/>
      <c r="E109" s="48"/>
      <c r="F109" s="48"/>
      <c r="G109" s="48"/>
    </row>
    <row r="110" spans="3:7">
      <c r="C110" s="48"/>
      <c r="D110" s="53"/>
      <c r="E110" s="48"/>
      <c r="F110" s="48"/>
      <c r="G110" s="48"/>
    </row>
    <row r="111" spans="3:7">
      <c r="C111" s="48"/>
      <c r="D111" s="53"/>
      <c r="E111" s="48"/>
      <c r="F111" s="48"/>
      <c r="G111" s="48"/>
    </row>
    <row r="112" spans="3:7">
      <c r="C112" s="48"/>
      <c r="D112" s="53"/>
      <c r="E112" s="48"/>
      <c r="F112" s="48"/>
      <c r="G112" s="48"/>
    </row>
    <row r="113" spans="3:7">
      <c r="C113" s="48"/>
      <c r="D113" s="53"/>
      <c r="E113" s="48"/>
      <c r="F113" s="48"/>
      <c r="G113" s="48"/>
    </row>
    <row r="114" spans="3:7">
      <c r="C114" s="48"/>
      <c r="D114" s="53"/>
      <c r="E114" s="48"/>
      <c r="F114" s="48"/>
      <c r="G114" s="48"/>
    </row>
    <row r="115" spans="3:7">
      <c r="C115" s="48"/>
      <c r="D115" s="53"/>
      <c r="E115" s="48"/>
      <c r="F115" s="48"/>
      <c r="G115" s="48"/>
    </row>
    <row r="116" spans="3:7">
      <c r="C116" s="48"/>
      <c r="D116" s="53"/>
      <c r="E116" s="48"/>
      <c r="F116" s="48"/>
      <c r="G116" s="48"/>
    </row>
    <row r="117" spans="3:7">
      <c r="C117" s="48"/>
      <c r="D117" s="53"/>
      <c r="E117" s="48"/>
      <c r="F117" s="48"/>
      <c r="G117" s="48"/>
    </row>
    <row r="118" spans="3:7">
      <c r="C118" s="48"/>
      <c r="D118" s="53"/>
      <c r="E118" s="48"/>
      <c r="F118" s="48"/>
      <c r="G118" s="48"/>
    </row>
    <row r="119" spans="3:7">
      <c r="C119" s="48"/>
      <c r="D119" s="53"/>
      <c r="E119" s="48"/>
      <c r="F119" s="48"/>
      <c r="G119" s="48"/>
    </row>
    <row r="120" spans="3:7">
      <c r="C120" s="48"/>
      <c r="D120" s="53"/>
      <c r="E120" s="48"/>
      <c r="F120" s="48"/>
      <c r="G120" s="48"/>
    </row>
    <row r="121" spans="3:7">
      <c r="C121" s="48"/>
      <c r="D121" s="53"/>
      <c r="E121" s="48"/>
      <c r="F121" s="48"/>
      <c r="G121" s="48"/>
    </row>
    <row r="122" spans="3:7">
      <c r="C122" s="48"/>
      <c r="D122" s="53"/>
      <c r="E122" s="48"/>
      <c r="F122" s="48"/>
      <c r="G122" s="48"/>
    </row>
    <row r="123" spans="3:7">
      <c r="C123" s="48"/>
      <c r="D123" s="53"/>
      <c r="E123" s="48"/>
      <c r="F123" s="48"/>
      <c r="G123" s="48"/>
    </row>
    <row r="124" spans="3:7">
      <c r="C124" s="48"/>
      <c r="D124" s="53"/>
      <c r="E124" s="48"/>
      <c r="F124" s="48"/>
      <c r="G124" s="48"/>
    </row>
    <row r="125" spans="3:7">
      <c r="C125" s="48"/>
      <c r="D125" s="53"/>
      <c r="E125" s="48"/>
      <c r="F125" s="48"/>
      <c r="G125" s="48"/>
    </row>
    <row r="126" spans="3:7">
      <c r="C126" s="48"/>
      <c r="D126" s="53"/>
      <c r="E126" s="48"/>
      <c r="F126" s="48"/>
      <c r="G126" s="48"/>
    </row>
    <row r="127" spans="3:7">
      <c r="C127" s="48"/>
      <c r="D127" s="53"/>
      <c r="E127" s="48"/>
      <c r="F127" s="48"/>
      <c r="G127" s="48"/>
    </row>
    <row r="128" spans="3:7">
      <c r="C128" s="48"/>
      <c r="D128" s="53"/>
      <c r="E128" s="48"/>
      <c r="F128" s="48"/>
      <c r="G128" s="48"/>
    </row>
    <row r="129" spans="3:7">
      <c r="C129" s="48"/>
      <c r="D129" s="53"/>
      <c r="E129" s="48"/>
      <c r="F129" s="48"/>
      <c r="G129" s="48"/>
    </row>
    <row r="130" spans="3:7">
      <c r="C130" s="48"/>
      <c r="D130" s="53"/>
      <c r="E130" s="48"/>
      <c r="F130" s="48"/>
      <c r="G130" s="48"/>
    </row>
    <row r="131" spans="3:7">
      <c r="C131" s="48"/>
      <c r="D131" s="53"/>
      <c r="E131" s="48"/>
      <c r="F131" s="48"/>
      <c r="G131" s="48"/>
    </row>
    <row r="132" spans="3:7">
      <c r="C132" s="48"/>
      <c r="D132" s="53"/>
      <c r="E132" s="48"/>
      <c r="F132" s="48"/>
      <c r="G132" s="48"/>
    </row>
    <row r="133" spans="3:7">
      <c r="C133" s="48"/>
      <c r="D133" s="53"/>
      <c r="E133" s="48"/>
      <c r="F133" s="48"/>
      <c r="G133" s="48"/>
    </row>
    <row r="134" spans="3:7">
      <c r="C134" s="48"/>
      <c r="D134" s="53"/>
      <c r="E134" s="48"/>
      <c r="F134" s="48"/>
      <c r="G134" s="48"/>
    </row>
    <row r="135" spans="3:7">
      <c r="C135" s="48"/>
      <c r="D135" s="53"/>
      <c r="E135" s="48"/>
      <c r="F135" s="48"/>
      <c r="G135" s="48"/>
    </row>
    <row r="136" spans="3:7">
      <c r="C136" s="48"/>
      <c r="D136" s="53"/>
      <c r="E136" s="48"/>
      <c r="F136" s="48"/>
      <c r="G136" s="48"/>
    </row>
    <row r="137" spans="3:7">
      <c r="C137" s="48"/>
      <c r="D137" s="53"/>
      <c r="E137" s="48"/>
      <c r="F137" s="48"/>
      <c r="G137" s="48"/>
    </row>
    <row r="138" spans="3:7">
      <c r="C138" s="48"/>
      <c r="D138" s="53"/>
      <c r="E138" s="48"/>
      <c r="F138" s="48"/>
      <c r="G138" s="48"/>
    </row>
    <row r="139" spans="3:7">
      <c r="C139" s="48"/>
      <c r="D139" s="53"/>
      <c r="E139" s="48"/>
      <c r="F139" s="48"/>
      <c r="G139" s="48"/>
    </row>
    <row r="140" spans="3:7">
      <c r="C140" s="48"/>
      <c r="D140" s="53"/>
      <c r="E140" s="48"/>
      <c r="F140" s="48"/>
      <c r="G140" s="48"/>
    </row>
    <row r="141" spans="3:7">
      <c r="C141" s="48"/>
      <c r="D141" s="53"/>
      <c r="E141" s="48"/>
      <c r="F141" s="48"/>
      <c r="G141" s="48"/>
    </row>
    <row r="142" spans="3:7">
      <c r="C142" s="48"/>
      <c r="D142" s="53"/>
      <c r="E142" s="48"/>
      <c r="F142" s="48"/>
      <c r="G142" s="48"/>
    </row>
    <row r="143" spans="3:7">
      <c r="C143" s="48"/>
      <c r="D143" s="53"/>
      <c r="E143" s="48"/>
      <c r="F143" s="48"/>
      <c r="G143" s="48"/>
    </row>
    <row r="144" spans="3:7">
      <c r="C144" s="48"/>
      <c r="D144" s="53"/>
      <c r="E144" s="48"/>
      <c r="F144" s="48"/>
      <c r="G144" s="48"/>
    </row>
    <row r="145" spans="3:7">
      <c r="C145" s="48"/>
      <c r="D145" s="53"/>
      <c r="E145" s="48"/>
      <c r="F145" s="48"/>
      <c r="G145" s="48"/>
    </row>
    <row r="146" spans="3:7">
      <c r="C146" s="48"/>
      <c r="D146" s="53"/>
      <c r="E146" s="48"/>
      <c r="F146" s="48"/>
      <c r="G146" s="48"/>
    </row>
    <row r="147" spans="3:7">
      <c r="C147" s="48"/>
      <c r="D147" s="53"/>
      <c r="E147" s="48"/>
      <c r="F147" s="48"/>
      <c r="G147" s="48"/>
    </row>
    <row r="148" spans="3:7">
      <c r="C148" s="48"/>
      <c r="D148" s="53"/>
      <c r="E148" s="48"/>
      <c r="F148" s="48"/>
      <c r="G148" s="48"/>
    </row>
    <row r="149" spans="3:7">
      <c r="C149" s="48"/>
      <c r="D149" s="53"/>
      <c r="E149" s="48"/>
      <c r="F149" s="48"/>
      <c r="G149" s="48"/>
    </row>
    <row r="150" spans="3:7">
      <c r="C150" s="48"/>
      <c r="D150" s="53"/>
      <c r="E150" s="48"/>
      <c r="F150" s="48"/>
      <c r="G150" s="48"/>
    </row>
    <row r="151" spans="3:7">
      <c r="C151" s="48"/>
      <c r="D151" s="53"/>
      <c r="E151" s="48"/>
      <c r="F151" s="48"/>
      <c r="G151" s="48"/>
    </row>
    <row r="152" spans="3:7">
      <c r="C152" s="48"/>
      <c r="D152" s="53"/>
      <c r="E152" s="48"/>
      <c r="F152" s="48"/>
      <c r="G152" s="48"/>
    </row>
    <row r="153" spans="3:7">
      <c r="C153" s="48"/>
      <c r="D153" s="53"/>
      <c r="E153" s="48"/>
      <c r="F153" s="48"/>
      <c r="G153" s="48"/>
    </row>
    <row r="154" spans="3:7">
      <c r="C154" s="48"/>
      <c r="D154" s="53"/>
      <c r="E154" s="48"/>
      <c r="F154" s="48"/>
      <c r="G154" s="48"/>
    </row>
    <row r="155" spans="3:7">
      <c r="C155" s="48"/>
      <c r="D155" s="53"/>
      <c r="E155" s="48"/>
      <c r="F155" s="48"/>
      <c r="G155" s="48"/>
    </row>
    <row r="156" spans="3:7">
      <c r="C156" s="48"/>
      <c r="D156" s="53"/>
      <c r="E156" s="48"/>
      <c r="F156" s="48"/>
      <c r="G156" s="48"/>
    </row>
    <row r="157" spans="3:7">
      <c r="C157" s="48"/>
      <c r="D157" s="53"/>
      <c r="E157" s="48"/>
      <c r="F157" s="48"/>
      <c r="G157" s="48"/>
    </row>
    <row r="158" spans="3:7">
      <c r="C158" s="48"/>
      <c r="D158" s="53"/>
      <c r="E158" s="48"/>
      <c r="F158" s="48"/>
      <c r="G158" s="48"/>
    </row>
    <row r="159" spans="3:7">
      <c r="C159" s="48"/>
      <c r="D159" s="53"/>
      <c r="E159" s="48"/>
      <c r="F159" s="48"/>
      <c r="G159" s="48"/>
    </row>
    <row r="160" spans="3:7">
      <c r="C160" s="48"/>
      <c r="D160" s="53"/>
      <c r="E160" s="48"/>
      <c r="F160" s="48"/>
      <c r="G160" s="48"/>
    </row>
    <row r="161" spans="3:7">
      <c r="C161" s="48"/>
      <c r="D161" s="53"/>
      <c r="E161" s="48"/>
      <c r="F161" s="48"/>
      <c r="G161" s="48"/>
    </row>
    <row r="162" spans="3:7">
      <c r="C162" s="48"/>
      <c r="D162" s="53"/>
      <c r="E162" s="48"/>
      <c r="F162" s="48"/>
      <c r="G162" s="48"/>
    </row>
    <row r="163" spans="3:7">
      <c r="C163" s="48"/>
      <c r="D163" s="53"/>
      <c r="E163" s="48"/>
      <c r="F163" s="48"/>
      <c r="G163" s="48"/>
    </row>
    <row r="164" spans="3:7">
      <c r="C164" s="48"/>
      <c r="D164" s="53"/>
      <c r="E164" s="48"/>
      <c r="F164" s="48"/>
      <c r="G164" s="48"/>
    </row>
    <row r="165" spans="3:7">
      <c r="C165" s="48"/>
      <c r="D165" s="53"/>
      <c r="E165" s="48"/>
      <c r="F165" s="48"/>
      <c r="G165" s="48"/>
    </row>
    <row r="166" spans="3:7">
      <c r="C166" s="48"/>
      <c r="D166" s="53"/>
      <c r="E166" s="48"/>
      <c r="F166" s="48"/>
      <c r="G166" s="48"/>
    </row>
    <row r="167" spans="3:7">
      <c r="C167" s="48"/>
      <c r="D167" s="53"/>
      <c r="E167" s="48"/>
      <c r="F167" s="48"/>
      <c r="G167" s="48"/>
    </row>
  </sheetData>
  <mergeCells count="1">
    <mergeCell ref="C64:F64"/>
  </mergeCells>
  <pageMargins left="0.511811024" right="0.511811024" top="0.78740157499999996" bottom="0.78740157499999996" header="0.31496062000000002" footer="0.31496062000000002"/>
  <drawing r:id="rId1"/>
  <legacyDrawing r:id="rId2"/>
  <oleObjects>
    <oleObject progId="Equation.DSMT4" shapeId="14337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B2:P215"/>
  <sheetViews>
    <sheetView topLeftCell="A13" workbookViewId="0">
      <selection activeCell="D15" sqref="D15"/>
    </sheetView>
  </sheetViews>
  <sheetFormatPr defaultRowHeight="15"/>
  <cols>
    <col min="4" max="4" width="9.140625" customWidth="1"/>
  </cols>
  <sheetData>
    <row r="2" spans="2:16">
      <c r="B2" s="5"/>
      <c r="C2" s="5"/>
      <c r="D2" s="5"/>
      <c r="E2" s="5"/>
      <c r="F2" s="5"/>
      <c r="G2" s="5"/>
      <c r="H2" s="5"/>
      <c r="I2" s="5"/>
      <c r="J2" s="5"/>
      <c r="K2" s="5"/>
    </row>
    <row r="3" spans="2:16">
      <c r="B3" s="5"/>
      <c r="C3" s="5"/>
      <c r="D3" s="5"/>
      <c r="E3" s="5"/>
      <c r="F3" s="5"/>
      <c r="G3" s="5"/>
      <c r="H3" s="5"/>
      <c r="I3" s="5"/>
      <c r="J3" s="5"/>
      <c r="K3" s="5"/>
    </row>
    <row r="4" spans="2:16">
      <c r="B4" s="5"/>
      <c r="C4" s="5"/>
      <c r="D4" s="5"/>
      <c r="E4" s="5"/>
      <c r="F4" s="5"/>
      <c r="G4" s="5"/>
      <c r="H4" s="5"/>
      <c r="I4" s="5"/>
      <c r="J4" s="5"/>
      <c r="K4" s="5"/>
    </row>
    <row r="5" spans="2:16">
      <c r="B5" s="5"/>
      <c r="C5" s="5"/>
      <c r="D5" s="5"/>
      <c r="E5" s="5"/>
      <c r="F5" s="5"/>
      <c r="G5" s="5"/>
      <c r="H5" s="5"/>
      <c r="I5" s="5"/>
      <c r="J5" s="5"/>
      <c r="K5" s="5"/>
    </row>
    <row r="6" spans="2:16">
      <c r="B6" s="5"/>
      <c r="C6" s="5"/>
      <c r="D6" s="5"/>
      <c r="E6" s="5"/>
      <c r="F6" s="5"/>
      <c r="G6" s="5"/>
      <c r="H6" s="5"/>
      <c r="I6" s="5"/>
      <c r="J6" s="5"/>
      <c r="K6" s="5"/>
    </row>
    <row r="8" spans="2:16">
      <c r="B8" s="10" t="s">
        <v>3</v>
      </c>
      <c r="C8" s="10">
        <v>1</v>
      </c>
      <c r="F8" s="1"/>
      <c r="G8" s="2"/>
      <c r="H8" s="2"/>
      <c r="I8" s="2"/>
      <c r="J8" s="3"/>
      <c r="M8" s="1"/>
      <c r="N8" s="2"/>
      <c r="O8" s="2"/>
      <c r="P8" s="3"/>
    </row>
    <row r="9" spans="2:16">
      <c r="B9" s="10" t="s">
        <v>4</v>
      </c>
      <c r="C9" s="10">
        <v>100</v>
      </c>
      <c r="F9" s="4"/>
      <c r="G9" s="5"/>
      <c r="H9" s="5"/>
      <c r="I9" s="5"/>
      <c r="J9" s="6"/>
      <c r="M9" s="4"/>
      <c r="N9" s="5"/>
      <c r="O9" s="5"/>
      <c r="P9" s="6"/>
    </row>
    <row r="10" spans="2:16">
      <c r="B10" s="10" t="s">
        <v>10</v>
      </c>
      <c r="C10" s="10">
        <v>35</v>
      </c>
      <c r="F10" s="4"/>
      <c r="G10" s="5"/>
      <c r="H10" s="5"/>
      <c r="I10" s="5"/>
      <c r="J10" s="6"/>
      <c r="M10" s="4"/>
      <c r="N10" s="5"/>
      <c r="O10" s="5"/>
      <c r="P10" s="6"/>
    </row>
    <row r="11" spans="2:16">
      <c r="B11" s="10" t="s">
        <v>6</v>
      </c>
      <c r="C11" s="10">
        <v>100</v>
      </c>
      <c r="F11" s="7"/>
      <c r="G11" s="8"/>
      <c r="H11" s="8"/>
      <c r="I11" s="8"/>
      <c r="J11" s="9"/>
      <c r="M11" s="7"/>
      <c r="N11" s="8"/>
      <c r="O11" s="8"/>
      <c r="P11" s="9"/>
    </row>
    <row r="14" spans="2:16" ht="18">
      <c r="B14" s="14" t="s">
        <v>8</v>
      </c>
      <c r="C14" s="15" t="s">
        <v>9</v>
      </c>
      <c r="D14" s="15" t="s">
        <v>7</v>
      </c>
    </row>
    <row r="15" spans="2:16">
      <c r="B15" s="11">
        <v>0</v>
      </c>
      <c r="C15" s="12">
        <f t="shared" ref="C15:C46" si="0">(MAX($C$11-B15,0)+B15-$C$9-$C$10)</f>
        <v>-35</v>
      </c>
      <c r="D15" s="12">
        <f>(MAX($C$11-B15,0)+B15)/($C$9+$C$10)-1</f>
        <v>-0.2592592592592593</v>
      </c>
    </row>
    <row r="16" spans="2:16">
      <c r="B16" s="11">
        <v>1</v>
      </c>
      <c r="C16" s="12">
        <f t="shared" si="0"/>
        <v>-35</v>
      </c>
      <c r="D16" s="12">
        <f t="shared" ref="D16:D79" si="1">(MAX($C$11-B16,0)+B16)/($C$9+$C$10)-1</f>
        <v>-0.2592592592592593</v>
      </c>
    </row>
    <row r="17" spans="2:4">
      <c r="B17" s="11">
        <v>2</v>
      </c>
      <c r="C17" s="12">
        <f t="shared" si="0"/>
        <v>-35</v>
      </c>
      <c r="D17" s="12">
        <f t="shared" si="1"/>
        <v>-0.2592592592592593</v>
      </c>
    </row>
    <row r="18" spans="2:4">
      <c r="B18" s="11">
        <v>3</v>
      </c>
      <c r="C18" s="12">
        <f t="shared" si="0"/>
        <v>-35</v>
      </c>
      <c r="D18" s="12">
        <f t="shared" si="1"/>
        <v>-0.2592592592592593</v>
      </c>
    </row>
    <row r="19" spans="2:4">
      <c r="B19" s="11">
        <v>4</v>
      </c>
      <c r="C19" s="12">
        <f t="shared" si="0"/>
        <v>-35</v>
      </c>
      <c r="D19" s="12">
        <f t="shared" si="1"/>
        <v>-0.2592592592592593</v>
      </c>
    </row>
    <row r="20" spans="2:4">
      <c r="B20" s="11">
        <v>5</v>
      </c>
      <c r="C20" s="12">
        <f t="shared" si="0"/>
        <v>-35</v>
      </c>
      <c r="D20" s="12">
        <f t="shared" si="1"/>
        <v>-0.2592592592592593</v>
      </c>
    </row>
    <row r="21" spans="2:4">
      <c r="B21" s="11">
        <v>6</v>
      </c>
      <c r="C21" s="12">
        <f t="shared" si="0"/>
        <v>-35</v>
      </c>
      <c r="D21" s="12">
        <f t="shared" si="1"/>
        <v>-0.2592592592592593</v>
      </c>
    </row>
    <row r="22" spans="2:4">
      <c r="B22" s="11">
        <v>7</v>
      </c>
      <c r="C22" s="12">
        <f t="shared" si="0"/>
        <v>-35</v>
      </c>
      <c r="D22" s="12">
        <f t="shared" si="1"/>
        <v>-0.2592592592592593</v>
      </c>
    </row>
    <row r="23" spans="2:4">
      <c r="B23" s="11">
        <v>8</v>
      </c>
      <c r="C23" s="12">
        <f t="shared" si="0"/>
        <v>-35</v>
      </c>
      <c r="D23" s="12">
        <f t="shared" si="1"/>
        <v>-0.2592592592592593</v>
      </c>
    </row>
    <row r="24" spans="2:4">
      <c r="B24" s="11">
        <v>9</v>
      </c>
      <c r="C24" s="12">
        <f t="shared" si="0"/>
        <v>-35</v>
      </c>
      <c r="D24" s="12">
        <f t="shared" si="1"/>
        <v>-0.2592592592592593</v>
      </c>
    </row>
    <row r="25" spans="2:4">
      <c r="B25" s="11">
        <v>10</v>
      </c>
      <c r="C25" s="12">
        <f t="shared" si="0"/>
        <v>-35</v>
      </c>
      <c r="D25" s="12">
        <f t="shared" si="1"/>
        <v>-0.2592592592592593</v>
      </c>
    </row>
    <row r="26" spans="2:4">
      <c r="B26" s="11">
        <v>11</v>
      </c>
      <c r="C26" s="12">
        <f t="shared" si="0"/>
        <v>-35</v>
      </c>
      <c r="D26" s="12">
        <f t="shared" si="1"/>
        <v>-0.2592592592592593</v>
      </c>
    </row>
    <row r="27" spans="2:4">
      <c r="B27" s="11">
        <v>12</v>
      </c>
      <c r="C27" s="12">
        <f t="shared" si="0"/>
        <v>-35</v>
      </c>
      <c r="D27" s="12">
        <f t="shared" si="1"/>
        <v>-0.2592592592592593</v>
      </c>
    </row>
    <row r="28" spans="2:4">
      <c r="B28" s="11">
        <v>13</v>
      </c>
      <c r="C28" s="12">
        <f t="shared" si="0"/>
        <v>-35</v>
      </c>
      <c r="D28" s="12">
        <f t="shared" si="1"/>
        <v>-0.2592592592592593</v>
      </c>
    </row>
    <row r="29" spans="2:4">
      <c r="B29" s="11">
        <v>14</v>
      </c>
      <c r="C29" s="12">
        <f t="shared" si="0"/>
        <v>-35</v>
      </c>
      <c r="D29" s="12">
        <f t="shared" si="1"/>
        <v>-0.2592592592592593</v>
      </c>
    </row>
    <row r="30" spans="2:4">
      <c r="B30" s="11">
        <v>15</v>
      </c>
      <c r="C30" s="12">
        <f t="shared" si="0"/>
        <v>-35</v>
      </c>
      <c r="D30" s="12">
        <f t="shared" si="1"/>
        <v>-0.2592592592592593</v>
      </c>
    </row>
    <row r="31" spans="2:4">
      <c r="B31" s="11">
        <v>16</v>
      </c>
      <c r="C31" s="12">
        <f t="shared" si="0"/>
        <v>-35</v>
      </c>
      <c r="D31" s="12">
        <f t="shared" si="1"/>
        <v>-0.2592592592592593</v>
      </c>
    </row>
    <row r="32" spans="2:4">
      <c r="B32" s="11">
        <v>17</v>
      </c>
      <c r="C32" s="12">
        <f t="shared" si="0"/>
        <v>-35</v>
      </c>
      <c r="D32" s="12">
        <f t="shared" si="1"/>
        <v>-0.2592592592592593</v>
      </c>
    </row>
    <row r="33" spans="2:4">
      <c r="B33" s="11">
        <v>18</v>
      </c>
      <c r="C33" s="12">
        <f t="shared" si="0"/>
        <v>-35</v>
      </c>
      <c r="D33" s="12">
        <f t="shared" si="1"/>
        <v>-0.2592592592592593</v>
      </c>
    </row>
    <row r="34" spans="2:4">
      <c r="B34" s="11">
        <v>19</v>
      </c>
      <c r="C34" s="12">
        <f t="shared" si="0"/>
        <v>-35</v>
      </c>
      <c r="D34" s="12">
        <f t="shared" si="1"/>
        <v>-0.2592592592592593</v>
      </c>
    </row>
    <row r="35" spans="2:4">
      <c r="B35" s="11">
        <v>20</v>
      </c>
      <c r="C35" s="12">
        <f t="shared" si="0"/>
        <v>-35</v>
      </c>
      <c r="D35" s="12">
        <f t="shared" si="1"/>
        <v>-0.2592592592592593</v>
      </c>
    </row>
    <row r="36" spans="2:4">
      <c r="B36" s="11">
        <v>21</v>
      </c>
      <c r="C36" s="12">
        <f t="shared" si="0"/>
        <v>-35</v>
      </c>
      <c r="D36" s="12">
        <f t="shared" si="1"/>
        <v>-0.2592592592592593</v>
      </c>
    </row>
    <row r="37" spans="2:4">
      <c r="B37" s="11">
        <v>22</v>
      </c>
      <c r="C37" s="12">
        <f t="shared" si="0"/>
        <v>-35</v>
      </c>
      <c r="D37" s="12">
        <f t="shared" si="1"/>
        <v>-0.2592592592592593</v>
      </c>
    </row>
    <row r="38" spans="2:4">
      <c r="B38" s="11">
        <v>23</v>
      </c>
      <c r="C38" s="12">
        <f t="shared" si="0"/>
        <v>-35</v>
      </c>
      <c r="D38" s="12">
        <f t="shared" si="1"/>
        <v>-0.2592592592592593</v>
      </c>
    </row>
    <row r="39" spans="2:4">
      <c r="B39" s="11">
        <v>24</v>
      </c>
      <c r="C39" s="12">
        <f t="shared" si="0"/>
        <v>-35</v>
      </c>
      <c r="D39" s="12">
        <f t="shared" si="1"/>
        <v>-0.2592592592592593</v>
      </c>
    </row>
    <row r="40" spans="2:4">
      <c r="B40" s="11">
        <v>25</v>
      </c>
      <c r="C40" s="12">
        <f t="shared" si="0"/>
        <v>-35</v>
      </c>
      <c r="D40" s="12">
        <f t="shared" si="1"/>
        <v>-0.2592592592592593</v>
      </c>
    </row>
    <row r="41" spans="2:4">
      <c r="B41" s="11">
        <v>26</v>
      </c>
      <c r="C41" s="12">
        <f t="shared" si="0"/>
        <v>-35</v>
      </c>
      <c r="D41" s="12">
        <f t="shared" si="1"/>
        <v>-0.2592592592592593</v>
      </c>
    </row>
    <row r="42" spans="2:4">
      <c r="B42" s="11">
        <v>27</v>
      </c>
      <c r="C42" s="12">
        <f t="shared" si="0"/>
        <v>-35</v>
      </c>
      <c r="D42" s="12">
        <f t="shared" si="1"/>
        <v>-0.2592592592592593</v>
      </c>
    </row>
    <row r="43" spans="2:4">
      <c r="B43" s="11">
        <v>28</v>
      </c>
      <c r="C43" s="12">
        <f t="shared" si="0"/>
        <v>-35</v>
      </c>
      <c r="D43" s="12">
        <f t="shared" si="1"/>
        <v>-0.2592592592592593</v>
      </c>
    </row>
    <row r="44" spans="2:4">
      <c r="B44" s="11">
        <v>29</v>
      </c>
      <c r="C44" s="12">
        <f t="shared" si="0"/>
        <v>-35</v>
      </c>
      <c r="D44" s="12">
        <f t="shared" si="1"/>
        <v>-0.2592592592592593</v>
      </c>
    </row>
    <row r="45" spans="2:4">
      <c r="B45" s="11">
        <v>30</v>
      </c>
      <c r="C45" s="12">
        <f t="shared" si="0"/>
        <v>-35</v>
      </c>
      <c r="D45" s="12">
        <f t="shared" si="1"/>
        <v>-0.2592592592592593</v>
      </c>
    </row>
    <row r="46" spans="2:4">
      <c r="B46" s="11">
        <v>31</v>
      </c>
      <c r="C46" s="12">
        <f t="shared" si="0"/>
        <v>-35</v>
      </c>
      <c r="D46" s="12">
        <f t="shared" si="1"/>
        <v>-0.2592592592592593</v>
      </c>
    </row>
    <row r="47" spans="2:4">
      <c r="B47" s="11">
        <v>32</v>
      </c>
      <c r="C47" s="12">
        <f t="shared" ref="C47:C78" si="2">(MAX($C$11-B47,0)+B47-$C$9-$C$10)</f>
        <v>-35</v>
      </c>
      <c r="D47" s="12">
        <f t="shared" si="1"/>
        <v>-0.2592592592592593</v>
      </c>
    </row>
    <row r="48" spans="2:4">
      <c r="B48" s="11">
        <v>33</v>
      </c>
      <c r="C48" s="12">
        <f t="shared" si="2"/>
        <v>-35</v>
      </c>
      <c r="D48" s="12">
        <f t="shared" si="1"/>
        <v>-0.2592592592592593</v>
      </c>
    </row>
    <row r="49" spans="2:4">
      <c r="B49" s="11">
        <v>34</v>
      </c>
      <c r="C49" s="12">
        <f t="shared" si="2"/>
        <v>-35</v>
      </c>
      <c r="D49" s="12">
        <f t="shared" si="1"/>
        <v>-0.2592592592592593</v>
      </c>
    </row>
    <row r="50" spans="2:4">
      <c r="B50" s="11">
        <v>35</v>
      </c>
      <c r="C50" s="12">
        <f t="shared" si="2"/>
        <v>-35</v>
      </c>
      <c r="D50" s="12">
        <f t="shared" si="1"/>
        <v>-0.2592592592592593</v>
      </c>
    </row>
    <row r="51" spans="2:4">
      <c r="B51" s="11">
        <v>36</v>
      </c>
      <c r="C51" s="12">
        <f t="shared" si="2"/>
        <v>-35</v>
      </c>
      <c r="D51" s="12">
        <f t="shared" si="1"/>
        <v>-0.2592592592592593</v>
      </c>
    </row>
    <row r="52" spans="2:4">
      <c r="B52" s="11">
        <v>37</v>
      </c>
      <c r="C52" s="12">
        <f t="shared" si="2"/>
        <v>-35</v>
      </c>
      <c r="D52" s="12">
        <f t="shared" si="1"/>
        <v>-0.2592592592592593</v>
      </c>
    </row>
    <row r="53" spans="2:4">
      <c r="B53" s="11">
        <v>38</v>
      </c>
      <c r="C53" s="12">
        <f t="shared" si="2"/>
        <v>-35</v>
      </c>
      <c r="D53" s="12">
        <f t="shared" si="1"/>
        <v>-0.2592592592592593</v>
      </c>
    </row>
    <row r="54" spans="2:4">
      <c r="B54" s="11">
        <v>39</v>
      </c>
      <c r="C54" s="12">
        <f t="shared" si="2"/>
        <v>-35</v>
      </c>
      <c r="D54" s="12">
        <f t="shared" si="1"/>
        <v>-0.2592592592592593</v>
      </c>
    </row>
    <row r="55" spans="2:4">
      <c r="B55" s="11">
        <v>40</v>
      </c>
      <c r="C55" s="12">
        <f t="shared" si="2"/>
        <v>-35</v>
      </c>
      <c r="D55" s="12">
        <f t="shared" si="1"/>
        <v>-0.2592592592592593</v>
      </c>
    </row>
    <row r="56" spans="2:4">
      <c r="B56" s="11">
        <v>41</v>
      </c>
      <c r="C56" s="12">
        <f t="shared" si="2"/>
        <v>-35</v>
      </c>
      <c r="D56" s="12">
        <f t="shared" si="1"/>
        <v>-0.2592592592592593</v>
      </c>
    </row>
    <row r="57" spans="2:4">
      <c r="B57" s="11">
        <v>42</v>
      </c>
      <c r="C57" s="12">
        <f t="shared" si="2"/>
        <v>-35</v>
      </c>
      <c r="D57" s="12">
        <f t="shared" si="1"/>
        <v>-0.2592592592592593</v>
      </c>
    </row>
    <row r="58" spans="2:4">
      <c r="B58" s="11">
        <v>43</v>
      </c>
      <c r="C58" s="12">
        <f t="shared" si="2"/>
        <v>-35</v>
      </c>
      <c r="D58" s="12">
        <f t="shared" si="1"/>
        <v>-0.2592592592592593</v>
      </c>
    </row>
    <row r="59" spans="2:4">
      <c r="B59" s="11">
        <v>44</v>
      </c>
      <c r="C59" s="12">
        <f t="shared" si="2"/>
        <v>-35</v>
      </c>
      <c r="D59" s="12">
        <f t="shared" si="1"/>
        <v>-0.2592592592592593</v>
      </c>
    </row>
    <row r="60" spans="2:4">
      <c r="B60" s="11">
        <v>45</v>
      </c>
      <c r="C60" s="12">
        <f t="shared" si="2"/>
        <v>-35</v>
      </c>
      <c r="D60" s="12">
        <f t="shared" si="1"/>
        <v>-0.2592592592592593</v>
      </c>
    </row>
    <row r="61" spans="2:4">
      <c r="B61" s="11">
        <v>46</v>
      </c>
      <c r="C61" s="12">
        <f t="shared" si="2"/>
        <v>-35</v>
      </c>
      <c r="D61" s="12">
        <f t="shared" si="1"/>
        <v>-0.2592592592592593</v>
      </c>
    </row>
    <row r="62" spans="2:4">
      <c r="B62" s="11">
        <v>47</v>
      </c>
      <c r="C62" s="12">
        <f t="shared" si="2"/>
        <v>-35</v>
      </c>
      <c r="D62" s="12">
        <f t="shared" si="1"/>
        <v>-0.2592592592592593</v>
      </c>
    </row>
    <row r="63" spans="2:4">
      <c r="B63" s="11">
        <v>48</v>
      </c>
      <c r="C63" s="12">
        <f t="shared" si="2"/>
        <v>-35</v>
      </c>
      <c r="D63" s="12">
        <f t="shared" si="1"/>
        <v>-0.2592592592592593</v>
      </c>
    </row>
    <row r="64" spans="2:4">
      <c r="B64" s="11">
        <v>49</v>
      </c>
      <c r="C64" s="12">
        <f t="shared" si="2"/>
        <v>-35</v>
      </c>
      <c r="D64" s="12">
        <f t="shared" si="1"/>
        <v>-0.2592592592592593</v>
      </c>
    </row>
    <row r="65" spans="2:4">
      <c r="B65" s="11">
        <v>50</v>
      </c>
      <c r="C65" s="12">
        <f t="shared" si="2"/>
        <v>-35</v>
      </c>
      <c r="D65" s="12">
        <f t="shared" si="1"/>
        <v>-0.2592592592592593</v>
      </c>
    </row>
    <row r="66" spans="2:4">
      <c r="B66" s="11">
        <v>51</v>
      </c>
      <c r="C66" s="12">
        <f t="shared" si="2"/>
        <v>-35</v>
      </c>
      <c r="D66" s="12">
        <f t="shared" si="1"/>
        <v>-0.2592592592592593</v>
      </c>
    </row>
    <row r="67" spans="2:4">
      <c r="B67" s="11">
        <v>52</v>
      </c>
      <c r="C67" s="12">
        <f t="shared" si="2"/>
        <v>-35</v>
      </c>
      <c r="D67" s="12">
        <f t="shared" si="1"/>
        <v>-0.2592592592592593</v>
      </c>
    </row>
    <row r="68" spans="2:4">
      <c r="B68" s="11">
        <v>53</v>
      </c>
      <c r="C68" s="12">
        <f t="shared" si="2"/>
        <v>-35</v>
      </c>
      <c r="D68" s="12">
        <f t="shared" si="1"/>
        <v>-0.2592592592592593</v>
      </c>
    </row>
    <row r="69" spans="2:4">
      <c r="B69" s="11">
        <v>54</v>
      </c>
      <c r="C69" s="12">
        <f t="shared" si="2"/>
        <v>-35</v>
      </c>
      <c r="D69" s="12">
        <f t="shared" si="1"/>
        <v>-0.2592592592592593</v>
      </c>
    </row>
    <row r="70" spans="2:4">
      <c r="B70" s="11">
        <v>55</v>
      </c>
      <c r="C70" s="12">
        <f t="shared" si="2"/>
        <v>-35</v>
      </c>
      <c r="D70" s="12">
        <f t="shared" si="1"/>
        <v>-0.2592592592592593</v>
      </c>
    </row>
    <row r="71" spans="2:4">
      <c r="B71" s="11">
        <v>56</v>
      </c>
      <c r="C71" s="12">
        <f t="shared" si="2"/>
        <v>-35</v>
      </c>
      <c r="D71" s="12">
        <f t="shared" si="1"/>
        <v>-0.2592592592592593</v>
      </c>
    </row>
    <row r="72" spans="2:4">
      <c r="B72" s="11">
        <v>57</v>
      </c>
      <c r="C72" s="12">
        <f t="shared" si="2"/>
        <v>-35</v>
      </c>
      <c r="D72" s="12">
        <f t="shared" si="1"/>
        <v>-0.2592592592592593</v>
      </c>
    </row>
    <row r="73" spans="2:4">
      <c r="B73" s="11">
        <v>58</v>
      </c>
      <c r="C73" s="12">
        <f t="shared" si="2"/>
        <v>-35</v>
      </c>
      <c r="D73" s="12">
        <f t="shared" si="1"/>
        <v>-0.2592592592592593</v>
      </c>
    </row>
    <row r="74" spans="2:4">
      <c r="B74" s="11">
        <v>59</v>
      </c>
      <c r="C74" s="12">
        <f t="shared" si="2"/>
        <v>-35</v>
      </c>
      <c r="D74" s="12">
        <f t="shared" si="1"/>
        <v>-0.2592592592592593</v>
      </c>
    </row>
    <row r="75" spans="2:4">
      <c r="B75" s="11">
        <v>60</v>
      </c>
      <c r="C75" s="12">
        <f t="shared" si="2"/>
        <v>-35</v>
      </c>
      <c r="D75" s="12">
        <f t="shared" si="1"/>
        <v>-0.2592592592592593</v>
      </c>
    </row>
    <row r="76" spans="2:4">
      <c r="B76" s="11">
        <v>61</v>
      </c>
      <c r="C76" s="12">
        <f t="shared" si="2"/>
        <v>-35</v>
      </c>
      <c r="D76" s="12">
        <f t="shared" si="1"/>
        <v>-0.2592592592592593</v>
      </c>
    </row>
    <row r="77" spans="2:4">
      <c r="B77" s="11">
        <v>62</v>
      </c>
      <c r="C77" s="12">
        <f t="shared" si="2"/>
        <v>-35</v>
      </c>
      <c r="D77" s="12">
        <f t="shared" si="1"/>
        <v>-0.2592592592592593</v>
      </c>
    </row>
    <row r="78" spans="2:4">
      <c r="B78" s="11">
        <v>63</v>
      </c>
      <c r="C78" s="12">
        <f t="shared" si="2"/>
        <v>-35</v>
      </c>
      <c r="D78" s="12">
        <f t="shared" si="1"/>
        <v>-0.2592592592592593</v>
      </c>
    </row>
    <row r="79" spans="2:4">
      <c r="B79" s="11">
        <v>64</v>
      </c>
      <c r="C79" s="12">
        <f t="shared" ref="C79:C110" si="3">(MAX($C$11-B79,0)+B79-$C$9-$C$10)</f>
        <v>-35</v>
      </c>
      <c r="D79" s="12">
        <f t="shared" si="1"/>
        <v>-0.2592592592592593</v>
      </c>
    </row>
    <row r="80" spans="2:4">
      <c r="B80" s="11">
        <v>65</v>
      </c>
      <c r="C80" s="12">
        <f t="shared" si="3"/>
        <v>-35</v>
      </c>
      <c r="D80" s="12">
        <f t="shared" ref="D80:D143" si="4">(MAX($C$11-B80,0)+B80)/($C$9+$C$10)-1</f>
        <v>-0.2592592592592593</v>
      </c>
    </row>
    <row r="81" spans="2:4">
      <c r="B81" s="11">
        <v>66</v>
      </c>
      <c r="C81" s="12">
        <f t="shared" si="3"/>
        <v>-35</v>
      </c>
      <c r="D81" s="12">
        <f t="shared" si="4"/>
        <v>-0.2592592592592593</v>
      </c>
    </row>
    <row r="82" spans="2:4">
      <c r="B82" s="11">
        <v>67</v>
      </c>
      <c r="C82" s="12">
        <f t="shared" si="3"/>
        <v>-35</v>
      </c>
      <c r="D82" s="12">
        <f t="shared" si="4"/>
        <v>-0.2592592592592593</v>
      </c>
    </row>
    <row r="83" spans="2:4">
      <c r="B83" s="11">
        <v>68</v>
      </c>
      <c r="C83" s="12">
        <f t="shared" si="3"/>
        <v>-35</v>
      </c>
      <c r="D83" s="12">
        <f t="shared" si="4"/>
        <v>-0.2592592592592593</v>
      </c>
    </row>
    <row r="84" spans="2:4">
      <c r="B84" s="11">
        <v>69</v>
      </c>
      <c r="C84" s="12">
        <f t="shared" si="3"/>
        <v>-35</v>
      </c>
      <c r="D84" s="12">
        <f t="shared" si="4"/>
        <v>-0.2592592592592593</v>
      </c>
    </row>
    <row r="85" spans="2:4">
      <c r="B85" s="11">
        <v>70</v>
      </c>
      <c r="C85" s="12">
        <f t="shared" si="3"/>
        <v>-35</v>
      </c>
      <c r="D85" s="12">
        <f t="shared" si="4"/>
        <v>-0.2592592592592593</v>
      </c>
    </row>
    <row r="86" spans="2:4">
      <c r="B86" s="11">
        <v>71</v>
      </c>
      <c r="C86" s="12">
        <f t="shared" si="3"/>
        <v>-35</v>
      </c>
      <c r="D86" s="12">
        <f t="shared" si="4"/>
        <v>-0.2592592592592593</v>
      </c>
    </row>
    <row r="87" spans="2:4">
      <c r="B87" s="11">
        <v>72</v>
      </c>
      <c r="C87" s="12">
        <f t="shared" si="3"/>
        <v>-35</v>
      </c>
      <c r="D87" s="12">
        <f t="shared" si="4"/>
        <v>-0.2592592592592593</v>
      </c>
    </row>
    <row r="88" spans="2:4">
      <c r="B88" s="11">
        <v>73</v>
      </c>
      <c r="C88" s="12">
        <f t="shared" si="3"/>
        <v>-35</v>
      </c>
      <c r="D88" s="12">
        <f t="shared" si="4"/>
        <v>-0.2592592592592593</v>
      </c>
    </row>
    <row r="89" spans="2:4">
      <c r="B89" s="11">
        <v>74</v>
      </c>
      <c r="C89" s="12">
        <f t="shared" si="3"/>
        <v>-35</v>
      </c>
      <c r="D89" s="12">
        <f t="shared" si="4"/>
        <v>-0.2592592592592593</v>
      </c>
    </row>
    <row r="90" spans="2:4">
      <c r="B90" s="11">
        <v>75</v>
      </c>
      <c r="C90" s="12">
        <f t="shared" si="3"/>
        <v>-35</v>
      </c>
      <c r="D90" s="12">
        <f t="shared" si="4"/>
        <v>-0.2592592592592593</v>
      </c>
    </row>
    <row r="91" spans="2:4">
      <c r="B91" s="11">
        <v>76</v>
      </c>
      <c r="C91" s="12">
        <f t="shared" si="3"/>
        <v>-35</v>
      </c>
      <c r="D91" s="12">
        <f t="shared" si="4"/>
        <v>-0.2592592592592593</v>
      </c>
    </row>
    <row r="92" spans="2:4">
      <c r="B92" s="11">
        <v>77</v>
      </c>
      <c r="C92" s="12">
        <f t="shared" si="3"/>
        <v>-35</v>
      </c>
      <c r="D92" s="12">
        <f t="shared" si="4"/>
        <v>-0.2592592592592593</v>
      </c>
    </row>
    <row r="93" spans="2:4">
      <c r="B93" s="11">
        <v>78</v>
      </c>
      <c r="C93" s="12">
        <f t="shared" si="3"/>
        <v>-35</v>
      </c>
      <c r="D93" s="12">
        <f t="shared" si="4"/>
        <v>-0.2592592592592593</v>
      </c>
    </row>
    <row r="94" spans="2:4">
      <c r="B94" s="11">
        <v>79</v>
      </c>
      <c r="C94" s="12">
        <f t="shared" si="3"/>
        <v>-35</v>
      </c>
      <c r="D94" s="12">
        <f t="shared" si="4"/>
        <v>-0.2592592592592593</v>
      </c>
    </row>
    <row r="95" spans="2:4">
      <c r="B95" s="11">
        <v>80</v>
      </c>
      <c r="C95" s="12">
        <f t="shared" si="3"/>
        <v>-35</v>
      </c>
      <c r="D95" s="12">
        <f t="shared" si="4"/>
        <v>-0.2592592592592593</v>
      </c>
    </row>
    <row r="96" spans="2:4">
      <c r="B96" s="11">
        <v>81</v>
      </c>
      <c r="C96" s="12">
        <f t="shared" si="3"/>
        <v>-35</v>
      </c>
      <c r="D96" s="12">
        <f t="shared" si="4"/>
        <v>-0.2592592592592593</v>
      </c>
    </row>
    <row r="97" spans="2:4">
      <c r="B97" s="11">
        <v>82</v>
      </c>
      <c r="C97" s="12">
        <f t="shared" si="3"/>
        <v>-35</v>
      </c>
      <c r="D97" s="12">
        <f t="shared" si="4"/>
        <v>-0.2592592592592593</v>
      </c>
    </row>
    <row r="98" spans="2:4">
      <c r="B98" s="11">
        <v>83</v>
      </c>
      <c r="C98" s="12">
        <f t="shared" si="3"/>
        <v>-35</v>
      </c>
      <c r="D98" s="12">
        <f t="shared" si="4"/>
        <v>-0.2592592592592593</v>
      </c>
    </row>
    <row r="99" spans="2:4">
      <c r="B99" s="11">
        <v>84</v>
      </c>
      <c r="C99" s="12">
        <f t="shared" si="3"/>
        <v>-35</v>
      </c>
      <c r="D99" s="12">
        <f t="shared" si="4"/>
        <v>-0.2592592592592593</v>
      </c>
    </row>
    <row r="100" spans="2:4">
      <c r="B100" s="11">
        <v>85</v>
      </c>
      <c r="C100" s="12">
        <f t="shared" si="3"/>
        <v>-35</v>
      </c>
      <c r="D100" s="12">
        <f t="shared" si="4"/>
        <v>-0.2592592592592593</v>
      </c>
    </row>
    <row r="101" spans="2:4">
      <c r="B101" s="11">
        <v>86</v>
      </c>
      <c r="C101" s="12">
        <f t="shared" si="3"/>
        <v>-35</v>
      </c>
      <c r="D101" s="12">
        <f t="shared" si="4"/>
        <v>-0.2592592592592593</v>
      </c>
    </row>
    <row r="102" spans="2:4">
      <c r="B102" s="11">
        <v>87</v>
      </c>
      <c r="C102" s="12">
        <f t="shared" si="3"/>
        <v>-35</v>
      </c>
      <c r="D102" s="12">
        <f t="shared" si="4"/>
        <v>-0.2592592592592593</v>
      </c>
    </row>
    <row r="103" spans="2:4">
      <c r="B103" s="11">
        <v>88</v>
      </c>
      <c r="C103" s="12">
        <f t="shared" si="3"/>
        <v>-35</v>
      </c>
      <c r="D103" s="12">
        <f t="shared" si="4"/>
        <v>-0.2592592592592593</v>
      </c>
    </row>
    <row r="104" spans="2:4">
      <c r="B104" s="11">
        <v>89</v>
      </c>
      <c r="C104" s="12">
        <f t="shared" si="3"/>
        <v>-35</v>
      </c>
      <c r="D104" s="12">
        <f t="shared" si="4"/>
        <v>-0.2592592592592593</v>
      </c>
    </row>
    <row r="105" spans="2:4">
      <c r="B105" s="11">
        <v>90</v>
      </c>
      <c r="C105" s="12">
        <f t="shared" si="3"/>
        <v>-35</v>
      </c>
      <c r="D105" s="12">
        <f t="shared" si="4"/>
        <v>-0.2592592592592593</v>
      </c>
    </row>
    <row r="106" spans="2:4">
      <c r="B106" s="11">
        <v>91</v>
      </c>
      <c r="C106" s="12">
        <f t="shared" si="3"/>
        <v>-35</v>
      </c>
      <c r="D106" s="12">
        <f t="shared" si="4"/>
        <v>-0.2592592592592593</v>
      </c>
    </row>
    <row r="107" spans="2:4">
      <c r="B107" s="11">
        <v>92</v>
      </c>
      <c r="C107" s="12">
        <f t="shared" si="3"/>
        <v>-35</v>
      </c>
      <c r="D107" s="12">
        <f t="shared" si="4"/>
        <v>-0.2592592592592593</v>
      </c>
    </row>
    <row r="108" spans="2:4">
      <c r="B108" s="11">
        <v>93</v>
      </c>
      <c r="C108" s="12">
        <f t="shared" si="3"/>
        <v>-35</v>
      </c>
      <c r="D108" s="12">
        <f t="shared" si="4"/>
        <v>-0.2592592592592593</v>
      </c>
    </row>
    <row r="109" spans="2:4">
      <c r="B109" s="11">
        <v>94</v>
      </c>
      <c r="C109" s="12">
        <f t="shared" si="3"/>
        <v>-35</v>
      </c>
      <c r="D109" s="12">
        <f t="shared" si="4"/>
        <v>-0.2592592592592593</v>
      </c>
    </row>
    <row r="110" spans="2:4">
      <c r="B110" s="11">
        <v>95</v>
      </c>
      <c r="C110" s="12">
        <f t="shared" si="3"/>
        <v>-35</v>
      </c>
      <c r="D110" s="12">
        <f t="shared" si="4"/>
        <v>-0.2592592592592593</v>
      </c>
    </row>
    <row r="111" spans="2:4">
      <c r="B111" s="11">
        <v>96</v>
      </c>
      <c r="C111" s="12">
        <f t="shared" ref="C111:C142" si="5">(MAX($C$11-B111,0)+B111-$C$9-$C$10)</f>
        <v>-35</v>
      </c>
      <c r="D111" s="12">
        <f t="shared" si="4"/>
        <v>-0.2592592592592593</v>
      </c>
    </row>
    <row r="112" spans="2:4">
      <c r="B112" s="11">
        <v>97</v>
      </c>
      <c r="C112" s="12">
        <f t="shared" si="5"/>
        <v>-35</v>
      </c>
      <c r="D112" s="12">
        <f t="shared" si="4"/>
        <v>-0.2592592592592593</v>
      </c>
    </row>
    <row r="113" spans="2:4">
      <c r="B113" s="11">
        <v>98</v>
      </c>
      <c r="C113" s="12">
        <f t="shared" si="5"/>
        <v>-35</v>
      </c>
      <c r="D113" s="12">
        <f t="shared" si="4"/>
        <v>-0.2592592592592593</v>
      </c>
    </row>
    <row r="114" spans="2:4">
      <c r="B114" s="11">
        <v>99</v>
      </c>
      <c r="C114" s="12">
        <f t="shared" si="5"/>
        <v>-35</v>
      </c>
      <c r="D114" s="12">
        <f t="shared" si="4"/>
        <v>-0.2592592592592593</v>
      </c>
    </row>
    <row r="115" spans="2:4">
      <c r="B115" s="11">
        <v>100</v>
      </c>
      <c r="C115" s="12">
        <f t="shared" si="5"/>
        <v>-35</v>
      </c>
      <c r="D115" s="12">
        <f t="shared" si="4"/>
        <v>-0.2592592592592593</v>
      </c>
    </row>
    <row r="116" spans="2:4">
      <c r="B116" s="11">
        <v>101</v>
      </c>
      <c r="C116" s="12">
        <f t="shared" si="5"/>
        <v>-34</v>
      </c>
      <c r="D116" s="12">
        <f t="shared" si="4"/>
        <v>-0.25185185185185188</v>
      </c>
    </row>
    <row r="117" spans="2:4">
      <c r="B117" s="11">
        <v>102</v>
      </c>
      <c r="C117" s="12">
        <f t="shared" si="5"/>
        <v>-33</v>
      </c>
      <c r="D117" s="12">
        <f t="shared" si="4"/>
        <v>-0.24444444444444446</v>
      </c>
    </row>
    <row r="118" spans="2:4">
      <c r="B118" s="11">
        <v>103</v>
      </c>
      <c r="C118" s="12">
        <f t="shared" si="5"/>
        <v>-32</v>
      </c>
      <c r="D118" s="12">
        <f t="shared" si="4"/>
        <v>-0.23703703703703705</v>
      </c>
    </row>
    <row r="119" spans="2:4">
      <c r="B119" s="11">
        <v>104</v>
      </c>
      <c r="C119" s="12">
        <f t="shared" si="5"/>
        <v>-31</v>
      </c>
      <c r="D119" s="12">
        <f t="shared" si="4"/>
        <v>-0.22962962962962963</v>
      </c>
    </row>
    <row r="120" spans="2:4">
      <c r="B120" s="11">
        <v>105</v>
      </c>
      <c r="C120" s="12">
        <f t="shared" si="5"/>
        <v>-30</v>
      </c>
      <c r="D120" s="12">
        <f t="shared" si="4"/>
        <v>-0.22222222222222221</v>
      </c>
    </row>
    <row r="121" spans="2:4">
      <c r="B121" s="11">
        <v>106</v>
      </c>
      <c r="C121" s="12">
        <f t="shared" si="5"/>
        <v>-29</v>
      </c>
      <c r="D121" s="12">
        <f t="shared" si="4"/>
        <v>-0.21481481481481479</v>
      </c>
    </row>
    <row r="122" spans="2:4">
      <c r="B122" s="11">
        <v>107</v>
      </c>
      <c r="C122" s="12">
        <f t="shared" si="5"/>
        <v>-28</v>
      </c>
      <c r="D122" s="12">
        <f t="shared" si="4"/>
        <v>-0.20740740740740737</v>
      </c>
    </row>
    <row r="123" spans="2:4">
      <c r="B123" s="11">
        <v>108</v>
      </c>
      <c r="C123" s="12">
        <f t="shared" si="5"/>
        <v>-27</v>
      </c>
      <c r="D123" s="12">
        <f t="shared" si="4"/>
        <v>-0.19999999999999996</v>
      </c>
    </row>
    <row r="124" spans="2:4">
      <c r="B124" s="11">
        <v>109</v>
      </c>
      <c r="C124" s="12">
        <f t="shared" si="5"/>
        <v>-26</v>
      </c>
      <c r="D124" s="12">
        <f t="shared" si="4"/>
        <v>-0.19259259259259254</v>
      </c>
    </row>
    <row r="125" spans="2:4">
      <c r="B125" s="11">
        <v>110</v>
      </c>
      <c r="C125" s="12">
        <f t="shared" si="5"/>
        <v>-25</v>
      </c>
      <c r="D125" s="12">
        <f t="shared" si="4"/>
        <v>-0.18518518518518523</v>
      </c>
    </row>
    <row r="126" spans="2:4">
      <c r="B126" s="11">
        <v>111</v>
      </c>
      <c r="C126" s="12">
        <f t="shared" si="5"/>
        <v>-24</v>
      </c>
      <c r="D126" s="12">
        <f t="shared" si="4"/>
        <v>-0.17777777777777781</v>
      </c>
    </row>
    <row r="127" spans="2:4">
      <c r="B127" s="11">
        <v>112</v>
      </c>
      <c r="C127" s="12">
        <f t="shared" si="5"/>
        <v>-23</v>
      </c>
      <c r="D127" s="12">
        <f t="shared" si="4"/>
        <v>-0.17037037037037039</v>
      </c>
    </row>
    <row r="128" spans="2:4">
      <c r="B128" s="11">
        <v>113</v>
      </c>
      <c r="C128" s="12">
        <f t="shared" si="5"/>
        <v>-22</v>
      </c>
      <c r="D128" s="12">
        <f t="shared" si="4"/>
        <v>-0.16296296296296298</v>
      </c>
    </row>
    <row r="129" spans="2:4">
      <c r="B129" s="11">
        <v>114</v>
      </c>
      <c r="C129" s="12">
        <f t="shared" si="5"/>
        <v>-21</v>
      </c>
      <c r="D129" s="12">
        <f t="shared" si="4"/>
        <v>-0.15555555555555556</v>
      </c>
    </row>
    <row r="130" spans="2:4">
      <c r="B130" s="11">
        <v>115</v>
      </c>
      <c r="C130" s="12">
        <f t="shared" si="5"/>
        <v>-20</v>
      </c>
      <c r="D130" s="12">
        <f t="shared" si="4"/>
        <v>-0.14814814814814814</v>
      </c>
    </row>
    <row r="131" spans="2:4">
      <c r="B131" s="11">
        <v>116</v>
      </c>
      <c r="C131" s="12">
        <f t="shared" si="5"/>
        <v>-19</v>
      </c>
      <c r="D131" s="12">
        <f t="shared" si="4"/>
        <v>-0.14074074074074072</v>
      </c>
    </row>
    <row r="132" spans="2:4">
      <c r="B132" s="11">
        <v>117</v>
      </c>
      <c r="C132" s="12">
        <f t="shared" si="5"/>
        <v>-18</v>
      </c>
      <c r="D132" s="12">
        <f t="shared" si="4"/>
        <v>-0.1333333333333333</v>
      </c>
    </row>
    <row r="133" spans="2:4">
      <c r="B133" s="11">
        <v>118</v>
      </c>
      <c r="C133" s="12">
        <f t="shared" si="5"/>
        <v>-17</v>
      </c>
      <c r="D133" s="12">
        <f t="shared" si="4"/>
        <v>-0.12592592592592589</v>
      </c>
    </row>
    <row r="134" spans="2:4">
      <c r="B134" s="11">
        <v>119</v>
      </c>
      <c r="C134" s="12">
        <f t="shared" si="5"/>
        <v>-16</v>
      </c>
      <c r="D134" s="12">
        <f t="shared" si="4"/>
        <v>-0.11851851851851847</v>
      </c>
    </row>
    <row r="135" spans="2:4">
      <c r="B135" s="11">
        <v>120</v>
      </c>
      <c r="C135" s="12">
        <f t="shared" si="5"/>
        <v>-15</v>
      </c>
      <c r="D135" s="12">
        <f t="shared" si="4"/>
        <v>-0.11111111111111116</v>
      </c>
    </row>
    <row r="136" spans="2:4">
      <c r="B136" s="11">
        <v>121</v>
      </c>
      <c r="C136" s="12">
        <f t="shared" si="5"/>
        <v>-14</v>
      </c>
      <c r="D136" s="12">
        <f t="shared" si="4"/>
        <v>-0.10370370370370374</v>
      </c>
    </row>
    <row r="137" spans="2:4">
      <c r="B137" s="11">
        <v>122</v>
      </c>
      <c r="C137" s="12">
        <f t="shared" si="5"/>
        <v>-13</v>
      </c>
      <c r="D137" s="12">
        <f t="shared" si="4"/>
        <v>-9.6296296296296324E-2</v>
      </c>
    </row>
    <row r="138" spans="2:4">
      <c r="B138" s="11">
        <v>123</v>
      </c>
      <c r="C138" s="12">
        <f t="shared" si="5"/>
        <v>-12</v>
      </c>
      <c r="D138" s="12">
        <f t="shared" si="4"/>
        <v>-8.8888888888888906E-2</v>
      </c>
    </row>
    <row r="139" spans="2:4">
      <c r="B139" s="11">
        <v>124</v>
      </c>
      <c r="C139" s="12">
        <f t="shared" si="5"/>
        <v>-11</v>
      </c>
      <c r="D139" s="12">
        <f t="shared" si="4"/>
        <v>-8.1481481481481488E-2</v>
      </c>
    </row>
    <row r="140" spans="2:4">
      <c r="B140" s="11">
        <v>125</v>
      </c>
      <c r="C140" s="12">
        <f t="shared" si="5"/>
        <v>-10</v>
      </c>
      <c r="D140" s="12">
        <f t="shared" si="4"/>
        <v>-7.407407407407407E-2</v>
      </c>
    </row>
    <row r="141" spans="2:4">
      <c r="B141" s="11">
        <v>126</v>
      </c>
      <c r="C141" s="12">
        <f t="shared" si="5"/>
        <v>-9</v>
      </c>
      <c r="D141" s="12">
        <f t="shared" si="4"/>
        <v>-6.6666666666666652E-2</v>
      </c>
    </row>
    <row r="142" spans="2:4">
      <c r="B142" s="11">
        <v>127</v>
      </c>
      <c r="C142" s="12">
        <f t="shared" si="5"/>
        <v>-8</v>
      </c>
      <c r="D142" s="12">
        <f t="shared" si="4"/>
        <v>-5.9259259259259234E-2</v>
      </c>
    </row>
    <row r="143" spans="2:4">
      <c r="B143" s="11">
        <v>128</v>
      </c>
      <c r="C143" s="12">
        <f t="shared" ref="C143:C174" si="6">(MAX($C$11-B143,0)+B143-$C$9-$C$10)</f>
        <v>-7</v>
      </c>
      <c r="D143" s="12">
        <f t="shared" si="4"/>
        <v>-5.1851851851851816E-2</v>
      </c>
    </row>
    <row r="144" spans="2:4">
      <c r="B144" s="11">
        <v>129</v>
      </c>
      <c r="C144" s="12">
        <f t="shared" si="6"/>
        <v>-6</v>
      </c>
      <c r="D144" s="12">
        <f t="shared" ref="D144:D207" si="7">(MAX($C$11-B144,0)+B144)/($C$9+$C$10)-1</f>
        <v>-4.4444444444444398E-2</v>
      </c>
    </row>
    <row r="145" spans="2:4">
      <c r="B145" s="11">
        <v>130</v>
      </c>
      <c r="C145" s="12">
        <f t="shared" si="6"/>
        <v>-5</v>
      </c>
      <c r="D145" s="12">
        <f t="shared" si="7"/>
        <v>-3.703703703703709E-2</v>
      </c>
    </row>
    <row r="146" spans="2:4">
      <c r="B146" s="11">
        <v>131</v>
      </c>
      <c r="C146" s="12">
        <f t="shared" si="6"/>
        <v>-4</v>
      </c>
      <c r="D146" s="12">
        <f t="shared" si="7"/>
        <v>-2.9629629629629672E-2</v>
      </c>
    </row>
    <row r="147" spans="2:4">
      <c r="B147" s="11">
        <v>132</v>
      </c>
      <c r="C147" s="12">
        <f t="shared" si="6"/>
        <v>-3</v>
      </c>
      <c r="D147" s="12">
        <f t="shared" si="7"/>
        <v>-2.2222222222222254E-2</v>
      </c>
    </row>
    <row r="148" spans="2:4">
      <c r="B148" s="11">
        <v>133</v>
      </c>
      <c r="C148" s="12">
        <f t="shared" si="6"/>
        <v>-2</v>
      </c>
      <c r="D148" s="12">
        <f t="shared" si="7"/>
        <v>-1.4814814814814836E-2</v>
      </c>
    </row>
    <row r="149" spans="2:4">
      <c r="B149" s="11">
        <v>134</v>
      </c>
      <c r="C149" s="12">
        <f t="shared" si="6"/>
        <v>-1</v>
      </c>
      <c r="D149" s="12">
        <f t="shared" si="7"/>
        <v>-7.4074074074074181E-3</v>
      </c>
    </row>
    <row r="150" spans="2:4">
      <c r="B150" s="11">
        <v>135</v>
      </c>
      <c r="C150" s="12">
        <f t="shared" si="6"/>
        <v>0</v>
      </c>
      <c r="D150" s="12">
        <f t="shared" si="7"/>
        <v>0</v>
      </c>
    </row>
    <row r="151" spans="2:4">
      <c r="B151" s="11">
        <v>136</v>
      </c>
      <c r="C151" s="12">
        <f t="shared" si="6"/>
        <v>1</v>
      </c>
      <c r="D151" s="12">
        <f t="shared" si="7"/>
        <v>7.4074074074073071E-3</v>
      </c>
    </row>
    <row r="152" spans="2:4">
      <c r="B152" s="11">
        <v>137</v>
      </c>
      <c r="C152" s="12">
        <f t="shared" si="6"/>
        <v>2</v>
      </c>
      <c r="D152" s="12">
        <f t="shared" si="7"/>
        <v>1.4814814814814836E-2</v>
      </c>
    </row>
    <row r="153" spans="2:4">
      <c r="B153" s="11">
        <v>138</v>
      </c>
      <c r="C153" s="12">
        <f t="shared" si="6"/>
        <v>3</v>
      </c>
      <c r="D153" s="12">
        <f t="shared" si="7"/>
        <v>2.2222222222222143E-2</v>
      </c>
    </row>
    <row r="154" spans="2:4">
      <c r="B154" s="11">
        <v>139</v>
      </c>
      <c r="C154" s="12">
        <f t="shared" si="6"/>
        <v>4</v>
      </c>
      <c r="D154" s="12">
        <f t="shared" si="7"/>
        <v>2.9629629629629672E-2</v>
      </c>
    </row>
    <row r="155" spans="2:4">
      <c r="B155" s="11">
        <v>140</v>
      </c>
      <c r="C155" s="12">
        <f t="shared" si="6"/>
        <v>5</v>
      </c>
      <c r="D155" s="12">
        <f t="shared" si="7"/>
        <v>3.7037037037036979E-2</v>
      </c>
    </row>
    <row r="156" spans="2:4">
      <c r="B156" s="11">
        <v>141</v>
      </c>
      <c r="C156" s="12">
        <f t="shared" si="6"/>
        <v>6</v>
      </c>
      <c r="D156" s="12">
        <f t="shared" si="7"/>
        <v>4.4444444444444509E-2</v>
      </c>
    </row>
    <row r="157" spans="2:4">
      <c r="B157" s="11">
        <v>142</v>
      </c>
      <c r="C157" s="12">
        <f t="shared" si="6"/>
        <v>7</v>
      </c>
      <c r="D157" s="12">
        <f t="shared" si="7"/>
        <v>5.1851851851851816E-2</v>
      </c>
    </row>
    <row r="158" spans="2:4">
      <c r="B158" s="11">
        <v>143</v>
      </c>
      <c r="C158" s="12">
        <f t="shared" si="6"/>
        <v>8</v>
      </c>
      <c r="D158" s="12">
        <f t="shared" si="7"/>
        <v>5.9259259259259345E-2</v>
      </c>
    </row>
    <row r="159" spans="2:4">
      <c r="B159" s="11">
        <v>144</v>
      </c>
      <c r="C159" s="12">
        <f t="shared" si="6"/>
        <v>9</v>
      </c>
      <c r="D159" s="12">
        <f t="shared" si="7"/>
        <v>6.6666666666666652E-2</v>
      </c>
    </row>
    <row r="160" spans="2:4">
      <c r="B160" s="11">
        <v>145</v>
      </c>
      <c r="C160" s="12">
        <f t="shared" si="6"/>
        <v>10</v>
      </c>
      <c r="D160" s="12">
        <f t="shared" si="7"/>
        <v>7.4074074074074181E-2</v>
      </c>
    </row>
    <row r="161" spans="2:4">
      <c r="B161" s="11">
        <v>146</v>
      </c>
      <c r="C161" s="12">
        <f t="shared" si="6"/>
        <v>11</v>
      </c>
      <c r="D161" s="12">
        <f t="shared" si="7"/>
        <v>8.1481481481481488E-2</v>
      </c>
    </row>
    <row r="162" spans="2:4">
      <c r="B162" s="11">
        <v>147</v>
      </c>
      <c r="C162" s="12">
        <f t="shared" si="6"/>
        <v>12</v>
      </c>
      <c r="D162" s="12">
        <f t="shared" si="7"/>
        <v>8.8888888888888795E-2</v>
      </c>
    </row>
    <row r="163" spans="2:4">
      <c r="B163" s="11">
        <v>148</v>
      </c>
      <c r="C163" s="12">
        <f t="shared" si="6"/>
        <v>13</v>
      </c>
      <c r="D163" s="12">
        <f t="shared" si="7"/>
        <v>9.6296296296296324E-2</v>
      </c>
    </row>
    <row r="164" spans="2:4">
      <c r="B164" s="11">
        <v>149</v>
      </c>
      <c r="C164" s="12">
        <f t="shared" si="6"/>
        <v>14</v>
      </c>
      <c r="D164" s="12">
        <f t="shared" si="7"/>
        <v>0.10370370370370363</v>
      </c>
    </row>
    <row r="165" spans="2:4">
      <c r="B165" s="11">
        <v>150</v>
      </c>
      <c r="C165" s="12">
        <f t="shared" si="6"/>
        <v>15</v>
      </c>
      <c r="D165" s="12">
        <f t="shared" si="7"/>
        <v>0.11111111111111116</v>
      </c>
    </row>
    <row r="166" spans="2:4">
      <c r="B166" s="11">
        <v>151</v>
      </c>
      <c r="C166" s="12">
        <f t="shared" si="6"/>
        <v>16</v>
      </c>
      <c r="D166" s="12">
        <f t="shared" si="7"/>
        <v>0.11851851851851847</v>
      </c>
    </row>
    <row r="167" spans="2:4">
      <c r="B167" s="11">
        <v>152</v>
      </c>
      <c r="C167" s="12">
        <f t="shared" si="6"/>
        <v>17</v>
      </c>
      <c r="D167" s="12">
        <f t="shared" si="7"/>
        <v>0.125925925925926</v>
      </c>
    </row>
    <row r="168" spans="2:4">
      <c r="B168" s="11">
        <v>153</v>
      </c>
      <c r="C168" s="12">
        <f t="shared" si="6"/>
        <v>18</v>
      </c>
      <c r="D168" s="12">
        <f t="shared" si="7"/>
        <v>0.1333333333333333</v>
      </c>
    </row>
    <row r="169" spans="2:4">
      <c r="B169" s="11">
        <v>154</v>
      </c>
      <c r="C169" s="12">
        <f t="shared" si="6"/>
        <v>19</v>
      </c>
      <c r="D169" s="12">
        <f t="shared" si="7"/>
        <v>0.14074074074074083</v>
      </c>
    </row>
    <row r="170" spans="2:4">
      <c r="B170" s="11">
        <v>155</v>
      </c>
      <c r="C170" s="12">
        <f t="shared" si="6"/>
        <v>20</v>
      </c>
      <c r="D170" s="12">
        <f t="shared" si="7"/>
        <v>0.14814814814814814</v>
      </c>
    </row>
    <row r="171" spans="2:4">
      <c r="B171" s="11">
        <v>156</v>
      </c>
      <c r="C171" s="12">
        <f t="shared" si="6"/>
        <v>21</v>
      </c>
      <c r="D171" s="12">
        <f t="shared" si="7"/>
        <v>0.15555555555555545</v>
      </c>
    </row>
    <row r="172" spans="2:4">
      <c r="B172" s="11">
        <v>157</v>
      </c>
      <c r="C172" s="12">
        <f t="shared" si="6"/>
        <v>22</v>
      </c>
      <c r="D172" s="12">
        <f t="shared" si="7"/>
        <v>0.16296296296296298</v>
      </c>
    </row>
    <row r="173" spans="2:4">
      <c r="B173" s="11">
        <v>158</v>
      </c>
      <c r="C173" s="12">
        <f t="shared" si="6"/>
        <v>23</v>
      </c>
      <c r="D173" s="12">
        <f t="shared" si="7"/>
        <v>0.17037037037037028</v>
      </c>
    </row>
    <row r="174" spans="2:4">
      <c r="B174" s="11">
        <v>159</v>
      </c>
      <c r="C174" s="12">
        <f t="shared" si="6"/>
        <v>24</v>
      </c>
      <c r="D174" s="12">
        <f t="shared" si="7"/>
        <v>0.17777777777777781</v>
      </c>
    </row>
    <row r="175" spans="2:4">
      <c r="B175" s="11">
        <v>160</v>
      </c>
      <c r="C175" s="12">
        <f t="shared" ref="C175:C196" si="8">(MAX($C$11-B175,0)+B175-$C$9-$C$10)</f>
        <v>25</v>
      </c>
      <c r="D175" s="12">
        <f t="shared" si="7"/>
        <v>0.18518518518518512</v>
      </c>
    </row>
    <row r="176" spans="2:4">
      <c r="B176" s="11">
        <v>161</v>
      </c>
      <c r="C176" s="12">
        <f t="shared" si="8"/>
        <v>26</v>
      </c>
      <c r="D176" s="12">
        <f t="shared" si="7"/>
        <v>0.19259259259259265</v>
      </c>
    </row>
    <row r="177" spans="2:4">
      <c r="B177" s="11">
        <v>162</v>
      </c>
      <c r="C177" s="12">
        <f t="shared" si="8"/>
        <v>27</v>
      </c>
      <c r="D177" s="12">
        <f t="shared" si="7"/>
        <v>0.19999999999999996</v>
      </c>
    </row>
    <row r="178" spans="2:4">
      <c r="B178" s="11">
        <v>163</v>
      </c>
      <c r="C178" s="12">
        <f t="shared" si="8"/>
        <v>28</v>
      </c>
      <c r="D178" s="12">
        <f t="shared" si="7"/>
        <v>0.20740740740740748</v>
      </c>
    </row>
    <row r="179" spans="2:4">
      <c r="B179" s="11">
        <v>164</v>
      </c>
      <c r="C179" s="12">
        <f t="shared" si="8"/>
        <v>29</v>
      </c>
      <c r="D179" s="12">
        <f t="shared" si="7"/>
        <v>0.21481481481481479</v>
      </c>
    </row>
    <row r="180" spans="2:4">
      <c r="B180" s="11">
        <v>165</v>
      </c>
      <c r="C180" s="12">
        <f t="shared" si="8"/>
        <v>30</v>
      </c>
      <c r="D180" s="12">
        <f t="shared" si="7"/>
        <v>0.22222222222222232</v>
      </c>
    </row>
    <row r="181" spans="2:4">
      <c r="B181" s="11">
        <v>166</v>
      </c>
      <c r="C181" s="12">
        <f t="shared" si="8"/>
        <v>31</v>
      </c>
      <c r="D181" s="12">
        <f t="shared" si="7"/>
        <v>0.22962962962962963</v>
      </c>
    </row>
    <row r="182" spans="2:4">
      <c r="B182" s="11">
        <v>167</v>
      </c>
      <c r="C182" s="12">
        <f t="shared" si="8"/>
        <v>32</v>
      </c>
      <c r="D182" s="12">
        <f t="shared" si="7"/>
        <v>0.23703703703703694</v>
      </c>
    </row>
    <row r="183" spans="2:4">
      <c r="B183" s="11">
        <v>168</v>
      </c>
      <c r="C183" s="12">
        <f t="shared" si="8"/>
        <v>33</v>
      </c>
      <c r="D183" s="12">
        <f t="shared" si="7"/>
        <v>0.24444444444444446</v>
      </c>
    </row>
    <row r="184" spans="2:4">
      <c r="B184" s="11">
        <v>169</v>
      </c>
      <c r="C184" s="12">
        <f t="shared" si="8"/>
        <v>34</v>
      </c>
      <c r="D184" s="12">
        <f t="shared" si="7"/>
        <v>0.25185185185185177</v>
      </c>
    </row>
    <row r="185" spans="2:4">
      <c r="B185" s="11">
        <v>170</v>
      </c>
      <c r="C185" s="12">
        <f t="shared" si="8"/>
        <v>35</v>
      </c>
      <c r="D185" s="12">
        <f t="shared" si="7"/>
        <v>0.2592592592592593</v>
      </c>
    </row>
    <row r="186" spans="2:4">
      <c r="B186" s="11">
        <v>171</v>
      </c>
      <c r="C186" s="12">
        <f t="shared" si="8"/>
        <v>36</v>
      </c>
      <c r="D186" s="12">
        <f t="shared" si="7"/>
        <v>0.26666666666666661</v>
      </c>
    </row>
    <row r="187" spans="2:4">
      <c r="B187" s="11">
        <v>172</v>
      </c>
      <c r="C187" s="12">
        <f t="shared" si="8"/>
        <v>37</v>
      </c>
      <c r="D187" s="12">
        <f t="shared" si="7"/>
        <v>0.27407407407407414</v>
      </c>
    </row>
    <row r="188" spans="2:4">
      <c r="B188" s="11">
        <v>173</v>
      </c>
      <c r="C188" s="12">
        <f t="shared" si="8"/>
        <v>38</v>
      </c>
      <c r="D188" s="12">
        <f t="shared" si="7"/>
        <v>0.28148148148148144</v>
      </c>
    </row>
    <row r="189" spans="2:4">
      <c r="B189" s="11">
        <v>174</v>
      </c>
      <c r="C189" s="12">
        <f t="shared" si="8"/>
        <v>39</v>
      </c>
      <c r="D189" s="12">
        <f t="shared" si="7"/>
        <v>0.28888888888888897</v>
      </c>
    </row>
    <row r="190" spans="2:4">
      <c r="B190" s="11">
        <v>175</v>
      </c>
      <c r="C190" s="12">
        <f t="shared" si="8"/>
        <v>40</v>
      </c>
      <c r="D190" s="12">
        <f t="shared" si="7"/>
        <v>0.29629629629629628</v>
      </c>
    </row>
    <row r="191" spans="2:4">
      <c r="B191" s="11">
        <v>176</v>
      </c>
      <c r="C191" s="12">
        <f t="shared" si="8"/>
        <v>41</v>
      </c>
      <c r="D191" s="12">
        <f t="shared" si="7"/>
        <v>0.30370370370370381</v>
      </c>
    </row>
    <row r="192" spans="2:4">
      <c r="B192" s="11">
        <v>177</v>
      </c>
      <c r="C192" s="12">
        <f t="shared" si="8"/>
        <v>42</v>
      </c>
      <c r="D192" s="12">
        <f t="shared" si="7"/>
        <v>0.31111111111111112</v>
      </c>
    </row>
    <row r="193" spans="2:4">
      <c r="B193" s="11">
        <v>178</v>
      </c>
      <c r="C193" s="12">
        <f t="shared" si="8"/>
        <v>43</v>
      </c>
      <c r="D193" s="12">
        <f t="shared" si="7"/>
        <v>0.31851851851851842</v>
      </c>
    </row>
    <row r="194" spans="2:4">
      <c r="B194" s="11">
        <v>179</v>
      </c>
      <c r="C194" s="12">
        <f t="shared" si="8"/>
        <v>44</v>
      </c>
      <c r="D194" s="12">
        <f t="shared" si="7"/>
        <v>0.32592592592592595</v>
      </c>
    </row>
    <row r="195" spans="2:4">
      <c r="B195" s="11">
        <v>180</v>
      </c>
      <c r="C195" s="12">
        <f t="shared" si="8"/>
        <v>45</v>
      </c>
      <c r="D195" s="12">
        <f t="shared" si="7"/>
        <v>0.33333333333333326</v>
      </c>
    </row>
    <row r="196" spans="2:4">
      <c r="B196" s="11">
        <v>181</v>
      </c>
      <c r="C196" s="12">
        <f t="shared" si="8"/>
        <v>46</v>
      </c>
      <c r="D196" s="12">
        <f t="shared" si="7"/>
        <v>0.34074074074074079</v>
      </c>
    </row>
    <row r="197" spans="2:4">
      <c r="B197" s="11">
        <v>182</v>
      </c>
      <c r="C197" s="12">
        <f t="shared" ref="C197:C215" si="9">(MAX($C$11-B197,0)+B197-$C$9-$C$10)</f>
        <v>47</v>
      </c>
      <c r="D197" s="12">
        <f t="shared" si="7"/>
        <v>0.3481481481481481</v>
      </c>
    </row>
    <row r="198" spans="2:4">
      <c r="B198" s="11">
        <v>183</v>
      </c>
      <c r="C198" s="12">
        <f t="shared" si="9"/>
        <v>48</v>
      </c>
      <c r="D198" s="12">
        <f t="shared" si="7"/>
        <v>0.35555555555555562</v>
      </c>
    </row>
    <row r="199" spans="2:4">
      <c r="B199" s="11">
        <v>184</v>
      </c>
      <c r="C199" s="12">
        <f t="shared" si="9"/>
        <v>49</v>
      </c>
      <c r="D199" s="12">
        <f t="shared" si="7"/>
        <v>0.36296296296296293</v>
      </c>
    </row>
    <row r="200" spans="2:4">
      <c r="B200" s="11">
        <v>185</v>
      </c>
      <c r="C200" s="12">
        <f t="shared" si="9"/>
        <v>50</v>
      </c>
      <c r="D200" s="12">
        <f t="shared" si="7"/>
        <v>0.37037037037037046</v>
      </c>
    </row>
    <row r="201" spans="2:4">
      <c r="B201" s="11">
        <v>186</v>
      </c>
      <c r="C201" s="12">
        <f t="shared" si="9"/>
        <v>51</v>
      </c>
      <c r="D201" s="12">
        <f t="shared" si="7"/>
        <v>0.37777777777777777</v>
      </c>
    </row>
    <row r="202" spans="2:4">
      <c r="B202" s="11">
        <v>187</v>
      </c>
      <c r="C202" s="12">
        <f t="shared" si="9"/>
        <v>52</v>
      </c>
      <c r="D202" s="12">
        <f t="shared" si="7"/>
        <v>0.38518518518518507</v>
      </c>
    </row>
    <row r="203" spans="2:4">
      <c r="B203" s="11">
        <v>188</v>
      </c>
      <c r="C203" s="12">
        <f t="shared" si="9"/>
        <v>53</v>
      </c>
      <c r="D203" s="12">
        <f t="shared" si="7"/>
        <v>0.3925925925925926</v>
      </c>
    </row>
    <row r="204" spans="2:4">
      <c r="B204" s="11">
        <v>189</v>
      </c>
      <c r="C204" s="12">
        <f t="shared" si="9"/>
        <v>54</v>
      </c>
      <c r="D204" s="12">
        <f t="shared" si="7"/>
        <v>0.39999999999999991</v>
      </c>
    </row>
    <row r="205" spans="2:4">
      <c r="B205" s="11">
        <v>190</v>
      </c>
      <c r="C205" s="12">
        <f t="shared" si="9"/>
        <v>55</v>
      </c>
      <c r="D205" s="12">
        <f t="shared" si="7"/>
        <v>0.40740740740740744</v>
      </c>
    </row>
    <row r="206" spans="2:4">
      <c r="B206" s="11">
        <v>191</v>
      </c>
      <c r="C206" s="12">
        <f t="shared" si="9"/>
        <v>56</v>
      </c>
      <c r="D206" s="12">
        <f t="shared" si="7"/>
        <v>0.41481481481481475</v>
      </c>
    </row>
    <row r="207" spans="2:4">
      <c r="B207" s="11">
        <v>192</v>
      </c>
      <c r="C207" s="12">
        <f t="shared" si="9"/>
        <v>57</v>
      </c>
      <c r="D207" s="12">
        <f t="shared" si="7"/>
        <v>0.42222222222222228</v>
      </c>
    </row>
    <row r="208" spans="2:4">
      <c r="B208" s="11">
        <v>193</v>
      </c>
      <c r="C208" s="12">
        <f t="shared" si="9"/>
        <v>58</v>
      </c>
      <c r="D208" s="12">
        <f t="shared" ref="D208:D215" si="10">(MAX($C$11-B208,0)+B208)/($C$9+$C$10)-1</f>
        <v>0.42962962962962958</v>
      </c>
    </row>
    <row r="209" spans="2:4">
      <c r="B209" s="11">
        <v>194</v>
      </c>
      <c r="C209" s="12">
        <f t="shared" si="9"/>
        <v>59</v>
      </c>
      <c r="D209" s="12">
        <f t="shared" si="10"/>
        <v>0.43703703703703711</v>
      </c>
    </row>
    <row r="210" spans="2:4">
      <c r="B210" s="11">
        <v>195</v>
      </c>
      <c r="C210" s="12">
        <f t="shared" si="9"/>
        <v>60</v>
      </c>
      <c r="D210" s="12">
        <f t="shared" si="10"/>
        <v>0.44444444444444442</v>
      </c>
    </row>
    <row r="211" spans="2:4">
      <c r="B211" s="11">
        <v>196</v>
      </c>
      <c r="C211" s="12">
        <f t="shared" si="9"/>
        <v>61</v>
      </c>
      <c r="D211" s="12">
        <f t="shared" si="10"/>
        <v>0.45185185185185195</v>
      </c>
    </row>
    <row r="212" spans="2:4">
      <c r="B212" s="11">
        <v>197</v>
      </c>
      <c r="C212" s="12">
        <f t="shared" si="9"/>
        <v>62</v>
      </c>
      <c r="D212" s="12">
        <f t="shared" si="10"/>
        <v>0.45925925925925926</v>
      </c>
    </row>
    <row r="213" spans="2:4">
      <c r="B213" s="11">
        <v>198</v>
      </c>
      <c r="C213" s="12">
        <f t="shared" si="9"/>
        <v>63</v>
      </c>
      <c r="D213" s="12">
        <f t="shared" si="10"/>
        <v>0.46666666666666656</v>
      </c>
    </row>
    <row r="214" spans="2:4">
      <c r="B214" s="11">
        <v>199</v>
      </c>
      <c r="C214" s="12">
        <f t="shared" si="9"/>
        <v>64</v>
      </c>
      <c r="D214" s="12">
        <f t="shared" si="10"/>
        <v>0.47407407407407409</v>
      </c>
    </row>
    <row r="215" spans="2:4">
      <c r="B215" s="11">
        <v>200</v>
      </c>
      <c r="C215" s="12">
        <f t="shared" si="9"/>
        <v>65</v>
      </c>
      <c r="D215" s="12">
        <f t="shared" si="10"/>
        <v>0.4814814814814814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oleObject progId="Word.Document.12" shapeId="2052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B2:Q216"/>
  <sheetViews>
    <sheetView workbookViewId="0">
      <selection activeCell="Q36" sqref="Q36"/>
    </sheetView>
  </sheetViews>
  <sheetFormatPr defaultRowHeight="15"/>
  <sheetData>
    <row r="2" spans="2:17"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2:17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2:17"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2:17"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2:17"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2:17">
      <c r="B7" s="13"/>
      <c r="C7" s="13"/>
      <c r="D7" s="13"/>
      <c r="E7" s="13"/>
      <c r="F7" s="13"/>
      <c r="G7" s="13"/>
      <c r="H7" s="13"/>
      <c r="I7" s="13"/>
      <c r="J7" s="13"/>
      <c r="K7" s="13"/>
    </row>
    <row r="10" spans="2:17">
      <c r="B10" s="10" t="s">
        <v>3</v>
      </c>
      <c r="C10" s="10">
        <v>1</v>
      </c>
      <c r="G10" s="1"/>
      <c r="H10" s="2"/>
      <c r="I10" s="2"/>
      <c r="J10" s="2"/>
      <c r="K10" s="3"/>
      <c r="N10" s="1"/>
      <c r="O10" s="2"/>
      <c r="P10" s="2"/>
      <c r="Q10" s="3"/>
    </row>
    <row r="11" spans="2:17">
      <c r="B11" s="10" t="s">
        <v>4</v>
      </c>
      <c r="C11" s="10">
        <v>100</v>
      </c>
      <c r="G11" s="4"/>
      <c r="H11" s="5"/>
      <c r="I11" s="5"/>
      <c r="J11" s="5"/>
      <c r="K11" s="6"/>
      <c r="N11" s="4"/>
      <c r="O11" s="5"/>
      <c r="P11" s="5"/>
      <c r="Q11" s="6"/>
    </row>
    <row r="12" spans="2:17">
      <c r="B12" s="10" t="s">
        <v>6</v>
      </c>
      <c r="C12" s="10">
        <v>100</v>
      </c>
      <c r="G12" s="4"/>
      <c r="H12" s="5"/>
      <c r="I12" s="5"/>
      <c r="J12" s="5"/>
      <c r="K12" s="6"/>
      <c r="N12" s="4"/>
      <c r="O12" s="5"/>
      <c r="P12" s="5"/>
      <c r="Q12" s="6"/>
    </row>
    <row r="13" spans="2:17">
      <c r="B13" s="10" t="s">
        <v>11</v>
      </c>
      <c r="C13" s="10">
        <v>35</v>
      </c>
      <c r="G13" s="7"/>
      <c r="H13" s="8"/>
      <c r="I13" s="8"/>
      <c r="J13" s="8"/>
      <c r="K13" s="9"/>
      <c r="N13" s="7"/>
      <c r="O13" s="8"/>
      <c r="P13" s="8"/>
      <c r="Q13" s="9"/>
    </row>
    <row r="15" spans="2:17" ht="18">
      <c r="B15" s="14" t="s">
        <v>8</v>
      </c>
      <c r="C15" s="15" t="s">
        <v>9</v>
      </c>
      <c r="D15" s="15" t="s">
        <v>7</v>
      </c>
    </row>
    <row r="16" spans="2:17">
      <c r="B16" s="11">
        <v>0</v>
      </c>
      <c r="C16" s="12">
        <f>MAX(B16-$C$12,0)-B16+$C$11-$C$13</f>
        <v>65</v>
      </c>
      <c r="D16" s="12">
        <f>(B16-MAX(B16-$C$12,0))/($C$11-$C$13)-1</f>
        <v>-1</v>
      </c>
    </row>
    <row r="17" spans="2:4">
      <c r="B17" s="11">
        <v>1</v>
      </c>
      <c r="C17" s="12">
        <f t="shared" ref="C17:C80" si="0">MAX(B17-$C$12,0)-B17+$C$11-$C$13</f>
        <v>64</v>
      </c>
      <c r="D17" s="12">
        <f t="shared" ref="D17:D80" si="1">(B17-MAX(B17-$C$12,0))/($C$11-$C$13)-1</f>
        <v>-0.98461538461538467</v>
      </c>
    </row>
    <row r="18" spans="2:4">
      <c r="B18" s="11">
        <v>2</v>
      </c>
      <c r="C18" s="12">
        <f t="shared" si="0"/>
        <v>63</v>
      </c>
      <c r="D18" s="12">
        <f t="shared" si="1"/>
        <v>-0.96923076923076923</v>
      </c>
    </row>
    <row r="19" spans="2:4">
      <c r="B19" s="11">
        <v>3</v>
      </c>
      <c r="C19" s="12">
        <f t="shared" si="0"/>
        <v>62</v>
      </c>
      <c r="D19" s="12">
        <f t="shared" si="1"/>
        <v>-0.95384615384615379</v>
      </c>
    </row>
    <row r="20" spans="2:4">
      <c r="B20" s="11">
        <v>4</v>
      </c>
      <c r="C20" s="12">
        <f t="shared" si="0"/>
        <v>61</v>
      </c>
      <c r="D20" s="12">
        <f t="shared" si="1"/>
        <v>-0.93846153846153846</v>
      </c>
    </row>
    <row r="21" spans="2:4">
      <c r="B21" s="11">
        <v>5</v>
      </c>
      <c r="C21" s="12">
        <f t="shared" si="0"/>
        <v>60</v>
      </c>
      <c r="D21" s="12">
        <f t="shared" si="1"/>
        <v>-0.92307692307692313</v>
      </c>
    </row>
    <row r="22" spans="2:4">
      <c r="B22" s="11">
        <v>6</v>
      </c>
      <c r="C22" s="12">
        <f t="shared" si="0"/>
        <v>59</v>
      </c>
      <c r="D22" s="12">
        <f t="shared" si="1"/>
        <v>-0.90769230769230769</v>
      </c>
    </row>
    <row r="23" spans="2:4">
      <c r="B23" s="11">
        <v>7</v>
      </c>
      <c r="C23" s="12">
        <f t="shared" si="0"/>
        <v>58</v>
      </c>
      <c r="D23" s="12">
        <f t="shared" si="1"/>
        <v>-0.89230769230769225</v>
      </c>
    </row>
    <row r="24" spans="2:4">
      <c r="B24" s="11">
        <v>8</v>
      </c>
      <c r="C24" s="12">
        <f t="shared" si="0"/>
        <v>57</v>
      </c>
      <c r="D24" s="12">
        <f t="shared" si="1"/>
        <v>-0.87692307692307692</v>
      </c>
    </row>
    <row r="25" spans="2:4">
      <c r="B25" s="11">
        <v>9</v>
      </c>
      <c r="C25" s="12">
        <f t="shared" si="0"/>
        <v>56</v>
      </c>
      <c r="D25" s="12">
        <f t="shared" si="1"/>
        <v>-0.86153846153846159</v>
      </c>
    </row>
    <row r="26" spans="2:4">
      <c r="B26" s="11">
        <v>10</v>
      </c>
      <c r="C26" s="12">
        <f t="shared" si="0"/>
        <v>55</v>
      </c>
      <c r="D26" s="12">
        <f t="shared" si="1"/>
        <v>-0.84615384615384615</v>
      </c>
    </row>
    <row r="27" spans="2:4">
      <c r="B27" s="11">
        <v>11</v>
      </c>
      <c r="C27" s="12">
        <f t="shared" si="0"/>
        <v>54</v>
      </c>
      <c r="D27" s="12">
        <f t="shared" si="1"/>
        <v>-0.8307692307692307</v>
      </c>
    </row>
    <row r="28" spans="2:4">
      <c r="B28" s="11">
        <v>12</v>
      </c>
      <c r="C28" s="12">
        <f t="shared" si="0"/>
        <v>53</v>
      </c>
      <c r="D28" s="12">
        <f t="shared" si="1"/>
        <v>-0.81538461538461537</v>
      </c>
    </row>
    <row r="29" spans="2:4">
      <c r="B29" s="11">
        <v>13</v>
      </c>
      <c r="C29" s="12">
        <f t="shared" si="0"/>
        <v>52</v>
      </c>
      <c r="D29" s="12">
        <f t="shared" si="1"/>
        <v>-0.8</v>
      </c>
    </row>
    <row r="30" spans="2:4">
      <c r="B30" s="11">
        <v>14</v>
      </c>
      <c r="C30" s="12">
        <f t="shared" si="0"/>
        <v>51</v>
      </c>
      <c r="D30" s="12">
        <f t="shared" si="1"/>
        <v>-0.7846153846153846</v>
      </c>
    </row>
    <row r="31" spans="2:4">
      <c r="B31" s="11">
        <v>15</v>
      </c>
      <c r="C31" s="12">
        <f t="shared" si="0"/>
        <v>50</v>
      </c>
      <c r="D31" s="12">
        <f t="shared" si="1"/>
        <v>-0.76923076923076916</v>
      </c>
    </row>
    <row r="32" spans="2:4">
      <c r="B32" s="11">
        <v>16</v>
      </c>
      <c r="C32" s="12">
        <f t="shared" si="0"/>
        <v>49</v>
      </c>
      <c r="D32" s="12">
        <f t="shared" si="1"/>
        <v>-0.75384615384615383</v>
      </c>
    </row>
    <row r="33" spans="2:4">
      <c r="B33" s="11">
        <v>17</v>
      </c>
      <c r="C33" s="12">
        <f t="shared" si="0"/>
        <v>48</v>
      </c>
      <c r="D33" s="12">
        <f t="shared" si="1"/>
        <v>-0.7384615384615385</v>
      </c>
    </row>
    <row r="34" spans="2:4">
      <c r="B34" s="11">
        <v>18</v>
      </c>
      <c r="C34" s="12">
        <f t="shared" si="0"/>
        <v>47</v>
      </c>
      <c r="D34" s="12">
        <f t="shared" si="1"/>
        <v>-0.72307692307692306</v>
      </c>
    </row>
    <row r="35" spans="2:4">
      <c r="B35" s="11">
        <v>19</v>
      </c>
      <c r="C35" s="12">
        <f t="shared" si="0"/>
        <v>46</v>
      </c>
      <c r="D35" s="12">
        <f t="shared" si="1"/>
        <v>-0.70769230769230762</v>
      </c>
    </row>
    <row r="36" spans="2:4">
      <c r="B36" s="11">
        <v>20</v>
      </c>
      <c r="C36" s="12">
        <f t="shared" si="0"/>
        <v>45</v>
      </c>
      <c r="D36" s="12">
        <f t="shared" si="1"/>
        <v>-0.69230769230769229</v>
      </c>
    </row>
    <row r="37" spans="2:4">
      <c r="B37" s="11">
        <v>21</v>
      </c>
      <c r="C37" s="12">
        <f t="shared" si="0"/>
        <v>44</v>
      </c>
      <c r="D37" s="12">
        <f t="shared" si="1"/>
        <v>-0.67692307692307696</v>
      </c>
    </row>
    <row r="38" spans="2:4">
      <c r="B38" s="11">
        <v>22</v>
      </c>
      <c r="C38" s="12">
        <f t="shared" si="0"/>
        <v>43</v>
      </c>
      <c r="D38" s="12">
        <f t="shared" si="1"/>
        <v>-0.66153846153846152</v>
      </c>
    </row>
    <row r="39" spans="2:4">
      <c r="B39" s="11">
        <v>23</v>
      </c>
      <c r="C39" s="12">
        <f t="shared" si="0"/>
        <v>42</v>
      </c>
      <c r="D39" s="12">
        <f t="shared" si="1"/>
        <v>-0.64615384615384608</v>
      </c>
    </row>
    <row r="40" spans="2:4">
      <c r="B40" s="11">
        <v>24</v>
      </c>
      <c r="C40" s="12">
        <f t="shared" si="0"/>
        <v>41</v>
      </c>
      <c r="D40" s="12">
        <f t="shared" si="1"/>
        <v>-0.63076923076923075</v>
      </c>
    </row>
    <row r="41" spans="2:4">
      <c r="B41" s="11">
        <v>25</v>
      </c>
      <c r="C41" s="12">
        <f t="shared" si="0"/>
        <v>40</v>
      </c>
      <c r="D41" s="12">
        <f t="shared" si="1"/>
        <v>-0.61538461538461542</v>
      </c>
    </row>
    <row r="42" spans="2:4">
      <c r="B42" s="11">
        <v>26</v>
      </c>
      <c r="C42" s="12">
        <f t="shared" si="0"/>
        <v>39</v>
      </c>
      <c r="D42" s="12">
        <f t="shared" si="1"/>
        <v>-0.6</v>
      </c>
    </row>
    <row r="43" spans="2:4">
      <c r="B43" s="11">
        <v>27</v>
      </c>
      <c r="C43" s="12">
        <f t="shared" si="0"/>
        <v>38</v>
      </c>
      <c r="D43" s="12">
        <f t="shared" si="1"/>
        <v>-0.58461538461538454</v>
      </c>
    </row>
    <row r="44" spans="2:4">
      <c r="B44" s="11">
        <v>28</v>
      </c>
      <c r="C44" s="12">
        <f t="shared" si="0"/>
        <v>37</v>
      </c>
      <c r="D44" s="12">
        <f t="shared" si="1"/>
        <v>-0.56923076923076921</v>
      </c>
    </row>
    <row r="45" spans="2:4">
      <c r="B45" s="11">
        <v>29</v>
      </c>
      <c r="C45" s="12">
        <f t="shared" si="0"/>
        <v>36</v>
      </c>
      <c r="D45" s="12">
        <f t="shared" si="1"/>
        <v>-0.55384615384615388</v>
      </c>
    </row>
    <row r="46" spans="2:4">
      <c r="B46" s="11">
        <v>30</v>
      </c>
      <c r="C46" s="12">
        <f t="shared" si="0"/>
        <v>35</v>
      </c>
      <c r="D46" s="12">
        <f t="shared" si="1"/>
        <v>-0.53846153846153844</v>
      </c>
    </row>
    <row r="47" spans="2:4">
      <c r="B47" s="11">
        <v>31</v>
      </c>
      <c r="C47" s="12">
        <f t="shared" si="0"/>
        <v>34</v>
      </c>
      <c r="D47" s="12">
        <f t="shared" si="1"/>
        <v>-0.52307692307692299</v>
      </c>
    </row>
    <row r="48" spans="2:4">
      <c r="B48" s="11">
        <v>32</v>
      </c>
      <c r="C48" s="12">
        <f t="shared" si="0"/>
        <v>33</v>
      </c>
      <c r="D48" s="12">
        <f t="shared" si="1"/>
        <v>-0.50769230769230766</v>
      </c>
    </row>
    <row r="49" spans="2:4">
      <c r="B49" s="11">
        <v>33</v>
      </c>
      <c r="C49" s="12">
        <f t="shared" si="0"/>
        <v>32</v>
      </c>
      <c r="D49" s="12">
        <f t="shared" si="1"/>
        <v>-0.49230769230769234</v>
      </c>
    </row>
    <row r="50" spans="2:4">
      <c r="B50" s="11">
        <v>34</v>
      </c>
      <c r="C50" s="12">
        <f t="shared" si="0"/>
        <v>31</v>
      </c>
      <c r="D50" s="12">
        <f t="shared" si="1"/>
        <v>-0.47692307692307689</v>
      </c>
    </row>
    <row r="51" spans="2:4">
      <c r="B51" s="11">
        <v>35</v>
      </c>
      <c r="C51" s="12">
        <f t="shared" si="0"/>
        <v>30</v>
      </c>
      <c r="D51" s="12">
        <f t="shared" si="1"/>
        <v>-0.46153846153846156</v>
      </c>
    </row>
    <row r="52" spans="2:4">
      <c r="B52" s="11">
        <v>36</v>
      </c>
      <c r="C52" s="12">
        <f t="shared" si="0"/>
        <v>29</v>
      </c>
      <c r="D52" s="12">
        <f t="shared" si="1"/>
        <v>-0.44615384615384612</v>
      </c>
    </row>
    <row r="53" spans="2:4">
      <c r="B53" s="11">
        <v>37</v>
      </c>
      <c r="C53" s="12">
        <f t="shared" si="0"/>
        <v>28</v>
      </c>
      <c r="D53" s="12">
        <f t="shared" si="1"/>
        <v>-0.43076923076923079</v>
      </c>
    </row>
    <row r="54" spans="2:4">
      <c r="B54" s="11">
        <v>38</v>
      </c>
      <c r="C54" s="12">
        <f t="shared" si="0"/>
        <v>27</v>
      </c>
      <c r="D54" s="12">
        <f t="shared" si="1"/>
        <v>-0.41538461538461535</v>
      </c>
    </row>
    <row r="55" spans="2:4">
      <c r="B55" s="11">
        <v>39</v>
      </c>
      <c r="C55" s="12">
        <f t="shared" si="0"/>
        <v>26</v>
      </c>
      <c r="D55" s="12">
        <f t="shared" si="1"/>
        <v>-0.4</v>
      </c>
    </row>
    <row r="56" spans="2:4">
      <c r="B56" s="11">
        <v>40</v>
      </c>
      <c r="C56" s="12">
        <f t="shared" si="0"/>
        <v>25</v>
      </c>
      <c r="D56" s="12">
        <f t="shared" si="1"/>
        <v>-0.38461538461538458</v>
      </c>
    </row>
    <row r="57" spans="2:4">
      <c r="B57" s="11">
        <v>41</v>
      </c>
      <c r="C57" s="12">
        <f t="shared" si="0"/>
        <v>24</v>
      </c>
      <c r="D57" s="12">
        <f t="shared" si="1"/>
        <v>-0.36923076923076925</v>
      </c>
    </row>
    <row r="58" spans="2:4">
      <c r="B58" s="11">
        <v>42</v>
      </c>
      <c r="C58" s="12">
        <f t="shared" si="0"/>
        <v>23</v>
      </c>
      <c r="D58" s="12">
        <f t="shared" si="1"/>
        <v>-0.35384615384615381</v>
      </c>
    </row>
    <row r="59" spans="2:4">
      <c r="B59" s="11">
        <v>43</v>
      </c>
      <c r="C59" s="12">
        <f t="shared" si="0"/>
        <v>22</v>
      </c>
      <c r="D59" s="12">
        <f t="shared" si="1"/>
        <v>-0.33846153846153848</v>
      </c>
    </row>
    <row r="60" spans="2:4">
      <c r="B60" s="11">
        <v>44</v>
      </c>
      <c r="C60" s="12">
        <f t="shared" si="0"/>
        <v>21</v>
      </c>
      <c r="D60" s="12">
        <f t="shared" si="1"/>
        <v>-0.32307692307692304</v>
      </c>
    </row>
    <row r="61" spans="2:4">
      <c r="B61" s="11">
        <v>45</v>
      </c>
      <c r="C61" s="12">
        <f t="shared" si="0"/>
        <v>20</v>
      </c>
      <c r="D61" s="12">
        <f t="shared" si="1"/>
        <v>-0.30769230769230771</v>
      </c>
    </row>
    <row r="62" spans="2:4">
      <c r="B62" s="11">
        <v>46</v>
      </c>
      <c r="C62" s="12">
        <f t="shared" si="0"/>
        <v>19</v>
      </c>
      <c r="D62" s="12">
        <f t="shared" si="1"/>
        <v>-0.29230769230769227</v>
      </c>
    </row>
    <row r="63" spans="2:4">
      <c r="B63" s="11">
        <v>47</v>
      </c>
      <c r="C63" s="12">
        <f t="shared" si="0"/>
        <v>18</v>
      </c>
      <c r="D63" s="12">
        <f t="shared" si="1"/>
        <v>-0.27692307692307694</v>
      </c>
    </row>
    <row r="64" spans="2:4">
      <c r="B64" s="11">
        <v>48</v>
      </c>
      <c r="C64" s="12">
        <f t="shared" si="0"/>
        <v>17</v>
      </c>
      <c r="D64" s="12">
        <f t="shared" si="1"/>
        <v>-0.2615384615384615</v>
      </c>
    </row>
    <row r="65" spans="2:4">
      <c r="B65" s="11">
        <v>49</v>
      </c>
      <c r="C65" s="12">
        <f t="shared" si="0"/>
        <v>16</v>
      </c>
      <c r="D65" s="12">
        <f t="shared" si="1"/>
        <v>-0.24615384615384617</v>
      </c>
    </row>
    <row r="66" spans="2:4">
      <c r="B66" s="11">
        <v>50</v>
      </c>
      <c r="C66" s="12">
        <f t="shared" si="0"/>
        <v>15</v>
      </c>
      <c r="D66" s="12">
        <f t="shared" si="1"/>
        <v>-0.23076923076923073</v>
      </c>
    </row>
    <row r="67" spans="2:4">
      <c r="B67" s="11">
        <v>51</v>
      </c>
      <c r="C67" s="12">
        <f t="shared" si="0"/>
        <v>14</v>
      </c>
      <c r="D67" s="12">
        <f t="shared" si="1"/>
        <v>-0.2153846153846154</v>
      </c>
    </row>
    <row r="68" spans="2:4">
      <c r="B68" s="11">
        <v>52</v>
      </c>
      <c r="C68" s="12">
        <f t="shared" si="0"/>
        <v>13</v>
      </c>
      <c r="D68" s="12">
        <f t="shared" si="1"/>
        <v>-0.19999999999999996</v>
      </c>
    </row>
    <row r="69" spans="2:4">
      <c r="B69" s="11">
        <v>53</v>
      </c>
      <c r="C69" s="12">
        <f t="shared" si="0"/>
        <v>12</v>
      </c>
      <c r="D69" s="12">
        <f t="shared" si="1"/>
        <v>-0.18461538461538463</v>
      </c>
    </row>
    <row r="70" spans="2:4">
      <c r="B70" s="11">
        <v>54</v>
      </c>
      <c r="C70" s="12">
        <f t="shared" si="0"/>
        <v>11</v>
      </c>
      <c r="D70" s="12">
        <f t="shared" si="1"/>
        <v>-0.16923076923076918</v>
      </c>
    </row>
    <row r="71" spans="2:4">
      <c r="B71" s="11">
        <v>55</v>
      </c>
      <c r="C71" s="12">
        <f t="shared" si="0"/>
        <v>10</v>
      </c>
      <c r="D71" s="12">
        <f t="shared" si="1"/>
        <v>-0.15384615384615385</v>
      </c>
    </row>
    <row r="72" spans="2:4">
      <c r="B72" s="11">
        <v>56</v>
      </c>
      <c r="C72" s="12">
        <f t="shared" si="0"/>
        <v>9</v>
      </c>
      <c r="D72" s="12">
        <f t="shared" si="1"/>
        <v>-0.13846153846153841</v>
      </c>
    </row>
    <row r="73" spans="2:4">
      <c r="B73" s="11">
        <v>57</v>
      </c>
      <c r="C73" s="12">
        <f t="shared" si="0"/>
        <v>8</v>
      </c>
      <c r="D73" s="12">
        <f t="shared" si="1"/>
        <v>-0.12307692307692308</v>
      </c>
    </row>
    <row r="74" spans="2:4">
      <c r="B74" s="11">
        <v>58</v>
      </c>
      <c r="C74" s="12">
        <f t="shared" si="0"/>
        <v>7</v>
      </c>
      <c r="D74" s="12">
        <f t="shared" si="1"/>
        <v>-0.10769230769230764</v>
      </c>
    </row>
    <row r="75" spans="2:4">
      <c r="B75" s="11">
        <v>59</v>
      </c>
      <c r="C75" s="12">
        <f t="shared" si="0"/>
        <v>6</v>
      </c>
      <c r="D75" s="12">
        <f t="shared" si="1"/>
        <v>-9.2307692307692313E-2</v>
      </c>
    </row>
    <row r="76" spans="2:4">
      <c r="B76" s="11">
        <v>60</v>
      </c>
      <c r="C76" s="12">
        <f t="shared" si="0"/>
        <v>5</v>
      </c>
      <c r="D76" s="12">
        <f t="shared" si="1"/>
        <v>-7.6923076923076872E-2</v>
      </c>
    </row>
    <row r="77" spans="2:4">
      <c r="B77" s="11">
        <v>61</v>
      </c>
      <c r="C77" s="12">
        <f t="shared" si="0"/>
        <v>4</v>
      </c>
      <c r="D77" s="12">
        <f t="shared" si="1"/>
        <v>-6.1538461538461542E-2</v>
      </c>
    </row>
    <row r="78" spans="2:4">
      <c r="B78" s="11">
        <v>62</v>
      </c>
      <c r="C78" s="12">
        <f t="shared" si="0"/>
        <v>3</v>
      </c>
      <c r="D78" s="12">
        <f t="shared" si="1"/>
        <v>-4.6153846153846101E-2</v>
      </c>
    </row>
    <row r="79" spans="2:4">
      <c r="B79" s="11">
        <v>63</v>
      </c>
      <c r="C79" s="12">
        <f t="shared" si="0"/>
        <v>2</v>
      </c>
      <c r="D79" s="12">
        <f t="shared" si="1"/>
        <v>-3.0769230769230771E-2</v>
      </c>
    </row>
    <row r="80" spans="2:4">
      <c r="B80" s="11">
        <v>64</v>
      </c>
      <c r="C80" s="12">
        <f t="shared" si="0"/>
        <v>1</v>
      </c>
      <c r="D80" s="12">
        <f t="shared" si="1"/>
        <v>-1.538461538461533E-2</v>
      </c>
    </row>
    <row r="81" spans="2:4">
      <c r="B81" s="11">
        <v>65</v>
      </c>
      <c r="C81" s="12">
        <f t="shared" ref="C81:C144" si="2">MAX(B81-$C$12,0)-B81+$C$11-$C$13</f>
        <v>0</v>
      </c>
      <c r="D81" s="12">
        <f t="shared" ref="D81:D144" si="3">(B81-MAX(B81-$C$12,0))/($C$11-$C$13)-1</f>
        <v>0</v>
      </c>
    </row>
    <row r="82" spans="2:4">
      <c r="B82" s="11">
        <v>66</v>
      </c>
      <c r="C82" s="12">
        <f t="shared" si="2"/>
        <v>-1</v>
      </c>
      <c r="D82" s="12">
        <f t="shared" si="3"/>
        <v>1.538461538461533E-2</v>
      </c>
    </row>
    <row r="83" spans="2:4">
      <c r="B83" s="11">
        <v>67</v>
      </c>
      <c r="C83" s="12">
        <f t="shared" si="2"/>
        <v>-2</v>
      </c>
      <c r="D83" s="12">
        <f t="shared" si="3"/>
        <v>3.076923076923066E-2</v>
      </c>
    </row>
    <row r="84" spans="2:4">
      <c r="B84" s="11">
        <v>68</v>
      </c>
      <c r="C84" s="12">
        <f t="shared" si="2"/>
        <v>-3</v>
      </c>
      <c r="D84" s="12">
        <f t="shared" si="3"/>
        <v>4.6153846153846212E-2</v>
      </c>
    </row>
    <row r="85" spans="2:4">
      <c r="B85" s="11">
        <v>69</v>
      </c>
      <c r="C85" s="12">
        <f t="shared" si="2"/>
        <v>-4</v>
      </c>
      <c r="D85" s="12">
        <f t="shared" si="3"/>
        <v>6.1538461538461542E-2</v>
      </c>
    </row>
    <row r="86" spans="2:4">
      <c r="B86" s="11">
        <v>70</v>
      </c>
      <c r="C86" s="12">
        <f t="shared" si="2"/>
        <v>-5</v>
      </c>
      <c r="D86" s="12">
        <f t="shared" si="3"/>
        <v>7.6923076923076872E-2</v>
      </c>
    </row>
    <row r="87" spans="2:4">
      <c r="B87" s="11">
        <v>71</v>
      </c>
      <c r="C87" s="12">
        <f t="shared" si="2"/>
        <v>-6</v>
      </c>
      <c r="D87" s="12">
        <f t="shared" si="3"/>
        <v>9.2307692307692202E-2</v>
      </c>
    </row>
    <row r="88" spans="2:4">
      <c r="B88" s="11">
        <v>72</v>
      </c>
      <c r="C88" s="12">
        <f t="shared" si="2"/>
        <v>-7</v>
      </c>
      <c r="D88" s="12">
        <f t="shared" si="3"/>
        <v>0.10769230769230775</v>
      </c>
    </row>
    <row r="89" spans="2:4">
      <c r="B89" s="11">
        <v>73</v>
      </c>
      <c r="C89" s="12">
        <f t="shared" si="2"/>
        <v>-8</v>
      </c>
      <c r="D89" s="12">
        <f t="shared" si="3"/>
        <v>0.12307692307692308</v>
      </c>
    </row>
    <row r="90" spans="2:4">
      <c r="B90" s="11">
        <v>74</v>
      </c>
      <c r="C90" s="12">
        <f t="shared" si="2"/>
        <v>-9</v>
      </c>
      <c r="D90" s="12">
        <f t="shared" si="3"/>
        <v>0.13846153846153841</v>
      </c>
    </row>
    <row r="91" spans="2:4">
      <c r="B91" s="11">
        <v>75</v>
      </c>
      <c r="C91" s="12">
        <f t="shared" si="2"/>
        <v>-10</v>
      </c>
      <c r="D91" s="12">
        <f t="shared" si="3"/>
        <v>0.15384615384615374</v>
      </c>
    </row>
    <row r="92" spans="2:4">
      <c r="B92" s="11">
        <v>76</v>
      </c>
      <c r="C92" s="12">
        <f t="shared" si="2"/>
        <v>-11</v>
      </c>
      <c r="D92" s="12">
        <f t="shared" si="3"/>
        <v>0.1692307692307693</v>
      </c>
    </row>
    <row r="93" spans="2:4">
      <c r="B93" s="11">
        <v>77</v>
      </c>
      <c r="C93" s="12">
        <f t="shared" si="2"/>
        <v>-12</v>
      </c>
      <c r="D93" s="12">
        <f t="shared" si="3"/>
        <v>0.18461538461538463</v>
      </c>
    </row>
    <row r="94" spans="2:4">
      <c r="B94" s="11">
        <v>78</v>
      </c>
      <c r="C94" s="12">
        <f t="shared" si="2"/>
        <v>-13</v>
      </c>
      <c r="D94" s="12">
        <f t="shared" si="3"/>
        <v>0.19999999999999996</v>
      </c>
    </row>
    <row r="95" spans="2:4">
      <c r="B95" s="11">
        <v>79</v>
      </c>
      <c r="C95" s="12">
        <f t="shared" si="2"/>
        <v>-14</v>
      </c>
      <c r="D95" s="12">
        <f t="shared" si="3"/>
        <v>0.21538461538461529</v>
      </c>
    </row>
    <row r="96" spans="2:4">
      <c r="B96" s="11">
        <v>80</v>
      </c>
      <c r="C96" s="12">
        <f t="shared" si="2"/>
        <v>-15</v>
      </c>
      <c r="D96" s="12">
        <f t="shared" si="3"/>
        <v>0.23076923076923084</v>
      </c>
    </row>
    <row r="97" spans="2:4">
      <c r="B97" s="11">
        <v>81</v>
      </c>
      <c r="C97" s="12">
        <f t="shared" si="2"/>
        <v>-16</v>
      </c>
      <c r="D97" s="12">
        <f t="shared" si="3"/>
        <v>0.24615384615384617</v>
      </c>
    </row>
    <row r="98" spans="2:4">
      <c r="B98" s="11">
        <v>82</v>
      </c>
      <c r="C98" s="12">
        <f t="shared" si="2"/>
        <v>-17</v>
      </c>
      <c r="D98" s="12">
        <f t="shared" si="3"/>
        <v>0.2615384615384615</v>
      </c>
    </row>
    <row r="99" spans="2:4">
      <c r="B99" s="11">
        <v>83</v>
      </c>
      <c r="C99" s="12">
        <f t="shared" si="2"/>
        <v>-18</v>
      </c>
      <c r="D99" s="12">
        <f t="shared" si="3"/>
        <v>0.27692307692307683</v>
      </c>
    </row>
    <row r="100" spans="2:4">
      <c r="B100" s="11">
        <v>84</v>
      </c>
      <c r="C100" s="12">
        <f t="shared" si="2"/>
        <v>-19</v>
      </c>
      <c r="D100" s="12">
        <f t="shared" si="3"/>
        <v>0.29230769230769238</v>
      </c>
    </row>
    <row r="101" spans="2:4">
      <c r="B101" s="11">
        <v>85</v>
      </c>
      <c r="C101" s="12">
        <f t="shared" si="2"/>
        <v>-20</v>
      </c>
      <c r="D101" s="12">
        <f t="shared" si="3"/>
        <v>0.30769230769230771</v>
      </c>
    </row>
    <row r="102" spans="2:4">
      <c r="B102" s="11">
        <v>86</v>
      </c>
      <c r="C102" s="12">
        <f t="shared" si="2"/>
        <v>-21</v>
      </c>
      <c r="D102" s="12">
        <f t="shared" si="3"/>
        <v>0.32307692307692304</v>
      </c>
    </row>
    <row r="103" spans="2:4">
      <c r="B103" s="11">
        <v>87</v>
      </c>
      <c r="C103" s="12">
        <f t="shared" si="2"/>
        <v>-22</v>
      </c>
      <c r="D103" s="12">
        <f t="shared" si="3"/>
        <v>0.33846153846153837</v>
      </c>
    </row>
    <row r="104" spans="2:4">
      <c r="B104" s="11">
        <v>88</v>
      </c>
      <c r="C104" s="12">
        <f t="shared" si="2"/>
        <v>-23</v>
      </c>
      <c r="D104" s="12">
        <f t="shared" si="3"/>
        <v>0.35384615384615392</v>
      </c>
    </row>
    <row r="105" spans="2:4">
      <c r="B105" s="11">
        <v>89</v>
      </c>
      <c r="C105" s="12">
        <f t="shared" si="2"/>
        <v>-24</v>
      </c>
      <c r="D105" s="12">
        <f t="shared" si="3"/>
        <v>0.36923076923076925</v>
      </c>
    </row>
    <row r="106" spans="2:4">
      <c r="B106" s="11">
        <v>90</v>
      </c>
      <c r="C106" s="12">
        <f t="shared" si="2"/>
        <v>-25</v>
      </c>
      <c r="D106" s="12">
        <f t="shared" si="3"/>
        <v>0.38461538461538458</v>
      </c>
    </row>
    <row r="107" spans="2:4">
      <c r="B107" s="11">
        <v>91</v>
      </c>
      <c r="C107" s="12">
        <f t="shared" si="2"/>
        <v>-26</v>
      </c>
      <c r="D107" s="12">
        <f t="shared" si="3"/>
        <v>0.39999999999999991</v>
      </c>
    </row>
    <row r="108" spans="2:4">
      <c r="B108" s="11">
        <v>92</v>
      </c>
      <c r="C108" s="12">
        <f t="shared" si="2"/>
        <v>-27</v>
      </c>
      <c r="D108" s="12">
        <f t="shared" si="3"/>
        <v>0.41538461538461546</v>
      </c>
    </row>
    <row r="109" spans="2:4">
      <c r="B109" s="11">
        <v>93</v>
      </c>
      <c r="C109" s="12">
        <f t="shared" si="2"/>
        <v>-28</v>
      </c>
      <c r="D109" s="12">
        <f t="shared" si="3"/>
        <v>0.43076923076923079</v>
      </c>
    </row>
    <row r="110" spans="2:4">
      <c r="B110" s="11">
        <v>94</v>
      </c>
      <c r="C110" s="12">
        <f t="shared" si="2"/>
        <v>-29</v>
      </c>
      <c r="D110" s="12">
        <f t="shared" si="3"/>
        <v>0.44615384615384612</v>
      </c>
    </row>
    <row r="111" spans="2:4">
      <c r="B111" s="11">
        <v>95</v>
      </c>
      <c r="C111" s="12">
        <f t="shared" si="2"/>
        <v>-30</v>
      </c>
      <c r="D111" s="12">
        <f t="shared" si="3"/>
        <v>0.46153846153846145</v>
      </c>
    </row>
    <row r="112" spans="2:4">
      <c r="B112" s="11">
        <v>96</v>
      </c>
      <c r="C112" s="12">
        <f t="shared" si="2"/>
        <v>-31</v>
      </c>
      <c r="D112" s="12">
        <f t="shared" si="3"/>
        <v>0.47692307692307701</v>
      </c>
    </row>
    <row r="113" spans="2:4">
      <c r="B113" s="11">
        <v>97</v>
      </c>
      <c r="C113" s="12">
        <f t="shared" si="2"/>
        <v>-32</v>
      </c>
      <c r="D113" s="12">
        <f t="shared" si="3"/>
        <v>0.49230769230769234</v>
      </c>
    </row>
    <row r="114" spans="2:4">
      <c r="B114" s="11">
        <v>98</v>
      </c>
      <c r="C114" s="12">
        <f t="shared" si="2"/>
        <v>-33</v>
      </c>
      <c r="D114" s="12">
        <f t="shared" si="3"/>
        <v>0.50769230769230766</v>
      </c>
    </row>
    <row r="115" spans="2:4">
      <c r="B115" s="11">
        <v>99</v>
      </c>
      <c r="C115" s="12">
        <f t="shared" si="2"/>
        <v>-34</v>
      </c>
      <c r="D115" s="12">
        <f t="shared" si="3"/>
        <v>0.52307692307692299</v>
      </c>
    </row>
    <row r="116" spans="2:4">
      <c r="B116" s="11">
        <v>100</v>
      </c>
      <c r="C116" s="12">
        <f t="shared" si="2"/>
        <v>-35</v>
      </c>
      <c r="D116" s="12">
        <f t="shared" si="3"/>
        <v>0.53846153846153855</v>
      </c>
    </row>
    <row r="117" spans="2:4">
      <c r="B117" s="11">
        <v>101</v>
      </c>
      <c r="C117" s="12">
        <f t="shared" si="2"/>
        <v>-35</v>
      </c>
      <c r="D117" s="12">
        <f t="shared" si="3"/>
        <v>0.53846153846153855</v>
      </c>
    </row>
    <row r="118" spans="2:4">
      <c r="B118" s="11">
        <v>102</v>
      </c>
      <c r="C118" s="12">
        <f t="shared" si="2"/>
        <v>-35</v>
      </c>
      <c r="D118" s="12">
        <f t="shared" si="3"/>
        <v>0.53846153846153855</v>
      </c>
    </row>
    <row r="119" spans="2:4">
      <c r="B119" s="11">
        <v>103</v>
      </c>
      <c r="C119" s="12">
        <f t="shared" si="2"/>
        <v>-35</v>
      </c>
      <c r="D119" s="12">
        <f t="shared" si="3"/>
        <v>0.53846153846153855</v>
      </c>
    </row>
    <row r="120" spans="2:4">
      <c r="B120" s="11">
        <v>104</v>
      </c>
      <c r="C120" s="12">
        <f t="shared" si="2"/>
        <v>-35</v>
      </c>
      <c r="D120" s="12">
        <f t="shared" si="3"/>
        <v>0.53846153846153855</v>
      </c>
    </row>
    <row r="121" spans="2:4">
      <c r="B121" s="11">
        <v>105</v>
      </c>
      <c r="C121" s="12">
        <f t="shared" si="2"/>
        <v>-35</v>
      </c>
      <c r="D121" s="12">
        <f t="shared" si="3"/>
        <v>0.53846153846153855</v>
      </c>
    </row>
    <row r="122" spans="2:4">
      <c r="B122" s="11">
        <v>106</v>
      </c>
      <c r="C122" s="12">
        <f t="shared" si="2"/>
        <v>-35</v>
      </c>
      <c r="D122" s="12">
        <f t="shared" si="3"/>
        <v>0.53846153846153855</v>
      </c>
    </row>
    <row r="123" spans="2:4">
      <c r="B123" s="11">
        <v>107</v>
      </c>
      <c r="C123" s="12">
        <f t="shared" si="2"/>
        <v>-35</v>
      </c>
      <c r="D123" s="12">
        <f t="shared" si="3"/>
        <v>0.53846153846153855</v>
      </c>
    </row>
    <row r="124" spans="2:4">
      <c r="B124" s="11">
        <v>108</v>
      </c>
      <c r="C124" s="12">
        <f t="shared" si="2"/>
        <v>-35</v>
      </c>
      <c r="D124" s="12">
        <f t="shared" si="3"/>
        <v>0.53846153846153855</v>
      </c>
    </row>
    <row r="125" spans="2:4">
      <c r="B125" s="11">
        <v>109</v>
      </c>
      <c r="C125" s="12">
        <f t="shared" si="2"/>
        <v>-35</v>
      </c>
      <c r="D125" s="12">
        <f t="shared" si="3"/>
        <v>0.53846153846153855</v>
      </c>
    </row>
    <row r="126" spans="2:4">
      <c r="B126" s="11">
        <v>110</v>
      </c>
      <c r="C126" s="12">
        <f t="shared" si="2"/>
        <v>-35</v>
      </c>
      <c r="D126" s="12">
        <f t="shared" si="3"/>
        <v>0.53846153846153855</v>
      </c>
    </row>
    <row r="127" spans="2:4">
      <c r="B127" s="11">
        <v>111</v>
      </c>
      <c r="C127" s="12">
        <f t="shared" si="2"/>
        <v>-35</v>
      </c>
      <c r="D127" s="12">
        <f t="shared" si="3"/>
        <v>0.53846153846153855</v>
      </c>
    </row>
    <row r="128" spans="2:4">
      <c r="B128" s="11">
        <v>112</v>
      </c>
      <c r="C128" s="12">
        <f t="shared" si="2"/>
        <v>-35</v>
      </c>
      <c r="D128" s="12">
        <f t="shared" si="3"/>
        <v>0.53846153846153855</v>
      </c>
    </row>
    <row r="129" spans="2:4">
      <c r="B129" s="11">
        <v>113</v>
      </c>
      <c r="C129" s="12">
        <f t="shared" si="2"/>
        <v>-35</v>
      </c>
      <c r="D129" s="12">
        <f t="shared" si="3"/>
        <v>0.53846153846153855</v>
      </c>
    </row>
    <row r="130" spans="2:4">
      <c r="B130" s="11">
        <v>114</v>
      </c>
      <c r="C130" s="12">
        <f t="shared" si="2"/>
        <v>-35</v>
      </c>
      <c r="D130" s="12">
        <f t="shared" si="3"/>
        <v>0.53846153846153855</v>
      </c>
    </row>
    <row r="131" spans="2:4">
      <c r="B131" s="11">
        <v>115</v>
      </c>
      <c r="C131" s="12">
        <f t="shared" si="2"/>
        <v>-35</v>
      </c>
      <c r="D131" s="12">
        <f t="shared" si="3"/>
        <v>0.53846153846153855</v>
      </c>
    </row>
    <row r="132" spans="2:4">
      <c r="B132" s="11">
        <v>116</v>
      </c>
      <c r="C132" s="12">
        <f t="shared" si="2"/>
        <v>-35</v>
      </c>
      <c r="D132" s="12">
        <f t="shared" si="3"/>
        <v>0.53846153846153855</v>
      </c>
    </row>
    <row r="133" spans="2:4">
      <c r="B133" s="11">
        <v>117</v>
      </c>
      <c r="C133" s="12">
        <f t="shared" si="2"/>
        <v>-35</v>
      </c>
      <c r="D133" s="12">
        <f t="shared" si="3"/>
        <v>0.53846153846153855</v>
      </c>
    </row>
    <row r="134" spans="2:4">
      <c r="B134" s="11">
        <v>118</v>
      </c>
      <c r="C134" s="12">
        <f t="shared" si="2"/>
        <v>-35</v>
      </c>
      <c r="D134" s="12">
        <f t="shared" si="3"/>
        <v>0.53846153846153855</v>
      </c>
    </row>
    <row r="135" spans="2:4">
      <c r="B135" s="11">
        <v>119</v>
      </c>
      <c r="C135" s="12">
        <f t="shared" si="2"/>
        <v>-35</v>
      </c>
      <c r="D135" s="12">
        <f t="shared" si="3"/>
        <v>0.53846153846153855</v>
      </c>
    </row>
    <row r="136" spans="2:4">
      <c r="B136" s="11">
        <v>120</v>
      </c>
      <c r="C136" s="12">
        <f t="shared" si="2"/>
        <v>-35</v>
      </c>
      <c r="D136" s="12">
        <f t="shared" si="3"/>
        <v>0.53846153846153855</v>
      </c>
    </row>
    <row r="137" spans="2:4">
      <c r="B137" s="11">
        <v>121</v>
      </c>
      <c r="C137" s="12">
        <f t="shared" si="2"/>
        <v>-35</v>
      </c>
      <c r="D137" s="12">
        <f t="shared" si="3"/>
        <v>0.53846153846153855</v>
      </c>
    </row>
    <row r="138" spans="2:4">
      <c r="B138" s="11">
        <v>122</v>
      </c>
      <c r="C138" s="12">
        <f t="shared" si="2"/>
        <v>-35</v>
      </c>
      <c r="D138" s="12">
        <f t="shared" si="3"/>
        <v>0.53846153846153855</v>
      </c>
    </row>
    <row r="139" spans="2:4">
      <c r="B139" s="11">
        <v>123</v>
      </c>
      <c r="C139" s="12">
        <f t="shared" si="2"/>
        <v>-35</v>
      </c>
      <c r="D139" s="12">
        <f t="shared" si="3"/>
        <v>0.53846153846153855</v>
      </c>
    </row>
    <row r="140" spans="2:4">
      <c r="B140" s="11">
        <v>124</v>
      </c>
      <c r="C140" s="12">
        <f t="shared" si="2"/>
        <v>-35</v>
      </c>
      <c r="D140" s="12">
        <f t="shared" si="3"/>
        <v>0.53846153846153855</v>
      </c>
    </row>
    <row r="141" spans="2:4">
      <c r="B141" s="11">
        <v>125</v>
      </c>
      <c r="C141" s="12">
        <f t="shared" si="2"/>
        <v>-35</v>
      </c>
      <c r="D141" s="12">
        <f t="shared" si="3"/>
        <v>0.53846153846153855</v>
      </c>
    </row>
    <row r="142" spans="2:4">
      <c r="B142" s="11">
        <v>126</v>
      </c>
      <c r="C142" s="12">
        <f t="shared" si="2"/>
        <v>-35</v>
      </c>
      <c r="D142" s="12">
        <f t="shared" si="3"/>
        <v>0.53846153846153855</v>
      </c>
    </row>
    <row r="143" spans="2:4">
      <c r="B143" s="11">
        <v>127</v>
      </c>
      <c r="C143" s="12">
        <f t="shared" si="2"/>
        <v>-35</v>
      </c>
      <c r="D143" s="12">
        <f t="shared" si="3"/>
        <v>0.53846153846153855</v>
      </c>
    </row>
    <row r="144" spans="2:4">
      <c r="B144" s="11">
        <v>128</v>
      </c>
      <c r="C144" s="12">
        <f t="shared" si="2"/>
        <v>-35</v>
      </c>
      <c r="D144" s="12">
        <f t="shared" si="3"/>
        <v>0.53846153846153855</v>
      </c>
    </row>
    <row r="145" spans="2:4">
      <c r="B145" s="11">
        <v>129</v>
      </c>
      <c r="C145" s="12">
        <f t="shared" ref="C145:C208" si="4">MAX(B145-$C$12,0)-B145+$C$11-$C$13</f>
        <v>-35</v>
      </c>
      <c r="D145" s="12">
        <f t="shared" ref="D145:D208" si="5">(B145-MAX(B145-$C$12,0))/($C$11-$C$13)-1</f>
        <v>0.53846153846153855</v>
      </c>
    </row>
    <row r="146" spans="2:4">
      <c r="B146" s="11">
        <v>130</v>
      </c>
      <c r="C146" s="12">
        <f t="shared" si="4"/>
        <v>-35</v>
      </c>
      <c r="D146" s="12">
        <f t="shared" si="5"/>
        <v>0.53846153846153855</v>
      </c>
    </row>
    <row r="147" spans="2:4">
      <c r="B147" s="11">
        <v>131</v>
      </c>
      <c r="C147" s="12">
        <f t="shared" si="4"/>
        <v>-35</v>
      </c>
      <c r="D147" s="12">
        <f t="shared" si="5"/>
        <v>0.53846153846153855</v>
      </c>
    </row>
    <row r="148" spans="2:4">
      <c r="B148" s="11">
        <v>132</v>
      </c>
      <c r="C148" s="12">
        <f t="shared" si="4"/>
        <v>-35</v>
      </c>
      <c r="D148" s="12">
        <f t="shared" si="5"/>
        <v>0.53846153846153855</v>
      </c>
    </row>
    <row r="149" spans="2:4">
      <c r="B149" s="11">
        <v>133</v>
      </c>
      <c r="C149" s="12">
        <f t="shared" si="4"/>
        <v>-35</v>
      </c>
      <c r="D149" s="12">
        <f t="shared" si="5"/>
        <v>0.53846153846153855</v>
      </c>
    </row>
    <row r="150" spans="2:4">
      <c r="B150" s="11">
        <v>134</v>
      </c>
      <c r="C150" s="12">
        <f t="shared" si="4"/>
        <v>-35</v>
      </c>
      <c r="D150" s="12">
        <f t="shared" si="5"/>
        <v>0.53846153846153855</v>
      </c>
    </row>
    <row r="151" spans="2:4">
      <c r="B151" s="11">
        <v>135</v>
      </c>
      <c r="C151" s="12">
        <f t="shared" si="4"/>
        <v>-35</v>
      </c>
      <c r="D151" s="12">
        <f t="shared" si="5"/>
        <v>0.53846153846153855</v>
      </c>
    </row>
    <row r="152" spans="2:4">
      <c r="B152" s="11">
        <v>136</v>
      </c>
      <c r="C152" s="12">
        <f t="shared" si="4"/>
        <v>-35</v>
      </c>
      <c r="D152" s="12">
        <f t="shared" si="5"/>
        <v>0.53846153846153855</v>
      </c>
    </row>
    <row r="153" spans="2:4">
      <c r="B153" s="11">
        <v>137</v>
      </c>
      <c r="C153" s="12">
        <f t="shared" si="4"/>
        <v>-35</v>
      </c>
      <c r="D153" s="12">
        <f t="shared" si="5"/>
        <v>0.53846153846153855</v>
      </c>
    </row>
    <row r="154" spans="2:4">
      <c r="B154" s="11">
        <v>138</v>
      </c>
      <c r="C154" s="12">
        <f t="shared" si="4"/>
        <v>-35</v>
      </c>
      <c r="D154" s="12">
        <f t="shared" si="5"/>
        <v>0.53846153846153855</v>
      </c>
    </row>
    <row r="155" spans="2:4">
      <c r="B155" s="11">
        <v>139</v>
      </c>
      <c r="C155" s="12">
        <f t="shared" si="4"/>
        <v>-35</v>
      </c>
      <c r="D155" s="12">
        <f t="shared" si="5"/>
        <v>0.53846153846153855</v>
      </c>
    </row>
    <row r="156" spans="2:4">
      <c r="B156" s="11">
        <v>140</v>
      </c>
      <c r="C156" s="12">
        <f t="shared" si="4"/>
        <v>-35</v>
      </c>
      <c r="D156" s="12">
        <f t="shared" si="5"/>
        <v>0.53846153846153855</v>
      </c>
    </row>
    <row r="157" spans="2:4">
      <c r="B157" s="11">
        <v>141</v>
      </c>
      <c r="C157" s="12">
        <f t="shared" si="4"/>
        <v>-35</v>
      </c>
      <c r="D157" s="12">
        <f t="shared" si="5"/>
        <v>0.53846153846153855</v>
      </c>
    </row>
    <row r="158" spans="2:4">
      <c r="B158" s="11">
        <v>142</v>
      </c>
      <c r="C158" s="12">
        <f t="shared" si="4"/>
        <v>-35</v>
      </c>
      <c r="D158" s="12">
        <f t="shared" si="5"/>
        <v>0.53846153846153855</v>
      </c>
    </row>
    <row r="159" spans="2:4">
      <c r="B159" s="11">
        <v>143</v>
      </c>
      <c r="C159" s="12">
        <f t="shared" si="4"/>
        <v>-35</v>
      </c>
      <c r="D159" s="12">
        <f t="shared" si="5"/>
        <v>0.53846153846153855</v>
      </c>
    </row>
    <row r="160" spans="2:4">
      <c r="B160" s="11">
        <v>144</v>
      </c>
      <c r="C160" s="12">
        <f t="shared" si="4"/>
        <v>-35</v>
      </c>
      <c r="D160" s="12">
        <f t="shared" si="5"/>
        <v>0.53846153846153855</v>
      </c>
    </row>
    <row r="161" spans="2:4">
      <c r="B161" s="11">
        <v>145</v>
      </c>
      <c r="C161" s="12">
        <f t="shared" si="4"/>
        <v>-35</v>
      </c>
      <c r="D161" s="12">
        <f t="shared" si="5"/>
        <v>0.53846153846153855</v>
      </c>
    </row>
    <row r="162" spans="2:4">
      <c r="B162" s="11">
        <v>146</v>
      </c>
      <c r="C162" s="12">
        <f t="shared" si="4"/>
        <v>-35</v>
      </c>
      <c r="D162" s="12">
        <f t="shared" si="5"/>
        <v>0.53846153846153855</v>
      </c>
    </row>
    <row r="163" spans="2:4">
      <c r="B163" s="11">
        <v>147</v>
      </c>
      <c r="C163" s="12">
        <f t="shared" si="4"/>
        <v>-35</v>
      </c>
      <c r="D163" s="12">
        <f t="shared" si="5"/>
        <v>0.53846153846153855</v>
      </c>
    </row>
    <row r="164" spans="2:4">
      <c r="B164" s="11">
        <v>148</v>
      </c>
      <c r="C164" s="12">
        <f t="shared" si="4"/>
        <v>-35</v>
      </c>
      <c r="D164" s="12">
        <f t="shared" si="5"/>
        <v>0.53846153846153855</v>
      </c>
    </row>
    <row r="165" spans="2:4">
      <c r="B165" s="11">
        <v>149</v>
      </c>
      <c r="C165" s="12">
        <f t="shared" si="4"/>
        <v>-35</v>
      </c>
      <c r="D165" s="12">
        <f t="shared" si="5"/>
        <v>0.53846153846153855</v>
      </c>
    </row>
    <row r="166" spans="2:4">
      <c r="B166" s="11">
        <v>150</v>
      </c>
      <c r="C166" s="12">
        <f t="shared" si="4"/>
        <v>-35</v>
      </c>
      <c r="D166" s="12">
        <f t="shared" si="5"/>
        <v>0.53846153846153855</v>
      </c>
    </row>
    <row r="167" spans="2:4">
      <c r="B167" s="11">
        <v>151</v>
      </c>
      <c r="C167" s="12">
        <f t="shared" si="4"/>
        <v>-35</v>
      </c>
      <c r="D167" s="12">
        <f t="shared" si="5"/>
        <v>0.53846153846153855</v>
      </c>
    </row>
    <row r="168" spans="2:4">
      <c r="B168" s="11">
        <v>152</v>
      </c>
      <c r="C168" s="12">
        <f t="shared" si="4"/>
        <v>-35</v>
      </c>
      <c r="D168" s="12">
        <f t="shared" si="5"/>
        <v>0.53846153846153855</v>
      </c>
    </row>
    <row r="169" spans="2:4">
      <c r="B169" s="11">
        <v>153</v>
      </c>
      <c r="C169" s="12">
        <f t="shared" si="4"/>
        <v>-35</v>
      </c>
      <c r="D169" s="12">
        <f t="shared" si="5"/>
        <v>0.53846153846153855</v>
      </c>
    </row>
    <row r="170" spans="2:4">
      <c r="B170" s="11">
        <v>154</v>
      </c>
      <c r="C170" s="12">
        <f t="shared" si="4"/>
        <v>-35</v>
      </c>
      <c r="D170" s="12">
        <f t="shared" si="5"/>
        <v>0.53846153846153855</v>
      </c>
    </row>
    <row r="171" spans="2:4">
      <c r="B171" s="11">
        <v>155</v>
      </c>
      <c r="C171" s="12">
        <f t="shared" si="4"/>
        <v>-35</v>
      </c>
      <c r="D171" s="12">
        <f t="shared" si="5"/>
        <v>0.53846153846153855</v>
      </c>
    </row>
    <row r="172" spans="2:4">
      <c r="B172" s="11">
        <v>156</v>
      </c>
      <c r="C172" s="12">
        <f t="shared" si="4"/>
        <v>-35</v>
      </c>
      <c r="D172" s="12">
        <f t="shared" si="5"/>
        <v>0.53846153846153855</v>
      </c>
    </row>
    <row r="173" spans="2:4">
      <c r="B173" s="11">
        <v>157</v>
      </c>
      <c r="C173" s="12">
        <f t="shared" si="4"/>
        <v>-35</v>
      </c>
      <c r="D173" s="12">
        <f t="shared" si="5"/>
        <v>0.53846153846153855</v>
      </c>
    </row>
    <row r="174" spans="2:4">
      <c r="B174" s="11">
        <v>158</v>
      </c>
      <c r="C174" s="12">
        <f t="shared" si="4"/>
        <v>-35</v>
      </c>
      <c r="D174" s="12">
        <f t="shared" si="5"/>
        <v>0.53846153846153855</v>
      </c>
    </row>
    <row r="175" spans="2:4">
      <c r="B175" s="11">
        <v>159</v>
      </c>
      <c r="C175" s="12">
        <f t="shared" si="4"/>
        <v>-35</v>
      </c>
      <c r="D175" s="12">
        <f t="shared" si="5"/>
        <v>0.53846153846153855</v>
      </c>
    </row>
    <row r="176" spans="2:4">
      <c r="B176" s="11">
        <v>160</v>
      </c>
      <c r="C176" s="12">
        <f t="shared" si="4"/>
        <v>-35</v>
      </c>
      <c r="D176" s="12">
        <f t="shared" si="5"/>
        <v>0.53846153846153855</v>
      </c>
    </row>
    <row r="177" spans="2:4">
      <c r="B177" s="11">
        <v>161</v>
      </c>
      <c r="C177" s="12">
        <f t="shared" si="4"/>
        <v>-35</v>
      </c>
      <c r="D177" s="12">
        <f t="shared" si="5"/>
        <v>0.53846153846153855</v>
      </c>
    </row>
    <row r="178" spans="2:4">
      <c r="B178" s="11">
        <v>162</v>
      </c>
      <c r="C178" s="12">
        <f t="shared" si="4"/>
        <v>-35</v>
      </c>
      <c r="D178" s="12">
        <f t="shared" si="5"/>
        <v>0.53846153846153855</v>
      </c>
    </row>
    <row r="179" spans="2:4">
      <c r="B179" s="11">
        <v>163</v>
      </c>
      <c r="C179" s="12">
        <f t="shared" si="4"/>
        <v>-35</v>
      </c>
      <c r="D179" s="12">
        <f t="shared" si="5"/>
        <v>0.53846153846153855</v>
      </c>
    </row>
    <row r="180" spans="2:4">
      <c r="B180" s="11">
        <v>164</v>
      </c>
      <c r="C180" s="12">
        <f t="shared" si="4"/>
        <v>-35</v>
      </c>
      <c r="D180" s="12">
        <f t="shared" si="5"/>
        <v>0.53846153846153855</v>
      </c>
    </row>
    <row r="181" spans="2:4">
      <c r="B181" s="11">
        <v>165</v>
      </c>
      <c r="C181" s="12">
        <f t="shared" si="4"/>
        <v>-35</v>
      </c>
      <c r="D181" s="12">
        <f t="shared" si="5"/>
        <v>0.53846153846153855</v>
      </c>
    </row>
    <row r="182" spans="2:4">
      <c r="B182" s="11">
        <v>166</v>
      </c>
      <c r="C182" s="12">
        <f t="shared" si="4"/>
        <v>-35</v>
      </c>
      <c r="D182" s="12">
        <f t="shared" si="5"/>
        <v>0.53846153846153855</v>
      </c>
    </row>
    <row r="183" spans="2:4">
      <c r="B183" s="11">
        <v>167</v>
      </c>
      <c r="C183" s="12">
        <f t="shared" si="4"/>
        <v>-35</v>
      </c>
      <c r="D183" s="12">
        <f t="shared" si="5"/>
        <v>0.53846153846153855</v>
      </c>
    </row>
    <row r="184" spans="2:4">
      <c r="B184" s="11">
        <v>168</v>
      </c>
      <c r="C184" s="12">
        <f t="shared" si="4"/>
        <v>-35</v>
      </c>
      <c r="D184" s="12">
        <f t="shared" si="5"/>
        <v>0.53846153846153855</v>
      </c>
    </row>
    <row r="185" spans="2:4">
      <c r="B185" s="11">
        <v>169</v>
      </c>
      <c r="C185" s="12">
        <f t="shared" si="4"/>
        <v>-35</v>
      </c>
      <c r="D185" s="12">
        <f t="shared" si="5"/>
        <v>0.53846153846153855</v>
      </c>
    </row>
    <row r="186" spans="2:4">
      <c r="B186" s="11">
        <v>170</v>
      </c>
      <c r="C186" s="12">
        <f t="shared" si="4"/>
        <v>-35</v>
      </c>
      <c r="D186" s="12">
        <f t="shared" si="5"/>
        <v>0.53846153846153855</v>
      </c>
    </row>
    <row r="187" spans="2:4">
      <c r="B187" s="11">
        <v>171</v>
      </c>
      <c r="C187" s="12">
        <f t="shared" si="4"/>
        <v>-35</v>
      </c>
      <c r="D187" s="12">
        <f t="shared" si="5"/>
        <v>0.53846153846153855</v>
      </c>
    </row>
    <row r="188" spans="2:4">
      <c r="B188" s="11">
        <v>172</v>
      </c>
      <c r="C188" s="12">
        <f t="shared" si="4"/>
        <v>-35</v>
      </c>
      <c r="D188" s="12">
        <f t="shared" si="5"/>
        <v>0.53846153846153855</v>
      </c>
    </row>
    <row r="189" spans="2:4">
      <c r="B189" s="11">
        <v>173</v>
      </c>
      <c r="C189" s="12">
        <f t="shared" si="4"/>
        <v>-35</v>
      </c>
      <c r="D189" s="12">
        <f t="shared" si="5"/>
        <v>0.53846153846153855</v>
      </c>
    </row>
    <row r="190" spans="2:4">
      <c r="B190" s="11">
        <v>174</v>
      </c>
      <c r="C190" s="12">
        <f t="shared" si="4"/>
        <v>-35</v>
      </c>
      <c r="D190" s="12">
        <f t="shared" si="5"/>
        <v>0.53846153846153855</v>
      </c>
    </row>
    <row r="191" spans="2:4">
      <c r="B191" s="11">
        <v>175</v>
      </c>
      <c r="C191" s="12">
        <f t="shared" si="4"/>
        <v>-35</v>
      </c>
      <c r="D191" s="12">
        <f t="shared" si="5"/>
        <v>0.53846153846153855</v>
      </c>
    </row>
    <row r="192" spans="2:4">
      <c r="B192" s="11">
        <v>176</v>
      </c>
      <c r="C192" s="12">
        <f t="shared" si="4"/>
        <v>-35</v>
      </c>
      <c r="D192" s="12">
        <f t="shared" si="5"/>
        <v>0.53846153846153855</v>
      </c>
    </row>
    <row r="193" spans="2:4">
      <c r="B193" s="11">
        <v>177</v>
      </c>
      <c r="C193" s="12">
        <f t="shared" si="4"/>
        <v>-35</v>
      </c>
      <c r="D193" s="12">
        <f t="shared" si="5"/>
        <v>0.53846153846153855</v>
      </c>
    </row>
    <row r="194" spans="2:4">
      <c r="B194" s="11">
        <v>178</v>
      </c>
      <c r="C194" s="12">
        <f t="shared" si="4"/>
        <v>-35</v>
      </c>
      <c r="D194" s="12">
        <f t="shared" si="5"/>
        <v>0.53846153846153855</v>
      </c>
    </row>
    <row r="195" spans="2:4">
      <c r="B195" s="11">
        <v>179</v>
      </c>
      <c r="C195" s="12">
        <f t="shared" si="4"/>
        <v>-35</v>
      </c>
      <c r="D195" s="12">
        <f t="shared" si="5"/>
        <v>0.53846153846153855</v>
      </c>
    </row>
    <row r="196" spans="2:4">
      <c r="B196" s="11">
        <v>180</v>
      </c>
      <c r="C196" s="12">
        <f t="shared" si="4"/>
        <v>-35</v>
      </c>
      <c r="D196" s="12">
        <f t="shared" si="5"/>
        <v>0.53846153846153855</v>
      </c>
    </row>
    <row r="197" spans="2:4">
      <c r="B197" s="11">
        <v>181</v>
      </c>
      <c r="C197" s="12">
        <f t="shared" si="4"/>
        <v>-35</v>
      </c>
      <c r="D197" s="12">
        <f t="shared" si="5"/>
        <v>0.53846153846153855</v>
      </c>
    </row>
    <row r="198" spans="2:4">
      <c r="B198" s="11">
        <v>182</v>
      </c>
      <c r="C198" s="12">
        <f t="shared" si="4"/>
        <v>-35</v>
      </c>
      <c r="D198" s="12">
        <f t="shared" si="5"/>
        <v>0.53846153846153855</v>
      </c>
    </row>
    <row r="199" spans="2:4">
      <c r="B199" s="11">
        <v>183</v>
      </c>
      <c r="C199" s="12">
        <f t="shared" si="4"/>
        <v>-35</v>
      </c>
      <c r="D199" s="12">
        <f t="shared" si="5"/>
        <v>0.53846153846153855</v>
      </c>
    </row>
    <row r="200" spans="2:4">
      <c r="B200" s="11">
        <v>184</v>
      </c>
      <c r="C200" s="12">
        <f t="shared" si="4"/>
        <v>-35</v>
      </c>
      <c r="D200" s="12">
        <f t="shared" si="5"/>
        <v>0.53846153846153855</v>
      </c>
    </row>
    <row r="201" spans="2:4">
      <c r="B201" s="11">
        <v>185</v>
      </c>
      <c r="C201" s="12">
        <f t="shared" si="4"/>
        <v>-35</v>
      </c>
      <c r="D201" s="12">
        <f t="shared" si="5"/>
        <v>0.53846153846153855</v>
      </c>
    </row>
    <row r="202" spans="2:4">
      <c r="B202" s="11">
        <v>186</v>
      </c>
      <c r="C202" s="12">
        <f t="shared" si="4"/>
        <v>-35</v>
      </c>
      <c r="D202" s="12">
        <f t="shared" si="5"/>
        <v>0.53846153846153855</v>
      </c>
    </row>
    <row r="203" spans="2:4">
      <c r="B203" s="11">
        <v>187</v>
      </c>
      <c r="C203" s="12">
        <f t="shared" si="4"/>
        <v>-35</v>
      </c>
      <c r="D203" s="12">
        <f t="shared" si="5"/>
        <v>0.53846153846153855</v>
      </c>
    </row>
    <row r="204" spans="2:4">
      <c r="B204" s="11">
        <v>188</v>
      </c>
      <c r="C204" s="12">
        <f t="shared" si="4"/>
        <v>-35</v>
      </c>
      <c r="D204" s="12">
        <f t="shared" si="5"/>
        <v>0.53846153846153855</v>
      </c>
    </row>
    <row r="205" spans="2:4">
      <c r="B205" s="11">
        <v>189</v>
      </c>
      <c r="C205" s="12">
        <f t="shared" si="4"/>
        <v>-35</v>
      </c>
      <c r="D205" s="12">
        <f t="shared" si="5"/>
        <v>0.53846153846153855</v>
      </c>
    </row>
    <row r="206" spans="2:4">
      <c r="B206" s="11">
        <v>190</v>
      </c>
      <c r="C206" s="12">
        <f t="shared" si="4"/>
        <v>-35</v>
      </c>
      <c r="D206" s="12">
        <f t="shared" si="5"/>
        <v>0.53846153846153855</v>
      </c>
    </row>
    <row r="207" spans="2:4">
      <c r="B207" s="11">
        <v>191</v>
      </c>
      <c r="C207" s="12">
        <f t="shared" si="4"/>
        <v>-35</v>
      </c>
      <c r="D207" s="12">
        <f t="shared" si="5"/>
        <v>0.53846153846153855</v>
      </c>
    </row>
    <row r="208" spans="2:4">
      <c r="B208" s="11">
        <v>192</v>
      </c>
      <c r="C208" s="12">
        <f t="shared" si="4"/>
        <v>-35</v>
      </c>
      <c r="D208" s="12">
        <f t="shared" si="5"/>
        <v>0.53846153846153855</v>
      </c>
    </row>
    <row r="209" spans="2:4">
      <c r="B209" s="11">
        <v>193</v>
      </c>
      <c r="C209" s="12">
        <f t="shared" ref="C209:C216" si="6">MAX(B209-$C$12,0)-B209+$C$11-$C$13</f>
        <v>-35</v>
      </c>
      <c r="D209" s="12">
        <f t="shared" ref="D209:D216" si="7">(B209-MAX(B209-$C$12,0))/($C$11-$C$13)-1</f>
        <v>0.53846153846153855</v>
      </c>
    </row>
    <row r="210" spans="2:4">
      <c r="B210" s="11">
        <v>194</v>
      </c>
      <c r="C210" s="12">
        <f t="shared" si="6"/>
        <v>-35</v>
      </c>
      <c r="D210" s="12">
        <f t="shared" si="7"/>
        <v>0.53846153846153855</v>
      </c>
    </row>
    <row r="211" spans="2:4">
      <c r="B211" s="11">
        <v>195</v>
      </c>
      <c r="C211" s="12">
        <f t="shared" si="6"/>
        <v>-35</v>
      </c>
      <c r="D211" s="12">
        <f t="shared" si="7"/>
        <v>0.53846153846153855</v>
      </c>
    </row>
    <row r="212" spans="2:4">
      <c r="B212" s="11">
        <v>196</v>
      </c>
      <c r="C212" s="12">
        <f t="shared" si="6"/>
        <v>-35</v>
      </c>
      <c r="D212" s="12">
        <f t="shared" si="7"/>
        <v>0.53846153846153855</v>
      </c>
    </row>
    <row r="213" spans="2:4">
      <c r="B213" s="11">
        <v>197</v>
      </c>
      <c r="C213" s="12">
        <f t="shared" si="6"/>
        <v>-35</v>
      </c>
      <c r="D213" s="12">
        <f t="shared" si="7"/>
        <v>0.53846153846153855</v>
      </c>
    </row>
    <row r="214" spans="2:4">
      <c r="B214" s="11">
        <v>198</v>
      </c>
      <c r="C214" s="12">
        <f t="shared" si="6"/>
        <v>-35</v>
      </c>
      <c r="D214" s="12">
        <f t="shared" si="7"/>
        <v>0.53846153846153855</v>
      </c>
    </row>
    <row r="215" spans="2:4">
      <c r="B215" s="11">
        <v>199</v>
      </c>
      <c r="C215" s="12">
        <f t="shared" si="6"/>
        <v>-35</v>
      </c>
      <c r="D215" s="12">
        <f t="shared" si="7"/>
        <v>0.53846153846153855</v>
      </c>
    </row>
    <row r="216" spans="2:4">
      <c r="B216" s="11">
        <v>200</v>
      </c>
      <c r="C216" s="12">
        <f t="shared" si="6"/>
        <v>-35</v>
      </c>
      <c r="D216" s="12">
        <f t="shared" si="7"/>
        <v>0.53846153846153855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oleObject progId="Word.Document.12" shapeId="3073" r:id="rId4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2:O217"/>
  <sheetViews>
    <sheetView workbookViewId="0">
      <selection activeCell="O36" sqref="O36"/>
    </sheetView>
  </sheetViews>
  <sheetFormatPr defaultRowHeight="15"/>
  <sheetData>
    <row r="2" spans="2:15"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2:15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2:15"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2:15"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2:15"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2:15">
      <c r="B7" s="13"/>
      <c r="C7" s="13"/>
      <c r="D7" s="13"/>
      <c r="E7" s="13"/>
      <c r="F7" s="13"/>
      <c r="G7" s="13"/>
      <c r="H7" s="13"/>
      <c r="I7" s="13"/>
      <c r="J7" s="13"/>
      <c r="K7" s="13"/>
    </row>
    <row r="9" spans="2:15">
      <c r="F9" s="1"/>
      <c r="G9" s="2"/>
      <c r="H9" s="2"/>
      <c r="I9" s="2"/>
      <c r="J9" s="3"/>
      <c r="M9" s="1"/>
      <c r="N9" s="2"/>
      <c r="O9" s="3"/>
    </row>
    <row r="10" spans="2:15">
      <c r="F10" s="4"/>
      <c r="G10" s="5"/>
      <c r="H10" s="5"/>
      <c r="I10" s="5"/>
      <c r="J10" s="6"/>
      <c r="M10" s="4"/>
      <c r="N10" s="5"/>
      <c r="O10" s="6"/>
    </row>
    <row r="11" spans="2:15">
      <c r="B11" s="10" t="s">
        <v>3</v>
      </c>
      <c r="C11" s="10">
        <v>1</v>
      </c>
      <c r="F11" s="4"/>
      <c r="G11" s="5"/>
      <c r="H11" s="5"/>
      <c r="I11" s="5"/>
      <c r="J11" s="6"/>
      <c r="M11" s="4"/>
      <c r="N11" s="5"/>
      <c r="O11" s="6"/>
    </row>
    <row r="12" spans="2:15">
      <c r="B12" s="10" t="s">
        <v>4</v>
      </c>
      <c r="C12" s="10">
        <v>100</v>
      </c>
      <c r="F12" s="7"/>
      <c r="G12" s="8"/>
      <c r="H12" s="8"/>
      <c r="I12" s="8"/>
      <c r="J12" s="9"/>
      <c r="M12" s="7"/>
      <c r="N12" s="8"/>
      <c r="O12" s="9"/>
    </row>
    <row r="13" spans="2:15">
      <c r="B13" s="10" t="s">
        <v>10</v>
      </c>
      <c r="C13" s="10">
        <v>35</v>
      </c>
    </row>
    <row r="14" spans="2:15">
      <c r="B14" s="10" t="s">
        <v>6</v>
      </c>
      <c r="C14" s="10">
        <v>100</v>
      </c>
    </row>
    <row r="16" spans="2:15" ht="18">
      <c r="B16" s="14" t="s">
        <v>8</v>
      </c>
      <c r="C16" s="15" t="s">
        <v>9</v>
      </c>
      <c r="D16" s="15" t="s">
        <v>7</v>
      </c>
    </row>
    <row r="17" spans="2:4">
      <c r="B17" s="11">
        <v>0</v>
      </c>
      <c r="C17" s="12">
        <f>-B17-MAX($C$14-B17,0)+$C$12+$C$13</f>
        <v>35</v>
      </c>
      <c r="D17" s="12">
        <f>(B17+MAX($C$14-B17,0))/($C$12+$C$13)-1</f>
        <v>-0.2592592592592593</v>
      </c>
    </row>
    <row r="18" spans="2:4">
      <c r="B18" s="11">
        <v>1</v>
      </c>
      <c r="C18" s="12">
        <f t="shared" ref="C18:C81" si="0">-B18-MAX($C$14-B18,0)+$C$12+$C$13</f>
        <v>35</v>
      </c>
      <c r="D18" s="12">
        <f t="shared" ref="D18:D81" si="1">(B18+MAX($C$14-B18,0))/($C$12+$C$13)-1</f>
        <v>-0.2592592592592593</v>
      </c>
    </row>
    <row r="19" spans="2:4">
      <c r="B19" s="11">
        <v>2</v>
      </c>
      <c r="C19" s="12">
        <f t="shared" si="0"/>
        <v>35</v>
      </c>
      <c r="D19" s="12">
        <f t="shared" si="1"/>
        <v>-0.2592592592592593</v>
      </c>
    </row>
    <row r="20" spans="2:4">
      <c r="B20" s="11">
        <v>3</v>
      </c>
      <c r="C20" s="12">
        <f t="shared" si="0"/>
        <v>35</v>
      </c>
      <c r="D20" s="12">
        <f t="shared" si="1"/>
        <v>-0.2592592592592593</v>
      </c>
    </row>
    <row r="21" spans="2:4">
      <c r="B21" s="11">
        <v>4</v>
      </c>
      <c r="C21" s="12">
        <f t="shared" si="0"/>
        <v>35</v>
      </c>
      <c r="D21" s="12">
        <f t="shared" si="1"/>
        <v>-0.2592592592592593</v>
      </c>
    </row>
    <row r="22" spans="2:4">
      <c r="B22" s="11">
        <v>5</v>
      </c>
      <c r="C22" s="12">
        <f t="shared" si="0"/>
        <v>35</v>
      </c>
      <c r="D22" s="12">
        <f t="shared" si="1"/>
        <v>-0.2592592592592593</v>
      </c>
    </row>
    <row r="23" spans="2:4">
      <c r="B23" s="11">
        <v>6</v>
      </c>
      <c r="C23" s="12">
        <f t="shared" si="0"/>
        <v>35</v>
      </c>
      <c r="D23" s="12">
        <f t="shared" si="1"/>
        <v>-0.2592592592592593</v>
      </c>
    </row>
    <row r="24" spans="2:4">
      <c r="B24" s="11">
        <v>7</v>
      </c>
      <c r="C24" s="12">
        <f t="shared" si="0"/>
        <v>35</v>
      </c>
      <c r="D24" s="12">
        <f t="shared" si="1"/>
        <v>-0.2592592592592593</v>
      </c>
    </row>
    <row r="25" spans="2:4">
      <c r="B25" s="11">
        <v>8</v>
      </c>
      <c r="C25" s="12">
        <f t="shared" si="0"/>
        <v>35</v>
      </c>
      <c r="D25" s="12">
        <f t="shared" si="1"/>
        <v>-0.2592592592592593</v>
      </c>
    </row>
    <row r="26" spans="2:4">
      <c r="B26" s="11">
        <v>9</v>
      </c>
      <c r="C26" s="12">
        <f t="shared" si="0"/>
        <v>35</v>
      </c>
      <c r="D26" s="12">
        <f t="shared" si="1"/>
        <v>-0.2592592592592593</v>
      </c>
    </row>
    <row r="27" spans="2:4">
      <c r="B27" s="11">
        <v>10</v>
      </c>
      <c r="C27" s="12">
        <f t="shared" si="0"/>
        <v>35</v>
      </c>
      <c r="D27" s="12">
        <f t="shared" si="1"/>
        <v>-0.2592592592592593</v>
      </c>
    </row>
    <row r="28" spans="2:4">
      <c r="B28" s="11">
        <v>11</v>
      </c>
      <c r="C28" s="12">
        <f t="shared" si="0"/>
        <v>35</v>
      </c>
      <c r="D28" s="12">
        <f t="shared" si="1"/>
        <v>-0.2592592592592593</v>
      </c>
    </row>
    <row r="29" spans="2:4">
      <c r="B29" s="11">
        <v>12</v>
      </c>
      <c r="C29" s="12">
        <f t="shared" si="0"/>
        <v>35</v>
      </c>
      <c r="D29" s="12">
        <f t="shared" si="1"/>
        <v>-0.2592592592592593</v>
      </c>
    </row>
    <row r="30" spans="2:4">
      <c r="B30" s="11">
        <v>13</v>
      </c>
      <c r="C30" s="12">
        <f t="shared" si="0"/>
        <v>35</v>
      </c>
      <c r="D30" s="12">
        <f t="shared" si="1"/>
        <v>-0.2592592592592593</v>
      </c>
    </row>
    <row r="31" spans="2:4">
      <c r="B31" s="11">
        <v>14</v>
      </c>
      <c r="C31" s="12">
        <f t="shared" si="0"/>
        <v>35</v>
      </c>
      <c r="D31" s="12">
        <f t="shared" si="1"/>
        <v>-0.2592592592592593</v>
      </c>
    </row>
    <row r="32" spans="2:4">
      <c r="B32" s="11">
        <v>15</v>
      </c>
      <c r="C32" s="12">
        <f t="shared" si="0"/>
        <v>35</v>
      </c>
      <c r="D32" s="12">
        <f t="shared" si="1"/>
        <v>-0.2592592592592593</v>
      </c>
    </row>
    <row r="33" spans="2:4">
      <c r="B33" s="11">
        <v>16</v>
      </c>
      <c r="C33" s="12">
        <f t="shared" si="0"/>
        <v>35</v>
      </c>
      <c r="D33" s="12">
        <f t="shared" si="1"/>
        <v>-0.2592592592592593</v>
      </c>
    </row>
    <row r="34" spans="2:4">
      <c r="B34" s="11">
        <v>17</v>
      </c>
      <c r="C34" s="12">
        <f t="shared" si="0"/>
        <v>35</v>
      </c>
      <c r="D34" s="12">
        <f t="shared" si="1"/>
        <v>-0.2592592592592593</v>
      </c>
    </row>
    <row r="35" spans="2:4">
      <c r="B35" s="11">
        <v>18</v>
      </c>
      <c r="C35" s="12">
        <f t="shared" si="0"/>
        <v>35</v>
      </c>
      <c r="D35" s="12">
        <f t="shared" si="1"/>
        <v>-0.2592592592592593</v>
      </c>
    </row>
    <row r="36" spans="2:4">
      <c r="B36" s="11">
        <v>19</v>
      </c>
      <c r="C36" s="12">
        <f t="shared" si="0"/>
        <v>35</v>
      </c>
      <c r="D36" s="12">
        <f t="shared" si="1"/>
        <v>-0.2592592592592593</v>
      </c>
    </row>
    <row r="37" spans="2:4">
      <c r="B37" s="11">
        <v>20</v>
      </c>
      <c r="C37" s="12">
        <f t="shared" si="0"/>
        <v>35</v>
      </c>
      <c r="D37" s="12">
        <f t="shared" si="1"/>
        <v>-0.2592592592592593</v>
      </c>
    </row>
    <row r="38" spans="2:4">
      <c r="B38" s="11">
        <v>21</v>
      </c>
      <c r="C38" s="12">
        <f t="shared" si="0"/>
        <v>35</v>
      </c>
      <c r="D38" s="12">
        <f t="shared" si="1"/>
        <v>-0.2592592592592593</v>
      </c>
    </row>
    <row r="39" spans="2:4">
      <c r="B39" s="11">
        <v>22</v>
      </c>
      <c r="C39" s="12">
        <f t="shared" si="0"/>
        <v>35</v>
      </c>
      <c r="D39" s="12">
        <f t="shared" si="1"/>
        <v>-0.2592592592592593</v>
      </c>
    </row>
    <row r="40" spans="2:4">
      <c r="B40" s="11">
        <v>23</v>
      </c>
      <c r="C40" s="12">
        <f t="shared" si="0"/>
        <v>35</v>
      </c>
      <c r="D40" s="12">
        <f t="shared" si="1"/>
        <v>-0.2592592592592593</v>
      </c>
    </row>
    <row r="41" spans="2:4">
      <c r="B41" s="11">
        <v>24</v>
      </c>
      <c r="C41" s="12">
        <f t="shared" si="0"/>
        <v>35</v>
      </c>
      <c r="D41" s="12">
        <f t="shared" si="1"/>
        <v>-0.2592592592592593</v>
      </c>
    </row>
    <row r="42" spans="2:4">
      <c r="B42" s="11">
        <v>25</v>
      </c>
      <c r="C42" s="12">
        <f t="shared" si="0"/>
        <v>35</v>
      </c>
      <c r="D42" s="12">
        <f t="shared" si="1"/>
        <v>-0.2592592592592593</v>
      </c>
    </row>
    <row r="43" spans="2:4">
      <c r="B43" s="11">
        <v>26</v>
      </c>
      <c r="C43" s="12">
        <f t="shared" si="0"/>
        <v>35</v>
      </c>
      <c r="D43" s="12">
        <f t="shared" si="1"/>
        <v>-0.2592592592592593</v>
      </c>
    </row>
    <row r="44" spans="2:4">
      <c r="B44" s="11">
        <v>27</v>
      </c>
      <c r="C44" s="12">
        <f t="shared" si="0"/>
        <v>35</v>
      </c>
      <c r="D44" s="12">
        <f t="shared" si="1"/>
        <v>-0.2592592592592593</v>
      </c>
    </row>
    <row r="45" spans="2:4">
      <c r="B45" s="11">
        <v>28</v>
      </c>
      <c r="C45" s="12">
        <f t="shared" si="0"/>
        <v>35</v>
      </c>
      <c r="D45" s="12">
        <f t="shared" si="1"/>
        <v>-0.2592592592592593</v>
      </c>
    </row>
    <row r="46" spans="2:4">
      <c r="B46" s="11">
        <v>29</v>
      </c>
      <c r="C46" s="12">
        <f t="shared" si="0"/>
        <v>35</v>
      </c>
      <c r="D46" s="12">
        <f t="shared" si="1"/>
        <v>-0.2592592592592593</v>
      </c>
    </row>
    <row r="47" spans="2:4">
      <c r="B47" s="11">
        <v>30</v>
      </c>
      <c r="C47" s="12">
        <f t="shared" si="0"/>
        <v>35</v>
      </c>
      <c r="D47" s="12">
        <f t="shared" si="1"/>
        <v>-0.2592592592592593</v>
      </c>
    </row>
    <row r="48" spans="2:4">
      <c r="B48" s="11">
        <v>31</v>
      </c>
      <c r="C48" s="12">
        <f t="shared" si="0"/>
        <v>35</v>
      </c>
      <c r="D48" s="12">
        <f t="shared" si="1"/>
        <v>-0.2592592592592593</v>
      </c>
    </row>
    <row r="49" spans="2:4">
      <c r="B49" s="11">
        <v>32</v>
      </c>
      <c r="C49" s="12">
        <f t="shared" si="0"/>
        <v>35</v>
      </c>
      <c r="D49" s="12">
        <f t="shared" si="1"/>
        <v>-0.2592592592592593</v>
      </c>
    </row>
    <row r="50" spans="2:4">
      <c r="B50" s="11">
        <v>33</v>
      </c>
      <c r="C50" s="12">
        <f t="shared" si="0"/>
        <v>35</v>
      </c>
      <c r="D50" s="12">
        <f t="shared" si="1"/>
        <v>-0.2592592592592593</v>
      </c>
    </row>
    <row r="51" spans="2:4">
      <c r="B51" s="11">
        <v>34</v>
      </c>
      <c r="C51" s="12">
        <f t="shared" si="0"/>
        <v>35</v>
      </c>
      <c r="D51" s="12">
        <f t="shared" si="1"/>
        <v>-0.2592592592592593</v>
      </c>
    </row>
    <row r="52" spans="2:4">
      <c r="B52" s="11">
        <v>35</v>
      </c>
      <c r="C52" s="12">
        <f t="shared" si="0"/>
        <v>35</v>
      </c>
      <c r="D52" s="12">
        <f t="shared" si="1"/>
        <v>-0.2592592592592593</v>
      </c>
    </row>
    <row r="53" spans="2:4">
      <c r="B53" s="11">
        <v>36</v>
      </c>
      <c r="C53" s="12">
        <f t="shared" si="0"/>
        <v>35</v>
      </c>
      <c r="D53" s="12">
        <f t="shared" si="1"/>
        <v>-0.2592592592592593</v>
      </c>
    </row>
    <row r="54" spans="2:4">
      <c r="B54" s="11">
        <v>37</v>
      </c>
      <c r="C54" s="12">
        <f t="shared" si="0"/>
        <v>35</v>
      </c>
      <c r="D54" s="12">
        <f t="shared" si="1"/>
        <v>-0.2592592592592593</v>
      </c>
    </row>
    <row r="55" spans="2:4">
      <c r="B55" s="11">
        <v>38</v>
      </c>
      <c r="C55" s="12">
        <f t="shared" si="0"/>
        <v>35</v>
      </c>
      <c r="D55" s="12">
        <f t="shared" si="1"/>
        <v>-0.2592592592592593</v>
      </c>
    </row>
    <row r="56" spans="2:4">
      <c r="B56" s="11">
        <v>39</v>
      </c>
      <c r="C56" s="12">
        <f t="shared" si="0"/>
        <v>35</v>
      </c>
      <c r="D56" s="12">
        <f t="shared" si="1"/>
        <v>-0.2592592592592593</v>
      </c>
    </row>
    <row r="57" spans="2:4">
      <c r="B57" s="11">
        <v>40</v>
      </c>
      <c r="C57" s="12">
        <f t="shared" si="0"/>
        <v>35</v>
      </c>
      <c r="D57" s="12">
        <f t="shared" si="1"/>
        <v>-0.2592592592592593</v>
      </c>
    </row>
    <row r="58" spans="2:4">
      <c r="B58" s="11">
        <v>41</v>
      </c>
      <c r="C58" s="12">
        <f t="shared" si="0"/>
        <v>35</v>
      </c>
      <c r="D58" s="12">
        <f t="shared" si="1"/>
        <v>-0.2592592592592593</v>
      </c>
    </row>
    <row r="59" spans="2:4">
      <c r="B59" s="11">
        <v>42</v>
      </c>
      <c r="C59" s="12">
        <f t="shared" si="0"/>
        <v>35</v>
      </c>
      <c r="D59" s="12">
        <f t="shared" si="1"/>
        <v>-0.2592592592592593</v>
      </c>
    </row>
    <row r="60" spans="2:4">
      <c r="B60" s="11">
        <v>43</v>
      </c>
      <c r="C60" s="12">
        <f t="shared" si="0"/>
        <v>35</v>
      </c>
      <c r="D60" s="12">
        <f t="shared" si="1"/>
        <v>-0.2592592592592593</v>
      </c>
    </row>
    <row r="61" spans="2:4">
      <c r="B61" s="11">
        <v>44</v>
      </c>
      <c r="C61" s="12">
        <f t="shared" si="0"/>
        <v>35</v>
      </c>
      <c r="D61" s="12">
        <f t="shared" si="1"/>
        <v>-0.2592592592592593</v>
      </c>
    </row>
    <row r="62" spans="2:4">
      <c r="B62" s="11">
        <v>45</v>
      </c>
      <c r="C62" s="12">
        <f t="shared" si="0"/>
        <v>35</v>
      </c>
      <c r="D62" s="12">
        <f t="shared" si="1"/>
        <v>-0.2592592592592593</v>
      </c>
    </row>
    <row r="63" spans="2:4">
      <c r="B63" s="11">
        <v>46</v>
      </c>
      <c r="C63" s="12">
        <f t="shared" si="0"/>
        <v>35</v>
      </c>
      <c r="D63" s="12">
        <f t="shared" si="1"/>
        <v>-0.2592592592592593</v>
      </c>
    </row>
    <row r="64" spans="2:4">
      <c r="B64" s="11">
        <v>47</v>
      </c>
      <c r="C64" s="12">
        <f t="shared" si="0"/>
        <v>35</v>
      </c>
      <c r="D64" s="12">
        <f t="shared" si="1"/>
        <v>-0.2592592592592593</v>
      </c>
    </row>
    <row r="65" spans="2:4">
      <c r="B65" s="11">
        <v>48</v>
      </c>
      <c r="C65" s="12">
        <f t="shared" si="0"/>
        <v>35</v>
      </c>
      <c r="D65" s="12">
        <f t="shared" si="1"/>
        <v>-0.2592592592592593</v>
      </c>
    </row>
    <row r="66" spans="2:4">
      <c r="B66" s="11">
        <v>49</v>
      </c>
      <c r="C66" s="12">
        <f t="shared" si="0"/>
        <v>35</v>
      </c>
      <c r="D66" s="12">
        <f t="shared" si="1"/>
        <v>-0.2592592592592593</v>
      </c>
    </row>
    <row r="67" spans="2:4">
      <c r="B67" s="11">
        <v>50</v>
      </c>
      <c r="C67" s="12">
        <f t="shared" si="0"/>
        <v>35</v>
      </c>
      <c r="D67" s="12">
        <f t="shared" si="1"/>
        <v>-0.2592592592592593</v>
      </c>
    </row>
    <row r="68" spans="2:4">
      <c r="B68" s="11">
        <v>51</v>
      </c>
      <c r="C68" s="12">
        <f t="shared" si="0"/>
        <v>35</v>
      </c>
      <c r="D68" s="12">
        <f t="shared" si="1"/>
        <v>-0.2592592592592593</v>
      </c>
    </row>
    <row r="69" spans="2:4">
      <c r="B69" s="11">
        <v>52</v>
      </c>
      <c r="C69" s="12">
        <f t="shared" si="0"/>
        <v>35</v>
      </c>
      <c r="D69" s="12">
        <f t="shared" si="1"/>
        <v>-0.2592592592592593</v>
      </c>
    </row>
    <row r="70" spans="2:4">
      <c r="B70" s="11">
        <v>53</v>
      </c>
      <c r="C70" s="12">
        <f t="shared" si="0"/>
        <v>35</v>
      </c>
      <c r="D70" s="12">
        <f t="shared" si="1"/>
        <v>-0.2592592592592593</v>
      </c>
    </row>
    <row r="71" spans="2:4">
      <c r="B71" s="11">
        <v>54</v>
      </c>
      <c r="C71" s="12">
        <f t="shared" si="0"/>
        <v>35</v>
      </c>
      <c r="D71" s="12">
        <f t="shared" si="1"/>
        <v>-0.2592592592592593</v>
      </c>
    </row>
    <row r="72" spans="2:4">
      <c r="B72" s="11">
        <v>55</v>
      </c>
      <c r="C72" s="12">
        <f t="shared" si="0"/>
        <v>35</v>
      </c>
      <c r="D72" s="12">
        <f t="shared" si="1"/>
        <v>-0.2592592592592593</v>
      </c>
    </row>
    <row r="73" spans="2:4">
      <c r="B73" s="11">
        <v>56</v>
      </c>
      <c r="C73" s="12">
        <f t="shared" si="0"/>
        <v>35</v>
      </c>
      <c r="D73" s="12">
        <f t="shared" si="1"/>
        <v>-0.2592592592592593</v>
      </c>
    </row>
    <row r="74" spans="2:4">
      <c r="B74" s="11">
        <v>57</v>
      </c>
      <c r="C74" s="12">
        <f t="shared" si="0"/>
        <v>35</v>
      </c>
      <c r="D74" s="12">
        <f t="shared" si="1"/>
        <v>-0.2592592592592593</v>
      </c>
    </row>
    <row r="75" spans="2:4">
      <c r="B75" s="11">
        <v>58</v>
      </c>
      <c r="C75" s="12">
        <f t="shared" si="0"/>
        <v>35</v>
      </c>
      <c r="D75" s="12">
        <f t="shared" si="1"/>
        <v>-0.2592592592592593</v>
      </c>
    </row>
    <row r="76" spans="2:4">
      <c r="B76" s="11">
        <v>59</v>
      </c>
      <c r="C76" s="12">
        <f t="shared" si="0"/>
        <v>35</v>
      </c>
      <c r="D76" s="12">
        <f t="shared" si="1"/>
        <v>-0.2592592592592593</v>
      </c>
    </row>
    <row r="77" spans="2:4">
      <c r="B77" s="11">
        <v>60</v>
      </c>
      <c r="C77" s="12">
        <f t="shared" si="0"/>
        <v>35</v>
      </c>
      <c r="D77" s="12">
        <f t="shared" si="1"/>
        <v>-0.2592592592592593</v>
      </c>
    </row>
    <row r="78" spans="2:4">
      <c r="B78" s="11">
        <v>61</v>
      </c>
      <c r="C78" s="12">
        <f t="shared" si="0"/>
        <v>35</v>
      </c>
      <c r="D78" s="12">
        <f t="shared" si="1"/>
        <v>-0.2592592592592593</v>
      </c>
    </row>
    <row r="79" spans="2:4">
      <c r="B79" s="11">
        <v>62</v>
      </c>
      <c r="C79" s="12">
        <f t="shared" si="0"/>
        <v>35</v>
      </c>
      <c r="D79" s="12">
        <f t="shared" si="1"/>
        <v>-0.2592592592592593</v>
      </c>
    </row>
    <row r="80" spans="2:4">
      <c r="B80" s="11">
        <v>63</v>
      </c>
      <c r="C80" s="12">
        <f t="shared" si="0"/>
        <v>35</v>
      </c>
      <c r="D80" s="12">
        <f t="shared" si="1"/>
        <v>-0.2592592592592593</v>
      </c>
    </row>
    <row r="81" spans="2:4">
      <c r="B81" s="11">
        <v>64</v>
      </c>
      <c r="C81" s="12">
        <f t="shared" si="0"/>
        <v>35</v>
      </c>
      <c r="D81" s="12">
        <f t="shared" si="1"/>
        <v>-0.2592592592592593</v>
      </c>
    </row>
    <row r="82" spans="2:4">
      <c r="B82" s="11">
        <v>65</v>
      </c>
      <c r="C82" s="12">
        <f t="shared" ref="C82:C145" si="2">-B82-MAX($C$14-B82,0)+$C$12+$C$13</f>
        <v>35</v>
      </c>
      <c r="D82" s="12">
        <f t="shared" ref="D82:D145" si="3">(B82+MAX($C$14-B82,0))/($C$12+$C$13)-1</f>
        <v>-0.2592592592592593</v>
      </c>
    </row>
    <row r="83" spans="2:4">
      <c r="B83" s="11">
        <v>66</v>
      </c>
      <c r="C83" s="12">
        <f t="shared" si="2"/>
        <v>35</v>
      </c>
      <c r="D83" s="12">
        <f t="shared" si="3"/>
        <v>-0.2592592592592593</v>
      </c>
    </row>
    <row r="84" spans="2:4">
      <c r="B84" s="11">
        <v>67</v>
      </c>
      <c r="C84" s="12">
        <f t="shared" si="2"/>
        <v>35</v>
      </c>
      <c r="D84" s="12">
        <f t="shared" si="3"/>
        <v>-0.2592592592592593</v>
      </c>
    </row>
    <row r="85" spans="2:4">
      <c r="B85" s="11">
        <v>68</v>
      </c>
      <c r="C85" s="12">
        <f t="shared" si="2"/>
        <v>35</v>
      </c>
      <c r="D85" s="12">
        <f t="shared" si="3"/>
        <v>-0.2592592592592593</v>
      </c>
    </row>
    <row r="86" spans="2:4">
      <c r="B86" s="11">
        <v>69</v>
      </c>
      <c r="C86" s="12">
        <f t="shared" si="2"/>
        <v>35</v>
      </c>
      <c r="D86" s="12">
        <f t="shared" si="3"/>
        <v>-0.2592592592592593</v>
      </c>
    </row>
    <row r="87" spans="2:4">
      <c r="B87" s="11">
        <v>70</v>
      </c>
      <c r="C87" s="12">
        <f t="shared" si="2"/>
        <v>35</v>
      </c>
      <c r="D87" s="12">
        <f t="shared" si="3"/>
        <v>-0.2592592592592593</v>
      </c>
    </row>
    <row r="88" spans="2:4">
      <c r="B88" s="11">
        <v>71</v>
      </c>
      <c r="C88" s="12">
        <f t="shared" si="2"/>
        <v>35</v>
      </c>
      <c r="D88" s="12">
        <f t="shared" si="3"/>
        <v>-0.2592592592592593</v>
      </c>
    </row>
    <row r="89" spans="2:4">
      <c r="B89" s="11">
        <v>72</v>
      </c>
      <c r="C89" s="12">
        <f t="shared" si="2"/>
        <v>35</v>
      </c>
      <c r="D89" s="12">
        <f t="shared" si="3"/>
        <v>-0.2592592592592593</v>
      </c>
    </row>
    <row r="90" spans="2:4">
      <c r="B90" s="11">
        <v>73</v>
      </c>
      <c r="C90" s="12">
        <f t="shared" si="2"/>
        <v>35</v>
      </c>
      <c r="D90" s="12">
        <f t="shared" si="3"/>
        <v>-0.2592592592592593</v>
      </c>
    </row>
    <row r="91" spans="2:4">
      <c r="B91" s="11">
        <v>74</v>
      </c>
      <c r="C91" s="12">
        <f t="shared" si="2"/>
        <v>35</v>
      </c>
      <c r="D91" s="12">
        <f t="shared" si="3"/>
        <v>-0.2592592592592593</v>
      </c>
    </row>
    <row r="92" spans="2:4">
      <c r="B92" s="11">
        <v>75</v>
      </c>
      <c r="C92" s="12">
        <f t="shared" si="2"/>
        <v>35</v>
      </c>
      <c r="D92" s="12">
        <f t="shared" si="3"/>
        <v>-0.2592592592592593</v>
      </c>
    </row>
    <row r="93" spans="2:4">
      <c r="B93" s="11">
        <v>76</v>
      </c>
      <c r="C93" s="12">
        <f t="shared" si="2"/>
        <v>35</v>
      </c>
      <c r="D93" s="12">
        <f t="shared" si="3"/>
        <v>-0.2592592592592593</v>
      </c>
    </row>
    <row r="94" spans="2:4">
      <c r="B94" s="11">
        <v>77</v>
      </c>
      <c r="C94" s="12">
        <f t="shared" si="2"/>
        <v>35</v>
      </c>
      <c r="D94" s="12">
        <f t="shared" si="3"/>
        <v>-0.2592592592592593</v>
      </c>
    </row>
    <row r="95" spans="2:4">
      <c r="B95" s="11">
        <v>78</v>
      </c>
      <c r="C95" s="12">
        <f t="shared" si="2"/>
        <v>35</v>
      </c>
      <c r="D95" s="12">
        <f t="shared" si="3"/>
        <v>-0.2592592592592593</v>
      </c>
    </row>
    <row r="96" spans="2:4">
      <c r="B96" s="11">
        <v>79</v>
      </c>
      <c r="C96" s="12">
        <f t="shared" si="2"/>
        <v>35</v>
      </c>
      <c r="D96" s="12">
        <f t="shared" si="3"/>
        <v>-0.2592592592592593</v>
      </c>
    </row>
    <row r="97" spans="2:4">
      <c r="B97" s="11">
        <v>80</v>
      </c>
      <c r="C97" s="12">
        <f t="shared" si="2"/>
        <v>35</v>
      </c>
      <c r="D97" s="12">
        <f t="shared" si="3"/>
        <v>-0.2592592592592593</v>
      </c>
    </row>
    <row r="98" spans="2:4">
      <c r="B98" s="11">
        <v>81</v>
      </c>
      <c r="C98" s="12">
        <f t="shared" si="2"/>
        <v>35</v>
      </c>
      <c r="D98" s="12">
        <f t="shared" si="3"/>
        <v>-0.2592592592592593</v>
      </c>
    </row>
    <row r="99" spans="2:4">
      <c r="B99" s="11">
        <v>82</v>
      </c>
      <c r="C99" s="12">
        <f t="shared" si="2"/>
        <v>35</v>
      </c>
      <c r="D99" s="12">
        <f t="shared" si="3"/>
        <v>-0.2592592592592593</v>
      </c>
    </row>
    <row r="100" spans="2:4">
      <c r="B100" s="11">
        <v>83</v>
      </c>
      <c r="C100" s="12">
        <f t="shared" si="2"/>
        <v>35</v>
      </c>
      <c r="D100" s="12">
        <f t="shared" si="3"/>
        <v>-0.2592592592592593</v>
      </c>
    </row>
    <row r="101" spans="2:4">
      <c r="B101" s="11">
        <v>84</v>
      </c>
      <c r="C101" s="12">
        <f t="shared" si="2"/>
        <v>35</v>
      </c>
      <c r="D101" s="12">
        <f t="shared" si="3"/>
        <v>-0.2592592592592593</v>
      </c>
    </row>
    <row r="102" spans="2:4">
      <c r="B102" s="11">
        <v>85</v>
      </c>
      <c r="C102" s="12">
        <f t="shared" si="2"/>
        <v>35</v>
      </c>
      <c r="D102" s="12">
        <f t="shared" si="3"/>
        <v>-0.2592592592592593</v>
      </c>
    </row>
    <row r="103" spans="2:4">
      <c r="B103" s="11">
        <v>86</v>
      </c>
      <c r="C103" s="12">
        <f t="shared" si="2"/>
        <v>35</v>
      </c>
      <c r="D103" s="12">
        <f t="shared" si="3"/>
        <v>-0.2592592592592593</v>
      </c>
    </row>
    <row r="104" spans="2:4">
      <c r="B104" s="11">
        <v>87</v>
      </c>
      <c r="C104" s="12">
        <f t="shared" si="2"/>
        <v>35</v>
      </c>
      <c r="D104" s="12">
        <f t="shared" si="3"/>
        <v>-0.2592592592592593</v>
      </c>
    </row>
    <row r="105" spans="2:4">
      <c r="B105" s="11">
        <v>88</v>
      </c>
      <c r="C105" s="12">
        <f t="shared" si="2"/>
        <v>35</v>
      </c>
      <c r="D105" s="12">
        <f t="shared" si="3"/>
        <v>-0.2592592592592593</v>
      </c>
    </row>
    <row r="106" spans="2:4">
      <c r="B106" s="11">
        <v>89</v>
      </c>
      <c r="C106" s="12">
        <f t="shared" si="2"/>
        <v>35</v>
      </c>
      <c r="D106" s="12">
        <f t="shared" si="3"/>
        <v>-0.2592592592592593</v>
      </c>
    </row>
    <row r="107" spans="2:4">
      <c r="B107" s="11">
        <v>90</v>
      </c>
      <c r="C107" s="12">
        <f t="shared" si="2"/>
        <v>35</v>
      </c>
      <c r="D107" s="12">
        <f t="shared" si="3"/>
        <v>-0.2592592592592593</v>
      </c>
    </row>
    <row r="108" spans="2:4">
      <c r="B108" s="11">
        <v>91</v>
      </c>
      <c r="C108" s="12">
        <f t="shared" si="2"/>
        <v>35</v>
      </c>
      <c r="D108" s="12">
        <f t="shared" si="3"/>
        <v>-0.2592592592592593</v>
      </c>
    </row>
    <row r="109" spans="2:4">
      <c r="B109" s="11">
        <v>92</v>
      </c>
      <c r="C109" s="12">
        <f t="shared" si="2"/>
        <v>35</v>
      </c>
      <c r="D109" s="12">
        <f t="shared" si="3"/>
        <v>-0.2592592592592593</v>
      </c>
    </row>
    <row r="110" spans="2:4">
      <c r="B110" s="11">
        <v>93</v>
      </c>
      <c r="C110" s="12">
        <f t="shared" si="2"/>
        <v>35</v>
      </c>
      <c r="D110" s="12">
        <f t="shared" si="3"/>
        <v>-0.2592592592592593</v>
      </c>
    </row>
    <row r="111" spans="2:4">
      <c r="B111" s="11">
        <v>94</v>
      </c>
      <c r="C111" s="12">
        <f t="shared" si="2"/>
        <v>35</v>
      </c>
      <c r="D111" s="12">
        <f t="shared" si="3"/>
        <v>-0.2592592592592593</v>
      </c>
    </row>
    <row r="112" spans="2:4">
      <c r="B112" s="11">
        <v>95</v>
      </c>
      <c r="C112" s="12">
        <f t="shared" si="2"/>
        <v>35</v>
      </c>
      <c r="D112" s="12">
        <f t="shared" si="3"/>
        <v>-0.2592592592592593</v>
      </c>
    </row>
    <row r="113" spans="2:4">
      <c r="B113" s="11">
        <v>96</v>
      </c>
      <c r="C113" s="12">
        <f t="shared" si="2"/>
        <v>35</v>
      </c>
      <c r="D113" s="12">
        <f t="shared" si="3"/>
        <v>-0.2592592592592593</v>
      </c>
    </row>
    <row r="114" spans="2:4">
      <c r="B114" s="11">
        <v>97</v>
      </c>
      <c r="C114" s="12">
        <f t="shared" si="2"/>
        <v>35</v>
      </c>
      <c r="D114" s="12">
        <f t="shared" si="3"/>
        <v>-0.2592592592592593</v>
      </c>
    </row>
    <row r="115" spans="2:4">
      <c r="B115" s="11">
        <v>98</v>
      </c>
      <c r="C115" s="12">
        <f t="shared" si="2"/>
        <v>35</v>
      </c>
      <c r="D115" s="12">
        <f t="shared" si="3"/>
        <v>-0.2592592592592593</v>
      </c>
    </row>
    <row r="116" spans="2:4">
      <c r="B116" s="11">
        <v>99</v>
      </c>
      <c r="C116" s="12">
        <f t="shared" si="2"/>
        <v>35</v>
      </c>
      <c r="D116" s="12">
        <f t="shared" si="3"/>
        <v>-0.2592592592592593</v>
      </c>
    </row>
    <row r="117" spans="2:4">
      <c r="B117" s="11">
        <v>100</v>
      </c>
      <c r="C117" s="12">
        <f t="shared" si="2"/>
        <v>35</v>
      </c>
      <c r="D117" s="12">
        <f t="shared" si="3"/>
        <v>-0.2592592592592593</v>
      </c>
    </row>
    <row r="118" spans="2:4">
      <c r="B118" s="11">
        <v>101</v>
      </c>
      <c r="C118" s="12">
        <f t="shared" si="2"/>
        <v>34</v>
      </c>
      <c r="D118" s="12">
        <f t="shared" si="3"/>
        <v>-0.25185185185185188</v>
      </c>
    </row>
    <row r="119" spans="2:4">
      <c r="B119" s="11">
        <v>102</v>
      </c>
      <c r="C119" s="12">
        <f t="shared" si="2"/>
        <v>33</v>
      </c>
      <c r="D119" s="12">
        <f t="shared" si="3"/>
        <v>-0.24444444444444446</v>
      </c>
    </row>
    <row r="120" spans="2:4">
      <c r="B120" s="11">
        <v>103</v>
      </c>
      <c r="C120" s="12">
        <f t="shared" si="2"/>
        <v>32</v>
      </c>
      <c r="D120" s="12">
        <f t="shared" si="3"/>
        <v>-0.23703703703703705</v>
      </c>
    </row>
    <row r="121" spans="2:4">
      <c r="B121" s="11">
        <v>104</v>
      </c>
      <c r="C121" s="12">
        <f t="shared" si="2"/>
        <v>31</v>
      </c>
      <c r="D121" s="12">
        <f t="shared" si="3"/>
        <v>-0.22962962962962963</v>
      </c>
    </row>
    <row r="122" spans="2:4">
      <c r="B122" s="11">
        <v>105</v>
      </c>
      <c r="C122" s="12">
        <f t="shared" si="2"/>
        <v>30</v>
      </c>
      <c r="D122" s="12">
        <f t="shared" si="3"/>
        <v>-0.22222222222222221</v>
      </c>
    </row>
    <row r="123" spans="2:4">
      <c r="B123" s="11">
        <v>106</v>
      </c>
      <c r="C123" s="12">
        <f t="shared" si="2"/>
        <v>29</v>
      </c>
      <c r="D123" s="12">
        <f t="shared" si="3"/>
        <v>-0.21481481481481479</v>
      </c>
    </row>
    <row r="124" spans="2:4">
      <c r="B124" s="11">
        <v>107</v>
      </c>
      <c r="C124" s="12">
        <f t="shared" si="2"/>
        <v>28</v>
      </c>
      <c r="D124" s="12">
        <f t="shared" si="3"/>
        <v>-0.20740740740740737</v>
      </c>
    </row>
    <row r="125" spans="2:4">
      <c r="B125" s="11">
        <v>108</v>
      </c>
      <c r="C125" s="12">
        <f t="shared" si="2"/>
        <v>27</v>
      </c>
      <c r="D125" s="12">
        <f t="shared" si="3"/>
        <v>-0.19999999999999996</v>
      </c>
    </row>
    <row r="126" spans="2:4">
      <c r="B126" s="11">
        <v>109</v>
      </c>
      <c r="C126" s="12">
        <f t="shared" si="2"/>
        <v>26</v>
      </c>
      <c r="D126" s="12">
        <f t="shared" si="3"/>
        <v>-0.19259259259259254</v>
      </c>
    </row>
    <row r="127" spans="2:4">
      <c r="B127" s="11">
        <v>110</v>
      </c>
      <c r="C127" s="12">
        <f t="shared" si="2"/>
        <v>25</v>
      </c>
      <c r="D127" s="12">
        <f t="shared" si="3"/>
        <v>-0.18518518518518523</v>
      </c>
    </row>
    <row r="128" spans="2:4">
      <c r="B128" s="11">
        <v>111</v>
      </c>
      <c r="C128" s="12">
        <f t="shared" si="2"/>
        <v>24</v>
      </c>
      <c r="D128" s="12">
        <f t="shared" si="3"/>
        <v>-0.17777777777777781</v>
      </c>
    </row>
    <row r="129" spans="2:4">
      <c r="B129" s="11">
        <v>112</v>
      </c>
      <c r="C129" s="12">
        <f t="shared" si="2"/>
        <v>23</v>
      </c>
      <c r="D129" s="12">
        <f t="shared" si="3"/>
        <v>-0.17037037037037039</v>
      </c>
    </row>
    <row r="130" spans="2:4">
      <c r="B130" s="11">
        <v>113</v>
      </c>
      <c r="C130" s="12">
        <f t="shared" si="2"/>
        <v>22</v>
      </c>
      <c r="D130" s="12">
        <f t="shared" si="3"/>
        <v>-0.16296296296296298</v>
      </c>
    </row>
    <row r="131" spans="2:4">
      <c r="B131" s="11">
        <v>114</v>
      </c>
      <c r="C131" s="12">
        <f t="shared" si="2"/>
        <v>21</v>
      </c>
      <c r="D131" s="12">
        <f t="shared" si="3"/>
        <v>-0.15555555555555556</v>
      </c>
    </row>
    <row r="132" spans="2:4">
      <c r="B132" s="11">
        <v>115</v>
      </c>
      <c r="C132" s="12">
        <f t="shared" si="2"/>
        <v>20</v>
      </c>
      <c r="D132" s="12">
        <f t="shared" si="3"/>
        <v>-0.14814814814814814</v>
      </c>
    </row>
    <row r="133" spans="2:4">
      <c r="B133" s="11">
        <v>116</v>
      </c>
      <c r="C133" s="12">
        <f t="shared" si="2"/>
        <v>19</v>
      </c>
      <c r="D133" s="12">
        <f t="shared" si="3"/>
        <v>-0.14074074074074072</v>
      </c>
    </row>
    <row r="134" spans="2:4">
      <c r="B134" s="11">
        <v>117</v>
      </c>
      <c r="C134" s="12">
        <f t="shared" si="2"/>
        <v>18</v>
      </c>
      <c r="D134" s="12">
        <f t="shared" si="3"/>
        <v>-0.1333333333333333</v>
      </c>
    </row>
    <row r="135" spans="2:4">
      <c r="B135" s="11">
        <v>118</v>
      </c>
      <c r="C135" s="12">
        <f t="shared" si="2"/>
        <v>17</v>
      </c>
      <c r="D135" s="12">
        <f t="shared" si="3"/>
        <v>-0.12592592592592589</v>
      </c>
    </row>
    <row r="136" spans="2:4">
      <c r="B136" s="11">
        <v>119</v>
      </c>
      <c r="C136" s="12">
        <f t="shared" si="2"/>
        <v>16</v>
      </c>
      <c r="D136" s="12">
        <f t="shared" si="3"/>
        <v>-0.11851851851851847</v>
      </c>
    </row>
    <row r="137" spans="2:4">
      <c r="B137" s="11">
        <v>120</v>
      </c>
      <c r="C137" s="12">
        <f t="shared" si="2"/>
        <v>15</v>
      </c>
      <c r="D137" s="12">
        <f t="shared" si="3"/>
        <v>-0.11111111111111116</v>
      </c>
    </row>
    <row r="138" spans="2:4">
      <c r="B138" s="11">
        <v>121</v>
      </c>
      <c r="C138" s="12">
        <f t="shared" si="2"/>
        <v>14</v>
      </c>
      <c r="D138" s="12">
        <f t="shared" si="3"/>
        <v>-0.10370370370370374</v>
      </c>
    </row>
    <row r="139" spans="2:4">
      <c r="B139" s="11">
        <v>122</v>
      </c>
      <c r="C139" s="12">
        <f t="shared" si="2"/>
        <v>13</v>
      </c>
      <c r="D139" s="12">
        <f t="shared" si="3"/>
        <v>-9.6296296296296324E-2</v>
      </c>
    </row>
    <row r="140" spans="2:4">
      <c r="B140" s="11">
        <v>123</v>
      </c>
      <c r="C140" s="12">
        <f t="shared" si="2"/>
        <v>12</v>
      </c>
      <c r="D140" s="12">
        <f t="shared" si="3"/>
        <v>-8.8888888888888906E-2</v>
      </c>
    </row>
    <row r="141" spans="2:4">
      <c r="B141" s="11">
        <v>124</v>
      </c>
      <c r="C141" s="12">
        <f t="shared" si="2"/>
        <v>11</v>
      </c>
      <c r="D141" s="12">
        <f t="shared" si="3"/>
        <v>-8.1481481481481488E-2</v>
      </c>
    </row>
    <row r="142" spans="2:4">
      <c r="B142" s="11">
        <v>125</v>
      </c>
      <c r="C142" s="12">
        <f t="shared" si="2"/>
        <v>10</v>
      </c>
      <c r="D142" s="12">
        <f t="shared" si="3"/>
        <v>-7.407407407407407E-2</v>
      </c>
    </row>
    <row r="143" spans="2:4">
      <c r="B143" s="11">
        <v>126</v>
      </c>
      <c r="C143" s="12">
        <f t="shared" si="2"/>
        <v>9</v>
      </c>
      <c r="D143" s="12">
        <f t="shared" si="3"/>
        <v>-6.6666666666666652E-2</v>
      </c>
    </row>
    <row r="144" spans="2:4">
      <c r="B144" s="11">
        <v>127</v>
      </c>
      <c r="C144" s="12">
        <f t="shared" si="2"/>
        <v>8</v>
      </c>
      <c r="D144" s="12">
        <f t="shared" si="3"/>
        <v>-5.9259259259259234E-2</v>
      </c>
    </row>
    <row r="145" spans="2:4">
      <c r="B145" s="11">
        <v>128</v>
      </c>
      <c r="C145" s="12">
        <f t="shared" si="2"/>
        <v>7</v>
      </c>
      <c r="D145" s="12">
        <f t="shared" si="3"/>
        <v>-5.1851851851851816E-2</v>
      </c>
    </row>
    <row r="146" spans="2:4">
      <c r="B146" s="11">
        <v>129</v>
      </c>
      <c r="C146" s="12">
        <f t="shared" ref="C146:C209" si="4">-B146-MAX($C$14-B146,0)+$C$12+$C$13</f>
        <v>6</v>
      </c>
      <c r="D146" s="12">
        <f t="shared" ref="D146:D209" si="5">(B146+MAX($C$14-B146,0))/($C$12+$C$13)-1</f>
        <v>-4.4444444444444398E-2</v>
      </c>
    </row>
    <row r="147" spans="2:4">
      <c r="B147" s="11">
        <v>130</v>
      </c>
      <c r="C147" s="12">
        <f t="shared" si="4"/>
        <v>5</v>
      </c>
      <c r="D147" s="12">
        <f t="shared" si="5"/>
        <v>-3.703703703703709E-2</v>
      </c>
    </row>
    <row r="148" spans="2:4">
      <c r="B148" s="11">
        <v>131</v>
      </c>
      <c r="C148" s="12">
        <f t="shared" si="4"/>
        <v>4</v>
      </c>
      <c r="D148" s="12">
        <f t="shared" si="5"/>
        <v>-2.9629629629629672E-2</v>
      </c>
    </row>
    <row r="149" spans="2:4">
      <c r="B149" s="11">
        <v>132</v>
      </c>
      <c r="C149" s="12">
        <f t="shared" si="4"/>
        <v>3</v>
      </c>
      <c r="D149" s="12">
        <f t="shared" si="5"/>
        <v>-2.2222222222222254E-2</v>
      </c>
    </row>
    <row r="150" spans="2:4">
      <c r="B150" s="11">
        <v>133</v>
      </c>
      <c r="C150" s="12">
        <f t="shared" si="4"/>
        <v>2</v>
      </c>
      <c r="D150" s="12">
        <f t="shared" si="5"/>
        <v>-1.4814814814814836E-2</v>
      </c>
    </row>
    <row r="151" spans="2:4">
      <c r="B151" s="11">
        <v>134</v>
      </c>
      <c r="C151" s="12">
        <f t="shared" si="4"/>
        <v>1</v>
      </c>
      <c r="D151" s="12">
        <f t="shared" si="5"/>
        <v>-7.4074074074074181E-3</v>
      </c>
    </row>
    <row r="152" spans="2:4">
      <c r="B152" s="11">
        <v>135</v>
      </c>
      <c r="C152" s="12">
        <f t="shared" si="4"/>
        <v>0</v>
      </c>
      <c r="D152" s="12">
        <f t="shared" si="5"/>
        <v>0</v>
      </c>
    </row>
    <row r="153" spans="2:4">
      <c r="B153" s="11">
        <v>136</v>
      </c>
      <c r="C153" s="12">
        <f t="shared" si="4"/>
        <v>-1</v>
      </c>
      <c r="D153" s="12">
        <f t="shared" si="5"/>
        <v>7.4074074074073071E-3</v>
      </c>
    </row>
    <row r="154" spans="2:4">
      <c r="B154" s="11">
        <v>137</v>
      </c>
      <c r="C154" s="12">
        <f t="shared" si="4"/>
        <v>-2</v>
      </c>
      <c r="D154" s="12">
        <f t="shared" si="5"/>
        <v>1.4814814814814836E-2</v>
      </c>
    </row>
    <row r="155" spans="2:4">
      <c r="B155" s="11">
        <v>138</v>
      </c>
      <c r="C155" s="12">
        <f t="shared" si="4"/>
        <v>-3</v>
      </c>
      <c r="D155" s="12">
        <f t="shared" si="5"/>
        <v>2.2222222222222143E-2</v>
      </c>
    </row>
    <row r="156" spans="2:4">
      <c r="B156" s="11">
        <v>139</v>
      </c>
      <c r="C156" s="12">
        <f t="shared" si="4"/>
        <v>-4</v>
      </c>
      <c r="D156" s="12">
        <f t="shared" si="5"/>
        <v>2.9629629629629672E-2</v>
      </c>
    </row>
    <row r="157" spans="2:4">
      <c r="B157" s="11">
        <v>140</v>
      </c>
      <c r="C157" s="12">
        <f t="shared" si="4"/>
        <v>-5</v>
      </c>
      <c r="D157" s="12">
        <f t="shared" si="5"/>
        <v>3.7037037037036979E-2</v>
      </c>
    </row>
    <row r="158" spans="2:4">
      <c r="B158" s="11">
        <v>141</v>
      </c>
      <c r="C158" s="12">
        <f t="shared" si="4"/>
        <v>-6</v>
      </c>
      <c r="D158" s="12">
        <f t="shared" si="5"/>
        <v>4.4444444444444509E-2</v>
      </c>
    </row>
    <row r="159" spans="2:4">
      <c r="B159" s="11">
        <v>142</v>
      </c>
      <c r="C159" s="12">
        <f t="shared" si="4"/>
        <v>-7</v>
      </c>
      <c r="D159" s="12">
        <f t="shared" si="5"/>
        <v>5.1851851851851816E-2</v>
      </c>
    </row>
    <row r="160" spans="2:4">
      <c r="B160" s="11">
        <v>143</v>
      </c>
      <c r="C160" s="12">
        <f t="shared" si="4"/>
        <v>-8</v>
      </c>
      <c r="D160" s="12">
        <f t="shared" si="5"/>
        <v>5.9259259259259345E-2</v>
      </c>
    </row>
    <row r="161" spans="2:4">
      <c r="B161" s="11">
        <v>144</v>
      </c>
      <c r="C161" s="12">
        <f t="shared" si="4"/>
        <v>-9</v>
      </c>
      <c r="D161" s="12">
        <f t="shared" si="5"/>
        <v>6.6666666666666652E-2</v>
      </c>
    </row>
    <row r="162" spans="2:4">
      <c r="B162" s="11">
        <v>145</v>
      </c>
      <c r="C162" s="12">
        <f t="shared" si="4"/>
        <v>-10</v>
      </c>
      <c r="D162" s="12">
        <f t="shared" si="5"/>
        <v>7.4074074074074181E-2</v>
      </c>
    </row>
    <row r="163" spans="2:4">
      <c r="B163" s="11">
        <v>146</v>
      </c>
      <c r="C163" s="12">
        <f t="shared" si="4"/>
        <v>-11</v>
      </c>
      <c r="D163" s="12">
        <f t="shared" si="5"/>
        <v>8.1481481481481488E-2</v>
      </c>
    </row>
    <row r="164" spans="2:4">
      <c r="B164" s="11">
        <v>147</v>
      </c>
      <c r="C164" s="12">
        <f t="shared" si="4"/>
        <v>-12</v>
      </c>
      <c r="D164" s="12">
        <f t="shared" si="5"/>
        <v>8.8888888888888795E-2</v>
      </c>
    </row>
    <row r="165" spans="2:4">
      <c r="B165" s="11">
        <v>148</v>
      </c>
      <c r="C165" s="12">
        <f t="shared" si="4"/>
        <v>-13</v>
      </c>
      <c r="D165" s="12">
        <f t="shared" si="5"/>
        <v>9.6296296296296324E-2</v>
      </c>
    </row>
    <row r="166" spans="2:4">
      <c r="B166" s="11">
        <v>149</v>
      </c>
      <c r="C166" s="12">
        <f t="shared" si="4"/>
        <v>-14</v>
      </c>
      <c r="D166" s="12">
        <f t="shared" si="5"/>
        <v>0.10370370370370363</v>
      </c>
    </row>
    <row r="167" spans="2:4">
      <c r="B167" s="11">
        <v>150</v>
      </c>
      <c r="C167" s="12">
        <f t="shared" si="4"/>
        <v>-15</v>
      </c>
      <c r="D167" s="12">
        <f t="shared" si="5"/>
        <v>0.11111111111111116</v>
      </c>
    </row>
    <row r="168" spans="2:4">
      <c r="B168" s="11">
        <v>151</v>
      </c>
      <c r="C168" s="12">
        <f t="shared" si="4"/>
        <v>-16</v>
      </c>
      <c r="D168" s="12">
        <f t="shared" si="5"/>
        <v>0.11851851851851847</v>
      </c>
    </row>
    <row r="169" spans="2:4">
      <c r="B169" s="11">
        <v>152</v>
      </c>
      <c r="C169" s="12">
        <f t="shared" si="4"/>
        <v>-17</v>
      </c>
      <c r="D169" s="12">
        <f t="shared" si="5"/>
        <v>0.125925925925926</v>
      </c>
    </row>
    <row r="170" spans="2:4">
      <c r="B170" s="11">
        <v>153</v>
      </c>
      <c r="C170" s="12">
        <f t="shared" si="4"/>
        <v>-18</v>
      </c>
      <c r="D170" s="12">
        <f t="shared" si="5"/>
        <v>0.1333333333333333</v>
      </c>
    </row>
    <row r="171" spans="2:4">
      <c r="B171" s="11">
        <v>154</v>
      </c>
      <c r="C171" s="12">
        <f t="shared" si="4"/>
        <v>-19</v>
      </c>
      <c r="D171" s="12">
        <f t="shared" si="5"/>
        <v>0.14074074074074083</v>
      </c>
    </row>
    <row r="172" spans="2:4">
      <c r="B172" s="11">
        <v>155</v>
      </c>
      <c r="C172" s="12">
        <f t="shared" si="4"/>
        <v>-20</v>
      </c>
      <c r="D172" s="12">
        <f t="shared" si="5"/>
        <v>0.14814814814814814</v>
      </c>
    </row>
    <row r="173" spans="2:4">
      <c r="B173" s="11">
        <v>156</v>
      </c>
      <c r="C173" s="12">
        <f t="shared" si="4"/>
        <v>-21</v>
      </c>
      <c r="D173" s="12">
        <f t="shared" si="5"/>
        <v>0.15555555555555545</v>
      </c>
    </row>
    <row r="174" spans="2:4">
      <c r="B174" s="11">
        <v>157</v>
      </c>
      <c r="C174" s="12">
        <f t="shared" si="4"/>
        <v>-22</v>
      </c>
      <c r="D174" s="12">
        <f t="shared" si="5"/>
        <v>0.16296296296296298</v>
      </c>
    </row>
    <row r="175" spans="2:4">
      <c r="B175" s="11">
        <v>158</v>
      </c>
      <c r="C175" s="12">
        <f t="shared" si="4"/>
        <v>-23</v>
      </c>
      <c r="D175" s="12">
        <f t="shared" si="5"/>
        <v>0.17037037037037028</v>
      </c>
    </row>
    <row r="176" spans="2:4">
      <c r="B176" s="11">
        <v>159</v>
      </c>
      <c r="C176" s="12">
        <f t="shared" si="4"/>
        <v>-24</v>
      </c>
      <c r="D176" s="12">
        <f t="shared" si="5"/>
        <v>0.17777777777777781</v>
      </c>
    </row>
    <row r="177" spans="2:4">
      <c r="B177" s="11">
        <v>160</v>
      </c>
      <c r="C177" s="12">
        <f t="shared" si="4"/>
        <v>-25</v>
      </c>
      <c r="D177" s="12">
        <f t="shared" si="5"/>
        <v>0.18518518518518512</v>
      </c>
    </row>
    <row r="178" spans="2:4">
      <c r="B178" s="11">
        <v>161</v>
      </c>
      <c r="C178" s="12">
        <f t="shared" si="4"/>
        <v>-26</v>
      </c>
      <c r="D178" s="12">
        <f t="shared" si="5"/>
        <v>0.19259259259259265</v>
      </c>
    </row>
    <row r="179" spans="2:4">
      <c r="B179" s="11">
        <v>162</v>
      </c>
      <c r="C179" s="12">
        <f t="shared" si="4"/>
        <v>-27</v>
      </c>
      <c r="D179" s="12">
        <f t="shared" si="5"/>
        <v>0.19999999999999996</v>
      </c>
    </row>
    <row r="180" spans="2:4">
      <c r="B180" s="11">
        <v>163</v>
      </c>
      <c r="C180" s="12">
        <f t="shared" si="4"/>
        <v>-28</v>
      </c>
      <c r="D180" s="12">
        <f t="shared" si="5"/>
        <v>0.20740740740740748</v>
      </c>
    </row>
    <row r="181" spans="2:4">
      <c r="B181" s="11">
        <v>164</v>
      </c>
      <c r="C181" s="12">
        <f t="shared" si="4"/>
        <v>-29</v>
      </c>
      <c r="D181" s="12">
        <f t="shared" si="5"/>
        <v>0.21481481481481479</v>
      </c>
    </row>
    <row r="182" spans="2:4">
      <c r="B182" s="11">
        <v>165</v>
      </c>
      <c r="C182" s="12">
        <f t="shared" si="4"/>
        <v>-30</v>
      </c>
      <c r="D182" s="12">
        <f t="shared" si="5"/>
        <v>0.22222222222222232</v>
      </c>
    </row>
    <row r="183" spans="2:4">
      <c r="B183" s="11">
        <v>166</v>
      </c>
      <c r="C183" s="12">
        <f t="shared" si="4"/>
        <v>-31</v>
      </c>
      <c r="D183" s="12">
        <f t="shared" si="5"/>
        <v>0.22962962962962963</v>
      </c>
    </row>
    <row r="184" spans="2:4">
      <c r="B184" s="11">
        <v>167</v>
      </c>
      <c r="C184" s="12">
        <f t="shared" si="4"/>
        <v>-32</v>
      </c>
      <c r="D184" s="12">
        <f t="shared" si="5"/>
        <v>0.23703703703703694</v>
      </c>
    </row>
    <row r="185" spans="2:4">
      <c r="B185" s="11">
        <v>168</v>
      </c>
      <c r="C185" s="12">
        <f t="shared" si="4"/>
        <v>-33</v>
      </c>
      <c r="D185" s="12">
        <f t="shared" si="5"/>
        <v>0.24444444444444446</v>
      </c>
    </row>
    <row r="186" spans="2:4">
      <c r="B186" s="11">
        <v>169</v>
      </c>
      <c r="C186" s="12">
        <f t="shared" si="4"/>
        <v>-34</v>
      </c>
      <c r="D186" s="12">
        <f t="shared" si="5"/>
        <v>0.25185185185185177</v>
      </c>
    </row>
    <row r="187" spans="2:4">
      <c r="B187" s="11">
        <v>170</v>
      </c>
      <c r="C187" s="12">
        <f t="shared" si="4"/>
        <v>-35</v>
      </c>
      <c r="D187" s="12">
        <f t="shared" si="5"/>
        <v>0.2592592592592593</v>
      </c>
    </row>
    <row r="188" spans="2:4">
      <c r="B188" s="11">
        <v>171</v>
      </c>
      <c r="C188" s="12">
        <f t="shared" si="4"/>
        <v>-36</v>
      </c>
      <c r="D188" s="12">
        <f t="shared" si="5"/>
        <v>0.26666666666666661</v>
      </c>
    </row>
    <row r="189" spans="2:4">
      <c r="B189" s="11">
        <v>172</v>
      </c>
      <c r="C189" s="12">
        <f t="shared" si="4"/>
        <v>-37</v>
      </c>
      <c r="D189" s="12">
        <f t="shared" si="5"/>
        <v>0.27407407407407414</v>
      </c>
    </row>
    <row r="190" spans="2:4">
      <c r="B190" s="11">
        <v>173</v>
      </c>
      <c r="C190" s="12">
        <f t="shared" si="4"/>
        <v>-38</v>
      </c>
      <c r="D190" s="12">
        <f t="shared" si="5"/>
        <v>0.28148148148148144</v>
      </c>
    </row>
    <row r="191" spans="2:4">
      <c r="B191" s="11">
        <v>174</v>
      </c>
      <c r="C191" s="12">
        <f t="shared" si="4"/>
        <v>-39</v>
      </c>
      <c r="D191" s="12">
        <f t="shared" si="5"/>
        <v>0.28888888888888897</v>
      </c>
    </row>
    <row r="192" spans="2:4">
      <c r="B192" s="11">
        <v>175</v>
      </c>
      <c r="C192" s="12">
        <f t="shared" si="4"/>
        <v>-40</v>
      </c>
      <c r="D192" s="12">
        <f t="shared" si="5"/>
        <v>0.29629629629629628</v>
      </c>
    </row>
    <row r="193" spans="2:4">
      <c r="B193" s="11">
        <v>176</v>
      </c>
      <c r="C193" s="12">
        <f t="shared" si="4"/>
        <v>-41</v>
      </c>
      <c r="D193" s="12">
        <f t="shared" si="5"/>
        <v>0.30370370370370381</v>
      </c>
    </row>
    <row r="194" spans="2:4">
      <c r="B194" s="11">
        <v>177</v>
      </c>
      <c r="C194" s="12">
        <f t="shared" si="4"/>
        <v>-42</v>
      </c>
      <c r="D194" s="12">
        <f t="shared" si="5"/>
        <v>0.31111111111111112</v>
      </c>
    </row>
    <row r="195" spans="2:4">
      <c r="B195" s="11">
        <v>178</v>
      </c>
      <c r="C195" s="12">
        <f t="shared" si="4"/>
        <v>-43</v>
      </c>
      <c r="D195" s="12">
        <f t="shared" si="5"/>
        <v>0.31851851851851842</v>
      </c>
    </row>
    <row r="196" spans="2:4">
      <c r="B196" s="11">
        <v>179</v>
      </c>
      <c r="C196" s="12">
        <f t="shared" si="4"/>
        <v>-44</v>
      </c>
      <c r="D196" s="12">
        <f t="shared" si="5"/>
        <v>0.32592592592592595</v>
      </c>
    </row>
    <row r="197" spans="2:4">
      <c r="B197" s="11">
        <v>180</v>
      </c>
      <c r="C197" s="12">
        <f t="shared" si="4"/>
        <v>-45</v>
      </c>
      <c r="D197" s="12">
        <f t="shared" si="5"/>
        <v>0.33333333333333326</v>
      </c>
    </row>
    <row r="198" spans="2:4">
      <c r="B198" s="11">
        <v>181</v>
      </c>
      <c r="C198" s="12">
        <f t="shared" si="4"/>
        <v>-46</v>
      </c>
      <c r="D198" s="12">
        <f t="shared" si="5"/>
        <v>0.34074074074074079</v>
      </c>
    </row>
    <row r="199" spans="2:4">
      <c r="B199" s="11">
        <v>182</v>
      </c>
      <c r="C199" s="12">
        <f t="shared" si="4"/>
        <v>-47</v>
      </c>
      <c r="D199" s="12">
        <f t="shared" si="5"/>
        <v>0.3481481481481481</v>
      </c>
    </row>
    <row r="200" spans="2:4">
      <c r="B200" s="11">
        <v>183</v>
      </c>
      <c r="C200" s="12">
        <f t="shared" si="4"/>
        <v>-48</v>
      </c>
      <c r="D200" s="12">
        <f t="shared" si="5"/>
        <v>0.35555555555555562</v>
      </c>
    </row>
    <row r="201" spans="2:4">
      <c r="B201" s="11">
        <v>184</v>
      </c>
      <c r="C201" s="12">
        <f t="shared" si="4"/>
        <v>-49</v>
      </c>
      <c r="D201" s="12">
        <f t="shared" si="5"/>
        <v>0.36296296296296293</v>
      </c>
    </row>
    <row r="202" spans="2:4">
      <c r="B202" s="11">
        <v>185</v>
      </c>
      <c r="C202" s="12">
        <f t="shared" si="4"/>
        <v>-50</v>
      </c>
      <c r="D202" s="12">
        <f t="shared" si="5"/>
        <v>0.37037037037037046</v>
      </c>
    </row>
    <row r="203" spans="2:4">
      <c r="B203" s="11">
        <v>186</v>
      </c>
      <c r="C203" s="12">
        <f t="shared" si="4"/>
        <v>-51</v>
      </c>
      <c r="D203" s="12">
        <f t="shared" si="5"/>
        <v>0.37777777777777777</v>
      </c>
    </row>
    <row r="204" spans="2:4">
      <c r="B204" s="11">
        <v>187</v>
      </c>
      <c r="C204" s="12">
        <f t="shared" si="4"/>
        <v>-52</v>
      </c>
      <c r="D204" s="12">
        <f t="shared" si="5"/>
        <v>0.38518518518518507</v>
      </c>
    </row>
    <row r="205" spans="2:4">
      <c r="B205" s="11">
        <v>188</v>
      </c>
      <c r="C205" s="12">
        <f t="shared" si="4"/>
        <v>-53</v>
      </c>
      <c r="D205" s="12">
        <f t="shared" si="5"/>
        <v>0.3925925925925926</v>
      </c>
    </row>
    <row r="206" spans="2:4">
      <c r="B206" s="11">
        <v>189</v>
      </c>
      <c r="C206" s="12">
        <f t="shared" si="4"/>
        <v>-54</v>
      </c>
      <c r="D206" s="12">
        <f t="shared" si="5"/>
        <v>0.39999999999999991</v>
      </c>
    </row>
    <row r="207" spans="2:4">
      <c r="B207" s="11">
        <v>190</v>
      </c>
      <c r="C207" s="12">
        <f t="shared" si="4"/>
        <v>-55</v>
      </c>
      <c r="D207" s="12">
        <f t="shared" si="5"/>
        <v>0.40740740740740744</v>
      </c>
    </row>
    <row r="208" spans="2:4">
      <c r="B208" s="11">
        <v>191</v>
      </c>
      <c r="C208" s="12">
        <f t="shared" si="4"/>
        <v>-56</v>
      </c>
      <c r="D208" s="12">
        <f t="shared" si="5"/>
        <v>0.41481481481481475</v>
      </c>
    </row>
    <row r="209" spans="2:4">
      <c r="B209" s="11">
        <v>192</v>
      </c>
      <c r="C209" s="12">
        <f t="shared" si="4"/>
        <v>-57</v>
      </c>
      <c r="D209" s="12">
        <f t="shared" si="5"/>
        <v>0.42222222222222228</v>
      </c>
    </row>
    <row r="210" spans="2:4">
      <c r="B210" s="11">
        <v>193</v>
      </c>
      <c r="C210" s="12">
        <f t="shared" ref="C210:C217" si="6">-B210-MAX($C$14-B210,0)+$C$12+$C$13</f>
        <v>-58</v>
      </c>
      <c r="D210" s="12">
        <f t="shared" ref="D210:D217" si="7">(B210+MAX($C$14-B210,0))/($C$12+$C$13)-1</f>
        <v>0.42962962962962958</v>
      </c>
    </row>
    <row r="211" spans="2:4">
      <c r="B211" s="11">
        <v>194</v>
      </c>
      <c r="C211" s="12">
        <f t="shared" si="6"/>
        <v>-59</v>
      </c>
      <c r="D211" s="12">
        <f t="shared" si="7"/>
        <v>0.43703703703703711</v>
      </c>
    </row>
    <row r="212" spans="2:4">
      <c r="B212" s="11">
        <v>195</v>
      </c>
      <c r="C212" s="12">
        <f t="shared" si="6"/>
        <v>-60</v>
      </c>
      <c r="D212" s="12">
        <f t="shared" si="7"/>
        <v>0.44444444444444442</v>
      </c>
    </row>
    <row r="213" spans="2:4">
      <c r="B213" s="11">
        <v>196</v>
      </c>
      <c r="C213" s="12">
        <f t="shared" si="6"/>
        <v>-61</v>
      </c>
      <c r="D213" s="12">
        <f t="shared" si="7"/>
        <v>0.45185185185185195</v>
      </c>
    </row>
    <row r="214" spans="2:4">
      <c r="B214" s="11">
        <v>197</v>
      </c>
      <c r="C214" s="12">
        <f t="shared" si="6"/>
        <v>-62</v>
      </c>
      <c r="D214" s="12">
        <f t="shared" si="7"/>
        <v>0.45925925925925926</v>
      </c>
    </row>
    <row r="215" spans="2:4">
      <c r="B215" s="11">
        <v>198</v>
      </c>
      <c r="C215" s="12">
        <f t="shared" si="6"/>
        <v>-63</v>
      </c>
      <c r="D215" s="12">
        <f t="shared" si="7"/>
        <v>0.46666666666666656</v>
      </c>
    </row>
    <row r="216" spans="2:4">
      <c r="B216" s="11">
        <v>199</v>
      </c>
      <c r="C216" s="12">
        <f t="shared" si="6"/>
        <v>-64</v>
      </c>
      <c r="D216" s="12">
        <f t="shared" si="7"/>
        <v>0.47407407407407409</v>
      </c>
    </row>
    <row r="217" spans="2:4">
      <c r="B217" s="11">
        <v>200</v>
      </c>
      <c r="C217" s="12">
        <f t="shared" si="6"/>
        <v>-65</v>
      </c>
      <c r="D217" s="12">
        <f t="shared" si="7"/>
        <v>0.4814814814814814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oleObject progId="Word.Document.12" shapeId="40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B2:R216"/>
  <sheetViews>
    <sheetView workbookViewId="0">
      <selection activeCell="H52" sqref="H52"/>
    </sheetView>
  </sheetViews>
  <sheetFormatPr defaultRowHeight="15"/>
  <sheetData>
    <row r="2" spans="2:18"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2:18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2:18"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2:18"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2:18">
      <c r="B6" s="13"/>
      <c r="C6" s="13"/>
      <c r="D6" s="13"/>
      <c r="E6" s="13"/>
      <c r="F6" s="13"/>
      <c r="G6" s="13"/>
      <c r="H6" s="13"/>
      <c r="I6" s="13"/>
      <c r="J6" s="13"/>
      <c r="K6" s="13"/>
    </row>
    <row r="8" spans="2:18">
      <c r="N8" s="1"/>
      <c r="O8" s="2"/>
      <c r="P8" s="2"/>
      <c r="Q8" s="2"/>
      <c r="R8" s="3"/>
    </row>
    <row r="9" spans="2:18">
      <c r="B9" s="16" t="s">
        <v>3</v>
      </c>
      <c r="C9" s="10">
        <v>1</v>
      </c>
      <c r="G9" s="1"/>
      <c r="H9" s="2"/>
      <c r="I9" s="2"/>
      <c r="J9" s="2"/>
      <c r="K9" s="2"/>
      <c r="L9" s="3"/>
      <c r="N9" s="4"/>
      <c r="O9" s="5"/>
      <c r="P9" s="5"/>
      <c r="Q9" s="5"/>
      <c r="R9" s="6"/>
    </row>
    <row r="10" spans="2:18" ht="18">
      <c r="B10" s="16" t="s">
        <v>12</v>
      </c>
      <c r="C10" s="10">
        <v>90</v>
      </c>
      <c r="G10" s="7"/>
      <c r="H10" s="8"/>
      <c r="I10" s="8"/>
      <c r="J10" s="8"/>
      <c r="K10" s="8"/>
      <c r="L10" s="9"/>
      <c r="N10" s="4"/>
      <c r="O10" s="5"/>
      <c r="P10" s="5"/>
      <c r="Q10" s="5"/>
      <c r="R10" s="6"/>
    </row>
    <row r="11" spans="2:18" ht="18">
      <c r="B11" s="16" t="s">
        <v>13</v>
      </c>
      <c r="C11" s="10">
        <v>25</v>
      </c>
      <c r="N11" s="7"/>
      <c r="O11" s="8"/>
      <c r="P11" s="8"/>
      <c r="Q11" s="8"/>
      <c r="R11" s="9"/>
    </row>
    <row r="12" spans="2:18" ht="18">
      <c r="B12" s="16" t="s">
        <v>14</v>
      </c>
      <c r="C12" s="10">
        <v>110</v>
      </c>
    </row>
    <row r="13" spans="2:18" ht="18">
      <c r="B13" s="16" t="s">
        <v>15</v>
      </c>
      <c r="C13" s="10">
        <v>18</v>
      </c>
    </row>
    <row r="15" spans="2:18">
      <c r="B15" s="14" t="s">
        <v>2</v>
      </c>
      <c r="C15" s="15" t="s">
        <v>0</v>
      </c>
      <c r="D15" s="15" t="s">
        <v>7</v>
      </c>
    </row>
    <row r="16" spans="2:18">
      <c r="B16" s="11">
        <v>0</v>
      </c>
      <c r="C16" s="12">
        <f t="shared" ref="C16:C47" si="0">(MAX(B16-$C$12,0)-MAX(B16-$C$10,0)+($C$11-$C$13))</f>
        <v>7</v>
      </c>
      <c r="D16" s="12">
        <f>(MAX(B16-$C$10,0)-MAX(B16-$C$12,0))/($C$11-$C$13)-1</f>
        <v>-1</v>
      </c>
    </row>
    <row r="17" spans="2:4">
      <c r="B17" s="11">
        <v>1</v>
      </c>
      <c r="C17" s="12">
        <f t="shared" si="0"/>
        <v>7</v>
      </c>
      <c r="D17" s="12">
        <f t="shared" ref="D17:D80" si="1">(MAX(B17-$C$10,0)-MAX(B17-$C$12,0))/($C$11-$C$13)-1</f>
        <v>-1</v>
      </c>
    </row>
    <row r="18" spans="2:4">
      <c r="B18" s="11">
        <v>2</v>
      </c>
      <c r="C18" s="12">
        <f t="shared" si="0"/>
        <v>7</v>
      </c>
      <c r="D18" s="12">
        <f t="shared" si="1"/>
        <v>-1</v>
      </c>
    </row>
    <row r="19" spans="2:4">
      <c r="B19" s="11">
        <v>3</v>
      </c>
      <c r="C19" s="12">
        <f t="shared" si="0"/>
        <v>7</v>
      </c>
      <c r="D19" s="12">
        <f t="shared" si="1"/>
        <v>-1</v>
      </c>
    </row>
    <row r="20" spans="2:4">
      <c r="B20" s="11">
        <v>4</v>
      </c>
      <c r="C20" s="12">
        <f t="shared" si="0"/>
        <v>7</v>
      </c>
      <c r="D20" s="12">
        <f t="shared" si="1"/>
        <v>-1</v>
      </c>
    </row>
    <row r="21" spans="2:4">
      <c r="B21" s="11">
        <v>5</v>
      </c>
      <c r="C21" s="12">
        <f t="shared" si="0"/>
        <v>7</v>
      </c>
      <c r="D21" s="12">
        <f t="shared" si="1"/>
        <v>-1</v>
      </c>
    </row>
    <row r="22" spans="2:4">
      <c r="B22" s="11">
        <v>6</v>
      </c>
      <c r="C22" s="12">
        <f t="shared" si="0"/>
        <v>7</v>
      </c>
      <c r="D22" s="12">
        <f t="shared" si="1"/>
        <v>-1</v>
      </c>
    </row>
    <row r="23" spans="2:4">
      <c r="B23" s="11">
        <v>7</v>
      </c>
      <c r="C23" s="12">
        <f t="shared" si="0"/>
        <v>7</v>
      </c>
      <c r="D23" s="12">
        <f t="shared" si="1"/>
        <v>-1</v>
      </c>
    </row>
    <row r="24" spans="2:4">
      <c r="B24" s="11">
        <v>8</v>
      </c>
      <c r="C24" s="12">
        <f t="shared" si="0"/>
        <v>7</v>
      </c>
      <c r="D24" s="12">
        <f t="shared" si="1"/>
        <v>-1</v>
      </c>
    </row>
    <row r="25" spans="2:4">
      <c r="B25" s="11">
        <v>9</v>
      </c>
      <c r="C25" s="12">
        <f t="shared" si="0"/>
        <v>7</v>
      </c>
      <c r="D25" s="12">
        <f t="shared" si="1"/>
        <v>-1</v>
      </c>
    </row>
    <row r="26" spans="2:4">
      <c r="B26" s="11">
        <v>10</v>
      </c>
      <c r="C26" s="12">
        <f t="shared" si="0"/>
        <v>7</v>
      </c>
      <c r="D26" s="12">
        <f t="shared" si="1"/>
        <v>-1</v>
      </c>
    </row>
    <row r="27" spans="2:4">
      <c r="B27" s="11">
        <v>11</v>
      </c>
      <c r="C27" s="12">
        <f t="shared" si="0"/>
        <v>7</v>
      </c>
      <c r="D27" s="12">
        <f t="shared" si="1"/>
        <v>-1</v>
      </c>
    </row>
    <row r="28" spans="2:4">
      <c r="B28" s="11">
        <v>12</v>
      </c>
      <c r="C28" s="12">
        <f t="shared" si="0"/>
        <v>7</v>
      </c>
      <c r="D28" s="12">
        <f t="shared" si="1"/>
        <v>-1</v>
      </c>
    </row>
    <row r="29" spans="2:4">
      <c r="B29" s="11">
        <v>13</v>
      </c>
      <c r="C29" s="12">
        <f t="shared" si="0"/>
        <v>7</v>
      </c>
      <c r="D29" s="12">
        <f t="shared" si="1"/>
        <v>-1</v>
      </c>
    </row>
    <row r="30" spans="2:4">
      <c r="B30" s="11">
        <v>14</v>
      </c>
      <c r="C30" s="12">
        <f t="shared" si="0"/>
        <v>7</v>
      </c>
      <c r="D30" s="12">
        <f t="shared" si="1"/>
        <v>-1</v>
      </c>
    </row>
    <row r="31" spans="2:4">
      <c r="B31" s="11">
        <v>15</v>
      </c>
      <c r="C31" s="12">
        <f t="shared" si="0"/>
        <v>7</v>
      </c>
      <c r="D31" s="12">
        <f t="shared" si="1"/>
        <v>-1</v>
      </c>
    </row>
    <row r="32" spans="2:4">
      <c r="B32" s="11">
        <v>16</v>
      </c>
      <c r="C32" s="12">
        <f t="shared" si="0"/>
        <v>7</v>
      </c>
      <c r="D32" s="12">
        <f t="shared" si="1"/>
        <v>-1</v>
      </c>
    </row>
    <row r="33" spans="2:4">
      <c r="B33" s="11">
        <v>17</v>
      </c>
      <c r="C33" s="12">
        <f t="shared" si="0"/>
        <v>7</v>
      </c>
      <c r="D33" s="12">
        <f t="shared" si="1"/>
        <v>-1</v>
      </c>
    </row>
    <row r="34" spans="2:4">
      <c r="B34" s="11">
        <v>18</v>
      </c>
      <c r="C34" s="12">
        <f t="shared" si="0"/>
        <v>7</v>
      </c>
      <c r="D34" s="12">
        <f t="shared" si="1"/>
        <v>-1</v>
      </c>
    </row>
    <row r="35" spans="2:4">
      <c r="B35" s="11">
        <v>19</v>
      </c>
      <c r="C35" s="12">
        <f t="shared" si="0"/>
        <v>7</v>
      </c>
      <c r="D35" s="12">
        <f t="shared" si="1"/>
        <v>-1</v>
      </c>
    </row>
    <row r="36" spans="2:4">
      <c r="B36" s="11">
        <v>20</v>
      </c>
      <c r="C36" s="12">
        <f t="shared" si="0"/>
        <v>7</v>
      </c>
      <c r="D36" s="12">
        <f t="shared" si="1"/>
        <v>-1</v>
      </c>
    </row>
    <row r="37" spans="2:4">
      <c r="B37" s="11">
        <v>21</v>
      </c>
      <c r="C37" s="12">
        <f t="shared" si="0"/>
        <v>7</v>
      </c>
      <c r="D37" s="12">
        <f t="shared" si="1"/>
        <v>-1</v>
      </c>
    </row>
    <row r="38" spans="2:4">
      <c r="B38" s="11">
        <v>22</v>
      </c>
      <c r="C38" s="12">
        <f t="shared" si="0"/>
        <v>7</v>
      </c>
      <c r="D38" s="12">
        <f t="shared" si="1"/>
        <v>-1</v>
      </c>
    </row>
    <row r="39" spans="2:4">
      <c r="B39" s="11">
        <v>23</v>
      </c>
      <c r="C39" s="12">
        <f t="shared" si="0"/>
        <v>7</v>
      </c>
      <c r="D39" s="12">
        <f t="shared" si="1"/>
        <v>-1</v>
      </c>
    </row>
    <row r="40" spans="2:4">
      <c r="B40" s="11">
        <v>24</v>
      </c>
      <c r="C40" s="12">
        <f t="shared" si="0"/>
        <v>7</v>
      </c>
      <c r="D40" s="12">
        <f t="shared" si="1"/>
        <v>-1</v>
      </c>
    </row>
    <row r="41" spans="2:4">
      <c r="B41" s="11">
        <v>25</v>
      </c>
      <c r="C41" s="12">
        <f t="shared" si="0"/>
        <v>7</v>
      </c>
      <c r="D41" s="12">
        <f t="shared" si="1"/>
        <v>-1</v>
      </c>
    </row>
    <row r="42" spans="2:4">
      <c r="B42" s="11">
        <v>26</v>
      </c>
      <c r="C42" s="12">
        <f t="shared" si="0"/>
        <v>7</v>
      </c>
      <c r="D42" s="12">
        <f t="shared" si="1"/>
        <v>-1</v>
      </c>
    </row>
    <row r="43" spans="2:4">
      <c r="B43" s="11">
        <v>27</v>
      </c>
      <c r="C43" s="12">
        <f t="shared" si="0"/>
        <v>7</v>
      </c>
      <c r="D43" s="12">
        <f t="shared" si="1"/>
        <v>-1</v>
      </c>
    </row>
    <row r="44" spans="2:4">
      <c r="B44" s="11">
        <v>28</v>
      </c>
      <c r="C44" s="12">
        <f t="shared" si="0"/>
        <v>7</v>
      </c>
      <c r="D44" s="12">
        <f t="shared" si="1"/>
        <v>-1</v>
      </c>
    </row>
    <row r="45" spans="2:4">
      <c r="B45" s="11">
        <v>29</v>
      </c>
      <c r="C45" s="12">
        <f t="shared" si="0"/>
        <v>7</v>
      </c>
      <c r="D45" s="12">
        <f t="shared" si="1"/>
        <v>-1</v>
      </c>
    </row>
    <row r="46" spans="2:4">
      <c r="B46" s="11">
        <v>30</v>
      </c>
      <c r="C46" s="12">
        <f t="shared" si="0"/>
        <v>7</v>
      </c>
      <c r="D46" s="12">
        <f t="shared" si="1"/>
        <v>-1</v>
      </c>
    </row>
    <row r="47" spans="2:4">
      <c r="B47" s="11">
        <v>31</v>
      </c>
      <c r="C47" s="12">
        <f t="shared" si="0"/>
        <v>7</v>
      </c>
      <c r="D47" s="12">
        <f t="shared" si="1"/>
        <v>-1</v>
      </c>
    </row>
    <row r="48" spans="2:4">
      <c r="B48" s="11">
        <v>32</v>
      </c>
      <c r="C48" s="12">
        <f t="shared" ref="C48:C79" si="2">(MAX(B48-$C$12,0)-MAX(B48-$C$10,0)+($C$11-$C$13))</f>
        <v>7</v>
      </c>
      <c r="D48" s="12">
        <f t="shared" si="1"/>
        <v>-1</v>
      </c>
    </row>
    <row r="49" spans="2:4">
      <c r="B49" s="11">
        <v>33</v>
      </c>
      <c r="C49" s="12">
        <f t="shared" si="2"/>
        <v>7</v>
      </c>
      <c r="D49" s="12">
        <f t="shared" si="1"/>
        <v>-1</v>
      </c>
    </row>
    <row r="50" spans="2:4">
      <c r="B50" s="11">
        <v>34</v>
      </c>
      <c r="C50" s="12">
        <f t="shared" si="2"/>
        <v>7</v>
      </c>
      <c r="D50" s="12">
        <f t="shared" si="1"/>
        <v>-1</v>
      </c>
    </row>
    <row r="51" spans="2:4">
      <c r="B51" s="11">
        <v>35</v>
      </c>
      <c r="C51" s="12">
        <f t="shared" si="2"/>
        <v>7</v>
      </c>
      <c r="D51" s="12">
        <f t="shared" si="1"/>
        <v>-1</v>
      </c>
    </row>
    <row r="52" spans="2:4">
      <c r="B52" s="11">
        <v>36</v>
      </c>
      <c r="C52" s="12">
        <f t="shared" si="2"/>
        <v>7</v>
      </c>
      <c r="D52" s="12">
        <f t="shared" si="1"/>
        <v>-1</v>
      </c>
    </row>
    <row r="53" spans="2:4">
      <c r="B53" s="11">
        <v>37</v>
      </c>
      <c r="C53" s="12">
        <f t="shared" si="2"/>
        <v>7</v>
      </c>
      <c r="D53" s="12">
        <f t="shared" si="1"/>
        <v>-1</v>
      </c>
    </row>
    <row r="54" spans="2:4">
      <c r="B54" s="11">
        <v>38</v>
      </c>
      <c r="C54" s="12">
        <f t="shared" si="2"/>
        <v>7</v>
      </c>
      <c r="D54" s="12">
        <f t="shared" si="1"/>
        <v>-1</v>
      </c>
    </row>
    <row r="55" spans="2:4">
      <c r="B55" s="11">
        <v>39</v>
      </c>
      <c r="C55" s="12">
        <f t="shared" si="2"/>
        <v>7</v>
      </c>
      <c r="D55" s="12">
        <f t="shared" si="1"/>
        <v>-1</v>
      </c>
    </row>
    <row r="56" spans="2:4">
      <c r="B56" s="11">
        <v>40</v>
      </c>
      <c r="C56" s="12">
        <f t="shared" si="2"/>
        <v>7</v>
      </c>
      <c r="D56" s="12">
        <f t="shared" si="1"/>
        <v>-1</v>
      </c>
    </row>
    <row r="57" spans="2:4">
      <c r="B57" s="11">
        <v>41</v>
      </c>
      <c r="C57" s="12">
        <f t="shared" si="2"/>
        <v>7</v>
      </c>
      <c r="D57" s="12">
        <f t="shared" si="1"/>
        <v>-1</v>
      </c>
    </row>
    <row r="58" spans="2:4">
      <c r="B58" s="11">
        <v>42</v>
      </c>
      <c r="C58" s="12">
        <f t="shared" si="2"/>
        <v>7</v>
      </c>
      <c r="D58" s="12">
        <f t="shared" si="1"/>
        <v>-1</v>
      </c>
    </row>
    <row r="59" spans="2:4">
      <c r="B59" s="11">
        <v>43</v>
      </c>
      <c r="C59" s="12">
        <f t="shared" si="2"/>
        <v>7</v>
      </c>
      <c r="D59" s="12">
        <f t="shared" si="1"/>
        <v>-1</v>
      </c>
    </row>
    <row r="60" spans="2:4">
      <c r="B60" s="11">
        <v>44</v>
      </c>
      <c r="C60" s="12">
        <f t="shared" si="2"/>
        <v>7</v>
      </c>
      <c r="D60" s="12">
        <f t="shared" si="1"/>
        <v>-1</v>
      </c>
    </row>
    <row r="61" spans="2:4">
      <c r="B61" s="11">
        <v>45</v>
      </c>
      <c r="C61" s="12">
        <f t="shared" si="2"/>
        <v>7</v>
      </c>
      <c r="D61" s="12">
        <f t="shared" si="1"/>
        <v>-1</v>
      </c>
    </row>
    <row r="62" spans="2:4">
      <c r="B62" s="11">
        <v>46</v>
      </c>
      <c r="C62" s="12">
        <f t="shared" si="2"/>
        <v>7</v>
      </c>
      <c r="D62" s="12">
        <f t="shared" si="1"/>
        <v>-1</v>
      </c>
    </row>
    <row r="63" spans="2:4">
      <c r="B63" s="11">
        <v>47</v>
      </c>
      <c r="C63" s="12">
        <f t="shared" si="2"/>
        <v>7</v>
      </c>
      <c r="D63" s="12">
        <f t="shared" si="1"/>
        <v>-1</v>
      </c>
    </row>
    <row r="64" spans="2:4">
      <c r="B64" s="11">
        <v>48</v>
      </c>
      <c r="C64" s="12">
        <f t="shared" si="2"/>
        <v>7</v>
      </c>
      <c r="D64" s="12">
        <f t="shared" si="1"/>
        <v>-1</v>
      </c>
    </row>
    <row r="65" spans="2:4">
      <c r="B65" s="11">
        <v>49</v>
      </c>
      <c r="C65" s="12">
        <f t="shared" si="2"/>
        <v>7</v>
      </c>
      <c r="D65" s="12">
        <f t="shared" si="1"/>
        <v>-1</v>
      </c>
    </row>
    <row r="66" spans="2:4">
      <c r="B66" s="11">
        <v>50</v>
      </c>
      <c r="C66" s="12">
        <f t="shared" si="2"/>
        <v>7</v>
      </c>
      <c r="D66" s="12">
        <f t="shared" si="1"/>
        <v>-1</v>
      </c>
    </row>
    <row r="67" spans="2:4">
      <c r="B67" s="11">
        <v>51</v>
      </c>
      <c r="C67" s="12">
        <f t="shared" si="2"/>
        <v>7</v>
      </c>
      <c r="D67" s="12">
        <f t="shared" si="1"/>
        <v>-1</v>
      </c>
    </row>
    <row r="68" spans="2:4">
      <c r="B68" s="11">
        <v>52</v>
      </c>
      <c r="C68" s="12">
        <f t="shared" si="2"/>
        <v>7</v>
      </c>
      <c r="D68" s="12">
        <f t="shared" si="1"/>
        <v>-1</v>
      </c>
    </row>
    <row r="69" spans="2:4">
      <c r="B69" s="11">
        <v>53</v>
      </c>
      <c r="C69" s="12">
        <f t="shared" si="2"/>
        <v>7</v>
      </c>
      <c r="D69" s="12">
        <f t="shared" si="1"/>
        <v>-1</v>
      </c>
    </row>
    <row r="70" spans="2:4">
      <c r="B70" s="11">
        <v>54</v>
      </c>
      <c r="C70" s="12">
        <f t="shared" si="2"/>
        <v>7</v>
      </c>
      <c r="D70" s="12">
        <f t="shared" si="1"/>
        <v>-1</v>
      </c>
    </row>
    <row r="71" spans="2:4">
      <c r="B71" s="11">
        <v>55</v>
      </c>
      <c r="C71" s="12">
        <f t="shared" si="2"/>
        <v>7</v>
      </c>
      <c r="D71" s="12">
        <f t="shared" si="1"/>
        <v>-1</v>
      </c>
    </row>
    <row r="72" spans="2:4">
      <c r="B72" s="11">
        <v>56</v>
      </c>
      <c r="C72" s="12">
        <f t="shared" si="2"/>
        <v>7</v>
      </c>
      <c r="D72" s="12">
        <f t="shared" si="1"/>
        <v>-1</v>
      </c>
    </row>
    <row r="73" spans="2:4">
      <c r="B73" s="11">
        <v>57</v>
      </c>
      <c r="C73" s="12">
        <f t="shared" si="2"/>
        <v>7</v>
      </c>
      <c r="D73" s="12">
        <f t="shared" si="1"/>
        <v>-1</v>
      </c>
    </row>
    <row r="74" spans="2:4">
      <c r="B74" s="11">
        <v>58</v>
      </c>
      <c r="C74" s="12">
        <f t="shared" si="2"/>
        <v>7</v>
      </c>
      <c r="D74" s="12">
        <f t="shared" si="1"/>
        <v>-1</v>
      </c>
    </row>
    <row r="75" spans="2:4">
      <c r="B75" s="11">
        <v>59</v>
      </c>
      <c r="C75" s="12">
        <f t="shared" si="2"/>
        <v>7</v>
      </c>
      <c r="D75" s="12">
        <f t="shared" si="1"/>
        <v>-1</v>
      </c>
    </row>
    <row r="76" spans="2:4">
      <c r="B76" s="11">
        <v>60</v>
      </c>
      <c r="C76" s="12">
        <f t="shared" si="2"/>
        <v>7</v>
      </c>
      <c r="D76" s="12">
        <f t="shared" si="1"/>
        <v>-1</v>
      </c>
    </row>
    <row r="77" spans="2:4">
      <c r="B77" s="11">
        <v>61</v>
      </c>
      <c r="C77" s="12">
        <f t="shared" si="2"/>
        <v>7</v>
      </c>
      <c r="D77" s="12">
        <f t="shared" si="1"/>
        <v>-1</v>
      </c>
    </row>
    <row r="78" spans="2:4">
      <c r="B78" s="11">
        <v>62</v>
      </c>
      <c r="C78" s="12">
        <f t="shared" si="2"/>
        <v>7</v>
      </c>
      <c r="D78" s="12">
        <f t="shared" si="1"/>
        <v>-1</v>
      </c>
    </row>
    <row r="79" spans="2:4">
      <c r="B79" s="11">
        <v>63</v>
      </c>
      <c r="C79" s="12">
        <f t="shared" si="2"/>
        <v>7</v>
      </c>
      <c r="D79" s="12">
        <f t="shared" si="1"/>
        <v>-1</v>
      </c>
    </row>
    <row r="80" spans="2:4">
      <c r="B80" s="11">
        <v>64</v>
      </c>
      <c r="C80" s="12">
        <f t="shared" ref="C80:C111" si="3">(MAX(B80-$C$12,0)-MAX(B80-$C$10,0)+($C$11-$C$13))</f>
        <v>7</v>
      </c>
      <c r="D80" s="12">
        <f t="shared" si="1"/>
        <v>-1</v>
      </c>
    </row>
    <row r="81" spans="2:4">
      <c r="B81" s="11">
        <v>65</v>
      </c>
      <c r="C81" s="12">
        <f t="shared" si="3"/>
        <v>7</v>
      </c>
      <c r="D81" s="12">
        <f t="shared" ref="D81:D144" si="4">(MAX(B81-$C$10,0)-MAX(B81-$C$12,0))/($C$11-$C$13)-1</f>
        <v>-1</v>
      </c>
    </row>
    <row r="82" spans="2:4">
      <c r="B82" s="11">
        <v>66</v>
      </c>
      <c r="C82" s="12">
        <f t="shared" si="3"/>
        <v>7</v>
      </c>
      <c r="D82" s="12">
        <f t="shared" si="4"/>
        <v>-1</v>
      </c>
    </row>
    <row r="83" spans="2:4">
      <c r="B83" s="11">
        <v>67</v>
      </c>
      <c r="C83" s="12">
        <f t="shared" si="3"/>
        <v>7</v>
      </c>
      <c r="D83" s="12">
        <f t="shared" si="4"/>
        <v>-1</v>
      </c>
    </row>
    <row r="84" spans="2:4">
      <c r="B84" s="11">
        <v>68</v>
      </c>
      <c r="C84" s="12">
        <f t="shared" si="3"/>
        <v>7</v>
      </c>
      <c r="D84" s="12">
        <f t="shared" si="4"/>
        <v>-1</v>
      </c>
    </row>
    <row r="85" spans="2:4">
      <c r="B85" s="11">
        <v>69</v>
      </c>
      <c r="C85" s="12">
        <f t="shared" si="3"/>
        <v>7</v>
      </c>
      <c r="D85" s="12">
        <f t="shared" si="4"/>
        <v>-1</v>
      </c>
    </row>
    <row r="86" spans="2:4">
      <c r="B86" s="11">
        <v>70</v>
      </c>
      <c r="C86" s="12">
        <f t="shared" si="3"/>
        <v>7</v>
      </c>
      <c r="D86" s="12">
        <f t="shared" si="4"/>
        <v>-1</v>
      </c>
    </row>
    <row r="87" spans="2:4">
      <c r="B87" s="11">
        <v>71</v>
      </c>
      <c r="C87" s="12">
        <f t="shared" si="3"/>
        <v>7</v>
      </c>
      <c r="D87" s="12">
        <f t="shared" si="4"/>
        <v>-1</v>
      </c>
    </row>
    <row r="88" spans="2:4">
      <c r="B88" s="11">
        <v>72</v>
      </c>
      <c r="C88" s="12">
        <f t="shared" si="3"/>
        <v>7</v>
      </c>
      <c r="D88" s="12">
        <f t="shared" si="4"/>
        <v>-1</v>
      </c>
    </row>
    <row r="89" spans="2:4">
      <c r="B89" s="11">
        <v>73</v>
      </c>
      <c r="C89" s="12">
        <f t="shared" si="3"/>
        <v>7</v>
      </c>
      <c r="D89" s="12">
        <f t="shared" si="4"/>
        <v>-1</v>
      </c>
    </row>
    <row r="90" spans="2:4">
      <c r="B90" s="11">
        <v>74</v>
      </c>
      <c r="C90" s="12">
        <f t="shared" si="3"/>
        <v>7</v>
      </c>
      <c r="D90" s="12">
        <f t="shared" si="4"/>
        <v>-1</v>
      </c>
    </row>
    <row r="91" spans="2:4">
      <c r="B91" s="11">
        <v>75</v>
      </c>
      <c r="C91" s="12">
        <f t="shared" si="3"/>
        <v>7</v>
      </c>
      <c r="D91" s="12">
        <f t="shared" si="4"/>
        <v>-1</v>
      </c>
    </row>
    <row r="92" spans="2:4">
      <c r="B92" s="11">
        <v>76</v>
      </c>
      <c r="C92" s="12">
        <f t="shared" si="3"/>
        <v>7</v>
      </c>
      <c r="D92" s="12">
        <f t="shared" si="4"/>
        <v>-1</v>
      </c>
    </row>
    <row r="93" spans="2:4">
      <c r="B93" s="11">
        <v>77</v>
      </c>
      <c r="C93" s="12">
        <f t="shared" si="3"/>
        <v>7</v>
      </c>
      <c r="D93" s="12">
        <f t="shared" si="4"/>
        <v>-1</v>
      </c>
    </row>
    <row r="94" spans="2:4">
      <c r="B94" s="11">
        <v>78</v>
      </c>
      <c r="C94" s="12">
        <f t="shared" si="3"/>
        <v>7</v>
      </c>
      <c r="D94" s="12">
        <f t="shared" si="4"/>
        <v>-1</v>
      </c>
    </row>
    <row r="95" spans="2:4">
      <c r="B95" s="11">
        <v>79</v>
      </c>
      <c r="C95" s="12">
        <f t="shared" si="3"/>
        <v>7</v>
      </c>
      <c r="D95" s="12">
        <f t="shared" si="4"/>
        <v>-1</v>
      </c>
    </row>
    <row r="96" spans="2:4">
      <c r="B96" s="11">
        <v>80</v>
      </c>
      <c r="C96" s="12">
        <f t="shared" si="3"/>
        <v>7</v>
      </c>
      <c r="D96" s="12">
        <f t="shared" si="4"/>
        <v>-1</v>
      </c>
    </row>
    <row r="97" spans="2:4">
      <c r="B97" s="11">
        <v>81</v>
      </c>
      <c r="C97" s="12">
        <f t="shared" si="3"/>
        <v>7</v>
      </c>
      <c r="D97" s="12">
        <f t="shared" si="4"/>
        <v>-1</v>
      </c>
    </row>
    <row r="98" spans="2:4">
      <c r="B98" s="11">
        <v>82</v>
      </c>
      <c r="C98" s="12">
        <f t="shared" si="3"/>
        <v>7</v>
      </c>
      <c r="D98" s="12">
        <f t="shared" si="4"/>
        <v>-1</v>
      </c>
    </row>
    <row r="99" spans="2:4">
      <c r="B99" s="11">
        <v>83</v>
      </c>
      <c r="C99" s="12">
        <f t="shared" si="3"/>
        <v>7</v>
      </c>
      <c r="D99" s="12">
        <f t="shared" si="4"/>
        <v>-1</v>
      </c>
    </row>
    <row r="100" spans="2:4">
      <c r="B100" s="11">
        <v>84</v>
      </c>
      <c r="C100" s="12">
        <f t="shared" si="3"/>
        <v>7</v>
      </c>
      <c r="D100" s="12">
        <f t="shared" si="4"/>
        <v>-1</v>
      </c>
    </row>
    <row r="101" spans="2:4">
      <c r="B101" s="11">
        <v>85</v>
      </c>
      <c r="C101" s="12">
        <f t="shared" si="3"/>
        <v>7</v>
      </c>
      <c r="D101" s="12">
        <f t="shared" si="4"/>
        <v>-1</v>
      </c>
    </row>
    <row r="102" spans="2:4">
      <c r="B102" s="11">
        <v>86</v>
      </c>
      <c r="C102" s="12">
        <f t="shared" si="3"/>
        <v>7</v>
      </c>
      <c r="D102" s="12">
        <f t="shared" si="4"/>
        <v>-1</v>
      </c>
    </row>
    <row r="103" spans="2:4">
      <c r="B103" s="11">
        <v>87</v>
      </c>
      <c r="C103" s="12">
        <f t="shared" si="3"/>
        <v>7</v>
      </c>
      <c r="D103" s="12">
        <f t="shared" si="4"/>
        <v>-1</v>
      </c>
    </row>
    <row r="104" spans="2:4">
      <c r="B104" s="11">
        <v>88</v>
      </c>
      <c r="C104" s="12">
        <f t="shared" si="3"/>
        <v>7</v>
      </c>
      <c r="D104" s="12">
        <f t="shared" si="4"/>
        <v>-1</v>
      </c>
    </row>
    <row r="105" spans="2:4">
      <c r="B105" s="11">
        <v>89</v>
      </c>
      <c r="C105" s="12">
        <f t="shared" si="3"/>
        <v>7</v>
      </c>
      <c r="D105" s="12">
        <f t="shared" si="4"/>
        <v>-1</v>
      </c>
    </row>
    <row r="106" spans="2:4">
      <c r="B106" s="11">
        <v>90</v>
      </c>
      <c r="C106" s="12">
        <f t="shared" si="3"/>
        <v>7</v>
      </c>
      <c r="D106" s="12">
        <f t="shared" si="4"/>
        <v>-1</v>
      </c>
    </row>
    <row r="107" spans="2:4">
      <c r="B107" s="11">
        <v>91</v>
      </c>
      <c r="C107" s="12">
        <f t="shared" si="3"/>
        <v>6</v>
      </c>
      <c r="D107" s="12">
        <f t="shared" si="4"/>
        <v>-0.85714285714285721</v>
      </c>
    </row>
    <row r="108" spans="2:4">
      <c r="B108" s="11">
        <v>92</v>
      </c>
      <c r="C108" s="12">
        <f t="shared" si="3"/>
        <v>5</v>
      </c>
      <c r="D108" s="12">
        <f t="shared" si="4"/>
        <v>-0.7142857142857143</v>
      </c>
    </row>
    <row r="109" spans="2:4">
      <c r="B109" s="11">
        <v>93</v>
      </c>
      <c r="C109" s="12">
        <f t="shared" si="3"/>
        <v>4</v>
      </c>
      <c r="D109" s="12">
        <f t="shared" si="4"/>
        <v>-0.5714285714285714</v>
      </c>
    </row>
    <row r="110" spans="2:4">
      <c r="B110" s="11">
        <v>94</v>
      </c>
      <c r="C110" s="12">
        <f t="shared" si="3"/>
        <v>3</v>
      </c>
      <c r="D110" s="12">
        <f t="shared" si="4"/>
        <v>-0.4285714285714286</v>
      </c>
    </row>
    <row r="111" spans="2:4">
      <c r="B111" s="11">
        <v>95</v>
      </c>
      <c r="C111" s="12">
        <f t="shared" si="3"/>
        <v>2</v>
      </c>
      <c r="D111" s="12">
        <f t="shared" si="4"/>
        <v>-0.2857142857142857</v>
      </c>
    </row>
    <row r="112" spans="2:4">
      <c r="B112" s="11">
        <v>96</v>
      </c>
      <c r="C112" s="12">
        <f t="shared" ref="C112:C143" si="5">(MAX(B112-$C$12,0)-MAX(B112-$C$10,0)+($C$11-$C$13))</f>
        <v>1</v>
      </c>
      <c r="D112" s="12">
        <f t="shared" si="4"/>
        <v>-0.1428571428571429</v>
      </c>
    </row>
    <row r="113" spans="2:4">
      <c r="B113" s="11">
        <v>97</v>
      </c>
      <c r="C113" s="12">
        <f t="shared" si="5"/>
        <v>0</v>
      </c>
      <c r="D113" s="12">
        <f t="shared" si="4"/>
        <v>0</v>
      </c>
    </row>
    <row r="114" spans="2:4">
      <c r="B114" s="11">
        <v>98</v>
      </c>
      <c r="C114" s="12">
        <f t="shared" si="5"/>
        <v>-1</v>
      </c>
      <c r="D114" s="12">
        <f t="shared" si="4"/>
        <v>0.14285714285714279</v>
      </c>
    </row>
    <row r="115" spans="2:4">
      <c r="B115" s="11">
        <v>99</v>
      </c>
      <c r="C115" s="12">
        <f t="shared" si="5"/>
        <v>-2</v>
      </c>
      <c r="D115" s="12">
        <f t="shared" si="4"/>
        <v>0.28571428571428581</v>
      </c>
    </row>
    <row r="116" spans="2:4">
      <c r="B116" s="11">
        <v>100</v>
      </c>
      <c r="C116" s="12">
        <f t="shared" si="5"/>
        <v>-3</v>
      </c>
      <c r="D116" s="12">
        <f t="shared" si="4"/>
        <v>0.4285714285714286</v>
      </c>
    </row>
    <row r="117" spans="2:4">
      <c r="B117" s="11">
        <v>101</v>
      </c>
      <c r="C117" s="12">
        <f t="shared" si="5"/>
        <v>-4</v>
      </c>
      <c r="D117" s="12">
        <f t="shared" si="4"/>
        <v>0.5714285714285714</v>
      </c>
    </row>
    <row r="118" spans="2:4">
      <c r="B118" s="11">
        <v>102</v>
      </c>
      <c r="C118" s="12">
        <f t="shared" si="5"/>
        <v>-5</v>
      </c>
      <c r="D118" s="12">
        <f t="shared" si="4"/>
        <v>0.71428571428571419</v>
      </c>
    </row>
    <row r="119" spans="2:4">
      <c r="B119" s="11">
        <v>103</v>
      </c>
      <c r="C119" s="12">
        <f t="shared" si="5"/>
        <v>-6</v>
      </c>
      <c r="D119" s="12">
        <f t="shared" si="4"/>
        <v>0.85714285714285721</v>
      </c>
    </row>
    <row r="120" spans="2:4">
      <c r="B120" s="11">
        <v>104</v>
      </c>
      <c r="C120" s="12">
        <f t="shared" si="5"/>
        <v>-7</v>
      </c>
      <c r="D120" s="12">
        <f t="shared" si="4"/>
        <v>1</v>
      </c>
    </row>
    <row r="121" spans="2:4">
      <c r="B121" s="11">
        <v>105</v>
      </c>
      <c r="C121" s="12">
        <f t="shared" si="5"/>
        <v>-8</v>
      </c>
      <c r="D121" s="12">
        <f t="shared" si="4"/>
        <v>1.1428571428571428</v>
      </c>
    </row>
    <row r="122" spans="2:4">
      <c r="B122" s="11">
        <v>106</v>
      </c>
      <c r="C122" s="12">
        <f t="shared" si="5"/>
        <v>-9</v>
      </c>
      <c r="D122" s="12">
        <f t="shared" si="4"/>
        <v>1.2857142857142856</v>
      </c>
    </row>
    <row r="123" spans="2:4">
      <c r="B123" s="11">
        <v>107</v>
      </c>
      <c r="C123" s="12">
        <f t="shared" si="5"/>
        <v>-10</v>
      </c>
      <c r="D123" s="12">
        <f t="shared" si="4"/>
        <v>1.4285714285714284</v>
      </c>
    </row>
    <row r="124" spans="2:4">
      <c r="B124" s="11">
        <v>108</v>
      </c>
      <c r="C124" s="12">
        <f t="shared" si="5"/>
        <v>-11</v>
      </c>
      <c r="D124" s="12">
        <f t="shared" si="4"/>
        <v>1.5714285714285716</v>
      </c>
    </row>
    <row r="125" spans="2:4">
      <c r="B125" s="11">
        <v>109</v>
      </c>
      <c r="C125" s="12">
        <f t="shared" si="5"/>
        <v>-12</v>
      </c>
      <c r="D125" s="12">
        <f t="shared" si="4"/>
        <v>1.7142857142857144</v>
      </c>
    </row>
    <row r="126" spans="2:4">
      <c r="B126" s="11">
        <v>110</v>
      </c>
      <c r="C126" s="12">
        <f t="shared" si="5"/>
        <v>-13</v>
      </c>
      <c r="D126" s="12">
        <f t="shared" si="4"/>
        <v>1.8571428571428572</v>
      </c>
    </row>
    <row r="127" spans="2:4">
      <c r="B127" s="11">
        <v>111</v>
      </c>
      <c r="C127" s="12">
        <f t="shared" si="5"/>
        <v>-13</v>
      </c>
      <c r="D127" s="12">
        <f t="shared" si="4"/>
        <v>1.8571428571428572</v>
      </c>
    </row>
    <row r="128" spans="2:4">
      <c r="B128" s="11">
        <v>112</v>
      </c>
      <c r="C128" s="12">
        <f t="shared" si="5"/>
        <v>-13</v>
      </c>
      <c r="D128" s="12">
        <f t="shared" si="4"/>
        <v>1.8571428571428572</v>
      </c>
    </row>
    <row r="129" spans="2:4">
      <c r="B129" s="11">
        <v>113</v>
      </c>
      <c r="C129" s="12">
        <f t="shared" si="5"/>
        <v>-13</v>
      </c>
      <c r="D129" s="12">
        <f t="shared" si="4"/>
        <v>1.8571428571428572</v>
      </c>
    </row>
    <row r="130" spans="2:4">
      <c r="B130" s="11">
        <v>114</v>
      </c>
      <c r="C130" s="12">
        <f t="shared" si="5"/>
        <v>-13</v>
      </c>
      <c r="D130" s="12">
        <f t="shared" si="4"/>
        <v>1.8571428571428572</v>
      </c>
    </row>
    <row r="131" spans="2:4">
      <c r="B131" s="11">
        <v>115</v>
      </c>
      <c r="C131" s="12">
        <f t="shared" si="5"/>
        <v>-13</v>
      </c>
      <c r="D131" s="12">
        <f t="shared" si="4"/>
        <v>1.8571428571428572</v>
      </c>
    </row>
    <row r="132" spans="2:4">
      <c r="B132" s="11">
        <v>116</v>
      </c>
      <c r="C132" s="12">
        <f t="shared" si="5"/>
        <v>-13</v>
      </c>
      <c r="D132" s="12">
        <f t="shared" si="4"/>
        <v>1.8571428571428572</v>
      </c>
    </row>
    <row r="133" spans="2:4">
      <c r="B133" s="11">
        <v>117</v>
      </c>
      <c r="C133" s="12">
        <f t="shared" si="5"/>
        <v>-13</v>
      </c>
      <c r="D133" s="12">
        <f t="shared" si="4"/>
        <v>1.8571428571428572</v>
      </c>
    </row>
    <row r="134" spans="2:4">
      <c r="B134" s="11">
        <v>118</v>
      </c>
      <c r="C134" s="12">
        <f t="shared" si="5"/>
        <v>-13</v>
      </c>
      <c r="D134" s="12">
        <f t="shared" si="4"/>
        <v>1.8571428571428572</v>
      </c>
    </row>
    <row r="135" spans="2:4">
      <c r="B135" s="11">
        <v>119</v>
      </c>
      <c r="C135" s="12">
        <f t="shared" si="5"/>
        <v>-13</v>
      </c>
      <c r="D135" s="12">
        <f t="shared" si="4"/>
        <v>1.8571428571428572</v>
      </c>
    </row>
    <row r="136" spans="2:4">
      <c r="B136" s="11">
        <v>120</v>
      </c>
      <c r="C136" s="12">
        <f t="shared" si="5"/>
        <v>-13</v>
      </c>
      <c r="D136" s="12">
        <f t="shared" si="4"/>
        <v>1.8571428571428572</v>
      </c>
    </row>
    <row r="137" spans="2:4">
      <c r="B137" s="11">
        <v>121</v>
      </c>
      <c r="C137" s="12">
        <f t="shared" si="5"/>
        <v>-13</v>
      </c>
      <c r="D137" s="12">
        <f t="shared" si="4"/>
        <v>1.8571428571428572</v>
      </c>
    </row>
    <row r="138" spans="2:4">
      <c r="B138" s="11">
        <v>122</v>
      </c>
      <c r="C138" s="12">
        <f t="shared" si="5"/>
        <v>-13</v>
      </c>
      <c r="D138" s="12">
        <f t="shared" si="4"/>
        <v>1.8571428571428572</v>
      </c>
    </row>
    <row r="139" spans="2:4">
      <c r="B139" s="11">
        <v>123</v>
      </c>
      <c r="C139" s="12">
        <f t="shared" si="5"/>
        <v>-13</v>
      </c>
      <c r="D139" s="12">
        <f t="shared" si="4"/>
        <v>1.8571428571428572</v>
      </c>
    </row>
    <row r="140" spans="2:4">
      <c r="B140" s="11">
        <v>124</v>
      </c>
      <c r="C140" s="12">
        <f t="shared" si="5"/>
        <v>-13</v>
      </c>
      <c r="D140" s="12">
        <f t="shared" si="4"/>
        <v>1.8571428571428572</v>
      </c>
    </row>
    <row r="141" spans="2:4">
      <c r="B141" s="11">
        <v>125</v>
      </c>
      <c r="C141" s="12">
        <f t="shared" si="5"/>
        <v>-13</v>
      </c>
      <c r="D141" s="12">
        <f t="shared" si="4"/>
        <v>1.8571428571428572</v>
      </c>
    </row>
    <row r="142" spans="2:4">
      <c r="B142" s="11">
        <v>126</v>
      </c>
      <c r="C142" s="12">
        <f t="shared" si="5"/>
        <v>-13</v>
      </c>
      <c r="D142" s="12">
        <f t="shared" si="4"/>
        <v>1.8571428571428572</v>
      </c>
    </row>
    <row r="143" spans="2:4">
      <c r="B143" s="11">
        <v>127</v>
      </c>
      <c r="C143" s="12">
        <f t="shared" si="5"/>
        <v>-13</v>
      </c>
      <c r="D143" s="12">
        <f t="shared" si="4"/>
        <v>1.8571428571428572</v>
      </c>
    </row>
    <row r="144" spans="2:4">
      <c r="B144" s="11">
        <v>128</v>
      </c>
      <c r="C144" s="12">
        <f t="shared" ref="C144:C175" si="6">(MAX(B144-$C$12,0)-MAX(B144-$C$10,0)+($C$11-$C$13))</f>
        <v>-13</v>
      </c>
      <c r="D144" s="12">
        <f t="shared" si="4"/>
        <v>1.8571428571428572</v>
      </c>
    </row>
    <row r="145" spans="2:4">
      <c r="B145" s="11">
        <v>129</v>
      </c>
      <c r="C145" s="12">
        <f t="shared" si="6"/>
        <v>-13</v>
      </c>
      <c r="D145" s="12">
        <f t="shared" ref="D145:D208" si="7">(MAX(B145-$C$10,0)-MAX(B145-$C$12,0))/($C$11-$C$13)-1</f>
        <v>1.8571428571428572</v>
      </c>
    </row>
    <row r="146" spans="2:4">
      <c r="B146" s="11">
        <v>130</v>
      </c>
      <c r="C146" s="12">
        <f t="shared" si="6"/>
        <v>-13</v>
      </c>
      <c r="D146" s="12">
        <f t="shared" si="7"/>
        <v>1.8571428571428572</v>
      </c>
    </row>
    <row r="147" spans="2:4">
      <c r="B147" s="11">
        <v>131</v>
      </c>
      <c r="C147" s="12">
        <f t="shared" si="6"/>
        <v>-13</v>
      </c>
      <c r="D147" s="12">
        <f t="shared" si="7"/>
        <v>1.8571428571428572</v>
      </c>
    </row>
    <row r="148" spans="2:4">
      <c r="B148" s="11">
        <v>132</v>
      </c>
      <c r="C148" s="12">
        <f t="shared" si="6"/>
        <v>-13</v>
      </c>
      <c r="D148" s="12">
        <f t="shared" si="7"/>
        <v>1.8571428571428572</v>
      </c>
    </row>
    <row r="149" spans="2:4">
      <c r="B149" s="11">
        <v>133</v>
      </c>
      <c r="C149" s="12">
        <f t="shared" si="6"/>
        <v>-13</v>
      </c>
      <c r="D149" s="12">
        <f t="shared" si="7"/>
        <v>1.8571428571428572</v>
      </c>
    </row>
    <row r="150" spans="2:4">
      <c r="B150" s="11">
        <v>134</v>
      </c>
      <c r="C150" s="12">
        <f t="shared" si="6"/>
        <v>-13</v>
      </c>
      <c r="D150" s="12">
        <f t="shared" si="7"/>
        <v>1.8571428571428572</v>
      </c>
    </row>
    <row r="151" spans="2:4">
      <c r="B151" s="11">
        <v>135</v>
      </c>
      <c r="C151" s="12">
        <f t="shared" si="6"/>
        <v>-13</v>
      </c>
      <c r="D151" s="12">
        <f t="shared" si="7"/>
        <v>1.8571428571428572</v>
      </c>
    </row>
    <row r="152" spans="2:4">
      <c r="B152" s="11">
        <v>136</v>
      </c>
      <c r="C152" s="12">
        <f t="shared" si="6"/>
        <v>-13</v>
      </c>
      <c r="D152" s="12">
        <f t="shared" si="7"/>
        <v>1.8571428571428572</v>
      </c>
    </row>
    <row r="153" spans="2:4">
      <c r="B153" s="11">
        <v>137</v>
      </c>
      <c r="C153" s="12">
        <f t="shared" si="6"/>
        <v>-13</v>
      </c>
      <c r="D153" s="12">
        <f t="shared" si="7"/>
        <v>1.8571428571428572</v>
      </c>
    </row>
    <row r="154" spans="2:4">
      <c r="B154" s="11">
        <v>138</v>
      </c>
      <c r="C154" s="12">
        <f t="shared" si="6"/>
        <v>-13</v>
      </c>
      <c r="D154" s="12">
        <f t="shared" si="7"/>
        <v>1.8571428571428572</v>
      </c>
    </row>
    <row r="155" spans="2:4">
      <c r="B155" s="11">
        <v>139</v>
      </c>
      <c r="C155" s="12">
        <f t="shared" si="6"/>
        <v>-13</v>
      </c>
      <c r="D155" s="12">
        <f t="shared" si="7"/>
        <v>1.8571428571428572</v>
      </c>
    </row>
    <row r="156" spans="2:4">
      <c r="B156" s="11">
        <v>140</v>
      </c>
      <c r="C156" s="12">
        <f t="shared" si="6"/>
        <v>-13</v>
      </c>
      <c r="D156" s="12">
        <f t="shared" si="7"/>
        <v>1.8571428571428572</v>
      </c>
    </row>
    <row r="157" spans="2:4">
      <c r="B157" s="11">
        <v>141</v>
      </c>
      <c r="C157" s="12">
        <f t="shared" si="6"/>
        <v>-13</v>
      </c>
      <c r="D157" s="12">
        <f t="shared" si="7"/>
        <v>1.8571428571428572</v>
      </c>
    </row>
    <row r="158" spans="2:4">
      <c r="B158" s="11">
        <v>142</v>
      </c>
      <c r="C158" s="12">
        <f t="shared" si="6"/>
        <v>-13</v>
      </c>
      <c r="D158" s="12">
        <f t="shared" si="7"/>
        <v>1.8571428571428572</v>
      </c>
    </row>
    <row r="159" spans="2:4">
      <c r="B159" s="11">
        <v>143</v>
      </c>
      <c r="C159" s="12">
        <f t="shared" si="6"/>
        <v>-13</v>
      </c>
      <c r="D159" s="12">
        <f t="shared" si="7"/>
        <v>1.8571428571428572</v>
      </c>
    </row>
    <row r="160" spans="2:4">
      <c r="B160" s="11">
        <v>144</v>
      </c>
      <c r="C160" s="12">
        <f t="shared" si="6"/>
        <v>-13</v>
      </c>
      <c r="D160" s="12">
        <f t="shared" si="7"/>
        <v>1.8571428571428572</v>
      </c>
    </row>
    <row r="161" spans="2:4">
      <c r="B161" s="11">
        <v>145</v>
      </c>
      <c r="C161" s="12">
        <f t="shared" si="6"/>
        <v>-13</v>
      </c>
      <c r="D161" s="12">
        <f t="shared" si="7"/>
        <v>1.8571428571428572</v>
      </c>
    </row>
    <row r="162" spans="2:4">
      <c r="B162" s="11">
        <v>146</v>
      </c>
      <c r="C162" s="12">
        <f t="shared" si="6"/>
        <v>-13</v>
      </c>
      <c r="D162" s="12">
        <f t="shared" si="7"/>
        <v>1.8571428571428572</v>
      </c>
    </row>
    <row r="163" spans="2:4">
      <c r="B163" s="11">
        <v>147</v>
      </c>
      <c r="C163" s="12">
        <f t="shared" si="6"/>
        <v>-13</v>
      </c>
      <c r="D163" s="12">
        <f t="shared" si="7"/>
        <v>1.8571428571428572</v>
      </c>
    </row>
    <row r="164" spans="2:4">
      <c r="B164" s="11">
        <v>148</v>
      </c>
      <c r="C164" s="12">
        <f t="shared" si="6"/>
        <v>-13</v>
      </c>
      <c r="D164" s="12">
        <f t="shared" si="7"/>
        <v>1.8571428571428572</v>
      </c>
    </row>
    <row r="165" spans="2:4">
      <c r="B165" s="11">
        <v>149</v>
      </c>
      <c r="C165" s="12">
        <f t="shared" si="6"/>
        <v>-13</v>
      </c>
      <c r="D165" s="12">
        <f t="shared" si="7"/>
        <v>1.8571428571428572</v>
      </c>
    </row>
    <row r="166" spans="2:4">
      <c r="B166" s="11">
        <v>150</v>
      </c>
      <c r="C166" s="12">
        <f t="shared" si="6"/>
        <v>-13</v>
      </c>
      <c r="D166" s="12">
        <f t="shared" si="7"/>
        <v>1.8571428571428572</v>
      </c>
    </row>
    <row r="167" spans="2:4">
      <c r="B167" s="11">
        <v>151</v>
      </c>
      <c r="C167" s="12">
        <f t="shared" si="6"/>
        <v>-13</v>
      </c>
      <c r="D167" s="12">
        <f t="shared" si="7"/>
        <v>1.8571428571428572</v>
      </c>
    </row>
    <row r="168" spans="2:4">
      <c r="B168" s="11">
        <v>152</v>
      </c>
      <c r="C168" s="12">
        <f t="shared" si="6"/>
        <v>-13</v>
      </c>
      <c r="D168" s="12">
        <f t="shared" si="7"/>
        <v>1.8571428571428572</v>
      </c>
    </row>
    <row r="169" spans="2:4">
      <c r="B169" s="11">
        <v>153</v>
      </c>
      <c r="C169" s="12">
        <f t="shared" si="6"/>
        <v>-13</v>
      </c>
      <c r="D169" s="12">
        <f t="shared" si="7"/>
        <v>1.8571428571428572</v>
      </c>
    </row>
    <row r="170" spans="2:4">
      <c r="B170" s="11">
        <v>154</v>
      </c>
      <c r="C170" s="12">
        <f t="shared" si="6"/>
        <v>-13</v>
      </c>
      <c r="D170" s="12">
        <f t="shared" si="7"/>
        <v>1.8571428571428572</v>
      </c>
    </row>
    <row r="171" spans="2:4">
      <c r="B171" s="11">
        <v>155</v>
      </c>
      <c r="C171" s="12">
        <f t="shared" si="6"/>
        <v>-13</v>
      </c>
      <c r="D171" s="12">
        <f t="shared" si="7"/>
        <v>1.8571428571428572</v>
      </c>
    </row>
    <row r="172" spans="2:4">
      <c r="B172" s="11">
        <v>156</v>
      </c>
      <c r="C172" s="12">
        <f t="shared" si="6"/>
        <v>-13</v>
      </c>
      <c r="D172" s="12">
        <f t="shared" si="7"/>
        <v>1.8571428571428572</v>
      </c>
    </row>
    <row r="173" spans="2:4">
      <c r="B173" s="11">
        <v>157</v>
      </c>
      <c r="C173" s="12">
        <f t="shared" si="6"/>
        <v>-13</v>
      </c>
      <c r="D173" s="12">
        <f t="shared" si="7"/>
        <v>1.8571428571428572</v>
      </c>
    </row>
    <row r="174" spans="2:4">
      <c r="B174" s="11">
        <v>158</v>
      </c>
      <c r="C174" s="12">
        <f t="shared" si="6"/>
        <v>-13</v>
      </c>
      <c r="D174" s="12">
        <f t="shared" si="7"/>
        <v>1.8571428571428572</v>
      </c>
    </row>
    <row r="175" spans="2:4">
      <c r="B175" s="11">
        <v>159</v>
      </c>
      <c r="C175" s="12">
        <f t="shared" si="6"/>
        <v>-13</v>
      </c>
      <c r="D175" s="12">
        <f t="shared" si="7"/>
        <v>1.8571428571428572</v>
      </c>
    </row>
    <row r="176" spans="2:4">
      <c r="B176" s="11">
        <v>160</v>
      </c>
      <c r="C176" s="12">
        <f t="shared" ref="C176:C196" si="8">(MAX(B176-$C$12,0)-MAX(B176-$C$10,0)+($C$11-$C$13))</f>
        <v>-13</v>
      </c>
      <c r="D176" s="12">
        <f t="shared" si="7"/>
        <v>1.8571428571428572</v>
      </c>
    </row>
    <row r="177" spans="2:4">
      <c r="B177" s="11">
        <v>161</v>
      </c>
      <c r="C177" s="12">
        <f t="shared" si="8"/>
        <v>-13</v>
      </c>
      <c r="D177" s="12">
        <f t="shared" si="7"/>
        <v>1.8571428571428572</v>
      </c>
    </row>
    <row r="178" spans="2:4">
      <c r="B178" s="11">
        <v>162</v>
      </c>
      <c r="C178" s="12">
        <f t="shared" si="8"/>
        <v>-13</v>
      </c>
      <c r="D178" s="12">
        <f t="shared" si="7"/>
        <v>1.8571428571428572</v>
      </c>
    </row>
    <row r="179" spans="2:4">
      <c r="B179" s="11">
        <v>163</v>
      </c>
      <c r="C179" s="12">
        <f t="shared" si="8"/>
        <v>-13</v>
      </c>
      <c r="D179" s="12">
        <f t="shared" si="7"/>
        <v>1.8571428571428572</v>
      </c>
    </row>
    <row r="180" spans="2:4">
      <c r="B180" s="11">
        <v>164</v>
      </c>
      <c r="C180" s="12">
        <f t="shared" si="8"/>
        <v>-13</v>
      </c>
      <c r="D180" s="12">
        <f t="shared" si="7"/>
        <v>1.8571428571428572</v>
      </c>
    </row>
    <row r="181" spans="2:4">
      <c r="B181" s="11">
        <v>165</v>
      </c>
      <c r="C181" s="12">
        <f t="shared" si="8"/>
        <v>-13</v>
      </c>
      <c r="D181" s="12">
        <f t="shared" si="7"/>
        <v>1.8571428571428572</v>
      </c>
    </row>
    <row r="182" spans="2:4">
      <c r="B182" s="11">
        <v>166</v>
      </c>
      <c r="C182" s="12">
        <f t="shared" si="8"/>
        <v>-13</v>
      </c>
      <c r="D182" s="12">
        <f t="shared" si="7"/>
        <v>1.8571428571428572</v>
      </c>
    </row>
    <row r="183" spans="2:4">
      <c r="B183" s="11">
        <v>167</v>
      </c>
      <c r="C183" s="12">
        <f t="shared" si="8"/>
        <v>-13</v>
      </c>
      <c r="D183" s="12">
        <f t="shared" si="7"/>
        <v>1.8571428571428572</v>
      </c>
    </row>
    <row r="184" spans="2:4">
      <c r="B184" s="11">
        <v>168</v>
      </c>
      <c r="C184" s="12">
        <f t="shared" si="8"/>
        <v>-13</v>
      </c>
      <c r="D184" s="12">
        <f t="shared" si="7"/>
        <v>1.8571428571428572</v>
      </c>
    </row>
    <row r="185" spans="2:4">
      <c r="B185" s="11">
        <v>169</v>
      </c>
      <c r="C185" s="12">
        <f t="shared" si="8"/>
        <v>-13</v>
      </c>
      <c r="D185" s="12">
        <f t="shared" si="7"/>
        <v>1.8571428571428572</v>
      </c>
    </row>
    <row r="186" spans="2:4">
      <c r="B186" s="11">
        <v>170</v>
      </c>
      <c r="C186" s="12">
        <f t="shared" si="8"/>
        <v>-13</v>
      </c>
      <c r="D186" s="12">
        <f t="shared" si="7"/>
        <v>1.8571428571428572</v>
      </c>
    </row>
    <row r="187" spans="2:4">
      <c r="B187" s="11">
        <v>171</v>
      </c>
      <c r="C187" s="12">
        <f t="shared" si="8"/>
        <v>-13</v>
      </c>
      <c r="D187" s="12">
        <f t="shared" si="7"/>
        <v>1.8571428571428572</v>
      </c>
    </row>
    <row r="188" spans="2:4">
      <c r="B188" s="11">
        <v>172</v>
      </c>
      <c r="C188" s="12">
        <f t="shared" si="8"/>
        <v>-13</v>
      </c>
      <c r="D188" s="12">
        <f t="shared" si="7"/>
        <v>1.8571428571428572</v>
      </c>
    </row>
    <row r="189" spans="2:4">
      <c r="B189" s="11">
        <v>173</v>
      </c>
      <c r="C189" s="12">
        <f t="shared" si="8"/>
        <v>-13</v>
      </c>
      <c r="D189" s="12">
        <f t="shared" si="7"/>
        <v>1.8571428571428572</v>
      </c>
    </row>
    <row r="190" spans="2:4">
      <c r="B190" s="11">
        <v>174</v>
      </c>
      <c r="C190" s="12">
        <f t="shared" si="8"/>
        <v>-13</v>
      </c>
      <c r="D190" s="12">
        <f t="shared" si="7"/>
        <v>1.8571428571428572</v>
      </c>
    </row>
    <row r="191" spans="2:4">
      <c r="B191" s="11">
        <v>175</v>
      </c>
      <c r="C191" s="12">
        <f t="shared" si="8"/>
        <v>-13</v>
      </c>
      <c r="D191" s="12">
        <f t="shared" si="7"/>
        <v>1.8571428571428572</v>
      </c>
    </row>
    <row r="192" spans="2:4">
      <c r="B192" s="11">
        <v>176</v>
      </c>
      <c r="C192" s="12">
        <f t="shared" si="8"/>
        <v>-13</v>
      </c>
      <c r="D192" s="12">
        <f t="shared" si="7"/>
        <v>1.8571428571428572</v>
      </c>
    </row>
    <row r="193" spans="2:4">
      <c r="B193" s="11">
        <v>177</v>
      </c>
      <c r="C193" s="12">
        <f t="shared" si="8"/>
        <v>-13</v>
      </c>
      <c r="D193" s="12">
        <f t="shared" si="7"/>
        <v>1.8571428571428572</v>
      </c>
    </row>
    <row r="194" spans="2:4">
      <c r="B194" s="11">
        <v>178</v>
      </c>
      <c r="C194" s="12">
        <f t="shared" si="8"/>
        <v>-13</v>
      </c>
      <c r="D194" s="12">
        <f t="shared" si="7"/>
        <v>1.8571428571428572</v>
      </c>
    </row>
    <row r="195" spans="2:4">
      <c r="B195" s="11">
        <v>179</v>
      </c>
      <c r="C195" s="12">
        <f t="shared" si="8"/>
        <v>-13</v>
      </c>
      <c r="D195" s="12">
        <f t="shared" si="7"/>
        <v>1.8571428571428572</v>
      </c>
    </row>
    <row r="196" spans="2:4">
      <c r="B196" s="11">
        <v>180</v>
      </c>
      <c r="C196" s="12">
        <f t="shared" si="8"/>
        <v>-13</v>
      </c>
      <c r="D196" s="12">
        <f t="shared" si="7"/>
        <v>1.8571428571428572</v>
      </c>
    </row>
    <row r="197" spans="2:4">
      <c r="B197" s="11">
        <v>181</v>
      </c>
      <c r="C197" s="12">
        <f t="shared" ref="C197:C216" si="9">(MAX(B197-$C$12,0)-MAX(B197-$C$10,0)+($C$11-$C$13))</f>
        <v>-13</v>
      </c>
      <c r="D197" s="12">
        <f t="shared" si="7"/>
        <v>1.8571428571428572</v>
      </c>
    </row>
    <row r="198" spans="2:4">
      <c r="B198" s="11">
        <v>182</v>
      </c>
      <c r="C198" s="12">
        <f t="shared" si="9"/>
        <v>-13</v>
      </c>
      <c r="D198" s="12">
        <f t="shared" si="7"/>
        <v>1.8571428571428572</v>
      </c>
    </row>
    <row r="199" spans="2:4">
      <c r="B199" s="11">
        <v>183</v>
      </c>
      <c r="C199" s="12">
        <f t="shared" si="9"/>
        <v>-13</v>
      </c>
      <c r="D199" s="12">
        <f t="shared" si="7"/>
        <v>1.8571428571428572</v>
      </c>
    </row>
    <row r="200" spans="2:4">
      <c r="B200" s="11">
        <v>184</v>
      </c>
      <c r="C200" s="12">
        <f t="shared" si="9"/>
        <v>-13</v>
      </c>
      <c r="D200" s="12">
        <f t="shared" si="7"/>
        <v>1.8571428571428572</v>
      </c>
    </row>
    <row r="201" spans="2:4">
      <c r="B201" s="11">
        <v>185</v>
      </c>
      <c r="C201" s="12">
        <f t="shared" si="9"/>
        <v>-13</v>
      </c>
      <c r="D201" s="12">
        <f t="shared" si="7"/>
        <v>1.8571428571428572</v>
      </c>
    </row>
    <row r="202" spans="2:4">
      <c r="B202" s="11">
        <v>186</v>
      </c>
      <c r="C202" s="12">
        <f t="shared" si="9"/>
        <v>-13</v>
      </c>
      <c r="D202" s="12">
        <f t="shared" si="7"/>
        <v>1.8571428571428572</v>
      </c>
    </row>
    <row r="203" spans="2:4">
      <c r="B203" s="11">
        <v>187</v>
      </c>
      <c r="C203" s="12">
        <f t="shared" si="9"/>
        <v>-13</v>
      </c>
      <c r="D203" s="12">
        <f t="shared" si="7"/>
        <v>1.8571428571428572</v>
      </c>
    </row>
    <row r="204" spans="2:4">
      <c r="B204" s="11">
        <v>188</v>
      </c>
      <c r="C204" s="12">
        <f t="shared" si="9"/>
        <v>-13</v>
      </c>
      <c r="D204" s="12">
        <f t="shared" si="7"/>
        <v>1.8571428571428572</v>
      </c>
    </row>
    <row r="205" spans="2:4">
      <c r="B205" s="11">
        <v>189</v>
      </c>
      <c r="C205" s="12">
        <f t="shared" si="9"/>
        <v>-13</v>
      </c>
      <c r="D205" s="12">
        <f t="shared" si="7"/>
        <v>1.8571428571428572</v>
      </c>
    </row>
    <row r="206" spans="2:4">
      <c r="B206" s="11">
        <v>190</v>
      </c>
      <c r="C206" s="12">
        <f t="shared" si="9"/>
        <v>-13</v>
      </c>
      <c r="D206" s="12">
        <f t="shared" si="7"/>
        <v>1.8571428571428572</v>
      </c>
    </row>
    <row r="207" spans="2:4">
      <c r="B207" s="11">
        <v>191</v>
      </c>
      <c r="C207" s="12">
        <f t="shared" si="9"/>
        <v>-13</v>
      </c>
      <c r="D207" s="12">
        <f t="shared" si="7"/>
        <v>1.8571428571428572</v>
      </c>
    </row>
    <row r="208" spans="2:4">
      <c r="B208" s="11">
        <v>192</v>
      </c>
      <c r="C208" s="12">
        <f t="shared" si="9"/>
        <v>-13</v>
      </c>
      <c r="D208" s="12">
        <f t="shared" si="7"/>
        <v>1.8571428571428572</v>
      </c>
    </row>
    <row r="209" spans="2:4">
      <c r="B209" s="11">
        <v>193</v>
      </c>
      <c r="C209" s="12">
        <f t="shared" si="9"/>
        <v>-13</v>
      </c>
      <c r="D209" s="12">
        <f t="shared" ref="D209:D216" si="10">(MAX(B209-$C$10,0)-MAX(B209-$C$12,0))/($C$11-$C$13)-1</f>
        <v>1.8571428571428572</v>
      </c>
    </row>
    <row r="210" spans="2:4">
      <c r="B210" s="11">
        <v>194</v>
      </c>
      <c r="C210" s="12">
        <f t="shared" si="9"/>
        <v>-13</v>
      </c>
      <c r="D210" s="12">
        <f t="shared" si="10"/>
        <v>1.8571428571428572</v>
      </c>
    </row>
    <row r="211" spans="2:4">
      <c r="B211" s="11">
        <v>195</v>
      </c>
      <c r="C211" s="12">
        <f t="shared" si="9"/>
        <v>-13</v>
      </c>
      <c r="D211" s="12">
        <f t="shared" si="10"/>
        <v>1.8571428571428572</v>
      </c>
    </row>
    <row r="212" spans="2:4">
      <c r="B212" s="11">
        <v>196</v>
      </c>
      <c r="C212" s="12">
        <f t="shared" si="9"/>
        <v>-13</v>
      </c>
      <c r="D212" s="12">
        <f t="shared" si="10"/>
        <v>1.8571428571428572</v>
      </c>
    </row>
    <row r="213" spans="2:4">
      <c r="B213" s="11">
        <v>197</v>
      </c>
      <c r="C213" s="12">
        <f t="shared" si="9"/>
        <v>-13</v>
      </c>
      <c r="D213" s="12">
        <f t="shared" si="10"/>
        <v>1.8571428571428572</v>
      </c>
    </row>
    <row r="214" spans="2:4">
      <c r="B214" s="11">
        <v>198</v>
      </c>
      <c r="C214" s="12">
        <f t="shared" si="9"/>
        <v>-13</v>
      </c>
      <c r="D214" s="12">
        <f t="shared" si="10"/>
        <v>1.8571428571428572</v>
      </c>
    </row>
    <row r="215" spans="2:4">
      <c r="B215" s="11">
        <v>199</v>
      </c>
      <c r="C215" s="12">
        <f t="shared" si="9"/>
        <v>-13</v>
      </c>
      <c r="D215" s="12">
        <f t="shared" si="10"/>
        <v>1.8571428571428572</v>
      </c>
    </row>
    <row r="216" spans="2:4">
      <c r="B216" s="11">
        <v>200</v>
      </c>
      <c r="C216" s="12">
        <f t="shared" si="9"/>
        <v>-13</v>
      </c>
      <c r="D216" s="12">
        <f t="shared" si="10"/>
        <v>1.8571428571428572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oleObject progId="Word.Document.12" shapeId="5121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B2:R216"/>
  <sheetViews>
    <sheetView workbookViewId="0">
      <selection activeCell="Q41" sqref="Q41"/>
    </sheetView>
  </sheetViews>
  <sheetFormatPr defaultRowHeight="15"/>
  <sheetData>
    <row r="2" spans="2:18"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2:18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2:18"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2:18"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2:18">
      <c r="B6" s="13"/>
      <c r="C6" s="13"/>
      <c r="D6" s="13"/>
      <c r="E6" s="13"/>
      <c r="F6" s="13"/>
      <c r="G6" s="13"/>
      <c r="H6" s="13"/>
      <c r="I6" s="13"/>
      <c r="J6" s="13"/>
      <c r="K6" s="13"/>
    </row>
    <row r="9" spans="2:18">
      <c r="B9" s="16" t="s">
        <v>3</v>
      </c>
      <c r="C9" s="16">
        <v>1</v>
      </c>
      <c r="N9" s="1"/>
      <c r="O9" s="2"/>
      <c r="P9" s="2"/>
      <c r="Q9" s="2"/>
      <c r="R9" s="3"/>
    </row>
    <row r="10" spans="2:18" ht="18">
      <c r="B10" s="16" t="s">
        <v>12</v>
      </c>
      <c r="C10" s="16">
        <v>90</v>
      </c>
      <c r="G10" s="1"/>
      <c r="H10" s="2"/>
      <c r="I10" s="2"/>
      <c r="J10" s="2"/>
      <c r="K10" s="2"/>
      <c r="L10" s="3"/>
      <c r="N10" s="4"/>
      <c r="O10" s="5"/>
      <c r="P10" s="5"/>
      <c r="Q10" s="5"/>
      <c r="R10" s="6"/>
    </row>
    <row r="11" spans="2:18" ht="18">
      <c r="B11" s="16" t="s">
        <v>16</v>
      </c>
      <c r="C11" s="16">
        <v>25</v>
      </c>
      <c r="G11" s="7"/>
      <c r="H11" s="8"/>
      <c r="I11" s="8"/>
      <c r="J11" s="8"/>
      <c r="K11" s="8"/>
      <c r="L11" s="9"/>
      <c r="N11" s="7"/>
      <c r="O11" s="8"/>
      <c r="P11" s="8"/>
      <c r="Q11" s="8"/>
      <c r="R11" s="9"/>
    </row>
    <row r="12" spans="2:18" ht="18">
      <c r="B12" s="16" t="s">
        <v>14</v>
      </c>
      <c r="C12" s="16">
        <v>110</v>
      </c>
    </row>
    <row r="13" spans="2:18" ht="18">
      <c r="B13" s="16" t="s">
        <v>15</v>
      </c>
      <c r="C13" s="16">
        <v>18</v>
      </c>
    </row>
    <row r="15" spans="2:18" ht="18">
      <c r="B15" s="14" t="s">
        <v>8</v>
      </c>
      <c r="C15" s="15" t="s">
        <v>9</v>
      </c>
      <c r="D15" s="15" t="s">
        <v>7</v>
      </c>
    </row>
    <row r="16" spans="2:18">
      <c r="B16" s="11">
        <v>0</v>
      </c>
      <c r="C16" s="12">
        <f t="shared" ref="C16:C47" si="0">(MAX(B16-$C$10,0)-MAX(B16-$C$12,0)-($C$11-$C$13))</f>
        <v>-7</v>
      </c>
      <c r="D16" s="12">
        <f>(MAX(B16-$C$10,0)-MAX(B16-$C$12,0))/($C$11-$C$13)-1</f>
        <v>-1</v>
      </c>
    </row>
    <row r="17" spans="2:4">
      <c r="B17" s="11">
        <v>1</v>
      </c>
      <c r="C17" s="12">
        <f t="shared" si="0"/>
        <v>-7</v>
      </c>
      <c r="D17" s="12">
        <f t="shared" ref="D17:D80" si="1">(MAX(B17-$C$10,0)-MAX(B17-$C$12,0))/($C$11-$C$13)-1</f>
        <v>-1</v>
      </c>
    </row>
    <row r="18" spans="2:4">
      <c r="B18" s="11">
        <v>2</v>
      </c>
      <c r="C18" s="12">
        <f t="shared" si="0"/>
        <v>-7</v>
      </c>
      <c r="D18" s="12">
        <f t="shared" si="1"/>
        <v>-1</v>
      </c>
    </row>
    <row r="19" spans="2:4">
      <c r="B19" s="11">
        <v>3</v>
      </c>
      <c r="C19" s="12">
        <f t="shared" si="0"/>
        <v>-7</v>
      </c>
      <c r="D19" s="12">
        <f t="shared" si="1"/>
        <v>-1</v>
      </c>
    </row>
    <row r="20" spans="2:4">
      <c r="B20" s="11">
        <v>4</v>
      </c>
      <c r="C20" s="12">
        <f t="shared" si="0"/>
        <v>-7</v>
      </c>
      <c r="D20" s="12">
        <f t="shared" si="1"/>
        <v>-1</v>
      </c>
    </row>
    <row r="21" spans="2:4">
      <c r="B21" s="11">
        <v>5</v>
      </c>
      <c r="C21" s="12">
        <f t="shared" si="0"/>
        <v>-7</v>
      </c>
      <c r="D21" s="12">
        <f t="shared" si="1"/>
        <v>-1</v>
      </c>
    </row>
    <row r="22" spans="2:4">
      <c r="B22" s="11">
        <v>6</v>
      </c>
      <c r="C22" s="12">
        <f t="shared" si="0"/>
        <v>-7</v>
      </c>
      <c r="D22" s="12">
        <f t="shared" si="1"/>
        <v>-1</v>
      </c>
    </row>
    <row r="23" spans="2:4">
      <c r="B23" s="11">
        <v>7</v>
      </c>
      <c r="C23" s="12">
        <f t="shared" si="0"/>
        <v>-7</v>
      </c>
      <c r="D23" s="12">
        <f t="shared" si="1"/>
        <v>-1</v>
      </c>
    </row>
    <row r="24" spans="2:4">
      <c r="B24" s="11">
        <v>8</v>
      </c>
      <c r="C24" s="12">
        <f t="shared" si="0"/>
        <v>-7</v>
      </c>
      <c r="D24" s="12">
        <f t="shared" si="1"/>
        <v>-1</v>
      </c>
    </row>
    <row r="25" spans="2:4">
      <c r="B25" s="11">
        <v>9</v>
      </c>
      <c r="C25" s="12">
        <f t="shared" si="0"/>
        <v>-7</v>
      </c>
      <c r="D25" s="12">
        <f t="shared" si="1"/>
        <v>-1</v>
      </c>
    </row>
    <row r="26" spans="2:4">
      <c r="B26" s="11">
        <v>10</v>
      </c>
      <c r="C26" s="12">
        <f t="shared" si="0"/>
        <v>-7</v>
      </c>
      <c r="D26" s="12">
        <f t="shared" si="1"/>
        <v>-1</v>
      </c>
    </row>
    <row r="27" spans="2:4">
      <c r="B27" s="11">
        <v>11</v>
      </c>
      <c r="C27" s="12">
        <f t="shared" si="0"/>
        <v>-7</v>
      </c>
      <c r="D27" s="12">
        <f t="shared" si="1"/>
        <v>-1</v>
      </c>
    </row>
    <row r="28" spans="2:4">
      <c r="B28" s="11">
        <v>12</v>
      </c>
      <c r="C28" s="12">
        <f t="shared" si="0"/>
        <v>-7</v>
      </c>
      <c r="D28" s="12">
        <f t="shared" si="1"/>
        <v>-1</v>
      </c>
    </row>
    <row r="29" spans="2:4">
      <c r="B29" s="11">
        <v>13</v>
      </c>
      <c r="C29" s="12">
        <f t="shared" si="0"/>
        <v>-7</v>
      </c>
      <c r="D29" s="12">
        <f t="shared" si="1"/>
        <v>-1</v>
      </c>
    </row>
    <row r="30" spans="2:4">
      <c r="B30" s="11">
        <v>14</v>
      </c>
      <c r="C30" s="12">
        <f t="shared" si="0"/>
        <v>-7</v>
      </c>
      <c r="D30" s="12">
        <f t="shared" si="1"/>
        <v>-1</v>
      </c>
    </row>
    <row r="31" spans="2:4">
      <c r="B31" s="11">
        <v>15</v>
      </c>
      <c r="C31" s="12">
        <f t="shared" si="0"/>
        <v>-7</v>
      </c>
      <c r="D31" s="12">
        <f t="shared" si="1"/>
        <v>-1</v>
      </c>
    </row>
    <row r="32" spans="2:4">
      <c r="B32" s="11">
        <v>16</v>
      </c>
      <c r="C32" s="12">
        <f t="shared" si="0"/>
        <v>-7</v>
      </c>
      <c r="D32" s="12">
        <f t="shared" si="1"/>
        <v>-1</v>
      </c>
    </row>
    <row r="33" spans="2:4">
      <c r="B33" s="11">
        <v>17</v>
      </c>
      <c r="C33" s="12">
        <f t="shared" si="0"/>
        <v>-7</v>
      </c>
      <c r="D33" s="12">
        <f t="shared" si="1"/>
        <v>-1</v>
      </c>
    </row>
    <row r="34" spans="2:4">
      <c r="B34" s="11">
        <v>18</v>
      </c>
      <c r="C34" s="12">
        <f t="shared" si="0"/>
        <v>-7</v>
      </c>
      <c r="D34" s="12">
        <f t="shared" si="1"/>
        <v>-1</v>
      </c>
    </row>
    <row r="35" spans="2:4">
      <c r="B35" s="11">
        <v>19</v>
      </c>
      <c r="C35" s="12">
        <f t="shared" si="0"/>
        <v>-7</v>
      </c>
      <c r="D35" s="12">
        <f t="shared" si="1"/>
        <v>-1</v>
      </c>
    </row>
    <row r="36" spans="2:4">
      <c r="B36" s="11">
        <v>20</v>
      </c>
      <c r="C36" s="12">
        <f t="shared" si="0"/>
        <v>-7</v>
      </c>
      <c r="D36" s="12">
        <f t="shared" si="1"/>
        <v>-1</v>
      </c>
    </row>
    <row r="37" spans="2:4">
      <c r="B37" s="11">
        <v>21</v>
      </c>
      <c r="C37" s="12">
        <f t="shared" si="0"/>
        <v>-7</v>
      </c>
      <c r="D37" s="12">
        <f t="shared" si="1"/>
        <v>-1</v>
      </c>
    </row>
    <row r="38" spans="2:4">
      <c r="B38" s="11">
        <v>22</v>
      </c>
      <c r="C38" s="12">
        <f t="shared" si="0"/>
        <v>-7</v>
      </c>
      <c r="D38" s="12">
        <f t="shared" si="1"/>
        <v>-1</v>
      </c>
    </row>
    <row r="39" spans="2:4">
      <c r="B39" s="11">
        <v>23</v>
      </c>
      <c r="C39" s="12">
        <f t="shared" si="0"/>
        <v>-7</v>
      </c>
      <c r="D39" s="12">
        <f t="shared" si="1"/>
        <v>-1</v>
      </c>
    </row>
    <row r="40" spans="2:4">
      <c r="B40" s="11">
        <v>24</v>
      </c>
      <c r="C40" s="12">
        <f t="shared" si="0"/>
        <v>-7</v>
      </c>
      <c r="D40" s="12">
        <f t="shared" si="1"/>
        <v>-1</v>
      </c>
    </row>
    <row r="41" spans="2:4">
      <c r="B41" s="11">
        <v>25</v>
      </c>
      <c r="C41" s="12">
        <f t="shared" si="0"/>
        <v>-7</v>
      </c>
      <c r="D41" s="12">
        <f t="shared" si="1"/>
        <v>-1</v>
      </c>
    </row>
    <row r="42" spans="2:4">
      <c r="B42" s="11">
        <v>26</v>
      </c>
      <c r="C42" s="12">
        <f t="shared" si="0"/>
        <v>-7</v>
      </c>
      <c r="D42" s="12">
        <f t="shared" si="1"/>
        <v>-1</v>
      </c>
    </row>
    <row r="43" spans="2:4">
      <c r="B43" s="11">
        <v>27</v>
      </c>
      <c r="C43" s="12">
        <f t="shared" si="0"/>
        <v>-7</v>
      </c>
      <c r="D43" s="12">
        <f t="shared" si="1"/>
        <v>-1</v>
      </c>
    </row>
    <row r="44" spans="2:4">
      <c r="B44" s="11">
        <v>28</v>
      </c>
      <c r="C44" s="12">
        <f t="shared" si="0"/>
        <v>-7</v>
      </c>
      <c r="D44" s="12">
        <f t="shared" si="1"/>
        <v>-1</v>
      </c>
    </row>
    <row r="45" spans="2:4">
      <c r="B45" s="11">
        <v>29</v>
      </c>
      <c r="C45" s="12">
        <f t="shared" si="0"/>
        <v>-7</v>
      </c>
      <c r="D45" s="12">
        <f t="shared" si="1"/>
        <v>-1</v>
      </c>
    </row>
    <row r="46" spans="2:4">
      <c r="B46" s="11">
        <v>30</v>
      </c>
      <c r="C46" s="12">
        <f t="shared" si="0"/>
        <v>-7</v>
      </c>
      <c r="D46" s="12">
        <f t="shared" si="1"/>
        <v>-1</v>
      </c>
    </row>
    <row r="47" spans="2:4">
      <c r="B47" s="11">
        <v>31</v>
      </c>
      <c r="C47" s="12">
        <f t="shared" si="0"/>
        <v>-7</v>
      </c>
      <c r="D47" s="12">
        <f t="shared" si="1"/>
        <v>-1</v>
      </c>
    </row>
    <row r="48" spans="2:4">
      <c r="B48" s="11">
        <v>32</v>
      </c>
      <c r="C48" s="12">
        <f t="shared" ref="C48:C79" si="2">(MAX(B48-$C$10,0)-MAX(B48-$C$12,0)-($C$11-$C$13))</f>
        <v>-7</v>
      </c>
      <c r="D48" s="12">
        <f t="shared" si="1"/>
        <v>-1</v>
      </c>
    </row>
    <row r="49" spans="2:4">
      <c r="B49" s="11">
        <v>33</v>
      </c>
      <c r="C49" s="12">
        <f t="shared" si="2"/>
        <v>-7</v>
      </c>
      <c r="D49" s="12">
        <f t="shared" si="1"/>
        <v>-1</v>
      </c>
    </row>
    <row r="50" spans="2:4">
      <c r="B50" s="11">
        <v>34</v>
      </c>
      <c r="C50" s="12">
        <f t="shared" si="2"/>
        <v>-7</v>
      </c>
      <c r="D50" s="12">
        <f t="shared" si="1"/>
        <v>-1</v>
      </c>
    </row>
    <row r="51" spans="2:4">
      <c r="B51" s="11">
        <v>35</v>
      </c>
      <c r="C51" s="12">
        <f t="shared" si="2"/>
        <v>-7</v>
      </c>
      <c r="D51" s="12">
        <f t="shared" si="1"/>
        <v>-1</v>
      </c>
    </row>
    <row r="52" spans="2:4">
      <c r="B52" s="11">
        <v>36</v>
      </c>
      <c r="C52" s="12">
        <f t="shared" si="2"/>
        <v>-7</v>
      </c>
      <c r="D52" s="12">
        <f t="shared" si="1"/>
        <v>-1</v>
      </c>
    </row>
    <row r="53" spans="2:4">
      <c r="B53" s="11">
        <v>37</v>
      </c>
      <c r="C53" s="12">
        <f t="shared" si="2"/>
        <v>-7</v>
      </c>
      <c r="D53" s="12">
        <f t="shared" si="1"/>
        <v>-1</v>
      </c>
    </row>
    <row r="54" spans="2:4">
      <c r="B54" s="11">
        <v>38</v>
      </c>
      <c r="C54" s="12">
        <f t="shared" si="2"/>
        <v>-7</v>
      </c>
      <c r="D54" s="12">
        <f t="shared" si="1"/>
        <v>-1</v>
      </c>
    </row>
    <row r="55" spans="2:4">
      <c r="B55" s="11">
        <v>39</v>
      </c>
      <c r="C55" s="12">
        <f t="shared" si="2"/>
        <v>-7</v>
      </c>
      <c r="D55" s="12">
        <f t="shared" si="1"/>
        <v>-1</v>
      </c>
    </row>
    <row r="56" spans="2:4">
      <c r="B56" s="11">
        <v>40</v>
      </c>
      <c r="C56" s="12">
        <f t="shared" si="2"/>
        <v>-7</v>
      </c>
      <c r="D56" s="12">
        <f t="shared" si="1"/>
        <v>-1</v>
      </c>
    </row>
    <row r="57" spans="2:4">
      <c r="B57" s="11">
        <v>41</v>
      </c>
      <c r="C57" s="12">
        <f t="shared" si="2"/>
        <v>-7</v>
      </c>
      <c r="D57" s="12">
        <f t="shared" si="1"/>
        <v>-1</v>
      </c>
    </row>
    <row r="58" spans="2:4">
      <c r="B58" s="11">
        <v>42</v>
      </c>
      <c r="C58" s="12">
        <f t="shared" si="2"/>
        <v>-7</v>
      </c>
      <c r="D58" s="12">
        <f t="shared" si="1"/>
        <v>-1</v>
      </c>
    </row>
    <row r="59" spans="2:4">
      <c r="B59" s="11">
        <v>43</v>
      </c>
      <c r="C59" s="12">
        <f t="shared" si="2"/>
        <v>-7</v>
      </c>
      <c r="D59" s="12">
        <f t="shared" si="1"/>
        <v>-1</v>
      </c>
    </row>
    <row r="60" spans="2:4">
      <c r="B60" s="11">
        <v>44</v>
      </c>
      <c r="C60" s="12">
        <f t="shared" si="2"/>
        <v>-7</v>
      </c>
      <c r="D60" s="12">
        <f t="shared" si="1"/>
        <v>-1</v>
      </c>
    </row>
    <row r="61" spans="2:4">
      <c r="B61" s="11">
        <v>45</v>
      </c>
      <c r="C61" s="12">
        <f t="shared" si="2"/>
        <v>-7</v>
      </c>
      <c r="D61" s="12">
        <f t="shared" si="1"/>
        <v>-1</v>
      </c>
    </row>
    <row r="62" spans="2:4">
      <c r="B62" s="11">
        <v>46</v>
      </c>
      <c r="C62" s="12">
        <f t="shared" si="2"/>
        <v>-7</v>
      </c>
      <c r="D62" s="12">
        <f t="shared" si="1"/>
        <v>-1</v>
      </c>
    </row>
    <row r="63" spans="2:4">
      <c r="B63" s="11">
        <v>47</v>
      </c>
      <c r="C63" s="12">
        <f t="shared" si="2"/>
        <v>-7</v>
      </c>
      <c r="D63" s="12">
        <f t="shared" si="1"/>
        <v>-1</v>
      </c>
    </row>
    <row r="64" spans="2:4">
      <c r="B64" s="11">
        <v>48</v>
      </c>
      <c r="C64" s="12">
        <f t="shared" si="2"/>
        <v>-7</v>
      </c>
      <c r="D64" s="12">
        <f t="shared" si="1"/>
        <v>-1</v>
      </c>
    </row>
    <row r="65" spans="2:4">
      <c r="B65" s="11">
        <v>49</v>
      </c>
      <c r="C65" s="12">
        <f t="shared" si="2"/>
        <v>-7</v>
      </c>
      <c r="D65" s="12">
        <f t="shared" si="1"/>
        <v>-1</v>
      </c>
    </row>
    <row r="66" spans="2:4">
      <c r="B66" s="11">
        <v>50</v>
      </c>
      <c r="C66" s="12">
        <f t="shared" si="2"/>
        <v>-7</v>
      </c>
      <c r="D66" s="12">
        <f t="shared" si="1"/>
        <v>-1</v>
      </c>
    </row>
    <row r="67" spans="2:4">
      <c r="B67" s="11">
        <v>51</v>
      </c>
      <c r="C67" s="12">
        <f t="shared" si="2"/>
        <v>-7</v>
      </c>
      <c r="D67" s="12">
        <f t="shared" si="1"/>
        <v>-1</v>
      </c>
    </row>
    <row r="68" spans="2:4">
      <c r="B68" s="11">
        <v>52</v>
      </c>
      <c r="C68" s="12">
        <f t="shared" si="2"/>
        <v>-7</v>
      </c>
      <c r="D68" s="12">
        <f t="shared" si="1"/>
        <v>-1</v>
      </c>
    </row>
    <row r="69" spans="2:4">
      <c r="B69" s="11">
        <v>53</v>
      </c>
      <c r="C69" s="12">
        <f t="shared" si="2"/>
        <v>-7</v>
      </c>
      <c r="D69" s="12">
        <f t="shared" si="1"/>
        <v>-1</v>
      </c>
    </row>
    <row r="70" spans="2:4">
      <c r="B70" s="11">
        <v>54</v>
      </c>
      <c r="C70" s="12">
        <f t="shared" si="2"/>
        <v>-7</v>
      </c>
      <c r="D70" s="12">
        <f t="shared" si="1"/>
        <v>-1</v>
      </c>
    </row>
    <row r="71" spans="2:4">
      <c r="B71" s="11">
        <v>55</v>
      </c>
      <c r="C71" s="12">
        <f t="shared" si="2"/>
        <v>-7</v>
      </c>
      <c r="D71" s="12">
        <f t="shared" si="1"/>
        <v>-1</v>
      </c>
    </row>
    <row r="72" spans="2:4">
      <c r="B72" s="11">
        <v>56</v>
      </c>
      <c r="C72" s="12">
        <f t="shared" si="2"/>
        <v>-7</v>
      </c>
      <c r="D72" s="12">
        <f t="shared" si="1"/>
        <v>-1</v>
      </c>
    </row>
    <row r="73" spans="2:4">
      <c r="B73" s="11">
        <v>57</v>
      </c>
      <c r="C73" s="12">
        <f t="shared" si="2"/>
        <v>-7</v>
      </c>
      <c r="D73" s="12">
        <f t="shared" si="1"/>
        <v>-1</v>
      </c>
    </row>
    <row r="74" spans="2:4">
      <c r="B74" s="11">
        <v>58</v>
      </c>
      <c r="C74" s="12">
        <f t="shared" si="2"/>
        <v>-7</v>
      </c>
      <c r="D74" s="12">
        <f t="shared" si="1"/>
        <v>-1</v>
      </c>
    </row>
    <row r="75" spans="2:4">
      <c r="B75" s="11">
        <v>59</v>
      </c>
      <c r="C75" s="12">
        <f t="shared" si="2"/>
        <v>-7</v>
      </c>
      <c r="D75" s="12">
        <f t="shared" si="1"/>
        <v>-1</v>
      </c>
    </row>
    <row r="76" spans="2:4">
      <c r="B76" s="11">
        <v>60</v>
      </c>
      <c r="C76" s="12">
        <f t="shared" si="2"/>
        <v>-7</v>
      </c>
      <c r="D76" s="12">
        <f t="shared" si="1"/>
        <v>-1</v>
      </c>
    </row>
    <row r="77" spans="2:4">
      <c r="B77" s="11">
        <v>61</v>
      </c>
      <c r="C77" s="12">
        <f t="shared" si="2"/>
        <v>-7</v>
      </c>
      <c r="D77" s="12">
        <f t="shared" si="1"/>
        <v>-1</v>
      </c>
    </row>
    <row r="78" spans="2:4">
      <c r="B78" s="11">
        <v>62</v>
      </c>
      <c r="C78" s="12">
        <f t="shared" si="2"/>
        <v>-7</v>
      </c>
      <c r="D78" s="12">
        <f t="shared" si="1"/>
        <v>-1</v>
      </c>
    </row>
    <row r="79" spans="2:4">
      <c r="B79" s="11">
        <v>63</v>
      </c>
      <c r="C79" s="12">
        <f t="shared" si="2"/>
        <v>-7</v>
      </c>
      <c r="D79" s="12">
        <f t="shared" si="1"/>
        <v>-1</v>
      </c>
    </row>
    <row r="80" spans="2:4">
      <c r="B80" s="11">
        <v>64</v>
      </c>
      <c r="C80" s="12">
        <f t="shared" ref="C80:C111" si="3">(MAX(B80-$C$10,0)-MAX(B80-$C$12,0)-($C$11-$C$13))</f>
        <v>-7</v>
      </c>
      <c r="D80" s="12">
        <f t="shared" si="1"/>
        <v>-1</v>
      </c>
    </row>
    <row r="81" spans="2:4">
      <c r="B81" s="11">
        <v>65</v>
      </c>
      <c r="C81" s="12">
        <f t="shared" si="3"/>
        <v>-7</v>
      </c>
      <c r="D81" s="12">
        <f t="shared" ref="D81:D144" si="4">(MAX(B81-$C$10,0)-MAX(B81-$C$12,0))/($C$11-$C$13)-1</f>
        <v>-1</v>
      </c>
    </row>
    <row r="82" spans="2:4">
      <c r="B82" s="11">
        <v>66</v>
      </c>
      <c r="C82" s="12">
        <f t="shared" si="3"/>
        <v>-7</v>
      </c>
      <c r="D82" s="12">
        <f t="shared" si="4"/>
        <v>-1</v>
      </c>
    </row>
    <row r="83" spans="2:4">
      <c r="B83" s="11">
        <v>67</v>
      </c>
      <c r="C83" s="12">
        <f t="shared" si="3"/>
        <v>-7</v>
      </c>
      <c r="D83" s="12">
        <f t="shared" si="4"/>
        <v>-1</v>
      </c>
    </row>
    <row r="84" spans="2:4">
      <c r="B84" s="11">
        <v>68</v>
      </c>
      <c r="C84" s="12">
        <f t="shared" si="3"/>
        <v>-7</v>
      </c>
      <c r="D84" s="12">
        <f t="shared" si="4"/>
        <v>-1</v>
      </c>
    </row>
    <row r="85" spans="2:4">
      <c r="B85" s="11">
        <v>69</v>
      </c>
      <c r="C85" s="12">
        <f t="shared" si="3"/>
        <v>-7</v>
      </c>
      <c r="D85" s="12">
        <f t="shared" si="4"/>
        <v>-1</v>
      </c>
    </row>
    <row r="86" spans="2:4">
      <c r="B86" s="11">
        <v>70</v>
      </c>
      <c r="C86" s="12">
        <f t="shared" si="3"/>
        <v>-7</v>
      </c>
      <c r="D86" s="12">
        <f t="shared" si="4"/>
        <v>-1</v>
      </c>
    </row>
    <row r="87" spans="2:4">
      <c r="B87" s="11">
        <v>71</v>
      </c>
      <c r="C87" s="12">
        <f t="shared" si="3"/>
        <v>-7</v>
      </c>
      <c r="D87" s="12">
        <f t="shared" si="4"/>
        <v>-1</v>
      </c>
    </row>
    <row r="88" spans="2:4">
      <c r="B88" s="11">
        <v>72</v>
      </c>
      <c r="C88" s="12">
        <f t="shared" si="3"/>
        <v>-7</v>
      </c>
      <c r="D88" s="12">
        <f t="shared" si="4"/>
        <v>-1</v>
      </c>
    </row>
    <row r="89" spans="2:4">
      <c r="B89" s="11">
        <v>73</v>
      </c>
      <c r="C89" s="12">
        <f t="shared" si="3"/>
        <v>-7</v>
      </c>
      <c r="D89" s="12">
        <f t="shared" si="4"/>
        <v>-1</v>
      </c>
    </row>
    <row r="90" spans="2:4">
      <c r="B90" s="11">
        <v>74</v>
      </c>
      <c r="C90" s="12">
        <f t="shared" si="3"/>
        <v>-7</v>
      </c>
      <c r="D90" s="12">
        <f t="shared" si="4"/>
        <v>-1</v>
      </c>
    </row>
    <row r="91" spans="2:4">
      <c r="B91" s="11">
        <v>75</v>
      </c>
      <c r="C91" s="12">
        <f t="shared" si="3"/>
        <v>-7</v>
      </c>
      <c r="D91" s="12">
        <f t="shared" si="4"/>
        <v>-1</v>
      </c>
    </row>
    <row r="92" spans="2:4">
      <c r="B92" s="11">
        <v>76</v>
      </c>
      <c r="C92" s="12">
        <f t="shared" si="3"/>
        <v>-7</v>
      </c>
      <c r="D92" s="12">
        <f t="shared" si="4"/>
        <v>-1</v>
      </c>
    </row>
    <row r="93" spans="2:4">
      <c r="B93" s="11">
        <v>77</v>
      </c>
      <c r="C93" s="12">
        <f t="shared" si="3"/>
        <v>-7</v>
      </c>
      <c r="D93" s="12">
        <f t="shared" si="4"/>
        <v>-1</v>
      </c>
    </row>
    <row r="94" spans="2:4">
      <c r="B94" s="11">
        <v>78</v>
      </c>
      <c r="C94" s="12">
        <f t="shared" si="3"/>
        <v>-7</v>
      </c>
      <c r="D94" s="12">
        <f t="shared" si="4"/>
        <v>-1</v>
      </c>
    </row>
    <row r="95" spans="2:4">
      <c r="B95" s="11">
        <v>79</v>
      </c>
      <c r="C95" s="12">
        <f t="shared" si="3"/>
        <v>-7</v>
      </c>
      <c r="D95" s="12">
        <f t="shared" si="4"/>
        <v>-1</v>
      </c>
    </row>
    <row r="96" spans="2:4">
      <c r="B96" s="11">
        <v>80</v>
      </c>
      <c r="C96" s="12">
        <f t="shared" si="3"/>
        <v>-7</v>
      </c>
      <c r="D96" s="12">
        <f t="shared" si="4"/>
        <v>-1</v>
      </c>
    </row>
    <row r="97" spans="2:4">
      <c r="B97" s="11">
        <v>81</v>
      </c>
      <c r="C97" s="12">
        <f t="shared" si="3"/>
        <v>-7</v>
      </c>
      <c r="D97" s="12">
        <f t="shared" si="4"/>
        <v>-1</v>
      </c>
    </row>
    <row r="98" spans="2:4">
      <c r="B98" s="11">
        <v>82</v>
      </c>
      <c r="C98" s="12">
        <f t="shared" si="3"/>
        <v>-7</v>
      </c>
      <c r="D98" s="12">
        <f t="shared" si="4"/>
        <v>-1</v>
      </c>
    </row>
    <row r="99" spans="2:4">
      <c r="B99" s="11">
        <v>83</v>
      </c>
      <c r="C99" s="12">
        <f t="shared" si="3"/>
        <v>-7</v>
      </c>
      <c r="D99" s="12">
        <f t="shared" si="4"/>
        <v>-1</v>
      </c>
    </row>
    <row r="100" spans="2:4">
      <c r="B100" s="11">
        <v>84</v>
      </c>
      <c r="C100" s="12">
        <f t="shared" si="3"/>
        <v>-7</v>
      </c>
      <c r="D100" s="12">
        <f t="shared" si="4"/>
        <v>-1</v>
      </c>
    </row>
    <row r="101" spans="2:4">
      <c r="B101" s="11">
        <v>85</v>
      </c>
      <c r="C101" s="12">
        <f t="shared" si="3"/>
        <v>-7</v>
      </c>
      <c r="D101" s="12">
        <f t="shared" si="4"/>
        <v>-1</v>
      </c>
    </row>
    <row r="102" spans="2:4">
      <c r="B102" s="11">
        <v>86</v>
      </c>
      <c r="C102" s="12">
        <f t="shared" si="3"/>
        <v>-7</v>
      </c>
      <c r="D102" s="12">
        <f t="shared" si="4"/>
        <v>-1</v>
      </c>
    </row>
    <row r="103" spans="2:4">
      <c r="B103" s="11">
        <v>87</v>
      </c>
      <c r="C103" s="12">
        <f t="shared" si="3"/>
        <v>-7</v>
      </c>
      <c r="D103" s="12">
        <f t="shared" si="4"/>
        <v>-1</v>
      </c>
    </row>
    <row r="104" spans="2:4">
      <c r="B104" s="11">
        <v>88</v>
      </c>
      <c r="C104" s="12">
        <f t="shared" si="3"/>
        <v>-7</v>
      </c>
      <c r="D104" s="12">
        <f t="shared" si="4"/>
        <v>-1</v>
      </c>
    </row>
    <row r="105" spans="2:4">
      <c r="B105" s="11">
        <v>89</v>
      </c>
      <c r="C105" s="12">
        <f t="shared" si="3"/>
        <v>-7</v>
      </c>
      <c r="D105" s="12">
        <f t="shared" si="4"/>
        <v>-1</v>
      </c>
    </row>
    <row r="106" spans="2:4">
      <c r="B106" s="11">
        <v>90</v>
      </c>
      <c r="C106" s="12">
        <f t="shared" si="3"/>
        <v>-7</v>
      </c>
      <c r="D106" s="12">
        <f t="shared" si="4"/>
        <v>-1</v>
      </c>
    </row>
    <row r="107" spans="2:4">
      <c r="B107" s="11">
        <v>91</v>
      </c>
      <c r="C107" s="12">
        <f t="shared" si="3"/>
        <v>-6</v>
      </c>
      <c r="D107" s="12">
        <f t="shared" si="4"/>
        <v>-0.85714285714285721</v>
      </c>
    </row>
    <row r="108" spans="2:4">
      <c r="B108" s="11">
        <v>92</v>
      </c>
      <c r="C108" s="12">
        <f t="shared" si="3"/>
        <v>-5</v>
      </c>
      <c r="D108" s="12">
        <f t="shared" si="4"/>
        <v>-0.7142857142857143</v>
      </c>
    </row>
    <row r="109" spans="2:4">
      <c r="B109" s="11">
        <v>93</v>
      </c>
      <c r="C109" s="12">
        <f t="shared" si="3"/>
        <v>-4</v>
      </c>
      <c r="D109" s="12">
        <f t="shared" si="4"/>
        <v>-0.5714285714285714</v>
      </c>
    </row>
    <row r="110" spans="2:4">
      <c r="B110" s="11">
        <v>94</v>
      </c>
      <c r="C110" s="12">
        <f t="shared" si="3"/>
        <v>-3</v>
      </c>
      <c r="D110" s="12">
        <f t="shared" si="4"/>
        <v>-0.4285714285714286</v>
      </c>
    </row>
    <row r="111" spans="2:4">
      <c r="B111" s="11">
        <v>95</v>
      </c>
      <c r="C111" s="12">
        <f t="shared" si="3"/>
        <v>-2</v>
      </c>
      <c r="D111" s="12">
        <f t="shared" si="4"/>
        <v>-0.2857142857142857</v>
      </c>
    </row>
    <row r="112" spans="2:4">
      <c r="B112" s="11">
        <v>96</v>
      </c>
      <c r="C112" s="12">
        <f t="shared" ref="C112:C143" si="5">(MAX(B112-$C$10,0)-MAX(B112-$C$12,0)-($C$11-$C$13))</f>
        <v>-1</v>
      </c>
      <c r="D112" s="12">
        <f t="shared" si="4"/>
        <v>-0.1428571428571429</v>
      </c>
    </row>
    <row r="113" spans="2:4">
      <c r="B113" s="11">
        <v>97</v>
      </c>
      <c r="C113" s="12">
        <f t="shared" si="5"/>
        <v>0</v>
      </c>
      <c r="D113" s="12">
        <f t="shared" si="4"/>
        <v>0</v>
      </c>
    </row>
    <row r="114" spans="2:4">
      <c r="B114" s="11">
        <v>98</v>
      </c>
      <c r="C114" s="12">
        <f t="shared" si="5"/>
        <v>1</v>
      </c>
      <c r="D114" s="12">
        <f t="shared" si="4"/>
        <v>0.14285714285714279</v>
      </c>
    </row>
    <row r="115" spans="2:4">
      <c r="B115" s="11">
        <v>99</v>
      </c>
      <c r="C115" s="12">
        <f t="shared" si="5"/>
        <v>2</v>
      </c>
      <c r="D115" s="12">
        <f t="shared" si="4"/>
        <v>0.28571428571428581</v>
      </c>
    </row>
    <row r="116" spans="2:4">
      <c r="B116" s="11">
        <v>100</v>
      </c>
      <c r="C116" s="12">
        <f t="shared" si="5"/>
        <v>3</v>
      </c>
      <c r="D116" s="12">
        <f t="shared" si="4"/>
        <v>0.4285714285714286</v>
      </c>
    </row>
    <row r="117" spans="2:4">
      <c r="B117" s="11">
        <v>101</v>
      </c>
      <c r="C117" s="12">
        <f t="shared" si="5"/>
        <v>4</v>
      </c>
      <c r="D117" s="12">
        <f t="shared" si="4"/>
        <v>0.5714285714285714</v>
      </c>
    </row>
    <row r="118" spans="2:4">
      <c r="B118" s="11">
        <v>102</v>
      </c>
      <c r="C118" s="12">
        <f t="shared" si="5"/>
        <v>5</v>
      </c>
      <c r="D118" s="12">
        <f t="shared" si="4"/>
        <v>0.71428571428571419</v>
      </c>
    </row>
    <row r="119" spans="2:4">
      <c r="B119" s="11">
        <v>103</v>
      </c>
      <c r="C119" s="12">
        <f t="shared" si="5"/>
        <v>6</v>
      </c>
      <c r="D119" s="12">
        <f t="shared" si="4"/>
        <v>0.85714285714285721</v>
      </c>
    </row>
    <row r="120" spans="2:4">
      <c r="B120" s="11">
        <v>104</v>
      </c>
      <c r="C120" s="12">
        <f t="shared" si="5"/>
        <v>7</v>
      </c>
      <c r="D120" s="12">
        <f t="shared" si="4"/>
        <v>1</v>
      </c>
    </row>
    <row r="121" spans="2:4">
      <c r="B121" s="11">
        <v>105</v>
      </c>
      <c r="C121" s="12">
        <f t="shared" si="5"/>
        <v>8</v>
      </c>
      <c r="D121" s="12">
        <f t="shared" si="4"/>
        <v>1.1428571428571428</v>
      </c>
    </row>
    <row r="122" spans="2:4">
      <c r="B122" s="11">
        <v>106</v>
      </c>
      <c r="C122" s="12">
        <f t="shared" si="5"/>
        <v>9</v>
      </c>
      <c r="D122" s="12">
        <f t="shared" si="4"/>
        <v>1.2857142857142856</v>
      </c>
    </row>
    <row r="123" spans="2:4">
      <c r="B123" s="11">
        <v>107</v>
      </c>
      <c r="C123" s="12">
        <f t="shared" si="5"/>
        <v>10</v>
      </c>
      <c r="D123" s="12">
        <f t="shared" si="4"/>
        <v>1.4285714285714284</v>
      </c>
    </row>
    <row r="124" spans="2:4">
      <c r="B124" s="11">
        <v>108</v>
      </c>
      <c r="C124" s="12">
        <f t="shared" si="5"/>
        <v>11</v>
      </c>
      <c r="D124" s="12">
        <f t="shared" si="4"/>
        <v>1.5714285714285716</v>
      </c>
    </row>
    <row r="125" spans="2:4">
      <c r="B125" s="11">
        <v>109</v>
      </c>
      <c r="C125" s="12">
        <f t="shared" si="5"/>
        <v>12</v>
      </c>
      <c r="D125" s="12">
        <f t="shared" si="4"/>
        <v>1.7142857142857144</v>
      </c>
    </row>
    <row r="126" spans="2:4">
      <c r="B126" s="11">
        <v>110</v>
      </c>
      <c r="C126" s="12">
        <f t="shared" si="5"/>
        <v>13</v>
      </c>
      <c r="D126" s="12">
        <f t="shared" si="4"/>
        <v>1.8571428571428572</v>
      </c>
    </row>
    <row r="127" spans="2:4">
      <c r="B127" s="11">
        <v>111</v>
      </c>
      <c r="C127" s="12">
        <f t="shared" si="5"/>
        <v>13</v>
      </c>
      <c r="D127" s="12">
        <f t="shared" si="4"/>
        <v>1.8571428571428572</v>
      </c>
    </row>
    <row r="128" spans="2:4">
      <c r="B128" s="11">
        <v>112</v>
      </c>
      <c r="C128" s="12">
        <f t="shared" si="5"/>
        <v>13</v>
      </c>
      <c r="D128" s="12">
        <f t="shared" si="4"/>
        <v>1.8571428571428572</v>
      </c>
    </row>
    <row r="129" spans="2:4">
      <c r="B129" s="11">
        <v>113</v>
      </c>
      <c r="C129" s="12">
        <f t="shared" si="5"/>
        <v>13</v>
      </c>
      <c r="D129" s="12">
        <f t="shared" si="4"/>
        <v>1.8571428571428572</v>
      </c>
    </row>
    <row r="130" spans="2:4">
      <c r="B130" s="11">
        <v>114</v>
      </c>
      <c r="C130" s="12">
        <f t="shared" si="5"/>
        <v>13</v>
      </c>
      <c r="D130" s="12">
        <f t="shared" si="4"/>
        <v>1.8571428571428572</v>
      </c>
    </row>
    <row r="131" spans="2:4">
      <c r="B131" s="11">
        <v>115</v>
      </c>
      <c r="C131" s="12">
        <f t="shared" si="5"/>
        <v>13</v>
      </c>
      <c r="D131" s="12">
        <f t="shared" si="4"/>
        <v>1.8571428571428572</v>
      </c>
    </row>
    <row r="132" spans="2:4">
      <c r="B132" s="11">
        <v>116</v>
      </c>
      <c r="C132" s="12">
        <f t="shared" si="5"/>
        <v>13</v>
      </c>
      <c r="D132" s="12">
        <f t="shared" si="4"/>
        <v>1.8571428571428572</v>
      </c>
    </row>
    <row r="133" spans="2:4">
      <c r="B133" s="11">
        <v>117</v>
      </c>
      <c r="C133" s="12">
        <f t="shared" si="5"/>
        <v>13</v>
      </c>
      <c r="D133" s="12">
        <f t="shared" si="4"/>
        <v>1.8571428571428572</v>
      </c>
    </row>
    <row r="134" spans="2:4">
      <c r="B134" s="11">
        <v>118</v>
      </c>
      <c r="C134" s="12">
        <f t="shared" si="5"/>
        <v>13</v>
      </c>
      <c r="D134" s="12">
        <f t="shared" si="4"/>
        <v>1.8571428571428572</v>
      </c>
    </row>
    <row r="135" spans="2:4">
      <c r="B135" s="11">
        <v>119</v>
      </c>
      <c r="C135" s="12">
        <f t="shared" si="5"/>
        <v>13</v>
      </c>
      <c r="D135" s="12">
        <f t="shared" si="4"/>
        <v>1.8571428571428572</v>
      </c>
    </row>
    <row r="136" spans="2:4">
      <c r="B136" s="11">
        <v>120</v>
      </c>
      <c r="C136" s="12">
        <f t="shared" si="5"/>
        <v>13</v>
      </c>
      <c r="D136" s="12">
        <f t="shared" si="4"/>
        <v>1.8571428571428572</v>
      </c>
    </row>
    <row r="137" spans="2:4">
      <c r="B137" s="11">
        <v>121</v>
      </c>
      <c r="C137" s="12">
        <f t="shared" si="5"/>
        <v>13</v>
      </c>
      <c r="D137" s="12">
        <f t="shared" si="4"/>
        <v>1.8571428571428572</v>
      </c>
    </row>
    <row r="138" spans="2:4">
      <c r="B138" s="11">
        <v>122</v>
      </c>
      <c r="C138" s="12">
        <f t="shared" si="5"/>
        <v>13</v>
      </c>
      <c r="D138" s="12">
        <f t="shared" si="4"/>
        <v>1.8571428571428572</v>
      </c>
    </row>
    <row r="139" spans="2:4">
      <c r="B139" s="11">
        <v>123</v>
      </c>
      <c r="C139" s="12">
        <f t="shared" si="5"/>
        <v>13</v>
      </c>
      <c r="D139" s="12">
        <f t="shared" si="4"/>
        <v>1.8571428571428572</v>
      </c>
    </row>
    <row r="140" spans="2:4">
      <c r="B140" s="11">
        <v>124</v>
      </c>
      <c r="C140" s="12">
        <f t="shared" si="5"/>
        <v>13</v>
      </c>
      <c r="D140" s="12">
        <f t="shared" si="4"/>
        <v>1.8571428571428572</v>
      </c>
    </row>
    <row r="141" spans="2:4">
      <c r="B141" s="11">
        <v>125</v>
      </c>
      <c r="C141" s="12">
        <f t="shared" si="5"/>
        <v>13</v>
      </c>
      <c r="D141" s="12">
        <f t="shared" si="4"/>
        <v>1.8571428571428572</v>
      </c>
    </row>
    <row r="142" spans="2:4">
      <c r="B142" s="11">
        <v>126</v>
      </c>
      <c r="C142" s="12">
        <f t="shared" si="5"/>
        <v>13</v>
      </c>
      <c r="D142" s="12">
        <f t="shared" si="4"/>
        <v>1.8571428571428572</v>
      </c>
    </row>
    <row r="143" spans="2:4">
      <c r="B143" s="11">
        <v>127</v>
      </c>
      <c r="C143" s="12">
        <f t="shared" si="5"/>
        <v>13</v>
      </c>
      <c r="D143" s="12">
        <f t="shared" si="4"/>
        <v>1.8571428571428572</v>
      </c>
    </row>
    <row r="144" spans="2:4">
      <c r="B144" s="11">
        <v>128</v>
      </c>
      <c r="C144" s="12">
        <f t="shared" ref="C144:C175" si="6">(MAX(B144-$C$10,0)-MAX(B144-$C$12,0)-($C$11-$C$13))</f>
        <v>13</v>
      </c>
      <c r="D144" s="12">
        <f t="shared" si="4"/>
        <v>1.8571428571428572</v>
      </c>
    </row>
    <row r="145" spans="2:4">
      <c r="B145" s="11">
        <v>129</v>
      </c>
      <c r="C145" s="12">
        <f t="shared" si="6"/>
        <v>13</v>
      </c>
      <c r="D145" s="12">
        <f t="shared" ref="D145:D208" si="7">(MAX(B145-$C$10,0)-MAX(B145-$C$12,0))/($C$11-$C$13)-1</f>
        <v>1.8571428571428572</v>
      </c>
    </row>
    <row r="146" spans="2:4">
      <c r="B146" s="11">
        <v>130</v>
      </c>
      <c r="C146" s="12">
        <f t="shared" si="6"/>
        <v>13</v>
      </c>
      <c r="D146" s="12">
        <f t="shared" si="7"/>
        <v>1.8571428571428572</v>
      </c>
    </row>
    <row r="147" spans="2:4">
      <c r="B147" s="11">
        <v>131</v>
      </c>
      <c r="C147" s="12">
        <f t="shared" si="6"/>
        <v>13</v>
      </c>
      <c r="D147" s="12">
        <f t="shared" si="7"/>
        <v>1.8571428571428572</v>
      </c>
    </row>
    <row r="148" spans="2:4">
      <c r="B148" s="11">
        <v>132</v>
      </c>
      <c r="C148" s="12">
        <f t="shared" si="6"/>
        <v>13</v>
      </c>
      <c r="D148" s="12">
        <f t="shared" si="7"/>
        <v>1.8571428571428572</v>
      </c>
    </row>
    <row r="149" spans="2:4">
      <c r="B149" s="11">
        <v>133</v>
      </c>
      <c r="C149" s="12">
        <f t="shared" si="6"/>
        <v>13</v>
      </c>
      <c r="D149" s="12">
        <f t="shared" si="7"/>
        <v>1.8571428571428572</v>
      </c>
    </row>
    <row r="150" spans="2:4">
      <c r="B150" s="11">
        <v>134</v>
      </c>
      <c r="C150" s="12">
        <f t="shared" si="6"/>
        <v>13</v>
      </c>
      <c r="D150" s="12">
        <f t="shared" si="7"/>
        <v>1.8571428571428572</v>
      </c>
    </row>
    <row r="151" spans="2:4">
      <c r="B151" s="11">
        <v>135</v>
      </c>
      <c r="C151" s="12">
        <f t="shared" si="6"/>
        <v>13</v>
      </c>
      <c r="D151" s="12">
        <f t="shared" si="7"/>
        <v>1.8571428571428572</v>
      </c>
    </row>
    <row r="152" spans="2:4">
      <c r="B152" s="11">
        <v>136</v>
      </c>
      <c r="C152" s="12">
        <f t="shared" si="6"/>
        <v>13</v>
      </c>
      <c r="D152" s="12">
        <f t="shared" si="7"/>
        <v>1.8571428571428572</v>
      </c>
    </row>
    <row r="153" spans="2:4">
      <c r="B153" s="11">
        <v>137</v>
      </c>
      <c r="C153" s="12">
        <f t="shared" si="6"/>
        <v>13</v>
      </c>
      <c r="D153" s="12">
        <f t="shared" si="7"/>
        <v>1.8571428571428572</v>
      </c>
    </row>
    <row r="154" spans="2:4">
      <c r="B154" s="11">
        <v>138</v>
      </c>
      <c r="C154" s="12">
        <f t="shared" si="6"/>
        <v>13</v>
      </c>
      <c r="D154" s="12">
        <f t="shared" si="7"/>
        <v>1.8571428571428572</v>
      </c>
    </row>
    <row r="155" spans="2:4">
      <c r="B155" s="11">
        <v>139</v>
      </c>
      <c r="C155" s="12">
        <f t="shared" si="6"/>
        <v>13</v>
      </c>
      <c r="D155" s="12">
        <f t="shared" si="7"/>
        <v>1.8571428571428572</v>
      </c>
    </row>
    <row r="156" spans="2:4">
      <c r="B156" s="11">
        <v>140</v>
      </c>
      <c r="C156" s="12">
        <f t="shared" si="6"/>
        <v>13</v>
      </c>
      <c r="D156" s="12">
        <f t="shared" si="7"/>
        <v>1.8571428571428572</v>
      </c>
    </row>
    <row r="157" spans="2:4">
      <c r="B157" s="11">
        <v>141</v>
      </c>
      <c r="C157" s="12">
        <f t="shared" si="6"/>
        <v>13</v>
      </c>
      <c r="D157" s="12">
        <f t="shared" si="7"/>
        <v>1.8571428571428572</v>
      </c>
    </row>
    <row r="158" spans="2:4">
      <c r="B158" s="11">
        <v>142</v>
      </c>
      <c r="C158" s="12">
        <f t="shared" si="6"/>
        <v>13</v>
      </c>
      <c r="D158" s="12">
        <f t="shared" si="7"/>
        <v>1.8571428571428572</v>
      </c>
    </row>
    <row r="159" spans="2:4">
      <c r="B159" s="11">
        <v>143</v>
      </c>
      <c r="C159" s="12">
        <f t="shared" si="6"/>
        <v>13</v>
      </c>
      <c r="D159" s="12">
        <f t="shared" si="7"/>
        <v>1.8571428571428572</v>
      </c>
    </row>
    <row r="160" spans="2:4">
      <c r="B160" s="11">
        <v>144</v>
      </c>
      <c r="C160" s="12">
        <f t="shared" si="6"/>
        <v>13</v>
      </c>
      <c r="D160" s="12">
        <f t="shared" si="7"/>
        <v>1.8571428571428572</v>
      </c>
    </row>
    <row r="161" spans="2:4">
      <c r="B161" s="11">
        <v>145</v>
      </c>
      <c r="C161" s="12">
        <f t="shared" si="6"/>
        <v>13</v>
      </c>
      <c r="D161" s="12">
        <f t="shared" si="7"/>
        <v>1.8571428571428572</v>
      </c>
    </row>
    <row r="162" spans="2:4">
      <c r="B162" s="11">
        <v>146</v>
      </c>
      <c r="C162" s="12">
        <f t="shared" si="6"/>
        <v>13</v>
      </c>
      <c r="D162" s="12">
        <f t="shared" si="7"/>
        <v>1.8571428571428572</v>
      </c>
    </row>
    <row r="163" spans="2:4">
      <c r="B163" s="11">
        <v>147</v>
      </c>
      <c r="C163" s="12">
        <f t="shared" si="6"/>
        <v>13</v>
      </c>
      <c r="D163" s="12">
        <f t="shared" si="7"/>
        <v>1.8571428571428572</v>
      </c>
    </row>
    <row r="164" spans="2:4">
      <c r="B164" s="11">
        <v>148</v>
      </c>
      <c r="C164" s="12">
        <f t="shared" si="6"/>
        <v>13</v>
      </c>
      <c r="D164" s="12">
        <f t="shared" si="7"/>
        <v>1.8571428571428572</v>
      </c>
    </row>
    <row r="165" spans="2:4">
      <c r="B165" s="11">
        <v>149</v>
      </c>
      <c r="C165" s="12">
        <f t="shared" si="6"/>
        <v>13</v>
      </c>
      <c r="D165" s="12">
        <f t="shared" si="7"/>
        <v>1.8571428571428572</v>
      </c>
    </row>
    <row r="166" spans="2:4">
      <c r="B166" s="11">
        <v>150</v>
      </c>
      <c r="C166" s="12">
        <f t="shared" si="6"/>
        <v>13</v>
      </c>
      <c r="D166" s="12">
        <f t="shared" si="7"/>
        <v>1.8571428571428572</v>
      </c>
    </row>
    <row r="167" spans="2:4">
      <c r="B167" s="11">
        <v>151</v>
      </c>
      <c r="C167" s="12">
        <f t="shared" si="6"/>
        <v>13</v>
      </c>
      <c r="D167" s="12">
        <f t="shared" si="7"/>
        <v>1.8571428571428572</v>
      </c>
    </row>
    <row r="168" spans="2:4">
      <c r="B168" s="11">
        <v>152</v>
      </c>
      <c r="C168" s="12">
        <f t="shared" si="6"/>
        <v>13</v>
      </c>
      <c r="D168" s="12">
        <f t="shared" si="7"/>
        <v>1.8571428571428572</v>
      </c>
    </row>
    <row r="169" spans="2:4">
      <c r="B169" s="11">
        <v>153</v>
      </c>
      <c r="C169" s="12">
        <f t="shared" si="6"/>
        <v>13</v>
      </c>
      <c r="D169" s="12">
        <f t="shared" si="7"/>
        <v>1.8571428571428572</v>
      </c>
    </row>
    <row r="170" spans="2:4">
      <c r="B170" s="11">
        <v>154</v>
      </c>
      <c r="C170" s="12">
        <f t="shared" si="6"/>
        <v>13</v>
      </c>
      <c r="D170" s="12">
        <f t="shared" si="7"/>
        <v>1.8571428571428572</v>
      </c>
    </row>
    <row r="171" spans="2:4">
      <c r="B171" s="11">
        <v>155</v>
      </c>
      <c r="C171" s="12">
        <f t="shared" si="6"/>
        <v>13</v>
      </c>
      <c r="D171" s="12">
        <f t="shared" si="7"/>
        <v>1.8571428571428572</v>
      </c>
    </row>
    <row r="172" spans="2:4">
      <c r="B172" s="11">
        <v>156</v>
      </c>
      <c r="C172" s="12">
        <f t="shared" si="6"/>
        <v>13</v>
      </c>
      <c r="D172" s="12">
        <f t="shared" si="7"/>
        <v>1.8571428571428572</v>
      </c>
    </row>
    <row r="173" spans="2:4">
      <c r="B173" s="11">
        <v>157</v>
      </c>
      <c r="C173" s="12">
        <f t="shared" si="6"/>
        <v>13</v>
      </c>
      <c r="D173" s="12">
        <f t="shared" si="7"/>
        <v>1.8571428571428572</v>
      </c>
    </row>
    <row r="174" spans="2:4">
      <c r="B174" s="11">
        <v>158</v>
      </c>
      <c r="C174" s="12">
        <f t="shared" si="6"/>
        <v>13</v>
      </c>
      <c r="D174" s="12">
        <f t="shared" si="7"/>
        <v>1.8571428571428572</v>
      </c>
    </row>
    <row r="175" spans="2:4">
      <c r="B175" s="11">
        <v>159</v>
      </c>
      <c r="C175" s="12">
        <f t="shared" si="6"/>
        <v>13</v>
      </c>
      <c r="D175" s="12">
        <f t="shared" si="7"/>
        <v>1.8571428571428572</v>
      </c>
    </row>
    <row r="176" spans="2:4">
      <c r="B176" s="11">
        <v>160</v>
      </c>
      <c r="C176" s="12">
        <f t="shared" ref="C176:C196" si="8">(MAX(B176-$C$10,0)-MAX(B176-$C$12,0)-($C$11-$C$13))</f>
        <v>13</v>
      </c>
      <c r="D176" s="12">
        <f t="shared" si="7"/>
        <v>1.8571428571428572</v>
      </c>
    </row>
    <row r="177" spans="2:4">
      <c r="B177" s="11">
        <v>161</v>
      </c>
      <c r="C177" s="12">
        <f t="shared" si="8"/>
        <v>13</v>
      </c>
      <c r="D177" s="12">
        <f t="shared" si="7"/>
        <v>1.8571428571428572</v>
      </c>
    </row>
    <row r="178" spans="2:4">
      <c r="B178" s="11">
        <v>162</v>
      </c>
      <c r="C178" s="12">
        <f t="shared" si="8"/>
        <v>13</v>
      </c>
      <c r="D178" s="12">
        <f t="shared" si="7"/>
        <v>1.8571428571428572</v>
      </c>
    </row>
    <row r="179" spans="2:4">
      <c r="B179" s="11">
        <v>163</v>
      </c>
      <c r="C179" s="12">
        <f t="shared" si="8"/>
        <v>13</v>
      </c>
      <c r="D179" s="12">
        <f t="shared" si="7"/>
        <v>1.8571428571428572</v>
      </c>
    </row>
    <row r="180" spans="2:4">
      <c r="B180" s="11">
        <v>164</v>
      </c>
      <c r="C180" s="12">
        <f t="shared" si="8"/>
        <v>13</v>
      </c>
      <c r="D180" s="12">
        <f t="shared" si="7"/>
        <v>1.8571428571428572</v>
      </c>
    </row>
    <row r="181" spans="2:4">
      <c r="B181" s="11">
        <v>165</v>
      </c>
      <c r="C181" s="12">
        <f t="shared" si="8"/>
        <v>13</v>
      </c>
      <c r="D181" s="12">
        <f t="shared" si="7"/>
        <v>1.8571428571428572</v>
      </c>
    </row>
    <row r="182" spans="2:4">
      <c r="B182" s="11">
        <v>166</v>
      </c>
      <c r="C182" s="12">
        <f t="shared" si="8"/>
        <v>13</v>
      </c>
      <c r="D182" s="12">
        <f t="shared" si="7"/>
        <v>1.8571428571428572</v>
      </c>
    </row>
    <row r="183" spans="2:4">
      <c r="B183" s="11">
        <v>167</v>
      </c>
      <c r="C183" s="12">
        <f t="shared" si="8"/>
        <v>13</v>
      </c>
      <c r="D183" s="12">
        <f t="shared" si="7"/>
        <v>1.8571428571428572</v>
      </c>
    </row>
    <row r="184" spans="2:4">
      <c r="B184" s="11">
        <v>168</v>
      </c>
      <c r="C184" s="12">
        <f t="shared" si="8"/>
        <v>13</v>
      </c>
      <c r="D184" s="12">
        <f t="shared" si="7"/>
        <v>1.8571428571428572</v>
      </c>
    </row>
    <row r="185" spans="2:4">
      <c r="B185" s="11">
        <v>169</v>
      </c>
      <c r="C185" s="12">
        <f t="shared" si="8"/>
        <v>13</v>
      </c>
      <c r="D185" s="12">
        <f t="shared" si="7"/>
        <v>1.8571428571428572</v>
      </c>
    </row>
    <row r="186" spans="2:4">
      <c r="B186" s="11">
        <v>170</v>
      </c>
      <c r="C186" s="12">
        <f t="shared" si="8"/>
        <v>13</v>
      </c>
      <c r="D186" s="12">
        <f t="shared" si="7"/>
        <v>1.8571428571428572</v>
      </c>
    </row>
    <row r="187" spans="2:4">
      <c r="B187" s="11">
        <v>171</v>
      </c>
      <c r="C187" s="12">
        <f t="shared" si="8"/>
        <v>13</v>
      </c>
      <c r="D187" s="12">
        <f t="shared" si="7"/>
        <v>1.8571428571428572</v>
      </c>
    </row>
    <row r="188" spans="2:4">
      <c r="B188" s="11">
        <v>172</v>
      </c>
      <c r="C188" s="12">
        <f t="shared" si="8"/>
        <v>13</v>
      </c>
      <c r="D188" s="12">
        <f t="shared" si="7"/>
        <v>1.8571428571428572</v>
      </c>
    </row>
    <row r="189" spans="2:4">
      <c r="B189" s="11">
        <v>173</v>
      </c>
      <c r="C189" s="12">
        <f t="shared" si="8"/>
        <v>13</v>
      </c>
      <c r="D189" s="12">
        <f t="shared" si="7"/>
        <v>1.8571428571428572</v>
      </c>
    </row>
    <row r="190" spans="2:4">
      <c r="B190" s="11">
        <v>174</v>
      </c>
      <c r="C190" s="12">
        <f t="shared" si="8"/>
        <v>13</v>
      </c>
      <c r="D190" s="12">
        <f t="shared" si="7"/>
        <v>1.8571428571428572</v>
      </c>
    </row>
    <row r="191" spans="2:4">
      <c r="B191" s="11">
        <v>175</v>
      </c>
      <c r="C191" s="12">
        <f t="shared" si="8"/>
        <v>13</v>
      </c>
      <c r="D191" s="12">
        <f t="shared" si="7"/>
        <v>1.8571428571428572</v>
      </c>
    </row>
    <row r="192" spans="2:4">
      <c r="B192" s="11">
        <v>176</v>
      </c>
      <c r="C192" s="12">
        <f t="shared" si="8"/>
        <v>13</v>
      </c>
      <c r="D192" s="12">
        <f t="shared" si="7"/>
        <v>1.8571428571428572</v>
      </c>
    </row>
    <row r="193" spans="2:4">
      <c r="B193" s="11">
        <v>177</v>
      </c>
      <c r="C193" s="12">
        <f t="shared" si="8"/>
        <v>13</v>
      </c>
      <c r="D193" s="12">
        <f t="shared" si="7"/>
        <v>1.8571428571428572</v>
      </c>
    </row>
    <row r="194" spans="2:4">
      <c r="B194" s="11">
        <v>178</v>
      </c>
      <c r="C194" s="12">
        <f t="shared" si="8"/>
        <v>13</v>
      </c>
      <c r="D194" s="12">
        <f t="shared" si="7"/>
        <v>1.8571428571428572</v>
      </c>
    </row>
    <row r="195" spans="2:4">
      <c r="B195" s="11">
        <v>179</v>
      </c>
      <c r="C195" s="12">
        <f t="shared" si="8"/>
        <v>13</v>
      </c>
      <c r="D195" s="12">
        <f t="shared" si="7"/>
        <v>1.8571428571428572</v>
      </c>
    </row>
    <row r="196" spans="2:4">
      <c r="B196" s="11">
        <v>180</v>
      </c>
      <c r="C196" s="12">
        <f t="shared" si="8"/>
        <v>13</v>
      </c>
      <c r="D196" s="12">
        <f t="shared" si="7"/>
        <v>1.8571428571428572</v>
      </c>
    </row>
    <row r="197" spans="2:4">
      <c r="B197" s="11">
        <v>181</v>
      </c>
      <c r="C197" s="12">
        <f t="shared" ref="C197:C216" si="9">(MAX(B197-$C$10,0)-MAX(B197-$C$12,0)-($C$11-$C$13))</f>
        <v>13</v>
      </c>
      <c r="D197" s="12">
        <f t="shared" si="7"/>
        <v>1.8571428571428572</v>
      </c>
    </row>
    <row r="198" spans="2:4">
      <c r="B198" s="11">
        <v>182</v>
      </c>
      <c r="C198" s="12">
        <f t="shared" si="9"/>
        <v>13</v>
      </c>
      <c r="D198" s="12">
        <f t="shared" si="7"/>
        <v>1.8571428571428572</v>
      </c>
    </row>
    <row r="199" spans="2:4">
      <c r="B199" s="11">
        <v>183</v>
      </c>
      <c r="C199" s="12">
        <f t="shared" si="9"/>
        <v>13</v>
      </c>
      <c r="D199" s="12">
        <f t="shared" si="7"/>
        <v>1.8571428571428572</v>
      </c>
    </row>
    <row r="200" spans="2:4">
      <c r="B200" s="11">
        <v>184</v>
      </c>
      <c r="C200" s="12">
        <f t="shared" si="9"/>
        <v>13</v>
      </c>
      <c r="D200" s="12">
        <f t="shared" si="7"/>
        <v>1.8571428571428572</v>
      </c>
    </row>
    <row r="201" spans="2:4">
      <c r="B201" s="11">
        <v>185</v>
      </c>
      <c r="C201" s="12">
        <f t="shared" si="9"/>
        <v>13</v>
      </c>
      <c r="D201" s="12">
        <f t="shared" si="7"/>
        <v>1.8571428571428572</v>
      </c>
    </row>
    <row r="202" spans="2:4">
      <c r="B202" s="11">
        <v>186</v>
      </c>
      <c r="C202" s="12">
        <f t="shared" si="9"/>
        <v>13</v>
      </c>
      <c r="D202" s="12">
        <f t="shared" si="7"/>
        <v>1.8571428571428572</v>
      </c>
    </row>
    <row r="203" spans="2:4">
      <c r="B203" s="11">
        <v>187</v>
      </c>
      <c r="C203" s="12">
        <f t="shared" si="9"/>
        <v>13</v>
      </c>
      <c r="D203" s="12">
        <f t="shared" si="7"/>
        <v>1.8571428571428572</v>
      </c>
    </row>
    <row r="204" spans="2:4">
      <c r="B204" s="11">
        <v>188</v>
      </c>
      <c r="C204" s="12">
        <f t="shared" si="9"/>
        <v>13</v>
      </c>
      <c r="D204" s="12">
        <f t="shared" si="7"/>
        <v>1.8571428571428572</v>
      </c>
    </row>
    <row r="205" spans="2:4">
      <c r="B205" s="11">
        <v>189</v>
      </c>
      <c r="C205" s="12">
        <f t="shared" si="9"/>
        <v>13</v>
      </c>
      <c r="D205" s="12">
        <f t="shared" si="7"/>
        <v>1.8571428571428572</v>
      </c>
    </row>
    <row r="206" spans="2:4">
      <c r="B206" s="11">
        <v>190</v>
      </c>
      <c r="C206" s="12">
        <f t="shared" si="9"/>
        <v>13</v>
      </c>
      <c r="D206" s="12">
        <f t="shared" si="7"/>
        <v>1.8571428571428572</v>
      </c>
    </row>
    <row r="207" spans="2:4">
      <c r="B207" s="11">
        <v>191</v>
      </c>
      <c r="C207" s="12">
        <f t="shared" si="9"/>
        <v>13</v>
      </c>
      <c r="D207" s="12">
        <f t="shared" si="7"/>
        <v>1.8571428571428572</v>
      </c>
    </row>
    <row r="208" spans="2:4">
      <c r="B208" s="11">
        <v>192</v>
      </c>
      <c r="C208" s="12">
        <f t="shared" si="9"/>
        <v>13</v>
      </c>
      <c r="D208" s="12">
        <f t="shared" si="7"/>
        <v>1.8571428571428572</v>
      </c>
    </row>
    <row r="209" spans="2:4">
      <c r="B209" s="11">
        <v>193</v>
      </c>
      <c r="C209" s="12">
        <f t="shared" si="9"/>
        <v>13</v>
      </c>
      <c r="D209" s="12">
        <f t="shared" ref="D209:D216" si="10">(MAX(B209-$C$10,0)-MAX(B209-$C$12,0))/($C$11-$C$13)-1</f>
        <v>1.8571428571428572</v>
      </c>
    </row>
    <row r="210" spans="2:4">
      <c r="B210" s="11">
        <v>194</v>
      </c>
      <c r="C210" s="12">
        <f t="shared" si="9"/>
        <v>13</v>
      </c>
      <c r="D210" s="12">
        <f t="shared" si="10"/>
        <v>1.8571428571428572</v>
      </c>
    </row>
    <row r="211" spans="2:4">
      <c r="B211" s="11">
        <v>195</v>
      </c>
      <c r="C211" s="12">
        <f t="shared" si="9"/>
        <v>13</v>
      </c>
      <c r="D211" s="12">
        <f t="shared" si="10"/>
        <v>1.8571428571428572</v>
      </c>
    </row>
    <row r="212" spans="2:4">
      <c r="B212" s="11">
        <v>196</v>
      </c>
      <c r="C212" s="12">
        <f t="shared" si="9"/>
        <v>13</v>
      </c>
      <c r="D212" s="12">
        <f t="shared" si="10"/>
        <v>1.8571428571428572</v>
      </c>
    </row>
    <row r="213" spans="2:4">
      <c r="B213" s="11">
        <v>197</v>
      </c>
      <c r="C213" s="12">
        <f t="shared" si="9"/>
        <v>13</v>
      </c>
      <c r="D213" s="12">
        <f t="shared" si="10"/>
        <v>1.8571428571428572</v>
      </c>
    </row>
    <row r="214" spans="2:4">
      <c r="B214" s="11">
        <v>198</v>
      </c>
      <c r="C214" s="12">
        <f t="shared" si="9"/>
        <v>13</v>
      </c>
      <c r="D214" s="12">
        <f t="shared" si="10"/>
        <v>1.8571428571428572</v>
      </c>
    </row>
    <row r="215" spans="2:4">
      <c r="B215" s="11">
        <v>199</v>
      </c>
      <c r="C215" s="12">
        <f t="shared" si="9"/>
        <v>13</v>
      </c>
      <c r="D215" s="12">
        <f t="shared" si="10"/>
        <v>1.8571428571428572</v>
      </c>
    </row>
    <row r="216" spans="2:4">
      <c r="B216" s="11">
        <v>200</v>
      </c>
      <c r="C216" s="12">
        <f t="shared" si="9"/>
        <v>13</v>
      </c>
      <c r="D216" s="12">
        <f t="shared" si="10"/>
        <v>1.8571428571428572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oleObject progId="Word.Document.12" shapeId="6145" r:id="rId4"/>
  </oleObjec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7"/>
  <dimension ref="B2:N218"/>
  <sheetViews>
    <sheetView topLeftCell="A16" workbookViewId="0">
      <selection activeCell="Q35" sqref="Q35"/>
    </sheetView>
  </sheetViews>
  <sheetFormatPr defaultRowHeight="15"/>
  <sheetData>
    <row r="2" spans="2:14"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2:14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2:14"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2:14"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2:14">
      <c r="B6" s="13"/>
      <c r="C6" s="13"/>
      <c r="D6" s="13"/>
      <c r="E6" s="13"/>
      <c r="F6" s="13"/>
      <c r="G6" s="13"/>
      <c r="H6" s="13"/>
      <c r="I6" s="13"/>
      <c r="J6" s="13"/>
      <c r="K6" s="13"/>
    </row>
    <row r="8" spans="2:14">
      <c r="F8" s="1"/>
      <c r="G8" s="2"/>
      <c r="H8" s="2"/>
      <c r="I8" s="2"/>
      <c r="J8" s="2"/>
      <c r="K8" s="2"/>
      <c r="L8" s="2"/>
      <c r="M8" s="2"/>
      <c r="N8" s="3"/>
    </row>
    <row r="9" spans="2:14">
      <c r="B9" s="16" t="s">
        <v>3</v>
      </c>
      <c r="C9" s="16">
        <v>1</v>
      </c>
      <c r="F9" s="7"/>
      <c r="G9" s="8"/>
      <c r="H9" s="8"/>
      <c r="I9" s="8"/>
      <c r="J9" s="8"/>
      <c r="K9" s="8"/>
      <c r="L9" s="8"/>
      <c r="M9" s="8"/>
      <c r="N9" s="9"/>
    </row>
    <row r="10" spans="2:14" ht="18">
      <c r="B10" s="16" t="s">
        <v>12</v>
      </c>
      <c r="C10" s="16">
        <v>80</v>
      </c>
    </row>
    <row r="11" spans="2:14" ht="18">
      <c r="B11" s="16" t="s">
        <v>13</v>
      </c>
      <c r="C11" s="16">
        <v>25</v>
      </c>
      <c r="F11" s="1"/>
      <c r="G11" s="2"/>
      <c r="H11" s="3"/>
    </row>
    <row r="12" spans="2:14" ht="18">
      <c r="B12" s="16" t="s">
        <v>14</v>
      </c>
      <c r="C12" s="16">
        <v>120</v>
      </c>
      <c r="F12" s="4"/>
      <c r="G12" s="5"/>
      <c r="H12" s="6"/>
    </row>
    <row r="13" spans="2:14" ht="18">
      <c r="B13" s="16" t="s">
        <v>15</v>
      </c>
      <c r="C13" s="16">
        <v>18</v>
      </c>
      <c r="F13" s="4"/>
      <c r="G13" s="5"/>
      <c r="H13" s="6"/>
    </row>
    <row r="14" spans="2:14" ht="18">
      <c r="B14" s="16" t="s">
        <v>17</v>
      </c>
      <c r="C14" s="16">
        <v>100</v>
      </c>
      <c r="F14" s="7"/>
      <c r="G14" s="8"/>
      <c r="H14" s="9"/>
    </row>
    <row r="15" spans="2:14" ht="18">
      <c r="B15" s="16" t="s">
        <v>18</v>
      </c>
      <c r="C15" s="16">
        <v>19</v>
      </c>
    </row>
    <row r="17" spans="2:4">
      <c r="B17" s="11" t="s">
        <v>2</v>
      </c>
      <c r="C17" s="12" t="s">
        <v>0</v>
      </c>
      <c r="D17" s="15" t="s">
        <v>7</v>
      </c>
    </row>
    <row r="18" spans="2:4">
      <c r="B18" s="11">
        <v>0</v>
      </c>
      <c r="C18" s="12">
        <f t="shared" ref="C18:C49" si="0">(2*MAX(B18-$C$14,0)-MAX(B18-$C$10,0)-MAX(B18-$C$12,0)+($C$11+$C$13-2*$C$15))</f>
        <v>5</v>
      </c>
      <c r="D18" s="12">
        <f>C18/(-$C$11-$C$13+2*$C$15)</f>
        <v>-1</v>
      </c>
    </row>
    <row r="19" spans="2:4">
      <c r="B19" s="11">
        <v>1</v>
      </c>
      <c r="C19" s="12">
        <f t="shared" si="0"/>
        <v>5</v>
      </c>
      <c r="D19" s="12">
        <f t="shared" ref="D19:D82" si="1">C19/(-$C$11-$C$13+2*$C$15)</f>
        <v>-1</v>
      </c>
    </row>
    <row r="20" spans="2:4">
      <c r="B20" s="11">
        <v>2</v>
      </c>
      <c r="C20" s="12">
        <f t="shared" si="0"/>
        <v>5</v>
      </c>
      <c r="D20" s="12">
        <f t="shared" si="1"/>
        <v>-1</v>
      </c>
    </row>
    <row r="21" spans="2:4">
      <c r="B21" s="11">
        <v>3</v>
      </c>
      <c r="C21" s="12">
        <f t="shared" si="0"/>
        <v>5</v>
      </c>
      <c r="D21" s="12">
        <f t="shared" si="1"/>
        <v>-1</v>
      </c>
    </row>
    <row r="22" spans="2:4">
      <c r="B22" s="11">
        <v>4</v>
      </c>
      <c r="C22" s="12">
        <f t="shared" si="0"/>
        <v>5</v>
      </c>
      <c r="D22" s="12">
        <f t="shared" si="1"/>
        <v>-1</v>
      </c>
    </row>
    <row r="23" spans="2:4">
      <c r="B23" s="11">
        <v>5</v>
      </c>
      <c r="C23" s="12">
        <f t="shared" si="0"/>
        <v>5</v>
      </c>
      <c r="D23" s="12">
        <f t="shared" si="1"/>
        <v>-1</v>
      </c>
    </row>
    <row r="24" spans="2:4">
      <c r="B24" s="11">
        <v>6</v>
      </c>
      <c r="C24" s="12">
        <f t="shared" si="0"/>
        <v>5</v>
      </c>
      <c r="D24" s="12">
        <f t="shared" si="1"/>
        <v>-1</v>
      </c>
    </row>
    <row r="25" spans="2:4">
      <c r="B25" s="11">
        <v>7</v>
      </c>
      <c r="C25" s="12">
        <f t="shared" si="0"/>
        <v>5</v>
      </c>
      <c r="D25" s="12">
        <f t="shared" si="1"/>
        <v>-1</v>
      </c>
    </row>
    <row r="26" spans="2:4">
      <c r="B26" s="11">
        <v>8</v>
      </c>
      <c r="C26" s="12">
        <f t="shared" si="0"/>
        <v>5</v>
      </c>
      <c r="D26" s="12">
        <f t="shared" si="1"/>
        <v>-1</v>
      </c>
    </row>
    <row r="27" spans="2:4">
      <c r="B27" s="11">
        <v>9</v>
      </c>
      <c r="C27" s="12">
        <f t="shared" si="0"/>
        <v>5</v>
      </c>
      <c r="D27" s="12">
        <f t="shared" si="1"/>
        <v>-1</v>
      </c>
    </row>
    <row r="28" spans="2:4">
      <c r="B28" s="11">
        <v>10</v>
      </c>
      <c r="C28" s="12">
        <f t="shared" si="0"/>
        <v>5</v>
      </c>
      <c r="D28" s="12">
        <f t="shared" si="1"/>
        <v>-1</v>
      </c>
    </row>
    <row r="29" spans="2:4">
      <c r="B29" s="11">
        <v>11</v>
      </c>
      <c r="C29" s="12">
        <f t="shared" si="0"/>
        <v>5</v>
      </c>
      <c r="D29" s="12">
        <f t="shared" si="1"/>
        <v>-1</v>
      </c>
    </row>
    <row r="30" spans="2:4">
      <c r="B30" s="11">
        <v>12</v>
      </c>
      <c r="C30" s="12">
        <f t="shared" si="0"/>
        <v>5</v>
      </c>
      <c r="D30" s="12">
        <f t="shared" si="1"/>
        <v>-1</v>
      </c>
    </row>
    <row r="31" spans="2:4">
      <c r="B31" s="11">
        <v>13</v>
      </c>
      <c r="C31" s="12">
        <f t="shared" si="0"/>
        <v>5</v>
      </c>
      <c r="D31" s="12">
        <f t="shared" si="1"/>
        <v>-1</v>
      </c>
    </row>
    <row r="32" spans="2:4">
      <c r="B32" s="11">
        <v>14</v>
      </c>
      <c r="C32" s="12">
        <f t="shared" si="0"/>
        <v>5</v>
      </c>
      <c r="D32" s="12">
        <f t="shared" si="1"/>
        <v>-1</v>
      </c>
    </row>
    <row r="33" spans="2:4">
      <c r="B33" s="11">
        <v>15</v>
      </c>
      <c r="C33" s="12">
        <f t="shared" si="0"/>
        <v>5</v>
      </c>
      <c r="D33" s="12">
        <f t="shared" si="1"/>
        <v>-1</v>
      </c>
    </row>
    <row r="34" spans="2:4">
      <c r="B34" s="11">
        <v>16</v>
      </c>
      <c r="C34" s="12">
        <f t="shared" si="0"/>
        <v>5</v>
      </c>
      <c r="D34" s="12">
        <f t="shared" si="1"/>
        <v>-1</v>
      </c>
    </row>
    <row r="35" spans="2:4">
      <c r="B35" s="11">
        <v>17</v>
      </c>
      <c r="C35" s="12">
        <f t="shared" si="0"/>
        <v>5</v>
      </c>
      <c r="D35" s="12">
        <f t="shared" si="1"/>
        <v>-1</v>
      </c>
    </row>
    <row r="36" spans="2:4">
      <c r="B36" s="11">
        <v>18</v>
      </c>
      <c r="C36" s="12">
        <f t="shared" si="0"/>
        <v>5</v>
      </c>
      <c r="D36" s="12">
        <f t="shared" si="1"/>
        <v>-1</v>
      </c>
    </row>
    <row r="37" spans="2:4">
      <c r="B37" s="11">
        <v>19</v>
      </c>
      <c r="C37" s="12">
        <f t="shared" si="0"/>
        <v>5</v>
      </c>
      <c r="D37" s="12">
        <f t="shared" si="1"/>
        <v>-1</v>
      </c>
    </row>
    <row r="38" spans="2:4">
      <c r="B38" s="11">
        <v>20</v>
      </c>
      <c r="C38" s="12">
        <f t="shared" si="0"/>
        <v>5</v>
      </c>
      <c r="D38" s="12">
        <f t="shared" si="1"/>
        <v>-1</v>
      </c>
    </row>
    <row r="39" spans="2:4">
      <c r="B39" s="11">
        <v>21</v>
      </c>
      <c r="C39" s="12">
        <f t="shared" si="0"/>
        <v>5</v>
      </c>
      <c r="D39" s="12">
        <f t="shared" si="1"/>
        <v>-1</v>
      </c>
    </row>
    <row r="40" spans="2:4">
      <c r="B40" s="11">
        <v>22</v>
      </c>
      <c r="C40" s="12">
        <f t="shared" si="0"/>
        <v>5</v>
      </c>
      <c r="D40" s="12">
        <f t="shared" si="1"/>
        <v>-1</v>
      </c>
    </row>
    <row r="41" spans="2:4">
      <c r="B41" s="11">
        <v>23</v>
      </c>
      <c r="C41" s="12">
        <f t="shared" si="0"/>
        <v>5</v>
      </c>
      <c r="D41" s="12">
        <f t="shared" si="1"/>
        <v>-1</v>
      </c>
    </row>
    <row r="42" spans="2:4">
      <c r="B42" s="11">
        <v>24</v>
      </c>
      <c r="C42" s="12">
        <f t="shared" si="0"/>
        <v>5</v>
      </c>
      <c r="D42" s="12">
        <f t="shared" si="1"/>
        <v>-1</v>
      </c>
    </row>
    <row r="43" spans="2:4">
      <c r="B43" s="11">
        <v>25</v>
      </c>
      <c r="C43" s="12">
        <f t="shared" si="0"/>
        <v>5</v>
      </c>
      <c r="D43" s="12">
        <f t="shared" si="1"/>
        <v>-1</v>
      </c>
    </row>
    <row r="44" spans="2:4">
      <c r="B44" s="11">
        <v>26</v>
      </c>
      <c r="C44" s="12">
        <f t="shared" si="0"/>
        <v>5</v>
      </c>
      <c r="D44" s="12">
        <f t="shared" si="1"/>
        <v>-1</v>
      </c>
    </row>
    <row r="45" spans="2:4">
      <c r="B45" s="11">
        <v>27</v>
      </c>
      <c r="C45" s="12">
        <f t="shared" si="0"/>
        <v>5</v>
      </c>
      <c r="D45" s="12">
        <f t="shared" si="1"/>
        <v>-1</v>
      </c>
    </row>
    <row r="46" spans="2:4">
      <c r="B46" s="11">
        <v>28</v>
      </c>
      <c r="C46" s="12">
        <f t="shared" si="0"/>
        <v>5</v>
      </c>
      <c r="D46" s="12">
        <f t="shared" si="1"/>
        <v>-1</v>
      </c>
    </row>
    <row r="47" spans="2:4">
      <c r="B47" s="11">
        <v>29</v>
      </c>
      <c r="C47" s="12">
        <f t="shared" si="0"/>
        <v>5</v>
      </c>
      <c r="D47" s="12">
        <f t="shared" si="1"/>
        <v>-1</v>
      </c>
    </row>
    <row r="48" spans="2:4">
      <c r="B48" s="11">
        <v>30</v>
      </c>
      <c r="C48" s="12">
        <f t="shared" si="0"/>
        <v>5</v>
      </c>
      <c r="D48" s="12">
        <f t="shared" si="1"/>
        <v>-1</v>
      </c>
    </row>
    <row r="49" spans="2:4">
      <c r="B49" s="11">
        <v>31</v>
      </c>
      <c r="C49" s="12">
        <f t="shared" si="0"/>
        <v>5</v>
      </c>
      <c r="D49" s="12">
        <f t="shared" si="1"/>
        <v>-1</v>
      </c>
    </row>
    <row r="50" spans="2:4">
      <c r="B50" s="11">
        <v>32</v>
      </c>
      <c r="C50" s="12">
        <f t="shared" ref="C50:C81" si="2">(2*MAX(B50-$C$14,0)-MAX(B50-$C$10,0)-MAX(B50-$C$12,0)+($C$11+$C$13-2*$C$15))</f>
        <v>5</v>
      </c>
      <c r="D50" s="12">
        <f t="shared" si="1"/>
        <v>-1</v>
      </c>
    </row>
    <row r="51" spans="2:4">
      <c r="B51" s="11">
        <v>33</v>
      </c>
      <c r="C51" s="12">
        <f t="shared" si="2"/>
        <v>5</v>
      </c>
      <c r="D51" s="12">
        <f t="shared" si="1"/>
        <v>-1</v>
      </c>
    </row>
    <row r="52" spans="2:4">
      <c r="B52" s="11">
        <v>34</v>
      </c>
      <c r="C52" s="12">
        <f t="shared" si="2"/>
        <v>5</v>
      </c>
      <c r="D52" s="12">
        <f t="shared" si="1"/>
        <v>-1</v>
      </c>
    </row>
    <row r="53" spans="2:4">
      <c r="B53" s="11">
        <v>35</v>
      </c>
      <c r="C53" s="12">
        <f t="shared" si="2"/>
        <v>5</v>
      </c>
      <c r="D53" s="12">
        <f t="shared" si="1"/>
        <v>-1</v>
      </c>
    </row>
    <row r="54" spans="2:4">
      <c r="B54" s="11">
        <v>36</v>
      </c>
      <c r="C54" s="12">
        <f t="shared" si="2"/>
        <v>5</v>
      </c>
      <c r="D54" s="12">
        <f t="shared" si="1"/>
        <v>-1</v>
      </c>
    </row>
    <row r="55" spans="2:4">
      <c r="B55" s="11">
        <v>37</v>
      </c>
      <c r="C55" s="12">
        <f t="shared" si="2"/>
        <v>5</v>
      </c>
      <c r="D55" s="12">
        <f t="shared" si="1"/>
        <v>-1</v>
      </c>
    </row>
    <row r="56" spans="2:4">
      <c r="B56" s="11">
        <v>38</v>
      </c>
      <c r="C56" s="12">
        <f t="shared" si="2"/>
        <v>5</v>
      </c>
      <c r="D56" s="12">
        <f t="shared" si="1"/>
        <v>-1</v>
      </c>
    </row>
    <row r="57" spans="2:4">
      <c r="B57" s="11">
        <v>39</v>
      </c>
      <c r="C57" s="12">
        <f t="shared" si="2"/>
        <v>5</v>
      </c>
      <c r="D57" s="12">
        <f t="shared" si="1"/>
        <v>-1</v>
      </c>
    </row>
    <row r="58" spans="2:4">
      <c r="B58" s="11">
        <v>40</v>
      </c>
      <c r="C58" s="12">
        <f t="shared" si="2"/>
        <v>5</v>
      </c>
      <c r="D58" s="12">
        <f t="shared" si="1"/>
        <v>-1</v>
      </c>
    </row>
    <row r="59" spans="2:4">
      <c r="B59" s="11">
        <v>41</v>
      </c>
      <c r="C59" s="12">
        <f t="shared" si="2"/>
        <v>5</v>
      </c>
      <c r="D59" s="12">
        <f t="shared" si="1"/>
        <v>-1</v>
      </c>
    </row>
    <row r="60" spans="2:4">
      <c r="B60" s="11">
        <v>42</v>
      </c>
      <c r="C60" s="12">
        <f t="shared" si="2"/>
        <v>5</v>
      </c>
      <c r="D60" s="12">
        <f t="shared" si="1"/>
        <v>-1</v>
      </c>
    </row>
    <row r="61" spans="2:4">
      <c r="B61" s="11">
        <v>43</v>
      </c>
      <c r="C61" s="12">
        <f t="shared" si="2"/>
        <v>5</v>
      </c>
      <c r="D61" s="12">
        <f t="shared" si="1"/>
        <v>-1</v>
      </c>
    </row>
    <row r="62" spans="2:4">
      <c r="B62" s="11">
        <v>44</v>
      </c>
      <c r="C62" s="12">
        <f t="shared" si="2"/>
        <v>5</v>
      </c>
      <c r="D62" s="12">
        <f t="shared" si="1"/>
        <v>-1</v>
      </c>
    </row>
    <row r="63" spans="2:4">
      <c r="B63" s="11">
        <v>45</v>
      </c>
      <c r="C63" s="12">
        <f t="shared" si="2"/>
        <v>5</v>
      </c>
      <c r="D63" s="12">
        <f t="shared" si="1"/>
        <v>-1</v>
      </c>
    </row>
    <row r="64" spans="2:4">
      <c r="B64" s="11">
        <v>46</v>
      </c>
      <c r="C64" s="12">
        <f t="shared" si="2"/>
        <v>5</v>
      </c>
      <c r="D64" s="12">
        <f t="shared" si="1"/>
        <v>-1</v>
      </c>
    </row>
    <row r="65" spans="2:4">
      <c r="B65" s="11">
        <v>47</v>
      </c>
      <c r="C65" s="12">
        <f t="shared" si="2"/>
        <v>5</v>
      </c>
      <c r="D65" s="12">
        <f t="shared" si="1"/>
        <v>-1</v>
      </c>
    </row>
    <row r="66" spans="2:4">
      <c r="B66" s="11">
        <v>48</v>
      </c>
      <c r="C66" s="12">
        <f t="shared" si="2"/>
        <v>5</v>
      </c>
      <c r="D66" s="12">
        <f t="shared" si="1"/>
        <v>-1</v>
      </c>
    </row>
    <row r="67" spans="2:4">
      <c r="B67" s="11">
        <v>49</v>
      </c>
      <c r="C67" s="12">
        <f t="shared" si="2"/>
        <v>5</v>
      </c>
      <c r="D67" s="12">
        <f t="shared" si="1"/>
        <v>-1</v>
      </c>
    </row>
    <row r="68" spans="2:4">
      <c r="B68" s="11">
        <v>50</v>
      </c>
      <c r="C68" s="12">
        <f t="shared" si="2"/>
        <v>5</v>
      </c>
      <c r="D68" s="12">
        <f t="shared" si="1"/>
        <v>-1</v>
      </c>
    </row>
    <row r="69" spans="2:4">
      <c r="B69" s="11">
        <v>51</v>
      </c>
      <c r="C69" s="12">
        <f t="shared" si="2"/>
        <v>5</v>
      </c>
      <c r="D69" s="12">
        <f t="shared" si="1"/>
        <v>-1</v>
      </c>
    </row>
    <row r="70" spans="2:4">
      <c r="B70" s="11">
        <v>52</v>
      </c>
      <c r="C70" s="12">
        <f t="shared" si="2"/>
        <v>5</v>
      </c>
      <c r="D70" s="12">
        <f t="shared" si="1"/>
        <v>-1</v>
      </c>
    </row>
    <row r="71" spans="2:4">
      <c r="B71" s="11">
        <v>53</v>
      </c>
      <c r="C71" s="12">
        <f t="shared" si="2"/>
        <v>5</v>
      </c>
      <c r="D71" s="12">
        <f t="shared" si="1"/>
        <v>-1</v>
      </c>
    </row>
    <row r="72" spans="2:4">
      <c r="B72" s="11">
        <v>54</v>
      </c>
      <c r="C72" s="12">
        <f t="shared" si="2"/>
        <v>5</v>
      </c>
      <c r="D72" s="12">
        <f t="shared" si="1"/>
        <v>-1</v>
      </c>
    </row>
    <row r="73" spans="2:4">
      <c r="B73" s="11">
        <v>55</v>
      </c>
      <c r="C73" s="12">
        <f t="shared" si="2"/>
        <v>5</v>
      </c>
      <c r="D73" s="12">
        <f t="shared" si="1"/>
        <v>-1</v>
      </c>
    </row>
    <row r="74" spans="2:4">
      <c r="B74" s="11">
        <v>56</v>
      </c>
      <c r="C74" s="12">
        <f t="shared" si="2"/>
        <v>5</v>
      </c>
      <c r="D74" s="12">
        <f t="shared" si="1"/>
        <v>-1</v>
      </c>
    </row>
    <row r="75" spans="2:4">
      <c r="B75" s="11">
        <v>57</v>
      </c>
      <c r="C75" s="12">
        <f t="shared" si="2"/>
        <v>5</v>
      </c>
      <c r="D75" s="12">
        <f t="shared" si="1"/>
        <v>-1</v>
      </c>
    </row>
    <row r="76" spans="2:4">
      <c r="B76" s="11">
        <v>58</v>
      </c>
      <c r="C76" s="12">
        <f t="shared" si="2"/>
        <v>5</v>
      </c>
      <c r="D76" s="12">
        <f t="shared" si="1"/>
        <v>-1</v>
      </c>
    </row>
    <row r="77" spans="2:4">
      <c r="B77" s="11">
        <v>59</v>
      </c>
      <c r="C77" s="12">
        <f t="shared" si="2"/>
        <v>5</v>
      </c>
      <c r="D77" s="12">
        <f t="shared" si="1"/>
        <v>-1</v>
      </c>
    </row>
    <row r="78" spans="2:4">
      <c r="B78" s="11">
        <v>60</v>
      </c>
      <c r="C78" s="12">
        <f t="shared" si="2"/>
        <v>5</v>
      </c>
      <c r="D78" s="12">
        <f t="shared" si="1"/>
        <v>-1</v>
      </c>
    </row>
    <row r="79" spans="2:4">
      <c r="B79" s="11">
        <v>61</v>
      </c>
      <c r="C79" s="12">
        <f t="shared" si="2"/>
        <v>5</v>
      </c>
      <c r="D79" s="12">
        <f t="shared" si="1"/>
        <v>-1</v>
      </c>
    </row>
    <row r="80" spans="2:4">
      <c r="B80" s="11">
        <v>62</v>
      </c>
      <c r="C80" s="12">
        <f t="shared" si="2"/>
        <v>5</v>
      </c>
      <c r="D80" s="12">
        <f t="shared" si="1"/>
        <v>-1</v>
      </c>
    </row>
    <row r="81" spans="2:4">
      <c r="B81" s="11">
        <v>63</v>
      </c>
      <c r="C81" s="12">
        <f t="shared" si="2"/>
        <v>5</v>
      </c>
      <c r="D81" s="12">
        <f t="shared" si="1"/>
        <v>-1</v>
      </c>
    </row>
    <row r="82" spans="2:4">
      <c r="B82" s="11">
        <v>64</v>
      </c>
      <c r="C82" s="12">
        <f t="shared" ref="C82:C113" si="3">(2*MAX(B82-$C$14,0)-MAX(B82-$C$10,0)-MAX(B82-$C$12,0)+($C$11+$C$13-2*$C$15))</f>
        <v>5</v>
      </c>
      <c r="D82" s="12">
        <f t="shared" si="1"/>
        <v>-1</v>
      </c>
    </row>
    <row r="83" spans="2:4">
      <c r="B83" s="11">
        <v>65</v>
      </c>
      <c r="C83" s="12">
        <f t="shared" si="3"/>
        <v>5</v>
      </c>
      <c r="D83" s="12">
        <f t="shared" ref="D83:D146" si="4">C83/(-$C$11-$C$13+2*$C$15)</f>
        <v>-1</v>
      </c>
    </row>
    <row r="84" spans="2:4">
      <c r="B84" s="11">
        <v>66</v>
      </c>
      <c r="C84" s="12">
        <f t="shared" si="3"/>
        <v>5</v>
      </c>
      <c r="D84" s="12">
        <f t="shared" si="4"/>
        <v>-1</v>
      </c>
    </row>
    <row r="85" spans="2:4">
      <c r="B85" s="11">
        <v>67</v>
      </c>
      <c r="C85" s="12">
        <f t="shared" si="3"/>
        <v>5</v>
      </c>
      <c r="D85" s="12">
        <f t="shared" si="4"/>
        <v>-1</v>
      </c>
    </row>
    <row r="86" spans="2:4">
      <c r="B86" s="11">
        <v>68</v>
      </c>
      <c r="C86" s="12">
        <f t="shared" si="3"/>
        <v>5</v>
      </c>
      <c r="D86" s="12">
        <f t="shared" si="4"/>
        <v>-1</v>
      </c>
    </row>
    <row r="87" spans="2:4">
      <c r="B87" s="11">
        <v>69</v>
      </c>
      <c r="C87" s="12">
        <f t="shared" si="3"/>
        <v>5</v>
      </c>
      <c r="D87" s="12">
        <f t="shared" si="4"/>
        <v>-1</v>
      </c>
    </row>
    <row r="88" spans="2:4">
      <c r="B88" s="11">
        <v>70</v>
      </c>
      <c r="C88" s="12">
        <f t="shared" si="3"/>
        <v>5</v>
      </c>
      <c r="D88" s="12">
        <f t="shared" si="4"/>
        <v>-1</v>
      </c>
    </row>
    <row r="89" spans="2:4">
      <c r="B89" s="11">
        <v>71</v>
      </c>
      <c r="C89" s="12">
        <f t="shared" si="3"/>
        <v>5</v>
      </c>
      <c r="D89" s="12">
        <f t="shared" si="4"/>
        <v>-1</v>
      </c>
    </row>
    <row r="90" spans="2:4">
      <c r="B90" s="11">
        <v>72</v>
      </c>
      <c r="C90" s="12">
        <f t="shared" si="3"/>
        <v>5</v>
      </c>
      <c r="D90" s="12">
        <f t="shared" si="4"/>
        <v>-1</v>
      </c>
    </row>
    <row r="91" spans="2:4">
      <c r="B91" s="11">
        <v>73</v>
      </c>
      <c r="C91" s="12">
        <f t="shared" si="3"/>
        <v>5</v>
      </c>
      <c r="D91" s="12">
        <f t="shared" si="4"/>
        <v>-1</v>
      </c>
    </row>
    <row r="92" spans="2:4">
      <c r="B92" s="11">
        <v>74</v>
      </c>
      <c r="C92" s="12">
        <f t="shared" si="3"/>
        <v>5</v>
      </c>
      <c r="D92" s="12">
        <f t="shared" si="4"/>
        <v>-1</v>
      </c>
    </row>
    <row r="93" spans="2:4">
      <c r="B93" s="11">
        <v>75</v>
      </c>
      <c r="C93" s="12">
        <f t="shared" si="3"/>
        <v>5</v>
      </c>
      <c r="D93" s="12">
        <f t="shared" si="4"/>
        <v>-1</v>
      </c>
    </row>
    <row r="94" spans="2:4">
      <c r="B94" s="11">
        <v>76</v>
      </c>
      <c r="C94" s="12">
        <f t="shared" si="3"/>
        <v>5</v>
      </c>
      <c r="D94" s="12">
        <f t="shared" si="4"/>
        <v>-1</v>
      </c>
    </row>
    <row r="95" spans="2:4">
      <c r="B95" s="11">
        <v>77</v>
      </c>
      <c r="C95" s="12">
        <f t="shared" si="3"/>
        <v>5</v>
      </c>
      <c r="D95" s="12">
        <f t="shared" si="4"/>
        <v>-1</v>
      </c>
    </row>
    <row r="96" spans="2:4">
      <c r="B96" s="11">
        <v>78</v>
      </c>
      <c r="C96" s="12">
        <f t="shared" si="3"/>
        <v>5</v>
      </c>
      <c r="D96" s="12">
        <f t="shared" si="4"/>
        <v>-1</v>
      </c>
    </row>
    <row r="97" spans="2:4">
      <c r="B97" s="11">
        <v>79</v>
      </c>
      <c r="C97" s="12">
        <f t="shared" si="3"/>
        <v>5</v>
      </c>
      <c r="D97" s="12">
        <f t="shared" si="4"/>
        <v>-1</v>
      </c>
    </row>
    <row r="98" spans="2:4">
      <c r="B98" s="11">
        <v>80</v>
      </c>
      <c r="C98" s="12">
        <f t="shared" si="3"/>
        <v>5</v>
      </c>
      <c r="D98" s="12">
        <f t="shared" si="4"/>
        <v>-1</v>
      </c>
    </row>
    <row r="99" spans="2:4">
      <c r="B99" s="11">
        <v>81</v>
      </c>
      <c r="C99" s="12">
        <f t="shared" si="3"/>
        <v>4</v>
      </c>
      <c r="D99" s="12">
        <f t="shared" si="4"/>
        <v>-0.8</v>
      </c>
    </row>
    <row r="100" spans="2:4">
      <c r="B100" s="11">
        <v>82</v>
      </c>
      <c r="C100" s="12">
        <f t="shared" si="3"/>
        <v>3</v>
      </c>
      <c r="D100" s="12">
        <f t="shared" si="4"/>
        <v>-0.6</v>
      </c>
    </row>
    <row r="101" spans="2:4">
      <c r="B101" s="11">
        <v>83</v>
      </c>
      <c r="C101" s="12">
        <f t="shared" si="3"/>
        <v>2</v>
      </c>
      <c r="D101" s="12">
        <f t="shared" si="4"/>
        <v>-0.4</v>
      </c>
    </row>
    <row r="102" spans="2:4">
      <c r="B102" s="11">
        <v>84</v>
      </c>
      <c r="C102" s="12">
        <f t="shared" si="3"/>
        <v>1</v>
      </c>
      <c r="D102" s="12">
        <f t="shared" si="4"/>
        <v>-0.2</v>
      </c>
    </row>
    <row r="103" spans="2:4">
      <c r="B103" s="11">
        <v>85</v>
      </c>
      <c r="C103" s="12">
        <f t="shared" si="3"/>
        <v>0</v>
      </c>
      <c r="D103" s="12">
        <f t="shared" si="4"/>
        <v>0</v>
      </c>
    </row>
    <row r="104" spans="2:4">
      <c r="B104" s="11">
        <v>86</v>
      </c>
      <c r="C104" s="12">
        <f t="shared" si="3"/>
        <v>-1</v>
      </c>
      <c r="D104" s="12">
        <f t="shared" si="4"/>
        <v>0.2</v>
      </c>
    </row>
    <row r="105" spans="2:4">
      <c r="B105" s="11">
        <v>87</v>
      </c>
      <c r="C105" s="12">
        <f t="shared" si="3"/>
        <v>-2</v>
      </c>
      <c r="D105" s="12">
        <f t="shared" si="4"/>
        <v>0.4</v>
      </c>
    </row>
    <row r="106" spans="2:4">
      <c r="B106" s="11">
        <v>88</v>
      </c>
      <c r="C106" s="12">
        <f t="shared" si="3"/>
        <v>-3</v>
      </c>
      <c r="D106" s="12">
        <f t="shared" si="4"/>
        <v>0.6</v>
      </c>
    </row>
    <row r="107" spans="2:4">
      <c r="B107" s="11">
        <v>89</v>
      </c>
      <c r="C107" s="12">
        <f t="shared" si="3"/>
        <v>-4</v>
      </c>
      <c r="D107" s="12">
        <f t="shared" si="4"/>
        <v>0.8</v>
      </c>
    </row>
    <row r="108" spans="2:4">
      <c r="B108" s="11">
        <v>90</v>
      </c>
      <c r="C108" s="12">
        <f t="shared" si="3"/>
        <v>-5</v>
      </c>
      <c r="D108" s="12">
        <f t="shared" si="4"/>
        <v>1</v>
      </c>
    </row>
    <row r="109" spans="2:4">
      <c r="B109" s="11">
        <v>91</v>
      </c>
      <c r="C109" s="12">
        <f t="shared" si="3"/>
        <v>-6</v>
      </c>
      <c r="D109" s="12">
        <f t="shared" si="4"/>
        <v>1.2</v>
      </c>
    </row>
    <row r="110" spans="2:4">
      <c r="B110" s="11">
        <v>92</v>
      </c>
      <c r="C110" s="12">
        <f t="shared" si="3"/>
        <v>-7</v>
      </c>
      <c r="D110" s="12">
        <f t="shared" si="4"/>
        <v>1.4</v>
      </c>
    </row>
    <row r="111" spans="2:4">
      <c r="B111" s="11">
        <v>93</v>
      </c>
      <c r="C111" s="12">
        <f t="shared" si="3"/>
        <v>-8</v>
      </c>
      <c r="D111" s="12">
        <f t="shared" si="4"/>
        <v>1.6</v>
      </c>
    </row>
    <row r="112" spans="2:4">
      <c r="B112" s="11">
        <v>94</v>
      </c>
      <c r="C112" s="12">
        <f t="shared" si="3"/>
        <v>-9</v>
      </c>
      <c r="D112" s="12">
        <f t="shared" si="4"/>
        <v>1.8</v>
      </c>
    </row>
    <row r="113" spans="2:4">
      <c r="B113" s="11">
        <v>95</v>
      </c>
      <c r="C113" s="12">
        <f t="shared" si="3"/>
        <v>-10</v>
      </c>
      <c r="D113" s="12">
        <f t="shared" si="4"/>
        <v>2</v>
      </c>
    </row>
    <row r="114" spans="2:4">
      <c r="B114" s="11">
        <v>96</v>
      </c>
      <c r="C114" s="12">
        <f t="shared" ref="C114:C145" si="5">(2*MAX(B114-$C$14,0)-MAX(B114-$C$10,0)-MAX(B114-$C$12,0)+($C$11+$C$13-2*$C$15))</f>
        <v>-11</v>
      </c>
      <c r="D114" s="12">
        <f t="shared" si="4"/>
        <v>2.2000000000000002</v>
      </c>
    </row>
    <row r="115" spans="2:4">
      <c r="B115" s="11">
        <v>97</v>
      </c>
      <c r="C115" s="12">
        <f t="shared" si="5"/>
        <v>-12</v>
      </c>
      <c r="D115" s="12">
        <f t="shared" si="4"/>
        <v>2.4</v>
      </c>
    </row>
    <row r="116" spans="2:4">
      <c r="B116" s="11">
        <v>98</v>
      </c>
      <c r="C116" s="12">
        <f t="shared" si="5"/>
        <v>-13</v>
      </c>
      <c r="D116" s="12">
        <f t="shared" si="4"/>
        <v>2.6</v>
      </c>
    </row>
    <row r="117" spans="2:4">
      <c r="B117" s="11">
        <v>99</v>
      </c>
      <c r="C117" s="12">
        <f t="shared" si="5"/>
        <v>-14</v>
      </c>
      <c r="D117" s="12">
        <f t="shared" si="4"/>
        <v>2.8</v>
      </c>
    </row>
    <row r="118" spans="2:4">
      <c r="B118" s="11">
        <v>100</v>
      </c>
      <c r="C118" s="12">
        <f t="shared" si="5"/>
        <v>-15</v>
      </c>
      <c r="D118" s="12">
        <f t="shared" si="4"/>
        <v>3</v>
      </c>
    </row>
    <row r="119" spans="2:4">
      <c r="B119" s="11">
        <v>101</v>
      </c>
      <c r="C119" s="12">
        <f t="shared" si="5"/>
        <v>-14</v>
      </c>
      <c r="D119" s="12">
        <f t="shared" si="4"/>
        <v>2.8</v>
      </c>
    </row>
    <row r="120" spans="2:4">
      <c r="B120" s="11">
        <v>102</v>
      </c>
      <c r="C120" s="12">
        <f t="shared" si="5"/>
        <v>-13</v>
      </c>
      <c r="D120" s="12">
        <f t="shared" si="4"/>
        <v>2.6</v>
      </c>
    </row>
    <row r="121" spans="2:4">
      <c r="B121" s="11">
        <v>103</v>
      </c>
      <c r="C121" s="12">
        <f t="shared" si="5"/>
        <v>-12</v>
      </c>
      <c r="D121" s="12">
        <f t="shared" si="4"/>
        <v>2.4</v>
      </c>
    </row>
    <row r="122" spans="2:4">
      <c r="B122" s="11">
        <v>104</v>
      </c>
      <c r="C122" s="12">
        <f t="shared" si="5"/>
        <v>-11</v>
      </c>
      <c r="D122" s="12">
        <f t="shared" si="4"/>
        <v>2.2000000000000002</v>
      </c>
    </row>
    <row r="123" spans="2:4">
      <c r="B123" s="11">
        <v>105</v>
      </c>
      <c r="C123" s="12">
        <f t="shared" si="5"/>
        <v>-10</v>
      </c>
      <c r="D123" s="12">
        <f t="shared" si="4"/>
        <v>2</v>
      </c>
    </row>
    <row r="124" spans="2:4">
      <c r="B124" s="11">
        <v>106</v>
      </c>
      <c r="C124" s="12">
        <f t="shared" si="5"/>
        <v>-9</v>
      </c>
      <c r="D124" s="12">
        <f t="shared" si="4"/>
        <v>1.8</v>
      </c>
    </row>
    <row r="125" spans="2:4">
      <c r="B125" s="11">
        <v>107</v>
      </c>
      <c r="C125" s="12">
        <f t="shared" si="5"/>
        <v>-8</v>
      </c>
      <c r="D125" s="12">
        <f t="shared" si="4"/>
        <v>1.6</v>
      </c>
    </row>
    <row r="126" spans="2:4">
      <c r="B126" s="11">
        <v>108</v>
      </c>
      <c r="C126" s="12">
        <f t="shared" si="5"/>
        <v>-7</v>
      </c>
      <c r="D126" s="12">
        <f t="shared" si="4"/>
        <v>1.4</v>
      </c>
    </row>
    <row r="127" spans="2:4">
      <c r="B127" s="11">
        <v>109</v>
      </c>
      <c r="C127" s="12">
        <f t="shared" si="5"/>
        <v>-6</v>
      </c>
      <c r="D127" s="12">
        <f t="shared" si="4"/>
        <v>1.2</v>
      </c>
    </row>
    <row r="128" spans="2:4">
      <c r="B128" s="11">
        <v>110</v>
      </c>
      <c r="C128" s="12">
        <f t="shared" si="5"/>
        <v>-5</v>
      </c>
      <c r="D128" s="12">
        <f t="shared" si="4"/>
        <v>1</v>
      </c>
    </row>
    <row r="129" spans="2:4">
      <c r="B129" s="11">
        <v>111</v>
      </c>
      <c r="C129" s="12">
        <f t="shared" si="5"/>
        <v>-4</v>
      </c>
      <c r="D129" s="12">
        <f t="shared" si="4"/>
        <v>0.8</v>
      </c>
    </row>
    <row r="130" spans="2:4">
      <c r="B130" s="11">
        <v>112</v>
      </c>
      <c r="C130" s="12">
        <f t="shared" si="5"/>
        <v>-3</v>
      </c>
      <c r="D130" s="12">
        <f t="shared" si="4"/>
        <v>0.6</v>
      </c>
    </row>
    <row r="131" spans="2:4">
      <c r="B131" s="11">
        <v>113</v>
      </c>
      <c r="C131" s="12">
        <f t="shared" si="5"/>
        <v>-2</v>
      </c>
      <c r="D131" s="12">
        <f t="shared" si="4"/>
        <v>0.4</v>
      </c>
    </row>
    <row r="132" spans="2:4">
      <c r="B132" s="11">
        <v>114</v>
      </c>
      <c r="C132" s="12">
        <f t="shared" si="5"/>
        <v>-1</v>
      </c>
      <c r="D132" s="12">
        <f t="shared" si="4"/>
        <v>0.2</v>
      </c>
    </row>
    <row r="133" spans="2:4">
      <c r="B133" s="11">
        <v>115</v>
      </c>
      <c r="C133" s="12">
        <f t="shared" si="5"/>
        <v>0</v>
      </c>
      <c r="D133" s="12">
        <f t="shared" si="4"/>
        <v>0</v>
      </c>
    </row>
    <row r="134" spans="2:4">
      <c r="B134" s="11">
        <v>116</v>
      </c>
      <c r="C134" s="12">
        <f t="shared" si="5"/>
        <v>1</v>
      </c>
      <c r="D134" s="12">
        <f t="shared" si="4"/>
        <v>-0.2</v>
      </c>
    </row>
    <row r="135" spans="2:4">
      <c r="B135" s="11">
        <v>117</v>
      </c>
      <c r="C135" s="12">
        <f t="shared" si="5"/>
        <v>2</v>
      </c>
      <c r="D135" s="12">
        <f t="shared" si="4"/>
        <v>-0.4</v>
      </c>
    </row>
    <row r="136" spans="2:4">
      <c r="B136" s="11">
        <v>118</v>
      </c>
      <c r="C136" s="12">
        <f t="shared" si="5"/>
        <v>3</v>
      </c>
      <c r="D136" s="12">
        <f t="shared" si="4"/>
        <v>-0.6</v>
      </c>
    </row>
    <row r="137" spans="2:4">
      <c r="B137" s="11">
        <v>119</v>
      </c>
      <c r="C137" s="12">
        <f t="shared" si="5"/>
        <v>4</v>
      </c>
      <c r="D137" s="12">
        <f t="shared" si="4"/>
        <v>-0.8</v>
      </c>
    </row>
    <row r="138" spans="2:4">
      <c r="B138" s="11">
        <v>120</v>
      </c>
      <c r="C138" s="12">
        <f t="shared" si="5"/>
        <v>5</v>
      </c>
      <c r="D138" s="12">
        <f t="shared" si="4"/>
        <v>-1</v>
      </c>
    </row>
    <row r="139" spans="2:4">
      <c r="B139" s="11">
        <v>121</v>
      </c>
      <c r="C139" s="12">
        <f t="shared" si="5"/>
        <v>5</v>
      </c>
      <c r="D139" s="12">
        <f t="shared" si="4"/>
        <v>-1</v>
      </c>
    </row>
    <row r="140" spans="2:4">
      <c r="B140" s="11">
        <v>122</v>
      </c>
      <c r="C140" s="12">
        <f t="shared" si="5"/>
        <v>5</v>
      </c>
      <c r="D140" s="12">
        <f t="shared" si="4"/>
        <v>-1</v>
      </c>
    </row>
    <row r="141" spans="2:4">
      <c r="B141" s="11">
        <v>123</v>
      </c>
      <c r="C141" s="12">
        <f t="shared" si="5"/>
        <v>5</v>
      </c>
      <c r="D141" s="12">
        <f t="shared" si="4"/>
        <v>-1</v>
      </c>
    </row>
    <row r="142" spans="2:4">
      <c r="B142" s="11">
        <v>124</v>
      </c>
      <c r="C142" s="12">
        <f t="shared" si="5"/>
        <v>5</v>
      </c>
      <c r="D142" s="12">
        <f t="shared" si="4"/>
        <v>-1</v>
      </c>
    </row>
    <row r="143" spans="2:4">
      <c r="B143" s="11">
        <v>125</v>
      </c>
      <c r="C143" s="12">
        <f t="shared" si="5"/>
        <v>5</v>
      </c>
      <c r="D143" s="12">
        <f t="shared" si="4"/>
        <v>-1</v>
      </c>
    </row>
    <row r="144" spans="2:4">
      <c r="B144" s="11">
        <v>126</v>
      </c>
      <c r="C144" s="12">
        <f t="shared" si="5"/>
        <v>5</v>
      </c>
      <c r="D144" s="12">
        <f t="shared" si="4"/>
        <v>-1</v>
      </c>
    </row>
    <row r="145" spans="2:4">
      <c r="B145" s="11">
        <v>127</v>
      </c>
      <c r="C145" s="12">
        <f t="shared" si="5"/>
        <v>5</v>
      </c>
      <c r="D145" s="12">
        <f t="shared" si="4"/>
        <v>-1</v>
      </c>
    </row>
    <row r="146" spans="2:4">
      <c r="B146" s="11">
        <v>128</v>
      </c>
      <c r="C146" s="12">
        <f t="shared" ref="C146:C177" si="6">(2*MAX(B146-$C$14,0)-MAX(B146-$C$10,0)-MAX(B146-$C$12,0)+($C$11+$C$13-2*$C$15))</f>
        <v>5</v>
      </c>
      <c r="D146" s="12">
        <f t="shared" si="4"/>
        <v>-1</v>
      </c>
    </row>
    <row r="147" spans="2:4">
      <c r="B147" s="11">
        <v>129</v>
      </c>
      <c r="C147" s="12">
        <f t="shared" si="6"/>
        <v>5</v>
      </c>
      <c r="D147" s="12">
        <f t="shared" ref="D147:D210" si="7">C147/(-$C$11-$C$13+2*$C$15)</f>
        <v>-1</v>
      </c>
    </row>
    <row r="148" spans="2:4">
      <c r="B148" s="11">
        <v>130</v>
      </c>
      <c r="C148" s="12">
        <f t="shared" si="6"/>
        <v>5</v>
      </c>
      <c r="D148" s="12">
        <f t="shared" si="7"/>
        <v>-1</v>
      </c>
    </row>
    <row r="149" spans="2:4">
      <c r="B149" s="11">
        <v>131</v>
      </c>
      <c r="C149" s="12">
        <f t="shared" si="6"/>
        <v>5</v>
      </c>
      <c r="D149" s="12">
        <f t="shared" si="7"/>
        <v>-1</v>
      </c>
    </row>
    <row r="150" spans="2:4">
      <c r="B150" s="11">
        <v>132</v>
      </c>
      <c r="C150" s="12">
        <f t="shared" si="6"/>
        <v>5</v>
      </c>
      <c r="D150" s="12">
        <f t="shared" si="7"/>
        <v>-1</v>
      </c>
    </row>
    <row r="151" spans="2:4">
      <c r="B151" s="11">
        <v>133</v>
      </c>
      <c r="C151" s="12">
        <f t="shared" si="6"/>
        <v>5</v>
      </c>
      <c r="D151" s="12">
        <f t="shared" si="7"/>
        <v>-1</v>
      </c>
    </row>
    <row r="152" spans="2:4">
      <c r="B152" s="11">
        <v>134</v>
      </c>
      <c r="C152" s="12">
        <f t="shared" si="6"/>
        <v>5</v>
      </c>
      <c r="D152" s="12">
        <f t="shared" si="7"/>
        <v>-1</v>
      </c>
    </row>
    <row r="153" spans="2:4">
      <c r="B153" s="11">
        <v>135</v>
      </c>
      <c r="C153" s="12">
        <f t="shared" si="6"/>
        <v>5</v>
      </c>
      <c r="D153" s="12">
        <f t="shared" si="7"/>
        <v>-1</v>
      </c>
    </row>
    <row r="154" spans="2:4">
      <c r="B154" s="11">
        <v>136</v>
      </c>
      <c r="C154" s="12">
        <f t="shared" si="6"/>
        <v>5</v>
      </c>
      <c r="D154" s="12">
        <f t="shared" si="7"/>
        <v>-1</v>
      </c>
    </row>
    <row r="155" spans="2:4">
      <c r="B155" s="11">
        <v>137</v>
      </c>
      <c r="C155" s="12">
        <f t="shared" si="6"/>
        <v>5</v>
      </c>
      <c r="D155" s="12">
        <f t="shared" si="7"/>
        <v>-1</v>
      </c>
    </row>
    <row r="156" spans="2:4">
      <c r="B156" s="11">
        <v>138</v>
      </c>
      <c r="C156" s="12">
        <f t="shared" si="6"/>
        <v>5</v>
      </c>
      <c r="D156" s="12">
        <f t="shared" si="7"/>
        <v>-1</v>
      </c>
    </row>
    <row r="157" spans="2:4">
      <c r="B157" s="11">
        <v>139</v>
      </c>
      <c r="C157" s="12">
        <f t="shared" si="6"/>
        <v>5</v>
      </c>
      <c r="D157" s="12">
        <f t="shared" si="7"/>
        <v>-1</v>
      </c>
    </row>
    <row r="158" spans="2:4">
      <c r="B158" s="11">
        <v>140</v>
      </c>
      <c r="C158" s="12">
        <f t="shared" si="6"/>
        <v>5</v>
      </c>
      <c r="D158" s="12">
        <f t="shared" si="7"/>
        <v>-1</v>
      </c>
    </row>
    <row r="159" spans="2:4">
      <c r="B159" s="11">
        <v>141</v>
      </c>
      <c r="C159" s="12">
        <f t="shared" si="6"/>
        <v>5</v>
      </c>
      <c r="D159" s="12">
        <f t="shared" si="7"/>
        <v>-1</v>
      </c>
    </row>
    <row r="160" spans="2:4">
      <c r="B160" s="11">
        <v>142</v>
      </c>
      <c r="C160" s="12">
        <f t="shared" si="6"/>
        <v>5</v>
      </c>
      <c r="D160" s="12">
        <f t="shared" si="7"/>
        <v>-1</v>
      </c>
    </row>
    <row r="161" spans="2:4">
      <c r="B161" s="11">
        <v>143</v>
      </c>
      <c r="C161" s="12">
        <f t="shared" si="6"/>
        <v>5</v>
      </c>
      <c r="D161" s="12">
        <f t="shared" si="7"/>
        <v>-1</v>
      </c>
    </row>
    <row r="162" spans="2:4">
      <c r="B162" s="11">
        <v>144</v>
      </c>
      <c r="C162" s="12">
        <f t="shared" si="6"/>
        <v>5</v>
      </c>
      <c r="D162" s="12">
        <f t="shared" si="7"/>
        <v>-1</v>
      </c>
    </row>
    <row r="163" spans="2:4">
      <c r="B163" s="11">
        <v>145</v>
      </c>
      <c r="C163" s="12">
        <f t="shared" si="6"/>
        <v>5</v>
      </c>
      <c r="D163" s="12">
        <f t="shared" si="7"/>
        <v>-1</v>
      </c>
    </row>
    <row r="164" spans="2:4">
      <c r="B164" s="11">
        <v>146</v>
      </c>
      <c r="C164" s="12">
        <f t="shared" si="6"/>
        <v>5</v>
      </c>
      <c r="D164" s="12">
        <f t="shared" si="7"/>
        <v>-1</v>
      </c>
    </row>
    <row r="165" spans="2:4">
      <c r="B165" s="11">
        <v>147</v>
      </c>
      <c r="C165" s="12">
        <f t="shared" si="6"/>
        <v>5</v>
      </c>
      <c r="D165" s="12">
        <f t="shared" si="7"/>
        <v>-1</v>
      </c>
    </row>
    <row r="166" spans="2:4">
      <c r="B166" s="11">
        <v>148</v>
      </c>
      <c r="C166" s="12">
        <f t="shared" si="6"/>
        <v>5</v>
      </c>
      <c r="D166" s="12">
        <f t="shared" si="7"/>
        <v>-1</v>
      </c>
    </row>
    <row r="167" spans="2:4">
      <c r="B167" s="11">
        <v>149</v>
      </c>
      <c r="C167" s="12">
        <f t="shared" si="6"/>
        <v>5</v>
      </c>
      <c r="D167" s="12">
        <f t="shared" si="7"/>
        <v>-1</v>
      </c>
    </row>
    <row r="168" spans="2:4">
      <c r="B168" s="11">
        <v>150</v>
      </c>
      <c r="C168" s="12">
        <f t="shared" si="6"/>
        <v>5</v>
      </c>
      <c r="D168" s="12">
        <f t="shared" si="7"/>
        <v>-1</v>
      </c>
    </row>
    <row r="169" spans="2:4">
      <c r="B169" s="11">
        <v>151</v>
      </c>
      <c r="C169" s="12">
        <f t="shared" si="6"/>
        <v>5</v>
      </c>
      <c r="D169" s="12">
        <f t="shared" si="7"/>
        <v>-1</v>
      </c>
    </row>
    <row r="170" spans="2:4">
      <c r="B170" s="11">
        <v>152</v>
      </c>
      <c r="C170" s="12">
        <f t="shared" si="6"/>
        <v>5</v>
      </c>
      <c r="D170" s="12">
        <f t="shared" si="7"/>
        <v>-1</v>
      </c>
    </row>
    <row r="171" spans="2:4">
      <c r="B171" s="11">
        <v>153</v>
      </c>
      <c r="C171" s="12">
        <f t="shared" si="6"/>
        <v>5</v>
      </c>
      <c r="D171" s="12">
        <f t="shared" si="7"/>
        <v>-1</v>
      </c>
    </row>
    <row r="172" spans="2:4">
      <c r="B172" s="11">
        <v>154</v>
      </c>
      <c r="C172" s="12">
        <f t="shared" si="6"/>
        <v>5</v>
      </c>
      <c r="D172" s="12">
        <f t="shared" si="7"/>
        <v>-1</v>
      </c>
    </row>
    <row r="173" spans="2:4">
      <c r="B173" s="11">
        <v>155</v>
      </c>
      <c r="C173" s="12">
        <f t="shared" si="6"/>
        <v>5</v>
      </c>
      <c r="D173" s="12">
        <f t="shared" si="7"/>
        <v>-1</v>
      </c>
    </row>
    <row r="174" spans="2:4">
      <c r="B174" s="11">
        <v>156</v>
      </c>
      <c r="C174" s="12">
        <f t="shared" si="6"/>
        <v>5</v>
      </c>
      <c r="D174" s="12">
        <f t="shared" si="7"/>
        <v>-1</v>
      </c>
    </row>
    <row r="175" spans="2:4">
      <c r="B175" s="11">
        <v>157</v>
      </c>
      <c r="C175" s="12">
        <f t="shared" si="6"/>
        <v>5</v>
      </c>
      <c r="D175" s="12">
        <f t="shared" si="7"/>
        <v>-1</v>
      </c>
    </row>
    <row r="176" spans="2:4">
      <c r="B176" s="11">
        <v>158</v>
      </c>
      <c r="C176" s="12">
        <f t="shared" si="6"/>
        <v>5</v>
      </c>
      <c r="D176" s="12">
        <f t="shared" si="7"/>
        <v>-1</v>
      </c>
    </row>
    <row r="177" spans="2:4">
      <c r="B177" s="11">
        <v>159</v>
      </c>
      <c r="C177" s="12">
        <f t="shared" si="6"/>
        <v>5</v>
      </c>
      <c r="D177" s="12">
        <f t="shared" si="7"/>
        <v>-1</v>
      </c>
    </row>
    <row r="178" spans="2:4">
      <c r="B178" s="11">
        <v>160</v>
      </c>
      <c r="C178" s="12">
        <f t="shared" ref="C178:C198" si="8">(2*MAX(B178-$C$14,0)-MAX(B178-$C$10,0)-MAX(B178-$C$12,0)+($C$11+$C$13-2*$C$15))</f>
        <v>5</v>
      </c>
      <c r="D178" s="12">
        <f t="shared" si="7"/>
        <v>-1</v>
      </c>
    </row>
    <row r="179" spans="2:4">
      <c r="B179" s="11">
        <v>161</v>
      </c>
      <c r="C179" s="12">
        <f t="shared" si="8"/>
        <v>5</v>
      </c>
      <c r="D179" s="12">
        <f t="shared" si="7"/>
        <v>-1</v>
      </c>
    </row>
    <row r="180" spans="2:4">
      <c r="B180" s="11">
        <v>162</v>
      </c>
      <c r="C180" s="12">
        <f t="shared" si="8"/>
        <v>5</v>
      </c>
      <c r="D180" s="12">
        <f t="shared" si="7"/>
        <v>-1</v>
      </c>
    </row>
    <row r="181" spans="2:4">
      <c r="B181" s="11">
        <v>163</v>
      </c>
      <c r="C181" s="12">
        <f t="shared" si="8"/>
        <v>5</v>
      </c>
      <c r="D181" s="12">
        <f t="shared" si="7"/>
        <v>-1</v>
      </c>
    </row>
    <row r="182" spans="2:4">
      <c r="B182" s="11">
        <v>164</v>
      </c>
      <c r="C182" s="12">
        <f t="shared" si="8"/>
        <v>5</v>
      </c>
      <c r="D182" s="12">
        <f t="shared" si="7"/>
        <v>-1</v>
      </c>
    </row>
    <row r="183" spans="2:4">
      <c r="B183" s="11">
        <v>165</v>
      </c>
      <c r="C183" s="12">
        <f t="shared" si="8"/>
        <v>5</v>
      </c>
      <c r="D183" s="12">
        <f t="shared" si="7"/>
        <v>-1</v>
      </c>
    </row>
    <row r="184" spans="2:4">
      <c r="B184" s="11">
        <v>166</v>
      </c>
      <c r="C184" s="12">
        <f t="shared" si="8"/>
        <v>5</v>
      </c>
      <c r="D184" s="12">
        <f t="shared" si="7"/>
        <v>-1</v>
      </c>
    </row>
    <row r="185" spans="2:4">
      <c r="B185" s="11">
        <v>167</v>
      </c>
      <c r="C185" s="12">
        <f t="shared" si="8"/>
        <v>5</v>
      </c>
      <c r="D185" s="12">
        <f t="shared" si="7"/>
        <v>-1</v>
      </c>
    </row>
    <row r="186" spans="2:4">
      <c r="B186" s="11">
        <v>168</v>
      </c>
      <c r="C186" s="12">
        <f t="shared" si="8"/>
        <v>5</v>
      </c>
      <c r="D186" s="12">
        <f t="shared" si="7"/>
        <v>-1</v>
      </c>
    </row>
    <row r="187" spans="2:4">
      <c r="B187" s="11">
        <v>169</v>
      </c>
      <c r="C187" s="12">
        <f t="shared" si="8"/>
        <v>5</v>
      </c>
      <c r="D187" s="12">
        <f t="shared" si="7"/>
        <v>-1</v>
      </c>
    </row>
    <row r="188" spans="2:4">
      <c r="B188" s="11">
        <v>170</v>
      </c>
      <c r="C188" s="12">
        <f t="shared" si="8"/>
        <v>5</v>
      </c>
      <c r="D188" s="12">
        <f t="shared" si="7"/>
        <v>-1</v>
      </c>
    </row>
    <row r="189" spans="2:4">
      <c r="B189" s="11">
        <v>171</v>
      </c>
      <c r="C189" s="12">
        <f t="shared" si="8"/>
        <v>5</v>
      </c>
      <c r="D189" s="12">
        <f t="shared" si="7"/>
        <v>-1</v>
      </c>
    </row>
    <row r="190" spans="2:4">
      <c r="B190" s="11">
        <v>172</v>
      </c>
      <c r="C190" s="12">
        <f t="shared" si="8"/>
        <v>5</v>
      </c>
      <c r="D190" s="12">
        <f t="shared" si="7"/>
        <v>-1</v>
      </c>
    </row>
    <row r="191" spans="2:4">
      <c r="B191" s="11">
        <v>173</v>
      </c>
      <c r="C191" s="12">
        <f t="shared" si="8"/>
        <v>5</v>
      </c>
      <c r="D191" s="12">
        <f t="shared" si="7"/>
        <v>-1</v>
      </c>
    </row>
    <row r="192" spans="2:4">
      <c r="B192" s="11">
        <v>174</v>
      </c>
      <c r="C192" s="12">
        <f t="shared" si="8"/>
        <v>5</v>
      </c>
      <c r="D192" s="12">
        <f t="shared" si="7"/>
        <v>-1</v>
      </c>
    </row>
    <row r="193" spans="2:4">
      <c r="B193" s="11">
        <v>175</v>
      </c>
      <c r="C193" s="12">
        <f t="shared" si="8"/>
        <v>5</v>
      </c>
      <c r="D193" s="12">
        <f t="shared" si="7"/>
        <v>-1</v>
      </c>
    </row>
    <row r="194" spans="2:4">
      <c r="B194" s="11">
        <v>176</v>
      </c>
      <c r="C194" s="12">
        <f t="shared" si="8"/>
        <v>5</v>
      </c>
      <c r="D194" s="12">
        <f t="shared" si="7"/>
        <v>-1</v>
      </c>
    </row>
    <row r="195" spans="2:4">
      <c r="B195" s="11">
        <v>177</v>
      </c>
      <c r="C195" s="12">
        <f t="shared" si="8"/>
        <v>5</v>
      </c>
      <c r="D195" s="12">
        <f t="shared" si="7"/>
        <v>-1</v>
      </c>
    </row>
    <row r="196" spans="2:4">
      <c r="B196" s="11">
        <v>178</v>
      </c>
      <c r="C196" s="12">
        <f t="shared" si="8"/>
        <v>5</v>
      </c>
      <c r="D196" s="12">
        <f t="shared" si="7"/>
        <v>-1</v>
      </c>
    </row>
    <row r="197" spans="2:4">
      <c r="B197" s="11">
        <v>179</v>
      </c>
      <c r="C197" s="12">
        <f t="shared" si="8"/>
        <v>5</v>
      </c>
      <c r="D197" s="12">
        <f t="shared" si="7"/>
        <v>-1</v>
      </c>
    </row>
    <row r="198" spans="2:4">
      <c r="B198" s="11">
        <v>180</v>
      </c>
      <c r="C198" s="12">
        <f t="shared" si="8"/>
        <v>5</v>
      </c>
      <c r="D198" s="12">
        <f t="shared" si="7"/>
        <v>-1</v>
      </c>
    </row>
    <row r="199" spans="2:4">
      <c r="B199" s="11">
        <v>181</v>
      </c>
      <c r="C199" s="12">
        <f t="shared" ref="C199:C218" si="9">(2*MAX(B199-$C$14,0)-MAX(B199-$C$10,0)-MAX(B199-$C$12,0)+($C$11+$C$13-2*$C$15))</f>
        <v>5</v>
      </c>
      <c r="D199" s="12">
        <f t="shared" si="7"/>
        <v>-1</v>
      </c>
    </row>
    <row r="200" spans="2:4">
      <c r="B200" s="11">
        <v>182</v>
      </c>
      <c r="C200" s="12">
        <f t="shared" si="9"/>
        <v>5</v>
      </c>
      <c r="D200" s="12">
        <f t="shared" si="7"/>
        <v>-1</v>
      </c>
    </row>
    <row r="201" spans="2:4">
      <c r="B201" s="11">
        <v>183</v>
      </c>
      <c r="C201" s="12">
        <f t="shared" si="9"/>
        <v>5</v>
      </c>
      <c r="D201" s="12">
        <f t="shared" si="7"/>
        <v>-1</v>
      </c>
    </row>
    <row r="202" spans="2:4">
      <c r="B202" s="11">
        <v>184</v>
      </c>
      <c r="C202" s="12">
        <f t="shared" si="9"/>
        <v>5</v>
      </c>
      <c r="D202" s="12">
        <f t="shared" si="7"/>
        <v>-1</v>
      </c>
    </row>
    <row r="203" spans="2:4">
      <c r="B203" s="11">
        <v>185</v>
      </c>
      <c r="C203" s="12">
        <f t="shared" si="9"/>
        <v>5</v>
      </c>
      <c r="D203" s="12">
        <f t="shared" si="7"/>
        <v>-1</v>
      </c>
    </row>
    <row r="204" spans="2:4">
      <c r="B204" s="11">
        <v>186</v>
      </c>
      <c r="C204" s="12">
        <f t="shared" si="9"/>
        <v>5</v>
      </c>
      <c r="D204" s="12">
        <f t="shared" si="7"/>
        <v>-1</v>
      </c>
    </row>
    <row r="205" spans="2:4">
      <c r="B205" s="11">
        <v>187</v>
      </c>
      <c r="C205" s="12">
        <f t="shared" si="9"/>
        <v>5</v>
      </c>
      <c r="D205" s="12">
        <f t="shared" si="7"/>
        <v>-1</v>
      </c>
    </row>
    <row r="206" spans="2:4">
      <c r="B206" s="11">
        <v>188</v>
      </c>
      <c r="C206" s="12">
        <f t="shared" si="9"/>
        <v>5</v>
      </c>
      <c r="D206" s="12">
        <f t="shared" si="7"/>
        <v>-1</v>
      </c>
    </row>
    <row r="207" spans="2:4">
      <c r="B207" s="11">
        <v>189</v>
      </c>
      <c r="C207" s="12">
        <f t="shared" si="9"/>
        <v>5</v>
      </c>
      <c r="D207" s="12">
        <f t="shared" si="7"/>
        <v>-1</v>
      </c>
    </row>
    <row r="208" spans="2:4">
      <c r="B208" s="11">
        <v>190</v>
      </c>
      <c r="C208" s="12">
        <f t="shared" si="9"/>
        <v>5</v>
      </c>
      <c r="D208" s="12">
        <f t="shared" si="7"/>
        <v>-1</v>
      </c>
    </row>
    <row r="209" spans="2:4">
      <c r="B209" s="11">
        <v>191</v>
      </c>
      <c r="C209" s="12">
        <f t="shared" si="9"/>
        <v>5</v>
      </c>
      <c r="D209" s="12">
        <f t="shared" si="7"/>
        <v>-1</v>
      </c>
    </row>
    <row r="210" spans="2:4">
      <c r="B210" s="11">
        <v>192</v>
      </c>
      <c r="C210" s="12">
        <f t="shared" si="9"/>
        <v>5</v>
      </c>
      <c r="D210" s="12">
        <f t="shared" si="7"/>
        <v>-1</v>
      </c>
    </row>
    <row r="211" spans="2:4">
      <c r="B211" s="11">
        <v>193</v>
      </c>
      <c r="C211" s="12">
        <f t="shared" si="9"/>
        <v>5</v>
      </c>
      <c r="D211" s="12">
        <f t="shared" ref="D211:D218" si="10">C211/(-$C$11-$C$13+2*$C$15)</f>
        <v>-1</v>
      </c>
    </row>
    <row r="212" spans="2:4">
      <c r="B212" s="11">
        <v>194</v>
      </c>
      <c r="C212" s="12">
        <f t="shared" si="9"/>
        <v>5</v>
      </c>
      <c r="D212" s="12">
        <f t="shared" si="10"/>
        <v>-1</v>
      </c>
    </row>
    <row r="213" spans="2:4">
      <c r="B213" s="11">
        <v>195</v>
      </c>
      <c r="C213" s="12">
        <f t="shared" si="9"/>
        <v>5</v>
      </c>
      <c r="D213" s="12">
        <f t="shared" si="10"/>
        <v>-1</v>
      </c>
    </row>
    <row r="214" spans="2:4">
      <c r="B214" s="11">
        <v>196</v>
      </c>
      <c r="C214" s="12">
        <f t="shared" si="9"/>
        <v>5</v>
      </c>
      <c r="D214" s="12">
        <f t="shared" si="10"/>
        <v>-1</v>
      </c>
    </row>
    <row r="215" spans="2:4">
      <c r="B215" s="11">
        <v>197</v>
      </c>
      <c r="C215" s="12">
        <f t="shared" si="9"/>
        <v>5</v>
      </c>
      <c r="D215" s="12">
        <f t="shared" si="10"/>
        <v>-1</v>
      </c>
    </row>
    <row r="216" spans="2:4">
      <c r="B216" s="11">
        <v>198</v>
      </c>
      <c r="C216" s="12">
        <f t="shared" si="9"/>
        <v>5</v>
      </c>
      <c r="D216" s="12">
        <f t="shared" si="10"/>
        <v>-1</v>
      </c>
    </row>
    <row r="217" spans="2:4">
      <c r="B217" s="11">
        <v>199</v>
      </c>
      <c r="C217" s="12">
        <f t="shared" si="9"/>
        <v>5</v>
      </c>
      <c r="D217" s="12">
        <f t="shared" si="10"/>
        <v>-1</v>
      </c>
    </row>
    <row r="218" spans="2:4">
      <c r="B218" s="11">
        <v>200</v>
      </c>
      <c r="C218" s="12">
        <f t="shared" si="9"/>
        <v>5</v>
      </c>
      <c r="D218" s="12">
        <f t="shared" si="10"/>
        <v>-1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oleObject progId="Word.Document.12" shapeId="7175" r:id="rId4"/>
  </oleObjec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8"/>
  <dimension ref="B2:P221"/>
  <sheetViews>
    <sheetView workbookViewId="0">
      <selection activeCell="M13" sqref="M13"/>
    </sheetView>
  </sheetViews>
  <sheetFormatPr defaultRowHeight="15"/>
  <sheetData>
    <row r="2" spans="2:16"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2:16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2:16"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2:16"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2:16"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2:16">
      <c r="B7" s="13"/>
      <c r="C7" s="13"/>
      <c r="D7" s="13"/>
      <c r="E7" s="13"/>
      <c r="F7" s="13"/>
      <c r="G7" s="13"/>
      <c r="H7" s="13"/>
      <c r="I7" s="13"/>
      <c r="J7" s="13"/>
      <c r="K7" s="13"/>
    </row>
    <row r="10" spans="2:16">
      <c r="B10" s="16" t="s">
        <v>3</v>
      </c>
      <c r="C10" s="16">
        <v>1</v>
      </c>
      <c r="G10" s="1"/>
      <c r="H10" s="2"/>
      <c r="I10" s="2"/>
      <c r="J10" s="2"/>
      <c r="K10" s="2"/>
      <c r="L10" s="2"/>
      <c r="M10" s="2"/>
      <c r="N10" s="2"/>
      <c r="O10" s="2"/>
      <c r="P10" s="3"/>
    </row>
    <row r="11" spans="2:16" ht="18">
      <c r="B11" s="16" t="s">
        <v>19</v>
      </c>
      <c r="C11" s="16">
        <v>40</v>
      </c>
      <c r="G11" s="4"/>
      <c r="H11" s="5"/>
      <c r="I11" s="5"/>
      <c r="J11" s="5"/>
      <c r="K11" s="5"/>
      <c r="L11" s="5"/>
      <c r="M11" s="5"/>
      <c r="N11" s="5"/>
      <c r="O11" s="5"/>
      <c r="P11" s="6"/>
    </row>
    <row r="12" spans="2:16" ht="18">
      <c r="B12" s="16" t="s">
        <v>20</v>
      </c>
      <c r="C12" s="16">
        <v>20</v>
      </c>
      <c r="G12" s="7"/>
      <c r="H12" s="8"/>
      <c r="I12" s="8"/>
      <c r="J12" s="8"/>
      <c r="K12" s="8"/>
      <c r="L12" s="8"/>
      <c r="M12" s="8"/>
      <c r="N12" s="8"/>
      <c r="O12" s="8"/>
      <c r="P12" s="9"/>
    </row>
    <row r="13" spans="2:16" ht="18">
      <c r="B13" s="16" t="s">
        <v>21</v>
      </c>
      <c r="C13" s="16">
        <v>60</v>
      </c>
    </row>
    <row r="14" spans="2:16" ht="18">
      <c r="B14" s="16" t="s">
        <v>22</v>
      </c>
      <c r="C14" s="16">
        <v>13</v>
      </c>
      <c r="G14" s="1"/>
      <c r="H14" s="2"/>
      <c r="I14" s="2"/>
      <c r="J14" s="3"/>
    </row>
    <row r="15" spans="2:16" ht="18">
      <c r="B15" s="16" t="s">
        <v>23</v>
      </c>
      <c r="C15" s="16">
        <v>80</v>
      </c>
      <c r="G15" s="4"/>
      <c r="H15" s="5"/>
      <c r="I15" s="5"/>
      <c r="J15" s="6"/>
    </row>
    <row r="16" spans="2:16" ht="18">
      <c r="B16" s="16" t="s">
        <v>24</v>
      </c>
      <c r="C16" s="16">
        <v>9</v>
      </c>
      <c r="G16" s="4"/>
      <c r="H16" s="5"/>
      <c r="I16" s="5"/>
      <c r="J16" s="6"/>
    </row>
    <row r="17" spans="2:10" ht="18">
      <c r="B17" s="16" t="s">
        <v>25</v>
      </c>
      <c r="C17" s="16">
        <v>100</v>
      </c>
      <c r="G17" s="4"/>
      <c r="H17" s="5"/>
      <c r="I17" s="5"/>
      <c r="J17" s="6"/>
    </row>
    <row r="18" spans="2:10" ht="18">
      <c r="B18" s="16" t="s">
        <v>26</v>
      </c>
      <c r="C18" s="16">
        <v>6</v>
      </c>
      <c r="G18" s="7"/>
      <c r="H18" s="8"/>
      <c r="I18" s="8"/>
      <c r="J18" s="9"/>
    </row>
    <row r="20" spans="2:10" ht="18">
      <c r="B20" s="14" t="s">
        <v>8</v>
      </c>
      <c r="C20" s="15" t="s">
        <v>9</v>
      </c>
      <c r="D20" s="15" t="s">
        <v>7</v>
      </c>
    </row>
    <row r="21" spans="2:10">
      <c r="B21" s="11">
        <v>0</v>
      </c>
      <c r="C21" s="12">
        <f t="shared" ref="C21:C52" si="0">$C$12+$C$18-$C$14-$C$16-MAX(B21-$C$11,0)+MAX(B21-$C$13,0)+MAX(B21-$C$15,0)-MAX(B21-$C$17,0)</f>
        <v>4</v>
      </c>
      <c r="D21" s="12">
        <f>C21/($C$14+$C$16-$C$12-$C$18)</f>
        <v>-1</v>
      </c>
    </row>
    <row r="22" spans="2:10">
      <c r="B22" s="11">
        <v>1</v>
      </c>
      <c r="C22" s="12">
        <f t="shared" si="0"/>
        <v>4</v>
      </c>
      <c r="D22" s="12">
        <f t="shared" ref="D22:D85" si="1">C22/($C$14+$C$16-$C$12-$C$18)</f>
        <v>-1</v>
      </c>
    </row>
    <row r="23" spans="2:10">
      <c r="B23" s="11">
        <v>2</v>
      </c>
      <c r="C23" s="12">
        <f t="shared" si="0"/>
        <v>4</v>
      </c>
      <c r="D23" s="12">
        <f t="shared" si="1"/>
        <v>-1</v>
      </c>
    </row>
    <row r="24" spans="2:10">
      <c r="B24" s="11">
        <v>3</v>
      </c>
      <c r="C24" s="12">
        <f t="shared" si="0"/>
        <v>4</v>
      </c>
      <c r="D24" s="12">
        <f t="shared" si="1"/>
        <v>-1</v>
      </c>
    </row>
    <row r="25" spans="2:10">
      <c r="B25" s="11">
        <v>4</v>
      </c>
      <c r="C25" s="12">
        <f t="shared" si="0"/>
        <v>4</v>
      </c>
      <c r="D25" s="12">
        <f t="shared" si="1"/>
        <v>-1</v>
      </c>
    </row>
    <row r="26" spans="2:10">
      <c r="B26" s="11">
        <v>5</v>
      </c>
      <c r="C26" s="12">
        <f t="shared" si="0"/>
        <v>4</v>
      </c>
      <c r="D26" s="12">
        <f t="shared" si="1"/>
        <v>-1</v>
      </c>
    </row>
    <row r="27" spans="2:10">
      <c r="B27" s="11">
        <v>6</v>
      </c>
      <c r="C27" s="12">
        <f t="shared" si="0"/>
        <v>4</v>
      </c>
      <c r="D27" s="12">
        <f t="shared" si="1"/>
        <v>-1</v>
      </c>
    </row>
    <row r="28" spans="2:10">
      <c r="B28" s="11">
        <v>7</v>
      </c>
      <c r="C28" s="12">
        <f t="shared" si="0"/>
        <v>4</v>
      </c>
      <c r="D28" s="12">
        <f t="shared" si="1"/>
        <v>-1</v>
      </c>
    </row>
    <row r="29" spans="2:10">
      <c r="B29" s="11">
        <v>8</v>
      </c>
      <c r="C29" s="12">
        <f t="shared" si="0"/>
        <v>4</v>
      </c>
      <c r="D29" s="12">
        <f t="shared" si="1"/>
        <v>-1</v>
      </c>
    </row>
    <row r="30" spans="2:10">
      <c r="B30" s="11">
        <v>9</v>
      </c>
      <c r="C30" s="12">
        <f t="shared" si="0"/>
        <v>4</v>
      </c>
      <c r="D30" s="12">
        <f t="shared" si="1"/>
        <v>-1</v>
      </c>
    </row>
    <row r="31" spans="2:10">
      <c r="B31" s="11">
        <v>10</v>
      </c>
      <c r="C31" s="12">
        <f t="shared" si="0"/>
        <v>4</v>
      </c>
      <c r="D31" s="12">
        <f t="shared" si="1"/>
        <v>-1</v>
      </c>
    </row>
    <row r="32" spans="2:10">
      <c r="B32" s="11">
        <v>11</v>
      </c>
      <c r="C32" s="12">
        <f t="shared" si="0"/>
        <v>4</v>
      </c>
      <c r="D32" s="12">
        <f t="shared" si="1"/>
        <v>-1</v>
      </c>
    </row>
    <row r="33" spans="2:4">
      <c r="B33" s="11">
        <v>12</v>
      </c>
      <c r="C33" s="12">
        <f t="shared" si="0"/>
        <v>4</v>
      </c>
      <c r="D33" s="12">
        <f t="shared" si="1"/>
        <v>-1</v>
      </c>
    </row>
    <row r="34" spans="2:4">
      <c r="B34" s="11">
        <v>13</v>
      </c>
      <c r="C34" s="12">
        <f t="shared" si="0"/>
        <v>4</v>
      </c>
      <c r="D34" s="12">
        <f t="shared" si="1"/>
        <v>-1</v>
      </c>
    </row>
    <row r="35" spans="2:4">
      <c r="B35" s="11">
        <v>14</v>
      </c>
      <c r="C35" s="12">
        <f t="shared" si="0"/>
        <v>4</v>
      </c>
      <c r="D35" s="12">
        <f t="shared" si="1"/>
        <v>-1</v>
      </c>
    </row>
    <row r="36" spans="2:4">
      <c r="B36" s="11">
        <v>15</v>
      </c>
      <c r="C36" s="12">
        <f t="shared" si="0"/>
        <v>4</v>
      </c>
      <c r="D36" s="12">
        <f t="shared" si="1"/>
        <v>-1</v>
      </c>
    </row>
    <row r="37" spans="2:4">
      <c r="B37" s="11">
        <v>16</v>
      </c>
      <c r="C37" s="12">
        <f t="shared" si="0"/>
        <v>4</v>
      </c>
      <c r="D37" s="12">
        <f t="shared" si="1"/>
        <v>-1</v>
      </c>
    </row>
    <row r="38" spans="2:4">
      <c r="B38" s="11">
        <v>17</v>
      </c>
      <c r="C38" s="12">
        <f t="shared" si="0"/>
        <v>4</v>
      </c>
      <c r="D38" s="12">
        <f t="shared" si="1"/>
        <v>-1</v>
      </c>
    </row>
    <row r="39" spans="2:4">
      <c r="B39" s="11">
        <v>18</v>
      </c>
      <c r="C39" s="12">
        <f t="shared" si="0"/>
        <v>4</v>
      </c>
      <c r="D39" s="12">
        <f t="shared" si="1"/>
        <v>-1</v>
      </c>
    </row>
    <row r="40" spans="2:4">
      <c r="B40" s="11">
        <v>19</v>
      </c>
      <c r="C40" s="12">
        <f t="shared" si="0"/>
        <v>4</v>
      </c>
      <c r="D40" s="12">
        <f t="shared" si="1"/>
        <v>-1</v>
      </c>
    </row>
    <row r="41" spans="2:4">
      <c r="B41" s="11">
        <v>20</v>
      </c>
      <c r="C41" s="12">
        <f t="shared" si="0"/>
        <v>4</v>
      </c>
      <c r="D41" s="12">
        <f t="shared" si="1"/>
        <v>-1</v>
      </c>
    </row>
    <row r="42" spans="2:4">
      <c r="B42" s="11">
        <v>21</v>
      </c>
      <c r="C42" s="12">
        <f t="shared" si="0"/>
        <v>4</v>
      </c>
      <c r="D42" s="12">
        <f t="shared" si="1"/>
        <v>-1</v>
      </c>
    </row>
    <row r="43" spans="2:4">
      <c r="B43" s="11">
        <v>22</v>
      </c>
      <c r="C43" s="12">
        <f t="shared" si="0"/>
        <v>4</v>
      </c>
      <c r="D43" s="12">
        <f t="shared" si="1"/>
        <v>-1</v>
      </c>
    </row>
    <row r="44" spans="2:4">
      <c r="B44" s="11">
        <v>23</v>
      </c>
      <c r="C44" s="12">
        <f t="shared" si="0"/>
        <v>4</v>
      </c>
      <c r="D44" s="12">
        <f t="shared" si="1"/>
        <v>-1</v>
      </c>
    </row>
    <row r="45" spans="2:4">
      <c r="B45" s="11">
        <v>24</v>
      </c>
      <c r="C45" s="12">
        <f t="shared" si="0"/>
        <v>4</v>
      </c>
      <c r="D45" s="12">
        <f t="shared" si="1"/>
        <v>-1</v>
      </c>
    </row>
    <row r="46" spans="2:4">
      <c r="B46" s="11">
        <v>25</v>
      </c>
      <c r="C46" s="12">
        <f t="shared" si="0"/>
        <v>4</v>
      </c>
      <c r="D46" s="12">
        <f t="shared" si="1"/>
        <v>-1</v>
      </c>
    </row>
    <row r="47" spans="2:4">
      <c r="B47" s="11">
        <v>26</v>
      </c>
      <c r="C47" s="12">
        <f t="shared" si="0"/>
        <v>4</v>
      </c>
      <c r="D47" s="12">
        <f t="shared" si="1"/>
        <v>-1</v>
      </c>
    </row>
    <row r="48" spans="2:4">
      <c r="B48" s="11">
        <v>27</v>
      </c>
      <c r="C48" s="12">
        <f t="shared" si="0"/>
        <v>4</v>
      </c>
      <c r="D48" s="12">
        <f t="shared" si="1"/>
        <v>-1</v>
      </c>
    </row>
    <row r="49" spans="2:4">
      <c r="B49" s="11">
        <v>28</v>
      </c>
      <c r="C49" s="12">
        <f t="shared" si="0"/>
        <v>4</v>
      </c>
      <c r="D49" s="12">
        <f t="shared" si="1"/>
        <v>-1</v>
      </c>
    </row>
    <row r="50" spans="2:4">
      <c r="B50" s="11">
        <v>29</v>
      </c>
      <c r="C50" s="12">
        <f t="shared" si="0"/>
        <v>4</v>
      </c>
      <c r="D50" s="12">
        <f t="shared" si="1"/>
        <v>-1</v>
      </c>
    </row>
    <row r="51" spans="2:4">
      <c r="B51" s="11">
        <v>30</v>
      </c>
      <c r="C51" s="12">
        <f t="shared" si="0"/>
        <v>4</v>
      </c>
      <c r="D51" s="12">
        <f t="shared" si="1"/>
        <v>-1</v>
      </c>
    </row>
    <row r="52" spans="2:4">
      <c r="B52" s="11">
        <v>31</v>
      </c>
      <c r="C52" s="12">
        <f t="shared" si="0"/>
        <v>4</v>
      </c>
      <c r="D52" s="12">
        <f t="shared" si="1"/>
        <v>-1</v>
      </c>
    </row>
    <row r="53" spans="2:4">
      <c r="B53" s="11">
        <v>32</v>
      </c>
      <c r="C53" s="12">
        <f t="shared" ref="C53:C84" si="2">$C$12+$C$18-$C$14-$C$16-MAX(B53-$C$11,0)+MAX(B53-$C$13,0)+MAX(B53-$C$15,0)-MAX(B53-$C$17,0)</f>
        <v>4</v>
      </c>
      <c r="D53" s="12">
        <f t="shared" si="1"/>
        <v>-1</v>
      </c>
    </row>
    <row r="54" spans="2:4">
      <c r="B54" s="11">
        <v>33</v>
      </c>
      <c r="C54" s="12">
        <f t="shared" si="2"/>
        <v>4</v>
      </c>
      <c r="D54" s="12">
        <f t="shared" si="1"/>
        <v>-1</v>
      </c>
    </row>
    <row r="55" spans="2:4">
      <c r="B55" s="11">
        <v>34</v>
      </c>
      <c r="C55" s="12">
        <f t="shared" si="2"/>
        <v>4</v>
      </c>
      <c r="D55" s="12">
        <f t="shared" si="1"/>
        <v>-1</v>
      </c>
    </row>
    <row r="56" spans="2:4">
      <c r="B56" s="11">
        <v>35</v>
      </c>
      <c r="C56" s="12">
        <f t="shared" si="2"/>
        <v>4</v>
      </c>
      <c r="D56" s="12">
        <f t="shared" si="1"/>
        <v>-1</v>
      </c>
    </row>
    <row r="57" spans="2:4">
      <c r="B57" s="11">
        <v>36</v>
      </c>
      <c r="C57" s="12">
        <f t="shared" si="2"/>
        <v>4</v>
      </c>
      <c r="D57" s="12">
        <f t="shared" si="1"/>
        <v>-1</v>
      </c>
    </row>
    <row r="58" spans="2:4">
      <c r="B58" s="11">
        <v>37</v>
      </c>
      <c r="C58" s="12">
        <f t="shared" si="2"/>
        <v>4</v>
      </c>
      <c r="D58" s="12">
        <f t="shared" si="1"/>
        <v>-1</v>
      </c>
    </row>
    <row r="59" spans="2:4">
      <c r="B59" s="11">
        <v>38</v>
      </c>
      <c r="C59" s="12">
        <f t="shared" si="2"/>
        <v>4</v>
      </c>
      <c r="D59" s="12">
        <f t="shared" si="1"/>
        <v>-1</v>
      </c>
    </row>
    <row r="60" spans="2:4">
      <c r="B60" s="11">
        <v>39</v>
      </c>
      <c r="C60" s="12">
        <f t="shared" si="2"/>
        <v>4</v>
      </c>
      <c r="D60" s="12">
        <f t="shared" si="1"/>
        <v>-1</v>
      </c>
    </row>
    <row r="61" spans="2:4">
      <c r="B61" s="11">
        <v>40</v>
      </c>
      <c r="C61" s="12">
        <f t="shared" si="2"/>
        <v>4</v>
      </c>
      <c r="D61" s="12">
        <f t="shared" si="1"/>
        <v>-1</v>
      </c>
    </row>
    <row r="62" spans="2:4">
      <c r="B62" s="11">
        <v>41</v>
      </c>
      <c r="C62" s="12">
        <f t="shared" si="2"/>
        <v>3</v>
      </c>
      <c r="D62" s="12">
        <f t="shared" si="1"/>
        <v>-0.75</v>
      </c>
    </row>
    <row r="63" spans="2:4">
      <c r="B63" s="11">
        <v>42</v>
      </c>
      <c r="C63" s="12">
        <f t="shared" si="2"/>
        <v>2</v>
      </c>
      <c r="D63" s="12">
        <f t="shared" si="1"/>
        <v>-0.5</v>
      </c>
    </row>
    <row r="64" spans="2:4">
      <c r="B64" s="11">
        <v>43</v>
      </c>
      <c r="C64" s="12">
        <f t="shared" si="2"/>
        <v>1</v>
      </c>
      <c r="D64" s="12">
        <f t="shared" si="1"/>
        <v>-0.25</v>
      </c>
    </row>
    <row r="65" spans="2:4">
      <c r="B65" s="11">
        <v>44</v>
      </c>
      <c r="C65" s="12">
        <f t="shared" si="2"/>
        <v>0</v>
      </c>
      <c r="D65" s="12">
        <f t="shared" si="1"/>
        <v>0</v>
      </c>
    </row>
    <row r="66" spans="2:4">
      <c r="B66" s="11">
        <v>45</v>
      </c>
      <c r="C66" s="12">
        <f t="shared" si="2"/>
        <v>-1</v>
      </c>
      <c r="D66" s="12">
        <f t="shared" si="1"/>
        <v>0.25</v>
      </c>
    </row>
    <row r="67" spans="2:4">
      <c r="B67" s="11">
        <v>46</v>
      </c>
      <c r="C67" s="12">
        <f t="shared" si="2"/>
        <v>-2</v>
      </c>
      <c r="D67" s="12">
        <f t="shared" si="1"/>
        <v>0.5</v>
      </c>
    </row>
    <row r="68" spans="2:4">
      <c r="B68" s="11">
        <v>47</v>
      </c>
      <c r="C68" s="12">
        <f t="shared" si="2"/>
        <v>-3</v>
      </c>
      <c r="D68" s="12">
        <f t="shared" si="1"/>
        <v>0.75</v>
      </c>
    </row>
    <row r="69" spans="2:4">
      <c r="B69" s="11">
        <v>48</v>
      </c>
      <c r="C69" s="12">
        <f t="shared" si="2"/>
        <v>-4</v>
      </c>
      <c r="D69" s="12">
        <f t="shared" si="1"/>
        <v>1</v>
      </c>
    </row>
    <row r="70" spans="2:4">
      <c r="B70" s="11">
        <v>49</v>
      </c>
      <c r="C70" s="12">
        <f t="shared" si="2"/>
        <v>-5</v>
      </c>
      <c r="D70" s="12">
        <f t="shared" si="1"/>
        <v>1.25</v>
      </c>
    </row>
    <row r="71" spans="2:4">
      <c r="B71" s="11">
        <v>50</v>
      </c>
      <c r="C71" s="12">
        <f t="shared" si="2"/>
        <v>-6</v>
      </c>
      <c r="D71" s="12">
        <f t="shared" si="1"/>
        <v>1.5</v>
      </c>
    </row>
    <row r="72" spans="2:4">
      <c r="B72" s="11">
        <v>51</v>
      </c>
      <c r="C72" s="12">
        <f t="shared" si="2"/>
        <v>-7</v>
      </c>
      <c r="D72" s="12">
        <f t="shared" si="1"/>
        <v>1.75</v>
      </c>
    </row>
    <row r="73" spans="2:4">
      <c r="B73" s="11">
        <v>52</v>
      </c>
      <c r="C73" s="12">
        <f t="shared" si="2"/>
        <v>-8</v>
      </c>
      <c r="D73" s="12">
        <f t="shared" si="1"/>
        <v>2</v>
      </c>
    </row>
    <row r="74" spans="2:4">
      <c r="B74" s="11">
        <v>53</v>
      </c>
      <c r="C74" s="12">
        <f t="shared" si="2"/>
        <v>-9</v>
      </c>
      <c r="D74" s="12">
        <f t="shared" si="1"/>
        <v>2.25</v>
      </c>
    </row>
    <row r="75" spans="2:4">
      <c r="B75" s="11">
        <v>54</v>
      </c>
      <c r="C75" s="12">
        <f t="shared" si="2"/>
        <v>-10</v>
      </c>
      <c r="D75" s="12">
        <f t="shared" si="1"/>
        <v>2.5</v>
      </c>
    </row>
    <row r="76" spans="2:4">
      <c r="B76" s="11">
        <v>55</v>
      </c>
      <c r="C76" s="12">
        <f t="shared" si="2"/>
        <v>-11</v>
      </c>
      <c r="D76" s="12">
        <f t="shared" si="1"/>
        <v>2.75</v>
      </c>
    </row>
    <row r="77" spans="2:4">
      <c r="B77" s="11">
        <v>56</v>
      </c>
      <c r="C77" s="12">
        <f t="shared" si="2"/>
        <v>-12</v>
      </c>
      <c r="D77" s="12">
        <f t="shared" si="1"/>
        <v>3</v>
      </c>
    </row>
    <row r="78" spans="2:4">
      <c r="B78" s="11">
        <v>57</v>
      </c>
      <c r="C78" s="12">
        <f t="shared" si="2"/>
        <v>-13</v>
      </c>
      <c r="D78" s="12">
        <f t="shared" si="1"/>
        <v>3.25</v>
      </c>
    </row>
    <row r="79" spans="2:4">
      <c r="B79" s="11">
        <v>58</v>
      </c>
      <c r="C79" s="12">
        <f t="shared" si="2"/>
        <v>-14</v>
      </c>
      <c r="D79" s="12">
        <f t="shared" si="1"/>
        <v>3.5</v>
      </c>
    </row>
    <row r="80" spans="2:4">
      <c r="B80" s="11">
        <v>59</v>
      </c>
      <c r="C80" s="12">
        <f t="shared" si="2"/>
        <v>-15</v>
      </c>
      <c r="D80" s="12">
        <f t="shared" si="1"/>
        <v>3.75</v>
      </c>
    </row>
    <row r="81" spans="2:4">
      <c r="B81" s="11">
        <v>60</v>
      </c>
      <c r="C81" s="12">
        <f t="shared" si="2"/>
        <v>-16</v>
      </c>
      <c r="D81" s="12">
        <f t="shared" si="1"/>
        <v>4</v>
      </c>
    </row>
    <row r="82" spans="2:4">
      <c r="B82" s="11">
        <v>61</v>
      </c>
      <c r="C82" s="12">
        <f t="shared" si="2"/>
        <v>-16</v>
      </c>
      <c r="D82" s="12">
        <f t="shared" si="1"/>
        <v>4</v>
      </c>
    </row>
    <row r="83" spans="2:4">
      <c r="B83" s="11">
        <v>62</v>
      </c>
      <c r="C83" s="12">
        <f t="shared" si="2"/>
        <v>-16</v>
      </c>
      <c r="D83" s="12">
        <f t="shared" si="1"/>
        <v>4</v>
      </c>
    </row>
    <row r="84" spans="2:4">
      <c r="B84" s="11">
        <v>63</v>
      </c>
      <c r="C84" s="12">
        <f t="shared" si="2"/>
        <v>-16</v>
      </c>
      <c r="D84" s="12">
        <f t="shared" si="1"/>
        <v>4</v>
      </c>
    </row>
    <row r="85" spans="2:4">
      <c r="B85" s="11">
        <v>64</v>
      </c>
      <c r="C85" s="12">
        <f t="shared" ref="C85:C116" si="3">$C$12+$C$18-$C$14-$C$16-MAX(B85-$C$11,0)+MAX(B85-$C$13,0)+MAX(B85-$C$15,0)-MAX(B85-$C$17,0)</f>
        <v>-16</v>
      </c>
      <c r="D85" s="12">
        <f t="shared" si="1"/>
        <v>4</v>
      </c>
    </row>
    <row r="86" spans="2:4">
      <c r="B86" s="11">
        <v>65</v>
      </c>
      <c r="C86" s="12">
        <f t="shared" si="3"/>
        <v>-16</v>
      </c>
      <c r="D86" s="12">
        <f t="shared" ref="D86:D149" si="4">C86/($C$14+$C$16-$C$12-$C$18)</f>
        <v>4</v>
      </c>
    </row>
    <row r="87" spans="2:4">
      <c r="B87" s="11">
        <v>66</v>
      </c>
      <c r="C87" s="12">
        <f t="shared" si="3"/>
        <v>-16</v>
      </c>
      <c r="D87" s="12">
        <f t="shared" si="4"/>
        <v>4</v>
      </c>
    </row>
    <row r="88" spans="2:4">
      <c r="B88" s="11">
        <v>67</v>
      </c>
      <c r="C88" s="12">
        <f t="shared" si="3"/>
        <v>-16</v>
      </c>
      <c r="D88" s="12">
        <f t="shared" si="4"/>
        <v>4</v>
      </c>
    </row>
    <row r="89" spans="2:4">
      <c r="B89" s="11">
        <v>68</v>
      </c>
      <c r="C89" s="12">
        <f t="shared" si="3"/>
        <v>-16</v>
      </c>
      <c r="D89" s="12">
        <f t="shared" si="4"/>
        <v>4</v>
      </c>
    </row>
    <row r="90" spans="2:4">
      <c r="B90" s="11">
        <v>69</v>
      </c>
      <c r="C90" s="12">
        <f t="shared" si="3"/>
        <v>-16</v>
      </c>
      <c r="D90" s="12">
        <f t="shared" si="4"/>
        <v>4</v>
      </c>
    </row>
    <row r="91" spans="2:4">
      <c r="B91" s="11">
        <v>70</v>
      </c>
      <c r="C91" s="12">
        <f t="shared" si="3"/>
        <v>-16</v>
      </c>
      <c r="D91" s="12">
        <f t="shared" si="4"/>
        <v>4</v>
      </c>
    </row>
    <row r="92" spans="2:4">
      <c r="B92" s="11">
        <v>71</v>
      </c>
      <c r="C92" s="12">
        <f t="shared" si="3"/>
        <v>-16</v>
      </c>
      <c r="D92" s="12">
        <f t="shared" si="4"/>
        <v>4</v>
      </c>
    </row>
    <row r="93" spans="2:4">
      <c r="B93" s="11">
        <v>72</v>
      </c>
      <c r="C93" s="12">
        <f t="shared" si="3"/>
        <v>-16</v>
      </c>
      <c r="D93" s="12">
        <f t="shared" si="4"/>
        <v>4</v>
      </c>
    </row>
    <row r="94" spans="2:4">
      <c r="B94" s="11">
        <v>73</v>
      </c>
      <c r="C94" s="12">
        <f t="shared" si="3"/>
        <v>-16</v>
      </c>
      <c r="D94" s="12">
        <f t="shared" si="4"/>
        <v>4</v>
      </c>
    </row>
    <row r="95" spans="2:4">
      <c r="B95" s="11">
        <v>74</v>
      </c>
      <c r="C95" s="12">
        <f t="shared" si="3"/>
        <v>-16</v>
      </c>
      <c r="D95" s="12">
        <f t="shared" si="4"/>
        <v>4</v>
      </c>
    </row>
    <row r="96" spans="2:4">
      <c r="B96" s="11">
        <v>75</v>
      </c>
      <c r="C96" s="12">
        <f t="shared" si="3"/>
        <v>-16</v>
      </c>
      <c r="D96" s="12">
        <f t="shared" si="4"/>
        <v>4</v>
      </c>
    </row>
    <row r="97" spans="2:4">
      <c r="B97" s="11">
        <v>76</v>
      </c>
      <c r="C97" s="12">
        <f t="shared" si="3"/>
        <v>-16</v>
      </c>
      <c r="D97" s="12">
        <f t="shared" si="4"/>
        <v>4</v>
      </c>
    </row>
    <row r="98" spans="2:4">
      <c r="B98" s="11">
        <v>77</v>
      </c>
      <c r="C98" s="12">
        <f t="shared" si="3"/>
        <v>-16</v>
      </c>
      <c r="D98" s="12">
        <f t="shared" si="4"/>
        <v>4</v>
      </c>
    </row>
    <row r="99" spans="2:4">
      <c r="B99" s="11">
        <v>78</v>
      </c>
      <c r="C99" s="12">
        <f t="shared" si="3"/>
        <v>-16</v>
      </c>
      <c r="D99" s="12">
        <f t="shared" si="4"/>
        <v>4</v>
      </c>
    </row>
    <row r="100" spans="2:4">
      <c r="B100" s="11">
        <v>79</v>
      </c>
      <c r="C100" s="12">
        <f t="shared" si="3"/>
        <v>-16</v>
      </c>
      <c r="D100" s="12">
        <f t="shared" si="4"/>
        <v>4</v>
      </c>
    </row>
    <row r="101" spans="2:4">
      <c r="B101" s="11">
        <v>80</v>
      </c>
      <c r="C101" s="12">
        <f t="shared" si="3"/>
        <v>-16</v>
      </c>
      <c r="D101" s="12">
        <f t="shared" si="4"/>
        <v>4</v>
      </c>
    </row>
    <row r="102" spans="2:4">
      <c r="B102" s="11">
        <v>81</v>
      </c>
      <c r="C102" s="12">
        <f t="shared" si="3"/>
        <v>-15</v>
      </c>
      <c r="D102" s="12">
        <f t="shared" si="4"/>
        <v>3.75</v>
      </c>
    </row>
    <row r="103" spans="2:4">
      <c r="B103" s="11">
        <v>82</v>
      </c>
      <c r="C103" s="12">
        <f t="shared" si="3"/>
        <v>-14</v>
      </c>
      <c r="D103" s="12">
        <f t="shared" si="4"/>
        <v>3.5</v>
      </c>
    </row>
    <row r="104" spans="2:4">
      <c r="B104" s="11">
        <v>83</v>
      </c>
      <c r="C104" s="12">
        <f t="shared" si="3"/>
        <v>-13</v>
      </c>
      <c r="D104" s="12">
        <f t="shared" si="4"/>
        <v>3.25</v>
      </c>
    </row>
    <row r="105" spans="2:4">
      <c r="B105" s="11">
        <v>84</v>
      </c>
      <c r="C105" s="12">
        <f t="shared" si="3"/>
        <v>-12</v>
      </c>
      <c r="D105" s="12">
        <f t="shared" si="4"/>
        <v>3</v>
      </c>
    </row>
    <row r="106" spans="2:4">
      <c r="B106" s="11">
        <v>85</v>
      </c>
      <c r="C106" s="12">
        <f t="shared" si="3"/>
        <v>-11</v>
      </c>
      <c r="D106" s="12">
        <f t="shared" si="4"/>
        <v>2.75</v>
      </c>
    </row>
    <row r="107" spans="2:4">
      <c r="B107" s="11">
        <v>86</v>
      </c>
      <c r="C107" s="12">
        <f t="shared" si="3"/>
        <v>-10</v>
      </c>
      <c r="D107" s="12">
        <f t="shared" si="4"/>
        <v>2.5</v>
      </c>
    </row>
    <row r="108" spans="2:4">
      <c r="B108" s="11">
        <v>87</v>
      </c>
      <c r="C108" s="12">
        <f t="shared" si="3"/>
        <v>-9</v>
      </c>
      <c r="D108" s="12">
        <f t="shared" si="4"/>
        <v>2.25</v>
      </c>
    </row>
    <row r="109" spans="2:4">
      <c r="B109" s="11">
        <v>88</v>
      </c>
      <c r="C109" s="12">
        <f t="shared" si="3"/>
        <v>-8</v>
      </c>
      <c r="D109" s="12">
        <f t="shared" si="4"/>
        <v>2</v>
      </c>
    </row>
    <row r="110" spans="2:4">
      <c r="B110" s="11">
        <v>89</v>
      </c>
      <c r="C110" s="12">
        <f t="shared" si="3"/>
        <v>-7</v>
      </c>
      <c r="D110" s="12">
        <f t="shared" si="4"/>
        <v>1.75</v>
      </c>
    </row>
    <row r="111" spans="2:4">
      <c r="B111" s="11">
        <v>90</v>
      </c>
      <c r="C111" s="12">
        <f t="shared" si="3"/>
        <v>-6</v>
      </c>
      <c r="D111" s="12">
        <f t="shared" si="4"/>
        <v>1.5</v>
      </c>
    </row>
    <row r="112" spans="2:4">
      <c r="B112" s="11">
        <v>91</v>
      </c>
      <c r="C112" s="12">
        <f t="shared" si="3"/>
        <v>-5</v>
      </c>
      <c r="D112" s="12">
        <f t="shared" si="4"/>
        <v>1.25</v>
      </c>
    </row>
    <row r="113" spans="2:4">
      <c r="B113" s="11">
        <v>92</v>
      </c>
      <c r="C113" s="12">
        <f t="shared" si="3"/>
        <v>-4</v>
      </c>
      <c r="D113" s="12">
        <f t="shared" si="4"/>
        <v>1</v>
      </c>
    </row>
    <row r="114" spans="2:4">
      <c r="B114" s="11">
        <v>93</v>
      </c>
      <c r="C114" s="12">
        <f t="shared" si="3"/>
        <v>-3</v>
      </c>
      <c r="D114" s="12">
        <f t="shared" si="4"/>
        <v>0.75</v>
      </c>
    </row>
    <row r="115" spans="2:4">
      <c r="B115" s="11">
        <v>94</v>
      </c>
      <c r="C115" s="12">
        <f t="shared" si="3"/>
        <v>-2</v>
      </c>
      <c r="D115" s="12">
        <f t="shared" si="4"/>
        <v>0.5</v>
      </c>
    </row>
    <row r="116" spans="2:4">
      <c r="B116" s="11">
        <v>95</v>
      </c>
      <c r="C116" s="12">
        <f t="shared" si="3"/>
        <v>-1</v>
      </c>
      <c r="D116" s="12">
        <f t="shared" si="4"/>
        <v>0.25</v>
      </c>
    </row>
    <row r="117" spans="2:4">
      <c r="B117" s="11">
        <v>96</v>
      </c>
      <c r="C117" s="12">
        <f t="shared" ref="C117:C148" si="5">$C$12+$C$18-$C$14-$C$16-MAX(B117-$C$11,0)+MAX(B117-$C$13,0)+MAX(B117-$C$15,0)-MAX(B117-$C$17,0)</f>
        <v>0</v>
      </c>
      <c r="D117" s="12">
        <f t="shared" si="4"/>
        <v>0</v>
      </c>
    </row>
    <row r="118" spans="2:4">
      <c r="B118" s="11">
        <v>97</v>
      </c>
      <c r="C118" s="12">
        <f t="shared" si="5"/>
        <v>1</v>
      </c>
      <c r="D118" s="12">
        <f t="shared" si="4"/>
        <v>-0.25</v>
      </c>
    </row>
    <row r="119" spans="2:4">
      <c r="B119" s="11">
        <v>98</v>
      </c>
      <c r="C119" s="12">
        <f t="shared" si="5"/>
        <v>2</v>
      </c>
      <c r="D119" s="12">
        <f t="shared" si="4"/>
        <v>-0.5</v>
      </c>
    </row>
    <row r="120" spans="2:4">
      <c r="B120" s="11">
        <v>99</v>
      </c>
      <c r="C120" s="12">
        <f t="shared" si="5"/>
        <v>3</v>
      </c>
      <c r="D120" s="12">
        <f t="shared" si="4"/>
        <v>-0.75</v>
      </c>
    </row>
    <row r="121" spans="2:4">
      <c r="B121" s="11">
        <v>100</v>
      </c>
      <c r="C121" s="12">
        <f t="shared" si="5"/>
        <v>4</v>
      </c>
      <c r="D121" s="12">
        <f t="shared" si="4"/>
        <v>-1</v>
      </c>
    </row>
    <row r="122" spans="2:4">
      <c r="B122" s="11">
        <v>101</v>
      </c>
      <c r="C122" s="12">
        <f t="shared" si="5"/>
        <v>4</v>
      </c>
      <c r="D122" s="12">
        <f t="shared" si="4"/>
        <v>-1</v>
      </c>
    </row>
    <row r="123" spans="2:4">
      <c r="B123" s="11">
        <v>102</v>
      </c>
      <c r="C123" s="12">
        <f t="shared" si="5"/>
        <v>4</v>
      </c>
      <c r="D123" s="12">
        <f t="shared" si="4"/>
        <v>-1</v>
      </c>
    </row>
    <row r="124" spans="2:4">
      <c r="B124" s="11">
        <v>103</v>
      </c>
      <c r="C124" s="12">
        <f t="shared" si="5"/>
        <v>4</v>
      </c>
      <c r="D124" s="12">
        <f t="shared" si="4"/>
        <v>-1</v>
      </c>
    </row>
    <row r="125" spans="2:4">
      <c r="B125" s="11">
        <v>104</v>
      </c>
      <c r="C125" s="12">
        <f t="shared" si="5"/>
        <v>4</v>
      </c>
      <c r="D125" s="12">
        <f t="shared" si="4"/>
        <v>-1</v>
      </c>
    </row>
    <row r="126" spans="2:4">
      <c r="B126" s="11">
        <v>105</v>
      </c>
      <c r="C126" s="12">
        <f t="shared" si="5"/>
        <v>4</v>
      </c>
      <c r="D126" s="12">
        <f t="shared" si="4"/>
        <v>-1</v>
      </c>
    </row>
    <row r="127" spans="2:4">
      <c r="B127" s="11">
        <v>106</v>
      </c>
      <c r="C127" s="12">
        <f t="shared" si="5"/>
        <v>4</v>
      </c>
      <c r="D127" s="12">
        <f t="shared" si="4"/>
        <v>-1</v>
      </c>
    </row>
    <row r="128" spans="2:4">
      <c r="B128" s="11">
        <v>107</v>
      </c>
      <c r="C128" s="12">
        <f t="shared" si="5"/>
        <v>4</v>
      </c>
      <c r="D128" s="12">
        <f t="shared" si="4"/>
        <v>-1</v>
      </c>
    </row>
    <row r="129" spans="2:4">
      <c r="B129" s="11">
        <v>108</v>
      </c>
      <c r="C129" s="12">
        <f t="shared" si="5"/>
        <v>4</v>
      </c>
      <c r="D129" s="12">
        <f t="shared" si="4"/>
        <v>-1</v>
      </c>
    </row>
    <row r="130" spans="2:4">
      <c r="B130" s="11">
        <v>109</v>
      </c>
      <c r="C130" s="12">
        <f t="shared" si="5"/>
        <v>4</v>
      </c>
      <c r="D130" s="12">
        <f t="shared" si="4"/>
        <v>-1</v>
      </c>
    </row>
    <row r="131" spans="2:4">
      <c r="B131" s="11">
        <v>110</v>
      </c>
      <c r="C131" s="12">
        <f t="shared" si="5"/>
        <v>4</v>
      </c>
      <c r="D131" s="12">
        <f t="shared" si="4"/>
        <v>-1</v>
      </c>
    </row>
    <row r="132" spans="2:4">
      <c r="B132" s="11">
        <v>111</v>
      </c>
      <c r="C132" s="12">
        <f t="shared" si="5"/>
        <v>4</v>
      </c>
      <c r="D132" s="12">
        <f t="shared" si="4"/>
        <v>-1</v>
      </c>
    </row>
    <row r="133" spans="2:4">
      <c r="B133" s="11">
        <v>112</v>
      </c>
      <c r="C133" s="12">
        <f t="shared" si="5"/>
        <v>4</v>
      </c>
      <c r="D133" s="12">
        <f t="shared" si="4"/>
        <v>-1</v>
      </c>
    </row>
    <row r="134" spans="2:4">
      <c r="B134" s="11">
        <v>113</v>
      </c>
      <c r="C134" s="12">
        <f t="shared" si="5"/>
        <v>4</v>
      </c>
      <c r="D134" s="12">
        <f t="shared" si="4"/>
        <v>-1</v>
      </c>
    </row>
    <row r="135" spans="2:4">
      <c r="B135" s="11">
        <v>114</v>
      </c>
      <c r="C135" s="12">
        <f t="shared" si="5"/>
        <v>4</v>
      </c>
      <c r="D135" s="12">
        <f t="shared" si="4"/>
        <v>-1</v>
      </c>
    </row>
    <row r="136" spans="2:4">
      <c r="B136" s="11">
        <v>115</v>
      </c>
      <c r="C136" s="12">
        <f t="shared" si="5"/>
        <v>4</v>
      </c>
      <c r="D136" s="12">
        <f t="shared" si="4"/>
        <v>-1</v>
      </c>
    </row>
    <row r="137" spans="2:4">
      <c r="B137" s="11">
        <v>116</v>
      </c>
      <c r="C137" s="12">
        <f t="shared" si="5"/>
        <v>4</v>
      </c>
      <c r="D137" s="12">
        <f t="shared" si="4"/>
        <v>-1</v>
      </c>
    </row>
    <row r="138" spans="2:4">
      <c r="B138" s="11">
        <v>117</v>
      </c>
      <c r="C138" s="12">
        <f t="shared" si="5"/>
        <v>4</v>
      </c>
      <c r="D138" s="12">
        <f t="shared" si="4"/>
        <v>-1</v>
      </c>
    </row>
    <row r="139" spans="2:4">
      <c r="B139" s="11">
        <v>118</v>
      </c>
      <c r="C139" s="12">
        <f t="shared" si="5"/>
        <v>4</v>
      </c>
      <c r="D139" s="12">
        <f t="shared" si="4"/>
        <v>-1</v>
      </c>
    </row>
    <row r="140" spans="2:4">
      <c r="B140" s="11">
        <v>119</v>
      </c>
      <c r="C140" s="12">
        <f t="shared" si="5"/>
        <v>4</v>
      </c>
      <c r="D140" s="12">
        <f t="shared" si="4"/>
        <v>-1</v>
      </c>
    </row>
    <row r="141" spans="2:4">
      <c r="B141" s="11">
        <v>120</v>
      </c>
      <c r="C141" s="12">
        <f t="shared" si="5"/>
        <v>4</v>
      </c>
      <c r="D141" s="12">
        <f t="shared" si="4"/>
        <v>-1</v>
      </c>
    </row>
    <row r="142" spans="2:4">
      <c r="B142" s="11">
        <v>121</v>
      </c>
      <c r="C142" s="12">
        <f t="shared" si="5"/>
        <v>4</v>
      </c>
      <c r="D142" s="12">
        <f t="shared" si="4"/>
        <v>-1</v>
      </c>
    </row>
    <row r="143" spans="2:4">
      <c r="B143" s="11">
        <v>122</v>
      </c>
      <c r="C143" s="12">
        <f t="shared" si="5"/>
        <v>4</v>
      </c>
      <c r="D143" s="12">
        <f t="shared" si="4"/>
        <v>-1</v>
      </c>
    </row>
    <row r="144" spans="2:4">
      <c r="B144" s="11">
        <v>123</v>
      </c>
      <c r="C144" s="12">
        <f t="shared" si="5"/>
        <v>4</v>
      </c>
      <c r="D144" s="12">
        <f t="shared" si="4"/>
        <v>-1</v>
      </c>
    </row>
    <row r="145" spans="2:4">
      <c r="B145" s="11">
        <v>124</v>
      </c>
      <c r="C145" s="12">
        <f t="shared" si="5"/>
        <v>4</v>
      </c>
      <c r="D145" s="12">
        <f t="shared" si="4"/>
        <v>-1</v>
      </c>
    </row>
    <row r="146" spans="2:4">
      <c r="B146" s="11">
        <v>125</v>
      </c>
      <c r="C146" s="12">
        <f t="shared" si="5"/>
        <v>4</v>
      </c>
      <c r="D146" s="12">
        <f t="shared" si="4"/>
        <v>-1</v>
      </c>
    </row>
    <row r="147" spans="2:4">
      <c r="B147" s="11">
        <v>126</v>
      </c>
      <c r="C147" s="12">
        <f t="shared" si="5"/>
        <v>4</v>
      </c>
      <c r="D147" s="12">
        <f t="shared" si="4"/>
        <v>-1</v>
      </c>
    </row>
    <row r="148" spans="2:4">
      <c r="B148" s="11">
        <v>127</v>
      </c>
      <c r="C148" s="12">
        <f t="shared" si="5"/>
        <v>4</v>
      </c>
      <c r="D148" s="12">
        <f t="shared" si="4"/>
        <v>-1</v>
      </c>
    </row>
    <row r="149" spans="2:4">
      <c r="B149" s="11">
        <v>128</v>
      </c>
      <c r="C149" s="12">
        <f t="shared" ref="C149:C180" si="6">$C$12+$C$18-$C$14-$C$16-MAX(B149-$C$11,0)+MAX(B149-$C$13,0)+MAX(B149-$C$15,0)-MAX(B149-$C$17,0)</f>
        <v>4</v>
      </c>
      <c r="D149" s="12">
        <f t="shared" si="4"/>
        <v>-1</v>
      </c>
    </row>
    <row r="150" spans="2:4">
      <c r="B150" s="11">
        <v>129</v>
      </c>
      <c r="C150" s="12">
        <f t="shared" si="6"/>
        <v>4</v>
      </c>
      <c r="D150" s="12">
        <f t="shared" ref="D150:D213" si="7">C150/($C$14+$C$16-$C$12-$C$18)</f>
        <v>-1</v>
      </c>
    </row>
    <row r="151" spans="2:4">
      <c r="B151" s="11">
        <v>130</v>
      </c>
      <c r="C151" s="12">
        <f t="shared" si="6"/>
        <v>4</v>
      </c>
      <c r="D151" s="12">
        <f t="shared" si="7"/>
        <v>-1</v>
      </c>
    </row>
    <row r="152" spans="2:4">
      <c r="B152" s="11">
        <v>131</v>
      </c>
      <c r="C152" s="12">
        <f t="shared" si="6"/>
        <v>4</v>
      </c>
      <c r="D152" s="12">
        <f t="shared" si="7"/>
        <v>-1</v>
      </c>
    </row>
    <row r="153" spans="2:4">
      <c r="B153" s="11">
        <v>132</v>
      </c>
      <c r="C153" s="12">
        <f t="shared" si="6"/>
        <v>4</v>
      </c>
      <c r="D153" s="12">
        <f t="shared" si="7"/>
        <v>-1</v>
      </c>
    </row>
    <row r="154" spans="2:4">
      <c r="B154" s="11">
        <v>133</v>
      </c>
      <c r="C154" s="12">
        <f t="shared" si="6"/>
        <v>4</v>
      </c>
      <c r="D154" s="12">
        <f t="shared" si="7"/>
        <v>-1</v>
      </c>
    </row>
    <row r="155" spans="2:4">
      <c r="B155" s="11">
        <v>134</v>
      </c>
      <c r="C155" s="12">
        <f t="shared" si="6"/>
        <v>4</v>
      </c>
      <c r="D155" s="12">
        <f t="shared" si="7"/>
        <v>-1</v>
      </c>
    </row>
    <row r="156" spans="2:4">
      <c r="B156" s="11">
        <v>135</v>
      </c>
      <c r="C156" s="12">
        <f t="shared" si="6"/>
        <v>4</v>
      </c>
      <c r="D156" s="12">
        <f t="shared" si="7"/>
        <v>-1</v>
      </c>
    </row>
    <row r="157" spans="2:4">
      <c r="B157" s="11">
        <v>136</v>
      </c>
      <c r="C157" s="12">
        <f t="shared" si="6"/>
        <v>4</v>
      </c>
      <c r="D157" s="12">
        <f t="shared" si="7"/>
        <v>-1</v>
      </c>
    </row>
    <row r="158" spans="2:4">
      <c r="B158" s="11">
        <v>137</v>
      </c>
      <c r="C158" s="12">
        <f t="shared" si="6"/>
        <v>4</v>
      </c>
      <c r="D158" s="12">
        <f t="shared" si="7"/>
        <v>-1</v>
      </c>
    </row>
    <row r="159" spans="2:4">
      <c r="B159" s="11">
        <v>138</v>
      </c>
      <c r="C159" s="12">
        <f t="shared" si="6"/>
        <v>4</v>
      </c>
      <c r="D159" s="12">
        <f t="shared" si="7"/>
        <v>-1</v>
      </c>
    </row>
    <row r="160" spans="2:4">
      <c r="B160" s="11">
        <v>139</v>
      </c>
      <c r="C160" s="12">
        <f t="shared" si="6"/>
        <v>4</v>
      </c>
      <c r="D160" s="12">
        <f t="shared" si="7"/>
        <v>-1</v>
      </c>
    </row>
    <row r="161" spans="2:4">
      <c r="B161" s="11">
        <v>140</v>
      </c>
      <c r="C161" s="12">
        <f t="shared" si="6"/>
        <v>4</v>
      </c>
      <c r="D161" s="12">
        <f t="shared" si="7"/>
        <v>-1</v>
      </c>
    </row>
    <row r="162" spans="2:4">
      <c r="B162" s="11">
        <v>141</v>
      </c>
      <c r="C162" s="12">
        <f t="shared" si="6"/>
        <v>4</v>
      </c>
      <c r="D162" s="12">
        <f t="shared" si="7"/>
        <v>-1</v>
      </c>
    </row>
    <row r="163" spans="2:4">
      <c r="B163" s="11">
        <v>142</v>
      </c>
      <c r="C163" s="12">
        <f t="shared" si="6"/>
        <v>4</v>
      </c>
      <c r="D163" s="12">
        <f t="shared" si="7"/>
        <v>-1</v>
      </c>
    </row>
    <row r="164" spans="2:4">
      <c r="B164" s="11">
        <v>143</v>
      </c>
      <c r="C164" s="12">
        <f t="shared" si="6"/>
        <v>4</v>
      </c>
      <c r="D164" s="12">
        <f t="shared" si="7"/>
        <v>-1</v>
      </c>
    </row>
    <row r="165" spans="2:4">
      <c r="B165" s="11">
        <v>144</v>
      </c>
      <c r="C165" s="12">
        <f t="shared" si="6"/>
        <v>4</v>
      </c>
      <c r="D165" s="12">
        <f t="shared" si="7"/>
        <v>-1</v>
      </c>
    </row>
    <row r="166" spans="2:4">
      <c r="B166" s="11">
        <v>145</v>
      </c>
      <c r="C166" s="12">
        <f t="shared" si="6"/>
        <v>4</v>
      </c>
      <c r="D166" s="12">
        <f t="shared" si="7"/>
        <v>-1</v>
      </c>
    </row>
    <row r="167" spans="2:4">
      <c r="B167" s="11">
        <v>146</v>
      </c>
      <c r="C167" s="12">
        <f t="shared" si="6"/>
        <v>4</v>
      </c>
      <c r="D167" s="12">
        <f t="shared" si="7"/>
        <v>-1</v>
      </c>
    </row>
    <row r="168" spans="2:4">
      <c r="B168" s="11">
        <v>147</v>
      </c>
      <c r="C168" s="12">
        <f t="shared" si="6"/>
        <v>4</v>
      </c>
      <c r="D168" s="12">
        <f t="shared" si="7"/>
        <v>-1</v>
      </c>
    </row>
    <row r="169" spans="2:4">
      <c r="B169" s="11">
        <v>148</v>
      </c>
      <c r="C169" s="12">
        <f t="shared" si="6"/>
        <v>4</v>
      </c>
      <c r="D169" s="12">
        <f t="shared" si="7"/>
        <v>-1</v>
      </c>
    </row>
    <row r="170" spans="2:4">
      <c r="B170" s="11">
        <v>149</v>
      </c>
      <c r="C170" s="12">
        <f t="shared" si="6"/>
        <v>4</v>
      </c>
      <c r="D170" s="12">
        <f t="shared" si="7"/>
        <v>-1</v>
      </c>
    </row>
    <row r="171" spans="2:4">
      <c r="B171" s="11">
        <v>150</v>
      </c>
      <c r="C171" s="12">
        <f t="shared" si="6"/>
        <v>4</v>
      </c>
      <c r="D171" s="12">
        <f t="shared" si="7"/>
        <v>-1</v>
      </c>
    </row>
    <row r="172" spans="2:4">
      <c r="B172" s="11">
        <v>151</v>
      </c>
      <c r="C172" s="12">
        <f t="shared" si="6"/>
        <v>4</v>
      </c>
      <c r="D172" s="12">
        <f t="shared" si="7"/>
        <v>-1</v>
      </c>
    </row>
    <row r="173" spans="2:4">
      <c r="B173" s="11">
        <v>152</v>
      </c>
      <c r="C173" s="12">
        <f t="shared" si="6"/>
        <v>4</v>
      </c>
      <c r="D173" s="12">
        <f t="shared" si="7"/>
        <v>-1</v>
      </c>
    </row>
    <row r="174" spans="2:4">
      <c r="B174" s="11">
        <v>153</v>
      </c>
      <c r="C174" s="12">
        <f t="shared" si="6"/>
        <v>4</v>
      </c>
      <c r="D174" s="12">
        <f t="shared" si="7"/>
        <v>-1</v>
      </c>
    </row>
    <row r="175" spans="2:4">
      <c r="B175" s="11">
        <v>154</v>
      </c>
      <c r="C175" s="12">
        <f t="shared" si="6"/>
        <v>4</v>
      </c>
      <c r="D175" s="12">
        <f t="shared" si="7"/>
        <v>-1</v>
      </c>
    </row>
    <row r="176" spans="2:4">
      <c r="B176" s="11">
        <v>155</v>
      </c>
      <c r="C176" s="12">
        <f t="shared" si="6"/>
        <v>4</v>
      </c>
      <c r="D176" s="12">
        <f t="shared" si="7"/>
        <v>-1</v>
      </c>
    </row>
    <row r="177" spans="2:4">
      <c r="B177" s="11">
        <v>156</v>
      </c>
      <c r="C177" s="12">
        <f t="shared" si="6"/>
        <v>4</v>
      </c>
      <c r="D177" s="12">
        <f t="shared" si="7"/>
        <v>-1</v>
      </c>
    </row>
    <row r="178" spans="2:4">
      <c r="B178" s="11">
        <v>157</v>
      </c>
      <c r="C178" s="12">
        <f t="shared" si="6"/>
        <v>4</v>
      </c>
      <c r="D178" s="12">
        <f t="shared" si="7"/>
        <v>-1</v>
      </c>
    </row>
    <row r="179" spans="2:4">
      <c r="B179" s="11">
        <v>158</v>
      </c>
      <c r="C179" s="12">
        <f t="shared" si="6"/>
        <v>4</v>
      </c>
      <c r="D179" s="12">
        <f t="shared" si="7"/>
        <v>-1</v>
      </c>
    </row>
    <row r="180" spans="2:4">
      <c r="B180" s="11">
        <v>159</v>
      </c>
      <c r="C180" s="12">
        <f t="shared" si="6"/>
        <v>4</v>
      </c>
      <c r="D180" s="12">
        <f t="shared" si="7"/>
        <v>-1</v>
      </c>
    </row>
    <row r="181" spans="2:4">
      <c r="B181" s="11">
        <v>160</v>
      </c>
      <c r="C181" s="12">
        <f t="shared" ref="C181:C201" si="8">$C$12+$C$18-$C$14-$C$16-MAX(B181-$C$11,0)+MAX(B181-$C$13,0)+MAX(B181-$C$15,0)-MAX(B181-$C$17,0)</f>
        <v>4</v>
      </c>
      <c r="D181" s="12">
        <f t="shared" si="7"/>
        <v>-1</v>
      </c>
    </row>
    <row r="182" spans="2:4">
      <c r="B182" s="11">
        <v>161</v>
      </c>
      <c r="C182" s="12">
        <f t="shared" si="8"/>
        <v>4</v>
      </c>
      <c r="D182" s="12">
        <f t="shared" si="7"/>
        <v>-1</v>
      </c>
    </row>
    <row r="183" spans="2:4">
      <c r="B183" s="11">
        <v>162</v>
      </c>
      <c r="C183" s="12">
        <f t="shared" si="8"/>
        <v>4</v>
      </c>
      <c r="D183" s="12">
        <f t="shared" si="7"/>
        <v>-1</v>
      </c>
    </row>
    <row r="184" spans="2:4">
      <c r="B184" s="11">
        <v>163</v>
      </c>
      <c r="C184" s="12">
        <f t="shared" si="8"/>
        <v>4</v>
      </c>
      <c r="D184" s="12">
        <f t="shared" si="7"/>
        <v>-1</v>
      </c>
    </row>
    <row r="185" spans="2:4">
      <c r="B185" s="11">
        <v>164</v>
      </c>
      <c r="C185" s="12">
        <f t="shared" si="8"/>
        <v>4</v>
      </c>
      <c r="D185" s="12">
        <f t="shared" si="7"/>
        <v>-1</v>
      </c>
    </row>
    <row r="186" spans="2:4">
      <c r="B186" s="11">
        <v>165</v>
      </c>
      <c r="C186" s="12">
        <f t="shared" si="8"/>
        <v>4</v>
      </c>
      <c r="D186" s="12">
        <f t="shared" si="7"/>
        <v>-1</v>
      </c>
    </row>
    <row r="187" spans="2:4">
      <c r="B187" s="11">
        <v>166</v>
      </c>
      <c r="C187" s="12">
        <f t="shared" si="8"/>
        <v>4</v>
      </c>
      <c r="D187" s="12">
        <f t="shared" si="7"/>
        <v>-1</v>
      </c>
    </row>
    <row r="188" spans="2:4">
      <c r="B188" s="11">
        <v>167</v>
      </c>
      <c r="C188" s="12">
        <f t="shared" si="8"/>
        <v>4</v>
      </c>
      <c r="D188" s="12">
        <f t="shared" si="7"/>
        <v>-1</v>
      </c>
    </row>
    <row r="189" spans="2:4">
      <c r="B189" s="11">
        <v>168</v>
      </c>
      <c r="C189" s="12">
        <f t="shared" si="8"/>
        <v>4</v>
      </c>
      <c r="D189" s="12">
        <f t="shared" si="7"/>
        <v>-1</v>
      </c>
    </row>
    <row r="190" spans="2:4">
      <c r="B190" s="11">
        <v>169</v>
      </c>
      <c r="C190" s="12">
        <f t="shared" si="8"/>
        <v>4</v>
      </c>
      <c r="D190" s="12">
        <f t="shared" si="7"/>
        <v>-1</v>
      </c>
    </row>
    <row r="191" spans="2:4">
      <c r="B191" s="11">
        <v>170</v>
      </c>
      <c r="C191" s="12">
        <f t="shared" si="8"/>
        <v>4</v>
      </c>
      <c r="D191" s="12">
        <f t="shared" si="7"/>
        <v>-1</v>
      </c>
    </row>
    <row r="192" spans="2:4">
      <c r="B192" s="11">
        <v>171</v>
      </c>
      <c r="C192" s="12">
        <f t="shared" si="8"/>
        <v>4</v>
      </c>
      <c r="D192" s="12">
        <f t="shared" si="7"/>
        <v>-1</v>
      </c>
    </row>
    <row r="193" spans="2:4">
      <c r="B193" s="11">
        <v>172</v>
      </c>
      <c r="C193" s="12">
        <f t="shared" si="8"/>
        <v>4</v>
      </c>
      <c r="D193" s="12">
        <f t="shared" si="7"/>
        <v>-1</v>
      </c>
    </row>
    <row r="194" spans="2:4">
      <c r="B194" s="11">
        <v>173</v>
      </c>
      <c r="C194" s="12">
        <f t="shared" si="8"/>
        <v>4</v>
      </c>
      <c r="D194" s="12">
        <f t="shared" si="7"/>
        <v>-1</v>
      </c>
    </row>
    <row r="195" spans="2:4">
      <c r="B195" s="11">
        <v>174</v>
      </c>
      <c r="C195" s="12">
        <f t="shared" si="8"/>
        <v>4</v>
      </c>
      <c r="D195" s="12">
        <f t="shared" si="7"/>
        <v>-1</v>
      </c>
    </row>
    <row r="196" spans="2:4">
      <c r="B196" s="11">
        <v>175</v>
      </c>
      <c r="C196" s="12">
        <f t="shared" si="8"/>
        <v>4</v>
      </c>
      <c r="D196" s="12">
        <f t="shared" si="7"/>
        <v>-1</v>
      </c>
    </row>
    <row r="197" spans="2:4">
      <c r="B197" s="11">
        <v>176</v>
      </c>
      <c r="C197" s="12">
        <f t="shared" si="8"/>
        <v>4</v>
      </c>
      <c r="D197" s="12">
        <f t="shared" si="7"/>
        <v>-1</v>
      </c>
    </row>
    <row r="198" spans="2:4">
      <c r="B198" s="11">
        <v>177</v>
      </c>
      <c r="C198" s="12">
        <f t="shared" si="8"/>
        <v>4</v>
      </c>
      <c r="D198" s="12">
        <f t="shared" si="7"/>
        <v>-1</v>
      </c>
    </row>
    <row r="199" spans="2:4">
      <c r="B199" s="11">
        <v>178</v>
      </c>
      <c r="C199" s="12">
        <f t="shared" si="8"/>
        <v>4</v>
      </c>
      <c r="D199" s="12">
        <f t="shared" si="7"/>
        <v>-1</v>
      </c>
    </row>
    <row r="200" spans="2:4">
      <c r="B200" s="11">
        <v>179</v>
      </c>
      <c r="C200" s="12">
        <f t="shared" si="8"/>
        <v>4</v>
      </c>
      <c r="D200" s="12">
        <f t="shared" si="7"/>
        <v>-1</v>
      </c>
    </row>
    <row r="201" spans="2:4">
      <c r="B201" s="11">
        <v>180</v>
      </c>
      <c r="C201" s="12">
        <f t="shared" si="8"/>
        <v>4</v>
      </c>
      <c r="D201" s="12">
        <f t="shared" si="7"/>
        <v>-1</v>
      </c>
    </row>
    <row r="202" spans="2:4">
      <c r="B202" s="11">
        <v>181</v>
      </c>
      <c r="C202" s="12">
        <f t="shared" ref="C202:C221" si="9">$C$12+$C$18-$C$14-$C$16-MAX(B202-$C$11,0)+MAX(B202-$C$13,0)+MAX(B202-$C$15,0)-MAX(B202-$C$17,0)</f>
        <v>4</v>
      </c>
      <c r="D202" s="12">
        <f t="shared" si="7"/>
        <v>-1</v>
      </c>
    </row>
    <row r="203" spans="2:4">
      <c r="B203" s="11">
        <v>182</v>
      </c>
      <c r="C203" s="12">
        <f t="shared" si="9"/>
        <v>4</v>
      </c>
      <c r="D203" s="12">
        <f t="shared" si="7"/>
        <v>-1</v>
      </c>
    </row>
    <row r="204" spans="2:4">
      <c r="B204" s="11">
        <v>183</v>
      </c>
      <c r="C204" s="12">
        <f t="shared" si="9"/>
        <v>4</v>
      </c>
      <c r="D204" s="12">
        <f t="shared" si="7"/>
        <v>-1</v>
      </c>
    </row>
    <row r="205" spans="2:4">
      <c r="B205" s="11">
        <v>184</v>
      </c>
      <c r="C205" s="12">
        <f t="shared" si="9"/>
        <v>4</v>
      </c>
      <c r="D205" s="12">
        <f t="shared" si="7"/>
        <v>-1</v>
      </c>
    </row>
    <row r="206" spans="2:4">
      <c r="B206" s="11">
        <v>185</v>
      </c>
      <c r="C206" s="12">
        <f t="shared" si="9"/>
        <v>4</v>
      </c>
      <c r="D206" s="12">
        <f t="shared" si="7"/>
        <v>-1</v>
      </c>
    </row>
    <row r="207" spans="2:4">
      <c r="B207" s="11">
        <v>186</v>
      </c>
      <c r="C207" s="12">
        <f t="shared" si="9"/>
        <v>4</v>
      </c>
      <c r="D207" s="12">
        <f t="shared" si="7"/>
        <v>-1</v>
      </c>
    </row>
    <row r="208" spans="2:4">
      <c r="B208" s="11">
        <v>187</v>
      </c>
      <c r="C208" s="12">
        <f t="shared" si="9"/>
        <v>4</v>
      </c>
      <c r="D208" s="12">
        <f t="shared" si="7"/>
        <v>-1</v>
      </c>
    </row>
    <row r="209" spans="2:4">
      <c r="B209" s="11">
        <v>188</v>
      </c>
      <c r="C209" s="12">
        <f t="shared" si="9"/>
        <v>4</v>
      </c>
      <c r="D209" s="12">
        <f t="shared" si="7"/>
        <v>-1</v>
      </c>
    </row>
    <row r="210" spans="2:4">
      <c r="B210" s="11">
        <v>189</v>
      </c>
      <c r="C210" s="12">
        <f t="shared" si="9"/>
        <v>4</v>
      </c>
      <c r="D210" s="12">
        <f t="shared" si="7"/>
        <v>-1</v>
      </c>
    </row>
    <row r="211" spans="2:4">
      <c r="B211" s="11">
        <v>190</v>
      </c>
      <c r="C211" s="12">
        <f t="shared" si="9"/>
        <v>4</v>
      </c>
      <c r="D211" s="12">
        <f t="shared" si="7"/>
        <v>-1</v>
      </c>
    </row>
    <row r="212" spans="2:4">
      <c r="B212" s="11">
        <v>191</v>
      </c>
      <c r="C212" s="12">
        <f t="shared" si="9"/>
        <v>4</v>
      </c>
      <c r="D212" s="12">
        <f t="shared" si="7"/>
        <v>-1</v>
      </c>
    </row>
    <row r="213" spans="2:4">
      <c r="B213" s="11">
        <v>192</v>
      </c>
      <c r="C213" s="12">
        <f t="shared" si="9"/>
        <v>4</v>
      </c>
      <c r="D213" s="12">
        <f t="shared" si="7"/>
        <v>-1</v>
      </c>
    </row>
    <row r="214" spans="2:4">
      <c r="B214" s="11">
        <v>193</v>
      </c>
      <c r="C214" s="12">
        <f t="shared" si="9"/>
        <v>4</v>
      </c>
      <c r="D214" s="12">
        <f t="shared" ref="D214:D221" si="10">C214/($C$14+$C$16-$C$12-$C$18)</f>
        <v>-1</v>
      </c>
    </row>
    <row r="215" spans="2:4">
      <c r="B215" s="11">
        <v>194</v>
      </c>
      <c r="C215" s="12">
        <f t="shared" si="9"/>
        <v>4</v>
      </c>
      <c r="D215" s="12">
        <f t="shared" si="10"/>
        <v>-1</v>
      </c>
    </row>
    <row r="216" spans="2:4">
      <c r="B216" s="11">
        <v>195</v>
      </c>
      <c r="C216" s="12">
        <f t="shared" si="9"/>
        <v>4</v>
      </c>
      <c r="D216" s="12">
        <f t="shared" si="10"/>
        <v>-1</v>
      </c>
    </row>
    <row r="217" spans="2:4">
      <c r="B217" s="11">
        <v>196</v>
      </c>
      <c r="C217" s="12">
        <f t="shared" si="9"/>
        <v>4</v>
      </c>
      <c r="D217" s="12">
        <f t="shared" si="10"/>
        <v>-1</v>
      </c>
    </row>
    <row r="218" spans="2:4">
      <c r="B218" s="11">
        <v>197</v>
      </c>
      <c r="C218" s="12">
        <f t="shared" si="9"/>
        <v>4</v>
      </c>
      <c r="D218" s="12">
        <f t="shared" si="10"/>
        <v>-1</v>
      </c>
    </row>
    <row r="219" spans="2:4">
      <c r="B219" s="11">
        <v>198</v>
      </c>
      <c r="C219" s="12">
        <f t="shared" si="9"/>
        <v>4</v>
      </c>
      <c r="D219" s="12">
        <f t="shared" si="10"/>
        <v>-1</v>
      </c>
    </row>
    <row r="220" spans="2:4">
      <c r="B220" s="11">
        <v>199</v>
      </c>
      <c r="C220" s="12">
        <f t="shared" si="9"/>
        <v>4</v>
      </c>
      <c r="D220" s="12">
        <f t="shared" si="10"/>
        <v>-1</v>
      </c>
    </row>
    <row r="221" spans="2:4">
      <c r="B221" s="11">
        <v>200</v>
      </c>
      <c r="C221" s="12">
        <f t="shared" si="9"/>
        <v>4</v>
      </c>
      <c r="D221" s="12">
        <f t="shared" si="10"/>
        <v>-1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oleObject progId="Word.Document.12" shapeId="8201" r:id="rId4"/>
  </oleObjec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9"/>
  <dimension ref="B2:P220"/>
  <sheetViews>
    <sheetView workbookViewId="0">
      <selection activeCell="P31" sqref="P31"/>
    </sheetView>
  </sheetViews>
  <sheetFormatPr defaultRowHeight="15"/>
  <sheetData>
    <row r="2" spans="2:16"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2:16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2:16"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2:16"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2:16"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2:16"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2:16"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2:16">
      <c r="M9" s="1"/>
      <c r="N9" s="2"/>
      <c r="O9" s="2"/>
      <c r="P9" s="3"/>
    </row>
    <row r="10" spans="2:16">
      <c r="G10" s="1"/>
      <c r="H10" s="2"/>
      <c r="I10" s="2"/>
      <c r="J10" s="2"/>
      <c r="K10" s="3"/>
      <c r="M10" s="4"/>
      <c r="N10" s="5"/>
      <c r="O10" s="5"/>
      <c r="P10" s="6"/>
    </row>
    <row r="11" spans="2:16">
      <c r="B11" s="16" t="s">
        <v>3</v>
      </c>
      <c r="C11" s="16">
        <v>1</v>
      </c>
      <c r="G11" s="4"/>
      <c r="H11" s="5"/>
      <c r="I11" s="5"/>
      <c r="J11" s="5"/>
      <c r="K11" s="6"/>
      <c r="M11" s="4"/>
      <c r="N11" s="5"/>
      <c r="O11" s="5"/>
      <c r="P11" s="6"/>
    </row>
    <row r="12" spans="2:16" ht="18">
      <c r="B12" s="16" t="s">
        <v>12</v>
      </c>
      <c r="C12" s="16">
        <v>80</v>
      </c>
      <c r="G12" s="7"/>
      <c r="H12" s="8"/>
      <c r="I12" s="8"/>
      <c r="J12" s="8"/>
      <c r="K12" s="9"/>
      <c r="M12" s="7"/>
      <c r="N12" s="8"/>
      <c r="O12" s="8"/>
      <c r="P12" s="9"/>
    </row>
    <row r="13" spans="2:16" ht="18">
      <c r="B13" s="16" t="s">
        <v>13</v>
      </c>
      <c r="C13" s="16">
        <v>25</v>
      </c>
    </row>
    <row r="14" spans="2:16" ht="18">
      <c r="B14" s="16" t="s">
        <v>14</v>
      </c>
      <c r="C14" s="16">
        <v>100</v>
      </c>
    </row>
    <row r="15" spans="2:16" ht="18">
      <c r="B15" s="16" t="s">
        <v>15</v>
      </c>
      <c r="C15" s="16">
        <v>19</v>
      </c>
    </row>
    <row r="16" spans="2:16" ht="18">
      <c r="B16" s="16" t="s">
        <v>27</v>
      </c>
      <c r="C16" s="16">
        <v>20</v>
      </c>
    </row>
    <row r="17" spans="2:4" ht="18">
      <c r="B17" s="16" t="s">
        <v>28</v>
      </c>
      <c r="C17" s="16">
        <v>15</v>
      </c>
    </row>
    <row r="19" spans="2:4">
      <c r="B19" s="11" t="s">
        <v>2</v>
      </c>
      <c r="C19" s="12" t="s">
        <v>0</v>
      </c>
      <c r="D19" s="15" t="s">
        <v>7</v>
      </c>
    </row>
    <row r="20" spans="2:4">
      <c r="B20" s="11">
        <v>0</v>
      </c>
      <c r="C20" s="12">
        <f t="shared" ref="C20:C51" si="0">(MAX(B20-$C$12,0)-MAX(B20-$C$14,0)+MAX($C$14-B20,0)-MAX($C$12-B20,0)-($C$13-$C$15+$C$16-$C$17))</f>
        <v>9</v>
      </c>
      <c r="D20" s="12">
        <f>C20/($C$13-$C$15+$C$16-$C$17)</f>
        <v>0.81818181818181823</v>
      </c>
    </row>
    <row r="21" spans="2:4">
      <c r="B21" s="11">
        <v>1</v>
      </c>
      <c r="C21" s="12">
        <f t="shared" si="0"/>
        <v>9</v>
      </c>
      <c r="D21" s="12">
        <f t="shared" ref="D21:D84" si="1">C21/($C$13-$C$15+$C$16-$C$17)</f>
        <v>0.81818181818181823</v>
      </c>
    </row>
    <row r="22" spans="2:4">
      <c r="B22" s="11">
        <v>2</v>
      </c>
      <c r="C22" s="12">
        <f t="shared" si="0"/>
        <v>9</v>
      </c>
      <c r="D22" s="12">
        <f t="shared" si="1"/>
        <v>0.81818181818181823</v>
      </c>
    </row>
    <row r="23" spans="2:4">
      <c r="B23" s="11">
        <v>3</v>
      </c>
      <c r="C23" s="12">
        <f t="shared" si="0"/>
        <v>9</v>
      </c>
      <c r="D23" s="12">
        <f t="shared" si="1"/>
        <v>0.81818181818181823</v>
      </c>
    </row>
    <row r="24" spans="2:4">
      <c r="B24" s="11">
        <v>4</v>
      </c>
      <c r="C24" s="12">
        <f t="shared" si="0"/>
        <v>9</v>
      </c>
      <c r="D24" s="12">
        <f t="shared" si="1"/>
        <v>0.81818181818181823</v>
      </c>
    </row>
    <row r="25" spans="2:4">
      <c r="B25" s="11">
        <v>5</v>
      </c>
      <c r="C25" s="12">
        <f t="shared" si="0"/>
        <v>9</v>
      </c>
      <c r="D25" s="12">
        <f t="shared" si="1"/>
        <v>0.81818181818181823</v>
      </c>
    </row>
    <row r="26" spans="2:4">
      <c r="B26" s="11">
        <v>6</v>
      </c>
      <c r="C26" s="12">
        <f t="shared" si="0"/>
        <v>9</v>
      </c>
      <c r="D26" s="12">
        <f t="shared" si="1"/>
        <v>0.81818181818181823</v>
      </c>
    </row>
    <row r="27" spans="2:4">
      <c r="B27" s="11">
        <v>7</v>
      </c>
      <c r="C27" s="12">
        <f t="shared" si="0"/>
        <v>9</v>
      </c>
      <c r="D27" s="12">
        <f t="shared" si="1"/>
        <v>0.81818181818181823</v>
      </c>
    </row>
    <row r="28" spans="2:4">
      <c r="B28" s="11">
        <v>8</v>
      </c>
      <c r="C28" s="12">
        <f t="shared" si="0"/>
        <v>9</v>
      </c>
      <c r="D28" s="12">
        <f t="shared" si="1"/>
        <v>0.81818181818181823</v>
      </c>
    </row>
    <row r="29" spans="2:4">
      <c r="B29" s="11">
        <v>9</v>
      </c>
      <c r="C29" s="12">
        <f t="shared" si="0"/>
        <v>9</v>
      </c>
      <c r="D29" s="12">
        <f t="shared" si="1"/>
        <v>0.81818181818181823</v>
      </c>
    </row>
    <row r="30" spans="2:4">
      <c r="B30" s="11">
        <v>10</v>
      </c>
      <c r="C30" s="12">
        <f t="shared" si="0"/>
        <v>9</v>
      </c>
      <c r="D30" s="12">
        <f t="shared" si="1"/>
        <v>0.81818181818181823</v>
      </c>
    </row>
    <row r="31" spans="2:4">
      <c r="B31" s="11">
        <v>11</v>
      </c>
      <c r="C31" s="12">
        <f t="shared" si="0"/>
        <v>9</v>
      </c>
      <c r="D31" s="12">
        <f t="shared" si="1"/>
        <v>0.81818181818181823</v>
      </c>
    </row>
    <row r="32" spans="2:4">
      <c r="B32" s="11">
        <v>12</v>
      </c>
      <c r="C32" s="12">
        <f t="shared" si="0"/>
        <v>9</v>
      </c>
      <c r="D32" s="12">
        <f t="shared" si="1"/>
        <v>0.81818181818181823</v>
      </c>
    </row>
    <row r="33" spans="2:4">
      <c r="B33" s="11">
        <v>13</v>
      </c>
      <c r="C33" s="12">
        <f t="shared" si="0"/>
        <v>9</v>
      </c>
      <c r="D33" s="12">
        <f t="shared" si="1"/>
        <v>0.81818181818181823</v>
      </c>
    </row>
    <row r="34" spans="2:4">
      <c r="B34" s="11">
        <v>14</v>
      </c>
      <c r="C34" s="12">
        <f t="shared" si="0"/>
        <v>9</v>
      </c>
      <c r="D34" s="12">
        <f t="shared" si="1"/>
        <v>0.81818181818181823</v>
      </c>
    </row>
    <row r="35" spans="2:4">
      <c r="B35" s="11">
        <v>15</v>
      </c>
      <c r="C35" s="12">
        <f t="shared" si="0"/>
        <v>9</v>
      </c>
      <c r="D35" s="12">
        <f t="shared" si="1"/>
        <v>0.81818181818181823</v>
      </c>
    </row>
    <row r="36" spans="2:4">
      <c r="B36" s="11">
        <v>16</v>
      </c>
      <c r="C36" s="12">
        <f t="shared" si="0"/>
        <v>9</v>
      </c>
      <c r="D36" s="12">
        <f t="shared" si="1"/>
        <v>0.81818181818181823</v>
      </c>
    </row>
    <row r="37" spans="2:4">
      <c r="B37" s="11">
        <v>17</v>
      </c>
      <c r="C37" s="12">
        <f t="shared" si="0"/>
        <v>9</v>
      </c>
      <c r="D37" s="12">
        <f t="shared" si="1"/>
        <v>0.81818181818181823</v>
      </c>
    </row>
    <row r="38" spans="2:4">
      <c r="B38" s="11">
        <v>18</v>
      </c>
      <c r="C38" s="12">
        <f t="shared" si="0"/>
        <v>9</v>
      </c>
      <c r="D38" s="12">
        <f t="shared" si="1"/>
        <v>0.81818181818181823</v>
      </c>
    </row>
    <row r="39" spans="2:4">
      <c r="B39" s="11">
        <v>19</v>
      </c>
      <c r="C39" s="12">
        <f t="shared" si="0"/>
        <v>9</v>
      </c>
      <c r="D39" s="12">
        <f t="shared" si="1"/>
        <v>0.81818181818181823</v>
      </c>
    </row>
    <row r="40" spans="2:4">
      <c r="B40" s="11">
        <v>20</v>
      </c>
      <c r="C40" s="12">
        <f t="shared" si="0"/>
        <v>9</v>
      </c>
      <c r="D40" s="12">
        <f t="shared" si="1"/>
        <v>0.81818181818181823</v>
      </c>
    </row>
    <row r="41" spans="2:4">
      <c r="B41" s="11">
        <v>21</v>
      </c>
      <c r="C41" s="12">
        <f t="shared" si="0"/>
        <v>9</v>
      </c>
      <c r="D41" s="12">
        <f t="shared" si="1"/>
        <v>0.81818181818181823</v>
      </c>
    </row>
    <row r="42" spans="2:4">
      <c r="B42" s="11">
        <v>22</v>
      </c>
      <c r="C42" s="12">
        <f t="shared" si="0"/>
        <v>9</v>
      </c>
      <c r="D42" s="12">
        <f t="shared" si="1"/>
        <v>0.81818181818181823</v>
      </c>
    </row>
    <row r="43" spans="2:4">
      <c r="B43" s="11">
        <v>23</v>
      </c>
      <c r="C43" s="12">
        <f t="shared" si="0"/>
        <v>9</v>
      </c>
      <c r="D43" s="12">
        <f t="shared" si="1"/>
        <v>0.81818181818181823</v>
      </c>
    </row>
    <row r="44" spans="2:4">
      <c r="B44" s="11">
        <v>24</v>
      </c>
      <c r="C44" s="12">
        <f t="shared" si="0"/>
        <v>9</v>
      </c>
      <c r="D44" s="12">
        <f t="shared" si="1"/>
        <v>0.81818181818181823</v>
      </c>
    </row>
    <row r="45" spans="2:4">
      <c r="B45" s="11">
        <v>25</v>
      </c>
      <c r="C45" s="12">
        <f t="shared" si="0"/>
        <v>9</v>
      </c>
      <c r="D45" s="12">
        <f t="shared" si="1"/>
        <v>0.81818181818181823</v>
      </c>
    </row>
    <row r="46" spans="2:4">
      <c r="B46" s="11">
        <v>26</v>
      </c>
      <c r="C46" s="12">
        <f t="shared" si="0"/>
        <v>9</v>
      </c>
      <c r="D46" s="12">
        <f t="shared" si="1"/>
        <v>0.81818181818181823</v>
      </c>
    </row>
    <row r="47" spans="2:4">
      <c r="B47" s="11">
        <v>27</v>
      </c>
      <c r="C47" s="12">
        <f t="shared" si="0"/>
        <v>9</v>
      </c>
      <c r="D47" s="12">
        <f t="shared" si="1"/>
        <v>0.81818181818181823</v>
      </c>
    </row>
    <row r="48" spans="2:4">
      <c r="B48" s="11">
        <v>28</v>
      </c>
      <c r="C48" s="12">
        <f t="shared" si="0"/>
        <v>9</v>
      </c>
      <c r="D48" s="12">
        <f t="shared" si="1"/>
        <v>0.81818181818181823</v>
      </c>
    </row>
    <row r="49" spans="2:4">
      <c r="B49" s="11">
        <v>29</v>
      </c>
      <c r="C49" s="12">
        <f t="shared" si="0"/>
        <v>9</v>
      </c>
      <c r="D49" s="12">
        <f t="shared" si="1"/>
        <v>0.81818181818181823</v>
      </c>
    </row>
    <row r="50" spans="2:4">
      <c r="B50" s="11">
        <v>30</v>
      </c>
      <c r="C50" s="12">
        <f t="shared" si="0"/>
        <v>9</v>
      </c>
      <c r="D50" s="12">
        <f t="shared" si="1"/>
        <v>0.81818181818181823</v>
      </c>
    </row>
    <row r="51" spans="2:4">
      <c r="B51" s="11">
        <v>31</v>
      </c>
      <c r="C51" s="12">
        <f t="shared" si="0"/>
        <v>9</v>
      </c>
      <c r="D51" s="12">
        <f t="shared" si="1"/>
        <v>0.81818181818181823</v>
      </c>
    </row>
    <row r="52" spans="2:4">
      <c r="B52" s="11">
        <v>32</v>
      </c>
      <c r="C52" s="12">
        <f t="shared" ref="C52:C83" si="2">(MAX(B52-$C$12,0)-MAX(B52-$C$14,0)+MAX($C$14-B52,0)-MAX($C$12-B52,0)-($C$13-$C$15+$C$16-$C$17))</f>
        <v>9</v>
      </c>
      <c r="D52" s="12">
        <f t="shared" si="1"/>
        <v>0.81818181818181823</v>
      </c>
    </row>
    <row r="53" spans="2:4">
      <c r="B53" s="11">
        <v>33</v>
      </c>
      <c r="C53" s="12">
        <f t="shared" si="2"/>
        <v>9</v>
      </c>
      <c r="D53" s="12">
        <f t="shared" si="1"/>
        <v>0.81818181818181823</v>
      </c>
    </row>
    <row r="54" spans="2:4">
      <c r="B54" s="11">
        <v>34</v>
      </c>
      <c r="C54" s="12">
        <f t="shared" si="2"/>
        <v>9</v>
      </c>
      <c r="D54" s="12">
        <f t="shared" si="1"/>
        <v>0.81818181818181823</v>
      </c>
    </row>
    <row r="55" spans="2:4">
      <c r="B55" s="11">
        <v>35</v>
      </c>
      <c r="C55" s="12">
        <f t="shared" si="2"/>
        <v>9</v>
      </c>
      <c r="D55" s="12">
        <f t="shared" si="1"/>
        <v>0.81818181818181823</v>
      </c>
    </row>
    <row r="56" spans="2:4">
      <c r="B56" s="11">
        <v>36</v>
      </c>
      <c r="C56" s="12">
        <f t="shared" si="2"/>
        <v>9</v>
      </c>
      <c r="D56" s="12">
        <f t="shared" si="1"/>
        <v>0.81818181818181823</v>
      </c>
    </row>
    <row r="57" spans="2:4">
      <c r="B57" s="11">
        <v>37</v>
      </c>
      <c r="C57" s="12">
        <f t="shared" si="2"/>
        <v>9</v>
      </c>
      <c r="D57" s="12">
        <f t="shared" si="1"/>
        <v>0.81818181818181823</v>
      </c>
    </row>
    <row r="58" spans="2:4">
      <c r="B58" s="11">
        <v>38</v>
      </c>
      <c r="C58" s="12">
        <f t="shared" si="2"/>
        <v>9</v>
      </c>
      <c r="D58" s="12">
        <f t="shared" si="1"/>
        <v>0.81818181818181823</v>
      </c>
    </row>
    <row r="59" spans="2:4">
      <c r="B59" s="11">
        <v>39</v>
      </c>
      <c r="C59" s="12">
        <f t="shared" si="2"/>
        <v>9</v>
      </c>
      <c r="D59" s="12">
        <f t="shared" si="1"/>
        <v>0.81818181818181823</v>
      </c>
    </row>
    <row r="60" spans="2:4">
      <c r="B60" s="11">
        <v>40</v>
      </c>
      <c r="C60" s="12">
        <f t="shared" si="2"/>
        <v>9</v>
      </c>
      <c r="D60" s="12">
        <f t="shared" si="1"/>
        <v>0.81818181818181823</v>
      </c>
    </row>
    <row r="61" spans="2:4">
      <c r="B61" s="11">
        <v>41</v>
      </c>
      <c r="C61" s="12">
        <f t="shared" si="2"/>
        <v>9</v>
      </c>
      <c r="D61" s="12">
        <f t="shared" si="1"/>
        <v>0.81818181818181823</v>
      </c>
    </row>
    <row r="62" spans="2:4">
      <c r="B62" s="11">
        <v>42</v>
      </c>
      <c r="C62" s="12">
        <f t="shared" si="2"/>
        <v>9</v>
      </c>
      <c r="D62" s="12">
        <f t="shared" si="1"/>
        <v>0.81818181818181823</v>
      </c>
    </row>
    <row r="63" spans="2:4">
      <c r="B63" s="11">
        <v>43</v>
      </c>
      <c r="C63" s="12">
        <f t="shared" si="2"/>
        <v>9</v>
      </c>
      <c r="D63" s="12">
        <f t="shared" si="1"/>
        <v>0.81818181818181823</v>
      </c>
    </row>
    <row r="64" spans="2:4">
      <c r="B64" s="11">
        <v>44</v>
      </c>
      <c r="C64" s="12">
        <f t="shared" si="2"/>
        <v>9</v>
      </c>
      <c r="D64" s="12">
        <f t="shared" si="1"/>
        <v>0.81818181818181823</v>
      </c>
    </row>
    <row r="65" spans="2:4">
      <c r="B65" s="11">
        <v>45</v>
      </c>
      <c r="C65" s="12">
        <f t="shared" si="2"/>
        <v>9</v>
      </c>
      <c r="D65" s="12">
        <f t="shared" si="1"/>
        <v>0.81818181818181823</v>
      </c>
    </row>
    <row r="66" spans="2:4">
      <c r="B66" s="11">
        <v>46</v>
      </c>
      <c r="C66" s="12">
        <f t="shared" si="2"/>
        <v>9</v>
      </c>
      <c r="D66" s="12">
        <f t="shared" si="1"/>
        <v>0.81818181818181823</v>
      </c>
    </row>
    <row r="67" spans="2:4">
      <c r="B67" s="11">
        <v>47</v>
      </c>
      <c r="C67" s="12">
        <f t="shared" si="2"/>
        <v>9</v>
      </c>
      <c r="D67" s="12">
        <f t="shared" si="1"/>
        <v>0.81818181818181823</v>
      </c>
    </row>
    <row r="68" spans="2:4">
      <c r="B68" s="11">
        <v>48</v>
      </c>
      <c r="C68" s="12">
        <f t="shared" si="2"/>
        <v>9</v>
      </c>
      <c r="D68" s="12">
        <f t="shared" si="1"/>
        <v>0.81818181818181823</v>
      </c>
    </row>
    <row r="69" spans="2:4">
      <c r="B69" s="11">
        <v>49</v>
      </c>
      <c r="C69" s="12">
        <f t="shared" si="2"/>
        <v>9</v>
      </c>
      <c r="D69" s="12">
        <f t="shared" si="1"/>
        <v>0.81818181818181823</v>
      </c>
    </row>
    <row r="70" spans="2:4">
      <c r="B70" s="11">
        <v>50</v>
      </c>
      <c r="C70" s="12">
        <f t="shared" si="2"/>
        <v>9</v>
      </c>
      <c r="D70" s="12">
        <f t="shared" si="1"/>
        <v>0.81818181818181823</v>
      </c>
    </row>
    <row r="71" spans="2:4">
      <c r="B71" s="11">
        <v>51</v>
      </c>
      <c r="C71" s="12">
        <f t="shared" si="2"/>
        <v>9</v>
      </c>
      <c r="D71" s="12">
        <f t="shared" si="1"/>
        <v>0.81818181818181823</v>
      </c>
    </row>
    <row r="72" spans="2:4">
      <c r="B72" s="11">
        <v>52</v>
      </c>
      <c r="C72" s="12">
        <f t="shared" si="2"/>
        <v>9</v>
      </c>
      <c r="D72" s="12">
        <f t="shared" si="1"/>
        <v>0.81818181818181823</v>
      </c>
    </row>
    <row r="73" spans="2:4">
      <c r="B73" s="11">
        <v>53</v>
      </c>
      <c r="C73" s="12">
        <f t="shared" si="2"/>
        <v>9</v>
      </c>
      <c r="D73" s="12">
        <f t="shared" si="1"/>
        <v>0.81818181818181823</v>
      </c>
    </row>
    <row r="74" spans="2:4">
      <c r="B74" s="11">
        <v>54</v>
      </c>
      <c r="C74" s="12">
        <f t="shared" si="2"/>
        <v>9</v>
      </c>
      <c r="D74" s="12">
        <f t="shared" si="1"/>
        <v>0.81818181818181823</v>
      </c>
    </row>
    <row r="75" spans="2:4">
      <c r="B75" s="11">
        <v>55</v>
      </c>
      <c r="C75" s="12">
        <f t="shared" si="2"/>
        <v>9</v>
      </c>
      <c r="D75" s="12">
        <f t="shared" si="1"/>
        <v>0.81818181818181823</v>
      </c>
    </row>
    <row r="76" spans="2:4">
      <c r="B76" s="11">
        <v>56</v>
      </c>
      <c r="C76" s="12">
        <f t="shared" si="2"/>
        <v>9</v>
      </c>
      <c r="D76" s="12">
        <f t="shared" si="1"/>
        <v>0.81818181818181823</v>
      </c>
    </row>
    <row r="77" spans="2:4">
      <c r="B77" s="11">
        <v>57</v>
      </c>
      <c r="C77" s="12">
        <f t="shared" si="2"/>
        <v>9</v>
      </c>
      <c r="D77" s="12">
        <f t="shared" si="1"/>
        <v>0.81818181818181823</v>
      </c>
    </row>
    <row r="78" spans="2:4">
      <c r="B78" s="11">
        <v>58</v>
      </c>
      <c r="C78" s="12">
        <f t="shared" si="2"/>
        <v>9</v>
      </c>
      <c r="D78" s="12">
        <f t="shared" si="1"/>
        <v>0.81818181818181823</v>
      </c>
    </row>
    <row r="79" spans="2:4">
      <c r="B79" s="11">
        <v>59</v>
      </c>
      <c r="C79" s="12">
        <f t="shared" si="2"/>
        <v>9</v>
      </c>
      <c r="D79" s="12">
        <f t="shared" si="1"/>
        <v>0.81818181818181823</v>
      </c>
    </row>
    <row r="80" spans="2:4">
      <c r="B80" s="11">
        <v>60</v>
      </c>
      <c r="C80" s="12">
        <f t="shared" si="2"/>
        <v>9</v>
      </c>
      <c r="D80" s="12">
        <f t="shared" si="1"/>
        <v>0.81818181818181823</v>
      </c>
    </row>
    <row r="81" spans="2:4">
      <c r="B81" s="11">
        <v>61</v>
      </c>
      <c r="C81" s="12">
        <f t="shared" si="2"/>
        <v>9</v>
      </c>
      <c r="D81" s="12">
        <f t="shared" si="1"/>
        <v>0.81818181818181823</v>
      </c>
    </row>
    <row r="82" spans="2:4">
      <c r="B82" s="11">
        <v>62</v>
      </c>
      <c r="C82" s="12">
        <f t="shared" si="2"/>
        <v>9</v>
      </c>
      <c r="D82" s="12">
        <f t="shared" si="1"/>
        <v>0.81818181818181823</v>
      </c>
    </row>
    <row r="83" spans="2:4">
      <c r="B83" s="11">
        <v>63</v>
      </c>
      <c r="C83" s="12">
        <f t="shared" si="2"/>
        <v>9</v>
      </c>
      <c r="D83" s="12">
        <f t="shared" si="1"/>
        <v>0.81818181818181823</v>
      </c>
    </row>
    <row r="84" spans="2:4">
      <c r="B84" s="11">
        <v>64</v>
      </c>
      <c r="C84" s="12">
        <f t="shared" ref="C84:C115" si="3">(MAX(B84-$C$12,0)-MAX(B84-$C$14,0)+MAX($C$14-B84,0)-MAX($C$12-B84,0)-($C$13-$C$15+$C$16-$C$17))</f>
        <v>9</v>
      </c>
      <c r="D84" s="12">
        <f t="shared" si="1"/>
        <v>0.81818181818181823</v>
      </c>
    </row>
    <row r="85" spans="2:4">
      <c r="B85" s="11">
        <v>65</v>
      </c>
      <c r="C85" s="12">
        <f t="shared" si="3"/>
        <v>9</v>
      </c>
      <c r="D85" s="12">
        <f t="shared" ref="D85:D148" si="4">C85/($C$13-$C$15+$C$16-$C$17)</f>
        <v>0.81818181818181823</v>
      </c>
    </row>
    <row r="86" spans="2:4">
      <c r="B86" s="11">
        <v>66</v>
      </c>
      <c r="C86" s="12">
        <f t="shared" si="3"/>
        <v>9</v>
      </c>
      <c r="D86" s="12">
        <f t="shared" si="4"/>
        <v>0.81818181818181823</v>
      </c>
    </row>
    <row r="87" spans="2:4">
      <c r="B87" s="11">
        <v>67</v>
      </c>
      <c r="C87" s="12">
        <f t="shared" si="3"/>
        <v>9</v>
      </c>
      <c r="D87" s="12">
        <f t="shared" si="4"/>
        <v>0.81818181818181823</v>
      </c>
    </row>
    <row r="88" spans="2:4">
      <c r="B88" s="11">
        <v>68</v>
      </c>
      <c r="C88" s="12">
        <f t="shared" si="3"/>
        <v>9</v>
      </c>
      <c r="D88" s="12">
        <f t="shared" si="4"/>
        <v>0.81818181818181823</v>
      </c>
    </row>
    <row r="89" spans="2:4">
      <c r="B89" s="11">
        <v>69</v>
      </c>
      <c r="C89" s="12">
        <f t="shared" si="3"/>
        <v>9</v>
      </c>
      <c r="D89" s="12">
        <f t="shared" si="4"/>
        <v>0.81818181818181823</v>
      </c>
    </row>
    <row r="90" spans="2:4">
      <c r="B90" s="11">
        <v>70</v>
      </c>
      <c r="C90" s="12">
        <f t="shared" si="3"/>
        <v>9</v>
      </c>
      <c r="D90" s="12">
        <f t="shared" si="4"/>
        <v>0.81818181818181823</v>
      </c>
    </row>
    <row r="91" spans="2:4">
      <c r="B91" s="11">
        <v>71</v>
      </c>
      <c r="C91" s="12">
        <f t="shared" si="3"/>
        <v>9</v>
      </c>
      <c r="D91" s="12">
        <f t="shared" si="4"/>
        <v>0.81818181818181823</v>
      </c>
    </row>
    <row r="92" spans="2:4">
      <c r="B92" s="11">
        <v>72</v>
      </c>
      <c r="C92" s="12">
        <f t="shared" si="3"/>
        <v>9</v>
      </c>
      <c r="D92" s="12">
        <f t="shared" si="4"/>
        <v>0.81818181818181823</v>
      </c>
    </row>
    <row r="93" spans="2:4">
      <c r="B93" s="11">
        <v>73</v>
      </c>
      <c r="C93" s="12">
        <f t="shared" si="3"/>
        <v>9</v>
      </c>
      <c r="D93" s="12">
        <f t="shared" si="4"/>
        <v>0.81818181818181823</v>
      </c>
    </row>
    <row r="94" spans="2:4">
      <c r="B94" s="11">
        <v>74</v>
      </c>
      <c r="C94" s="12">
        <f t="shared" si="3"/>
        <v>9</v>
      </c>
      <c r="D94" s="12">
        <f t="shared" si="4"/>
        <v>0.81818181818181823</v>
      </c>
    </row>
    <row r="95" spans="2:4">
      <c r="B95" s="11">
        <v>75</v>
      </c>
      <c r="C95" s="12">
        <f t="shared" si="3"/>
        <v>9</v>
      </c>
      <c r="D95" s="12">
        <f t="shared" si="4"/>
        <v>0.81818181818181823</v>
      </c>
    </row>
    <row r="96" spans="2:4">
      <c r="B96" s="11">
        <v>76</v>
      </c>
      <c r="C96" s="12">
        <f t="shared" si="3"/>
        <v>9</v>
      </c>
      <c r="D96" s="12">
        <f t="shared" si="4"/>
        <v>0.81818181818181823</v>
      </c>
    </row>
    <row r="97" spans="2:4">
      <c r="B97" s="11">
        <v>77</v>
      </c>
      <c r="C97" s="12">
        <f t="shared" si="3"/>
        <v>9</v>
      </c>
      <c r="D97" s="12">
        <f t="shared" si="4"/>
        <v>0.81818181818181823</v>
      </c>
    </row>
    <row r="98" spans="2:4">
      <c r="B98" s="11">
        <v>78</v>
      </c>
      <c r="C98" s="12">
        <f t="shared" si="3"/>
        <v>9</v>
      </c>
      <c r="D98" s="12">
        <f t="shared" si="4"/>
        <v>0.81818181818181823</v>
      </c>
    </row>
    <row r="99" spans="2:4">
      <c r="B99" s="11">
        <v>79</v>
      </c>
      <c r="C99" s="12">
        <f t="shared" si="3"/>
        <v>9</v>
      </c>
      <c r="D99" s="12">
        <f t="shared" si="4"/>
        <v>0.81818181818181823</v>
      </c>
    </row>
    <row r="100" spans="2:4">
      <c r="B100" s="11">
        <v>80</v>
      </c>
      <c r="C100" s="12">
        <f t="shared" si="3"/>
        <v>9</v>
      </c>
      <c r="D100" s="12">
        <f t="shared" si="4"/>
        <v>0.81818181818181823</v>
      </c>
    </row>
    <row r="101" spans="2:4">
      <c r="B101" s="11">
        <v>81</v>
      </c>
      <c r="C101" s="12">
        <f t="shared" si="3"/>
        <v>9</v>
      </c>
      <c r="D101" s="12">
        <f t="shared" si="4"/>
        <v>0.81818181818181823</v>
      </c>
    </row>
    <row r="102" spans="2:4">
      <c r="B102" s="11">
        <v>82</v>
      </c>
      <c r="C102" s="12">
        <f t="shared" si="3"/>
        <v>9</v>
      </c>
      <c r="D102" s="12">
        <f t="shared" si="4"/>
        <v>0.81818181818181823</v>
      </c>
    </row>
    <row r="103" spans="2:4">
      <c r="B103" s="11">
        <v>83</v>
      </c>
      <c r="C103" s="12">
        <f t="shared" si="3"/>
        <v>9</v>
      </c>
      <c r="D103" s="12">
        <f t="shared" si="4"/>
        <v>0.81818181818181823</v>
      </c>
    </row>
    <row r="104" spans="2:4">
      <c r="B104" s="11">
        <v>84</v>
      </c>
      <c r="C104" s="12">
        <f t="shared" si="3"/>
        <v>9</v>
      </c>
      <c r="D104" s="12">
        <f t="shared" si="4"/>
        <v>0.81818181818181823</v>
      </c>
    </row>
    <row r="105" spans="2:4">
      <c r="B105" s="11">
        <v>85</v>
      </c>
      <c r="C105" s="12">
        <f t="shared" si="3"/>
        <v>9</v>
      </c>
      <c r="D105" s="12">
        <f t="shared" si="4"/>
        <v>0.81818181818181823</v>
      </c>
    </row>
    <row r="106" spans="2:4">
      <c r="B106" s="11">
        <v>86</v>
      </c>
      <c r="C106" s="12">
        <f t="shared" si="3"/>
        <v>9</v>
      </c>
      <c r="D106" s="12">
        <f t="shared" si="4"/>
        <v>0.81818181818181823</v>
      </c>
    </row>
    <row r="107" spans="2:4">
      <c r="B107" s="11">
        <v>87</v>
      </c>
      <c r="C107" s="12">
        <f t="shared" si="3"/>
        <v>9</v>
      </c>
      <c r="D107" s="12">
        <f t="shared" si="4"/>
        <v>0.81818181818181823</v>
      </c>
    </row>
    <row r="108" spans="2:4">
      <c r="B108" s="11">
        <v>88</v>
      </c>
      <c r="C108" s="12">
        <f t="shared" si="3"/>
        <v>9</v>
      </c>
      <c r="D108" s="12">
        <f t="shared" si="4"/>
        <v>0.81818181818181823</v>
      </c>
    </row>
    <row r="109" spans="2:4">
      <c r="B109" s="11">
        <v>89</v>
      </c>
      <c r="C109" s="12">
        <f t="shared" si="3"/>
        <v>9</v>
      </c>
      <c r="D109" s="12">
        <f t="shared" si="4"/>
        <v>0.81818181818181823</v>
      </c>
    </row>
    <row r="110" spans="2:4">
      <c r="B110" s="11">
        <v>90</v>
      </c>
      <c r="C110" s="12">
        <f t="shared" si="3"/>
        <v>9</v>
      </c>
      <c r="D110" s="12">
        <f t="shared" si="4"/>
        <v>0.81818181818181823</v>
      </c>
    </row>
    <row r="111" spans="2:4">
      <c r="B111" s="11">
        <v>91</v>
      </c>
      <c r="C111" s="12">
        <f t="shared" si="3"/>
        <v>9</v>
      </c>
      <c r="D111" s="12">
        <f t="shared" si="4"/>
        <v>0.81818181818181823</v>
      </c>
    </row>
    <row r="112" spans="2:4">
      <c r="B112" s="11">
        <v>92</v>
      </c>
      <c r="C112" s="12">
        <f t="shared" si="3"/>
        <v>9</v>
      </c>
      <c r="D112" s="12">
        <f t="shared" si="4"/>
        <v>0.81818181818181823</v>
      </c>
    </row>
    <row r="113" spans="2:4">
      <c r="B113" s="11">
        <v>93</v>
      </c>
      <c r="C113" s="12">
        <f t="shared" si="3"/>
        <v>9</v>
      </c>
      <c r="D113" s="12">
        <f t="shared" si="4"/>
        <v>0.81818181818181823</v>
      </c>
    </row>
    <row r="114" spans="2:4">
      <c r="B114" s="11">
        <v>94</v>
      </c>
      <c r="C114" s="12">
        <f t="shared" si="3"/>
        <v>9</v>
      </c>
      <c r="D114" s="12">
        <f t="shared" si="4"/>
        <v>0.81818181818181823</v>
      </c>
    </row>
    <row r="115" spans="2:4">
      <c r="B115" s="11">
        <v>95</v>
      </c>
      <c r="C115" s="12">
        <f t="shared" si="3"/>
        <v>9</v>
      </c>
      <c r="D115" s="12">
        <f t="shared" si="4"/>
        <v>0.81818181818181823</v>
      </c>
    </row>
    <row r="116" spans="2:4">
      <c r="B116" s="11">
        <v>96</v>
      </c>
      <c r="C116" s="12">
        <f t="shared" ref="C116:C147" si="5">(MAX(B116-$C$12,0)-MAX(B116-$C$14,0)+MAX($C$14-B116,0)-MAX($C$12-B116,0)-($C$13-$C$15+$C$16-$C$17))</f>
        <v>9</v>
      </c>
      <c r="D116" s="12">
        <f t="shared" si="4"/>
        <v>0.81818181818181823</v>
      </c>
    </row>
    <row r="117" spans="2:4">
      <c r="B117" s="11">
        <v>97</v>
      </c>
      <c r="C117" s="12">
        <f t="shared" si="5"/>
        <v>9</v>
      </c>
      <c r="D117" s="12">
        <f t="shared" si="4"/>
        <v>0.81818181818181823</v>
      </c>
    </row>
    <row r="118" spans="2:4">
      <c r="B118" s="11">
        <v>98</v>
      </c>
      <c r="C118" s="12">
        <f t="shared" si="5"/>
        <v>9</v>
      </c>
      <c r="D118" s="12">
        <f t="shared" si="4"/>
        <v>0.81818181818181823</v>
      </c>
    </row>
    <row r="119" spans="2:4">
      <c r="B119" s="11">
        <v>99</v>
      </c>
      <c r="C119" s="12">
        <f t="shared" si="5"/>
        <v>9</v>
      </c>
      <c r="D119" s="12">
        <f t="shared" si="4"/>
        <v>0.81818181818181823</v>
      </c>
    </row>
    <row r="120" spans="2:4">
      <c r="B120" s="11">
        <v>100</v>
      </c>
      <c r="C120" s="12">
        <f t="shared" si="5"/>
        <v>9</v>
      </c>
      <c r="D120" s="12">
        <f t="shared" si="4"/>
        <v>0.81818181818181823</v>
      </c>
    </row>
    <row r="121" spans="2:4">
      <c r="B121" s="11">
        <v>101</v>
      </c>
      <c r="C121" s="12">
        <f t="shared" si="5"/>
        <v>9</v>
      </c>
      <c r="D121" s="12">
        <f t="shared" si="4"/>
        <v>0.81818181818181823</v>
      </c>
    </row>
    <row r="122" spans="2:4">
      <c r="B122" s="11">
        <v>102</v>
      </c>
      <c r="C122" s="12">
        <f t="shared" si="5"/>
        <v>9</v>
      </c>
      <c r="D122" s="12">
        <f t="shared" si="4"/>
        <v>0.81818181818181823</v>
      </c>
    </row>
    <row r="123" spans="2:4">
      <c r="B123" s="11">
        <v>103</v>
      </c>
      <c r="C123" s="12">
        <f t="shared" si="5"/>
        <v>9</v>
      </c>
      <c r="D123" s="12">
        <f t="shared" si="4"/>
        <v>0.81818181818181823</v>
      </c>
    </row>
    <row r="124" spans="2:4">
      <c r="B124" s="11">
        <v>104</v>
      </c>
      <c r="C124" s="12">
        <f t="shared" si="5"/>
        <v>9</v>
      </c>
      <c r="D124" s="12">
        <f t="shared" si="4"/>
        <v>0.81818181818181823</v>
      </c>
    </row>
    <row r="125" spans="2:4">
      <c r="B125" s="11">
        <v>105</v>
      </c>
      <c r="C125" s="12">
        <f t="shared" si="5"/>
        <v>9</v>
      </c>
      <c r="D125" s="12">
        <f t="shared" si="4"/>
        <v>0.81818181818181823</v>
      </c>
    </row>
    <row r="126" spans="2:4">
      <c r="B126" s="11">
        <v>106</v>
      </c>
      <c r="C126" s="12">
        <f t="shared" si="5"/>
        <v>9</v>
      </c>
      <c r="D126" s="12">
        <f t="shared" si="4"/>
        <v>0.81818181818181823</v>
      </c>
    </row>
    <row r="127" spans="2:4">
      <c r="B127" s="11">
        <v>107</v>
      </c>
      <c r="C127" s="12">
        <f t="shared" si="5"/>
        <v>9</v>
      </c>
      <c r="D127" s="12">
        <f t="shared" si="4"/>
        <v>0.81818181818181823</v>
      </c>
    </row>
    <row r="128" spans="2:4">
      <c r="B128" s="11">
        <v>108</v>
      </c>
      <c r="C128" s="12">
        <f t="shared" si="5"/>
        <v>9</v>
      </c>
      <c r="D128" s="12">
        <f t="shared" si="4"/>
        <v>0.81818181818181823</v>
      </c>
    </row>
    <row r="129" spans="2:4">
      <c r="B129" s="11">
        <v>109</v>
      </c>
      <c r="C129" s="12">
        <f t="shared" si="5"/>
        <v>9</v>
      </c>
      <c r="D129" s="12">
        <f t="shared" si="4"/>
        <v>0.81818181818181823</v>
      </c>
    </row>
    <row r="130" spans="2:4">
      <c r="B130" s="11">
        <v>110</v>
      </c>
      <c r="C130" s="12">
        <f t="shared" si="5"/>
        <v>9</v>
      </c>
      <c r="D130" s="12">
        <f t="shared" si="4"/>
        <v>0.81818181818181823</v>
      </c>
    </row>
    <row r="131" spans="2:4">
      <c r="B131" s="11">
        <v>111</v>
      </c>
      <c r="C131" s="12">
        <f t="shared" si="5"/>
        <v>9</v>
      </c>
      <c r="D131" s="12">
        <f t="shared" si="4"/>
        <v>0.81818181818181823</v>
      </c>
    </row>
    <row r="132" spans="2:4">
      <c r="B132" s="11">
        <v>112</v>
      </c>
      <c r="C132" s="12">
        <f t="shared" si="5"/>
        <v>9</v>
      </c>
      <c r="D132" s="12">
        <f t="shared" si="4"/>
        <v>0.81818181818181823</v>
      </c>
    </row>
    <row r="133" spans="2:4">
      <c r="B133" s="11">
        <v>113</v>
      </c>
      <c r="C133" s="12">
        <f t="shared" si="5"/>
        <v>9</v>
      </c>
      <c r="D133" s="12">
        <f t="shared" si="4"/>
        <v>0.81818181818181823</v>
      </c>
    </row>
    <row r="134" spans="2:4">
      <c r="B134" s="11">
        <v>114</v>
      </c>
      <c r="C134" s="12">
        <f t="shared" si="5"/>
        <v>9</v>
      </c>
      <c r="D134" s="12">
        <f t="shared" si="4"/>
        <v>0.81818181818181823</v>
      </c>
    </row>
    <row r="135" spans="2:4">
      <c r="B135" s="11">
        <v>115</v>
      </c>
      <c r="C135" s="12">
        <f t="shared" si="5"/>
        <v>9</v>
      </c>
      <c r="D135" s="12">
        <f t="shared" si="4"/>
        <v>0.81818181818181823</v>
      </c>
    </row>
    <row r="136" spans="2:4">
      <c r="B136" s="11">
        <v>116</v>
      </c>
      <c r="C136" s="12">
        <f t="shared" si="5"/>
        <v>9</v>
      </c>
      <c r="D136" s="12">
        <f t="shared" si="4"/>
        <v>0.81818181818181823</v>
      </c>
    </row>
    <row r="137" spans="2:4">
      <c r="B137" s="11">
        <v>117</v>
      </c>
      <c r="C137" s="12">
        <f t="shared" si="5"/>
        <v>9</v>
      </c>
      <c r="D137" s="12">
        <f t="shared" si="4"/>
        <v>0.81818181818181823</v>
      </c>
    </row>
    <row r="138" spans="2:4">
      <c r="B138" s="11">
        <v>118</v>
      </c>
      <c r="C138" s="12">
        <f t="shared" si="5"/>
        <v>9</v>
      </c>
      <c r="D138" s="12">
        <f t="shared" si="4"/>
        <v>0.81818181818181823</v>
      </c>
    </row>
    <row r="139" spans="2:4">
      <c r="B139" s="11">
        <v>119</v>
      </c>
      <c r="C139" s="12">
        <f t="shared" si="5"/>
        <v>9</v>
      </c>
      <c r="D139" s="12">
        <f t="shared" si="4"/>
        <v>0.81818181818181823</v>
      </c>
    </row>
    <row r="140" spans="2:4">
      <c r="B140" s="11">
        <v>120</v>
      </c>
      <c r="C140" s="12">
        <f t="shared" si="5"/>
        <v>9</v>
      </c>
      <c r="D140" s="12">
        <f t="shared" si="4"/>
        <v>0.81818181818181823</v>
      </c>
    </row>
    <row r="141" spans="2:4">
      <c r="B141" s="11">
        <v>121</v>
      </c>
      <c r="C141" s="12">
        <f t="shared" si="5"/>
        <v>9</v>
      </c>
      <c r="D141" s="12">
        <f t="shared" si="4"/>
        <v>0.81818181818181823</v>
      </c>
    </row>
    <row r="142" spans="2:4">
      <c r="B142" s="11">
        <v>122</v>
      </c>
      <c r="C142" s="12">
        <f t="shared" si="5"/>
        <v>9</v>
      </c>
      <c r="D142" s="12">
        <f t="shared" si="4"/>
        <v>0.81818181818181823</v>
      </c>
    </row>
    <row r="143" spans="2:4">
      <c r="B143" s="11">
        <v>123</v>
      </c>
      <c r="C143" s="12">
        <f t="shared" si="5"/>
        <v>9</v>
      </c>
      <c r="D143" s="12">
        <f t="shared" si="4"/>
        <v>0.81818181818181823</v>
      </c>
    </row>
    <row r="144" spans="2:4">
      <c r="B144" s="11">
        <v>124</v>
      </c>
      <c r="C144" s="12">
        <f t="shared" si="5"/>
        <v>9</v>
      </c>
      <c r="D144" s="12">
        <f t="shared" si="4"/>
        <v>0.81818181818181823</v>
      </c>
    </row>
    <row r="145" spans="2:4">
      <c r="B145" s="11">
        <v>125</v>
      </c>
      <c r="C145" s="12">
        <f t="shared" si="5"/>
        <v>9</v>
      </c>
      <c r="D145" s="12">
        <f t="shared" si="4"/>
        <v>0.81818181818181823</v>
      </c>
    </row>
    <row r="146" spans="2:4">
      <c r="B146" s="11">
        <v>126</v>
      </c>
      <c r="C146" s="12">
        <f t="shared" si="5"/>
        <v>9</v>
      </c>
      <c r="D146" s="12">
        <f t="shared" si="4"/>
        <v>0.81818181818181823</v>
      </c>
    </row>
    <row r="147" spans="2:4">
      <c r="B147" s="11">
        <v>127</v>
      </c>
      <c r="C147" s="12">
        <f t="shared" si="5"/>
        <v>9</v>
      </c>
      <c r="D147" s="12">
        <f t="shared" si="4"/>
        <v>0.81818181818181823</v>
      </c>
    </row>
    <row r="148" spans="2:4">
      <c r="B148" s="11">
        <v>128</v>
      </c>
      <c r="C148" s="12">
        <f t="shared" ref="C148:C179" si="6">(MAX(B148-$C$12,0)-MAX(B148-$C$14,0)+MAX($C$14-B148,0)-MAX($C$12-B148,0)-($C$13-$C$15+$C$16-$C$17))</f>
        <v>9</v>
      </c>
      <c r="D148" s="12">
        <f t="shared" si="4"/>
        <v>0.81818181818181823</v>
      </c>
    </row>
    <row r="149" spans="2:4">
      <c r="B149" s="11">
        <v>129</v>
      </c>
      <c r="C149" s="12">
        <f t="shared" si="6"/>
        <v>9</v>
      </c>
      <c r="D149" s="12">
        <f t="shared" ref="D149:D212" si="7">C149/($C$13-$C$15+$C$16-$C$17)</f>
        <v>0.81818181818181823</v>
      </c>
    </row>
    <row r="150" spans="2:4">
      <c r="B150" s="11">
        <v>130</v>
      </c>
      <c r="C150" s="12">
        <f t="shared" si="6"/>
        <v>9</v>
      </c>
      <c r="D150" s="12">
        <f t="shared" si="7"/>
        <v>0.81818181818181823</v>
      </c>
    </row>
    <row r="151" spans="2:4">
      <c r="B151" s="11">
        <v>131</v>
      </c>
      <c r="C151" s="12">
        <f t="shared" si="6"/>
        <v>9</v>
      </c>
      <c r="D151" s="12">
        <f t="shared" si="7"/>
        <v>0.81818181818181823</v>
      </c>
    </row>
    <row r="152" spans="2:4">
      <c r="B152" s="11">
        <v>132</v>
      </c>
      <c r="C152" s="12">
        <f t="shared" si="6"/>
        <v>9</v>
      </c>
      <c r="D152" s="12">
        <f t="shared" si="7"/>
        <v>0.81818181818181823</v>
      </c>
    </row>
    <row r="153" spans="2:4">
      <c r="B153" s="11">
        <v>133</v>
      </c>
      <c r="C153" s="12">
        <f t="shared" si="6"/>
        <v>9</v>
      </c>
      <c r="D153" s="12">
        <f t="shared" si="7"/>
        <v>0.81818181818181823</v>
      </c>
    </row>
    <row r="154" spans="2:4">
      <c r="B154" s="11">
        <v>134</v>
      </c>
      <c r="C154" s="12">
        <f t="shared" si="6"/>
        <v>9</v>
      </c>
      <c r="D154" s="12">
        <f t="shared" si="7"/>
        <v>0.81818181818181823</v>
      </c>
    </row>
    <row r="155" spans="2:4">
      <c r="B155" s="11">
        <v>135</v>
      </c>
      <c r="C155" s="12">
        <f t="shared" si="6"/>
        <v>9</v>
      </c>
      <c r="D155" s="12">
        <f t="shared" si="7"/>
        <v>0.81818181818181823</v>
      </c>
    </row>
    <row r="156" spans="2:4">
      <c r="B156" s="11">
        <v>136</v>
      </c>
      <c r="C156" s="12">
        <f t="shared" si="6"/>
        <v>9</v>
      </c>
      <c r="D156" s="12">
        <f t="shared" si="7"/>
        <v>0.81818181818181823</v>
      </c>
    </row>
    <row r="157" spans="2:4">
      <c r="B157" s="11">
        <v>137</v>
      </c>
      <c r="C157" s="12">
        <f t="shared" si="6"/>
        <v>9</v>
      </c>
      <c r="D157" s="12">
        <f t="shared" si="7"/>
        <v>0.81818181818181823</v>
      </c>
    </row>
    <row r="158" spans="2:4">
      <c r="B158" s="11">
        <v>138</v>
      </c>
      <c r="C158" s="12">
        <f t="shared" si="6"/>
        <v>9</v>
      </c>
      <c r="D158" s="12">
        <f t="shared" si="7"/>
        <v>0.81818181818181823</v>
      </c>
    </row>
    <row r="159" spans="2:4">
      <c r="B159" s="11">
        <v>139</v>
      </c>
      <c r="C159" s="12">
        <f t="shared" si="6"/>
        <v>9</v>
      </c>
      <c r="D159" s="12">
        <f t="shared" si="7"/>
        <v>0.81818181818181823</v>
      </c>
    </row>
    <row r="160" spans="2:4">
      <c r="B160" s="11">
        <v>140</v>
      </c>
      <c r="C160" s="12">
        <f t="shared" si="6"/>
        <v>9</v>
      </c>
      <c r="D160" s="12">
        <f t="shared" si="7"/>
        <v>0.81818181818181823</v>
      </c>
    </row>
    <row r="161" spans="2:4">
      <c r="B161" s="11">
        <v>141</v>
      </c>
      <c r="C161" s="12">
        <f t="shared" si="6"/>
        <v>9</v>
      </c>
      <c r="D161" s="12">
        <f t="shared" si="7"/>
        <v>0.81818181818181823</v>
      </c>
    </row>
    <row r="162" spans="2:4">
      <c r="B162" s="11">
        <v>142</v>
      </c>
      <c r="C162" s="12">
        <f t="shared" si="6"/>
        <v>9</v>
      </c>
      <c r="D162" s="12">
        <f t="shared" si="7"/>
        <v>0.81818181818181823</v>
      </c>
    </row>
    <row r="163" spans="2:4">
      <c r="B163" s="11">
        <v>143</v>
      </c>
      <c r="C163" s="12">
        <f t="shared" si="6"/>
        <v>9</v>
      </c>
      <c r="D163" s="12">
        <f t="shared" si="7"/>
        <v>0.81818181818181823</v>
      </c>
    </row>
    <row r="164" spans="2:4">
      <c r="B164" s="11">
        <v>144</v>
      </c>
      <c r="C164" s="12">
        <f t="shared" si="6"/>
        <v>9</v>
      </c>
      <c r="D164" s="12">
        <f t="shared" si="7"/>
        <v>0.81818181818181823</v>
      </c>
    </row>
    <row r="165" spans="2:4">
      <c r="B165" s="11">
        <v>145</v>
      </c>
      <c r="C165" s="12">
        <f t="shared" si="6"/>
        <v>9</v>
      </c>
      <c r="D165" s="12">
        <f t="shared" si="7"/>
        <v>0.81818181818181823</v>
      </c>
    </row>
    <row r="166" spans="2:4">
      <c r="B166" s="11">
        <v>146</v>
      </c>
      <c r="C166" s="12">
        <f t="shared" si="6"/>
        <v>9</v>
      </c>
      <c r="D166" s="12">
        <f t="shared" si="7"/>
        <v>0.81818181818181823</v>
      </c>
    </row>
    <row r="167" spans="2:4">
      <c r="B167" s="11">
        <v>147</v>
      </c>
      <c r="C167" s="12">
        <f t="shared" si="6"/>
        <v>9</v>
      </c>
      <c r="D167" s="12">
        <f t="shared" si="7"/>
        <v>0.81818181818181823</v>
      </c>
    </row>
    <row r="168" spans="2:4">
      <c r="B168" s="11">
        <v>148</v>
      </c>
      <c r="C168" s="12">
        <f t="shared" si="6"/>
        <v>9</v>
      </c>
      <c r="D168" s="12">
        <f t="shared" si="7"/>
        <v>0.81818181818181823</v>
      </c>
    </row>
    <row r="169" spans="2:4">
      <c r="B169" s="11">
        <v>149</v>
      </c>
      <c r="C169" s="12">
        <f t="shared" si="6"/>
        <v>9</v>
      </c>
      <c r="D169" s="12">
        <f t="shared" si="7"/>
        <v>0.81818181818181823</v>
      </c>
    </row>
    <row r="170" spans="2:4">
      <c r="B170" s="11">
        <v>150</v>
      </c>
      <c r="C170" s="12">
        <f t="shared" si="6"/>
        <v>9</v>
      </c>
      <c r="D170" s="12">
        <f t="shared" si="7"/>
        <v>0.81818181818181823</v>
      </c>
    </row>
    <row r="171" spans="2:4">
      <c r="B171" s="11">
        <v>151</v>
      </c>
      <c r="C171" s="12">
        <f t="shared" si="6"/>
        <v>9</v>
      </c>
      <c r="D171" s="12">
        <f t="shared" si="7"/>
        <v>0.81818181818181823</v>
      </c>
    </row>
    <row r="172" spans="2:4">
      <c r="B172" s="11">
        <v>152</v>
      </c>
      <c r="C172" s="12">
        <f t="shared" si="6"/>
        <v>9</v>
      </c>
      <c r="D172" s="12">
        <f t="shared" si="7"/>
        <v>0.81818181818181823</v>
      </c>
    </row>
    <row r="173" spans="2:4">
      <c r="B173" s="11">
        <v>153</v>
      </c>
      <c r="C173" s="12">
        <f t="shared" si="6"/>
        <v>9</v>
      </c>
      <c r="D173" s="12">
        <f t="shared" si="7"/>
        <v>0.81818181818181823</v>
      </c>
    </row>
    <row r="174" spans="2:4">
      <c r="B174" s="11">
        <v>154</v>
      </c>
      <c r="C174" s="12">
        <f t="shared" si="6"/>
        <v>9</v>
      </c>
      <c r="D174" s="12">
        <f t="shared" si="7"/>
        <v>0.81818181818181823</v>
      </c>
    </row>
    <row r="175" spans="2:4">
      <c r="B175" s="11">
        <v>155</v>
      </c>
      <c r="C175" s="12">
        <f t="shared" si="6"/>
        <v>9</v>
      </c>
      <c r="D175" s="12">
        <f t="shared" si="7"/>
        <v>0.81818181818181823</v>
      </c>
    </row>
    <row r="176" spans="2:4">
      <c r="B176" s="11">
        <v>156</v>
      </c>
      <c r="C176" s="12">
        <f t="shared" si="6"/>
        <v>9</v>
      </c>
      <c r="D176" s="12">
        <f t="shared" si="7"/>
        <v>0.81818181818181823</v>
      </c>
    </row>
    <row r="177" spans="2:4">
      <c r="B177" s="11">
        <v>157</v>
      </c>
      <c r="C177" s="12">
        <f t="shared" si="6"/>
        <v>9</v>
      </c>
      <c r="D177" s="12">
        <f t="shared" si="7"/>
        <v>0.81818181818181823</v>
      </c>
    </row>
    <row r="178" spans="2:4">
      <c r="B178" s="11">
        <v>158</v>
      </c>
      <c r="C178" s="12">
        <f t="shared" si="6"/>
        <v>9</v>
      </c>
      <c r="D178" s="12">
        <f t="shared" si="7"/>
        <v>0.81818181818181823</v>
      </c>
    </row>
    <row r="179" spans="2:4">
      <c r="B179" s="11">
        <v>159</v>
      </c>
      <c r="C179" s="12">
        <f t="shared" si="6"/>
        <v>9</v>
      </c>
      <c r="D179" s="12">
        <f t="shared" si="7"/>
        <v>0.81818181818181823</v>
      </c>
    </row>
    <row r="180" spans="2:4">
      <c r="B180" s="11">
        <v>160</v>
      </c>
      <c r="C180" s="12">
        <f t="shared" ref="C180:C200" si="8">(MAX(B180-$C$12,0)-MAX(B180-$C$14,0)+MAX($C$14-B180,0)-MAX($C$12-B180,0)-($C$13-$C$15+$C$16-$C$17))</f>
        <v>9</v>
      </c>
      <c r="D180" s="12">
        <f t="shared" si="7"/>
        <v>0.81818181818181823</v>
      </c>
    </row>
    <row r="181" spans="2:4">
      <c r="B181" s="11">
        <v>161</v>
      </c>
      <c r="C181" s="12">
        <f t="shared" si="8"/>
        <v>9</v>
      </c>
      <c r="D181" s="12">
        <f t="shared" si="7"/>
        <v>0.81818181818181823</v>
      </c>
    </row>
    <row r="182" spans="2:4">
      <c r="B182" s="11">
        <v>162</v>
      </c>
      <c r="C182" s="12">
        <f t="shared" si="8"/>
        <v>9</v>
      </c>
      <c r="D182" s="12">
        <f t="shared" si="7"/>
        <v>0.81818181818181823</v>
      </c>
    </row>
    <row r="183" spans="2:4">
      <c r="B183" s="11">
        <v>163</v>
      </c>
      <c r="C183" s="12">
        <f t="shared" si="8"/>
        <v>9</v>
      </c>
      <c r="D183" s="12">
        <f t="shared" si="7"/>
        <v>0.81818181818181823</v>
      </c>
    </row>
    <row r="184" spans="2:4">
      <c r="B184" s="11">
        <v>164</v>
      </c>
      <c r="C184" s="12">
        <f t="shared" si="8"/>
        <v>9</v>
      </c>
      <c r="D184" s="12">
        <f t="shared" si="7"/>
        <v>0.81818181818181823</v>
      </c>
    </row>
    <row r="185" spans="2:4">
      <c r="B185" s="11">
        <v>165</v>
      </c>
      <c r="C185" s="12">
        <f t="shared" si="8"/>
        <v>9</v>
      </c>
      <c r="D185" s="12">
        <f t="shared" si="7"/>
        <v>0.81818181818181823</v>
      </c>
    </row>
    <row r="186" spans="2:4">
      <c r="B186" s="11">
        <v>166</v>
      </c>
      <c r="C186" s="12">
        <f t="shared" si="8"/>
        <v>9</v>
      </c>
      <c r="D186" s="12">
        <f t="shared" si="7"/>
        <v>0.81818181818181823</v>
      </c>
    </row>
    <row r="187" spans="2:4">
      <c r="B187" s="11">
        <v>167</v>
      </c>
      <c r="C187" s="12">
        <f t="shared" si="8"/>
        <v>9</v>
      </c>
      <c r="D187" s="12">
        <f t="shared" si="7"/>
        <v>0.81818181818181823</v>
      </c>
    </row>
    <row r="188" spans="2:4">
      <c r="B188" s="11">
        <v>168</v>
      </c>
      <c r="C188" s="12">
        <f t="shared" si="8"/>
        <v>9</v>
      </c>
      <c r="D188" s="12">
        <f t="shared" si="7"/>
        <v>0.81818181818181823</v>
      </c>
    </row>
    <row r="189" spans="2:4">
      <c r="B189" s="11">
        <v>169</v>
      </c>
      <c r="C189" s="12">
        <f t="shared" si="8"/>
        <v>9</v>
      </c>
      <c r="D189" s="12">
        <f t="shared" si="7"/>
        <v>0.81818181818181823</v>
      </c>
    </row>
    <row r="190" spans="2:4">
      <c r="B190" s="11">
        <v>170</v>
      </c>
      <c r="C190" s="12">
        <f t="shared" si="8"/>
        <v>9</v>
      </c>
      <c r="D190" s="12">
        <f t="shared" si="7"/>
        <v>0.81818181818181823</v>
      </c>
    </row>
    <row r="191" spans="2:4">
      <c r="B191" s="11">
        <v>171</v>
      </c>
      <c r="C191" s="12">
        <f t="shared" si="8"/>
        <v>9</v>
      </c>
      <c r="D191" s="12">
        <f t="shared" si="7"/>
        <v>0.81818181818181823</v>
      </c>
    </row>
    <row r="192" spans="2:4">
      <c r="B192" s="11">
        <v>172</v>
      </c>
      <c r="C192" s="12">
        <f t="shared" si="8"/>
        <v>9</v>
      </c>
      <c r="D192" s="12">
        <f t="shared" si="7"/>
        <v>0.81818181818181823</v>
      </c>
    </row>
    <row r="193" spans="2:4">
      <c r="B193" s="11">
        <v>173</v>
      </c>
      <c r="C193" s="12">
        <f t="shared" si="8"/>
        <v>9</v>
      </c>
      <c r="D193" s="12">
        <f t="shared" si="7"/>
        <v>0.81818181818181823</v>
      </c>
    </row>
    <row r="194" spans="2:4">
      <c r="B194" s="11">
        <v>174</v>
      </c>
      <c r="C194" s="12">
        <f t="shared" si="8"/>
        <v>9</v>
      </c>
      <c r="D194" s="12">
        <f t="shared" si="7"/>
        <v>0.81818181818181823</v>
      </c>
    </row>
    <row r="195" spans="2:4">
      <c r="B195" s="11">
        <v>175</v>
      </c>
      <c r="C195" s="12">
        <f t="shared" si="8"/>
        <v>9</v>
      </c>
      <c r="D195" s="12">
        <f t="shared" si="7"/>
        <v>0.81818181818181823</v>
      </c>
    </row>
    <row r="196" spans="2:4">
      <c r="B196" s="11">
        <v>176</v>
      </c>
      <c r="C196" s="12">
        <f t="shared" si="8"/>
        <v>9</v>
      </c>
      <c r="D196" s="12">
        <f t="shared" si="7"/>
        <v>0.81818181818181823</v>
      </c>
    </row>
    <row r="197" spans="2:4">
      <c r="B197" s="11">
        <v>177</v>
      </c>
      <c r="C197" s="12">
        <f t="shared" si="8"/>
        <v>9</v>
      </c>
      <c r="D197" s="12">
        <f t="shared" si="7"/>
        <v>0.81818181818181823</v>
      </c>
    </row>
    <row r="198" spans="2:4">
      <c r="B198" s="11">
        <v>178</v>
      </c>
      <c r="C198" s="12">
        <f t="shared" si="8"/>
        <v>9</v>
      </c>
      <c r="D198" s="12">
        <f t="shared" si="7"/>
        <v>0.81818181818181823</v>
      </c>
    </row>
    <row r="199" spans="2:4">
      <c r="B199" s="11">
        <v>179</v>
      </c>
      <c r="C199" s="12">
        <f t="shared" si="8"/>
        <v>9</v>
      </c>
      <c r="D199" s="12">
        <f t="shared" si="7"/>
        <v>0.81818181818181823</v>
      </c>
    </row>
    <row r="200" spans="2:4">
      <c r="B200" s="11">
        <v>180</v>
      </c>
      <c r="C200" s="12">
        <f t="shared" si="8"/>
        <v>9</v>
      </c>
      <c r="D200" s="12">
        <f t="shared" si="7"/>
        <v>0.81818181818181823</v>
      </c>
    </row>
    <row r="201" spans="2:4">
      <c r="B201" s="11">
        <v>181</v>
      </c>
      <c r="C201" s="12">
        <f t="shared" ref="C201:C220" si="9">(MAX(B201-$C$12,0)-MAX(B201-$C$14,0)+MAX($C$14-B201,0)-MAX($C$12-B201,0)-($C$13-$C$15+$C$16-$C$17))</f>
        <v>9</v>
      </c>
      <c r="D201" s="12">
        <f t="shared" si="7"/>
        <v>0.81818181818181823</v>
      </c>
    </row>
    <row r="202" spans="2:4">
      <c r="B202" s="11">
        <v>182</v>
      </c>
      <c r="C202" s="12">
        <f t="shared" si="9"/>
        <v>9</v>
      </c>
      <c r="D202" s="12">
        <f t="shared" si="7"/>
        <v>0.81818181818181823</v>
      </c>
    </row>
    <row r="203" spans="2:4">
      <c r="B203" s="11">
        <v>183</v>
      </c>
      <c r="C203" s="12">
        <f t="shared" si="9"/>
        <v>9</v>
      </c>
      <c r="D203" s="12">
        <f t="shared" si="7"/>
        <v>0.81818181818181823</v>
      </c>
    </row>
    <row r="204" spans="2:4">
      <c r="B204" s="11">
        <v>184</v>
      </c>
      <c r="C204" s="12">
        <f t="shared" si="9"/>
        <v>9</v>
      </c>
      <c r="D204" s="12">
        <f t="shared" si="7"/>
        <v>0.81818181818181823</v>
      </c>
    </row>
    <row r="205" spans="2:4">
      <c r="B205" s="11">
        <v>185</v>
      </c>
      <c r="C205" s="12">
        <f t="shared" si="9"/>
        <v>9</v>
      </c>
      <c r="D205" s="12">
        <f t="shared" si="7"/>
        <v>0.81818181818181823</v>
      </c>
    </row>
    <row r="206" spans="2:4">
      <c r="B206" s="11">
        <v>186</v>
      </c>
      <c r="C206" s="12">
        <f t="shared" si="9"/>
        <v>9</v>
      </c>
      <c r="D206" s="12">
        <f t="shared" si="7"/>
        <v>0.81818181818181823</v>
      </c>
    </row>
    <row r="207" spans="2:4">
      <c r="B207" s="11">
        <v>187</v>
      </c>
      <c r="C207" s="12">
        <f t="shared" si="9"/>
        <v>9</v>
      </c>
      <c r="D207" s="12">
        <f t="shared" si="7"/>
        <v>0.81818181818181823</v>
      </c>
    </row>
    <row r="208" spans="2:4">
      <c r="B208" s="11">
        <v>188</v>
      </c>
      <c r="C208" s="12">
        <f t="shared" si="9"/>
        <v>9</v>
      </c>
      <c r="D208" s="12">
        <f t="shared" si="7"/>
        <v>0.81818181818181823</v>
      </c>
    </row>
    <row r="209" spans="2:4">
      <c r="B209" s="11">
        <v>189</v>
      </c>
      <c r="C209" s="12">
        <f t="shared" si="9"/>
        <v>9</v>
      </c>
      <c r="D209" s="12">
        <f t="shared" si="7"/>
        <v>0.81818181818181823</v>
      </c>
    </row>
    <row r="210" spans="2:4">
      <c r="B210" s="11">
        <v>190</v>
      </c>
      <c r="C210" s="12">
        <f t="shared" si="9"/>
        <v>9</v>
      </c>
      <c r="D210" s="12">
        <f t="shared" si="7"/>
        <v>0.81818181818181823</v>
      </c>
    </row>
    <row r="211" spans="2:4">
      <c r="B211" s="11">
        <v>191</v>
      </c>
      <c r="C211" s="12">
        <f t="shared" si="9"/>
        <v>9</v>
      </c>
      <c r="D211" s="12">
        <f t="shared" si="7"/>
        <v>0.81818181818181823</v>
      </c>
    </row>
    <row r="212" spans="2:4">
      <c r="B212" s="11">
        <v>192</v>
      </c>
      <c r="C212" s="12">
        <f t="shared" si="9"/>
        <v>9</v>
      </c>
      <c r="D212" s="12">
        <f t="shared" si="7"/>
        <v>0.81818181818181823</v>
      </c>
    </row>
    <row r="213" spans="2:4">
      <c r="B213" s="11">
        <v>193</v>
      </c>
      <c r="C213" s="12">
        <f t="shared" si="9"/>
        <v>9</v>
      </c>
      <c r="D213" s="12">
        <f t="shared" ref="D213:D220" si="10">C213/($C$13-$C$15+$C$16-$C$17)</f>
        <v>0.81818181818181823</v>
      </c>
    </row>
    <row r="214" spans="2:4">
      <c r="B214" s="11">
        <v>194</v>
      </c>
      <c r="C214" s="12">
        <f t="shared" si="9"/>
        <v>9</v>
      </c>
      <c r="D214" s="12">
        <f t="shared" si="10"/>
        <v>0.81818181818181823</v>
      </c>
    </row>
    <row r="215" spans="2:4">
      <c r="B215" s="11">
        <v>195</v>
      </c>
      <c r="C215" s="12">
        <f t="shared" si="9"/>
        <v>9</v>
      </c>
      <c r="D215" s="12">
        <f t="shared" si="10"/>
        <v>0.81818181818181823</v>
      </c>
    </row>
    <row r="216" spans="2:4">
      <c r="B216" s="11">
        <v>196</v>
      </c>
      <c r="C216" s="12">
        <f t="shared" si="9"/>
        <v>9</v>
      </c>
      <c r="D216" s="12">
        <f t="shared" si="10"/>
        <v>0.81818181818181823</v>
      </c>
    </row>
    <row r="217" spans="2:4">
      <c r="B217" s="11">
        <v>197</v>
      </c>
      <c r="C217" s="12">
        <f t="shared" si="9"/>
        <v>9</v>
      </c>
      <c r="D217" s="12">
        <f t="shared" si="10"/>
        <v>0.81818181818181823</v>
      </c>
    </row>
    <row r="218" spans="2:4">
      <c r="B218" s="11">
        <v>198</v>
      </c>
      <c r="C218" s="12">
        <f t="shared" si="9"/>
        <v>9</v>
      </c>
      <c r="D218" s="12">
        <f t="shared" si="10"/>
        <v>0.81818181818181823</v>
      </c>
    </row>
    <row r="219" spans="2:4">
      <c r="B219" s="11">
        <v>199</v>
      </c>
      <c r="C219" s="12">
        <f t="shared" si="9"/>
        <v>9</v>
      </c>
      <c r="D219" s="12">
        <f t="shared" si="10"/>
        <v>0.81818181818181823</v>
      </c>
    </row>
    <row r="220" spans="2:4">
      <c r="B220" s="11">
        <v>200</v>
      </c>
      <c r="C220" s="12">
        <f t="shared" si="9"/>
        <v>9</v>
      </c>
      <c r="D220" s="12">
        <f t="shared" si="10"/>
        <v>0.81818181818181823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oleObject progId="Word.Document.12" shapeId="9217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1a</vt:lpstr>
      <vt:lpstr>1b</vt:lpstr>
      <vt:lpstr>1c</vt:lpstr>
      <vt:lpstr>1d</vt:lpstr>
      <vt:lpstr>1e</vt:lpstr>
      <vt:lpstr>1f</vt:lpstr>
      <vt:lpstr>1g</vt:lpstr>
      <vt:lpstr>1h</vt:lpstr>
      <vt:lpstr>1i</vt:lpstr>
      <vt:lpstr>1j</vt:lpstr>
      <vt:lpstr>2a.opções européias</vt:lpstr>
      <vt:lpstr>2b.opções americanas</vt:lpstr>
      <vt:lpstr>2c.preço de barreira</vt:lpstr>
      <vt:lpstr>3</vt:lpstr>
      <vt:lpstr>'1g'!OLE_LINK1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</dc:creator>
  <cp:lastModifiedBy>IAGO</cp:lastModifiedBy>
  <dcterms:created xsi:type="dcterms:W3CDTF">2019-01-19T16:50:50Z</dcterms:created>
  <dcterms:modified xsi:type="dcterms:W3CDTF">2019-02-15T21:14:14Z</dcterms:modified>
</cp:coreProperties>
</file>