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embeddings/oleObject7.bin" ContentType="application/vnd.openxmlformats-officedocument.oleObject"/>
  <Override PartName="/xl/embeddings/oleObject8.bin" ContentType="application/vnd.openxmlformats-officedocument.oleObject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embeddings/oleObject5.bin" ContentType="application/vnd.openxmlformats-officedocument.oleObject"/>
  <Override PartName="/xl/embeddings/oleObject6.bin" ContentType="application/vnd.openxmlformats-officedocument.oleObject"/>
  <Override PartName="/xl/embeddings/oleObject12.bin" ContentType="application/vnd.openxmlformats-officedocument.oleObject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emf" ContentType="image/x-emf"/>
  <Default Extension="wmf" ContentType="image/x-wmf"/>
  <Override PartName="/xl/embeddings/oleObject3.bin" ContentType="application/vnd.openxmlformats-officedocument.oleObject"/>
  <Override PartName="/xl/embeddings/oleObject4.bin" ContentType="application/vnd.openxmlformats-officedocument.oleObject"/>
  <Override PartName="/xl/embeddings/oleObject10.bin" ContentType="application/vnd.openxmlformats-officedocument.oleObject"/>
  <Override PartName="/xl/embeddings/oleObject11.bin" ContentType="application/vnd.openxmlformats-officedocument.oleObject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xl/embeddings/oleObject1.bin" ContentType="application/vnd.openxmlformats-officedocument.oleObject"/>
  <Override PartName="/xl/drawings/drawing2.xml" ContentType="application/vnd.openxmlformats-officedocument.drawing+xml"/>
  <Override PartName="/xl/embeddings/oleObject2.bin" ContentType="application/vnd.openxmlformats-officedocument.oleObject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Default Extension="vml" ContentType="application/vnd.openxmlformats-officedocument.vmlDrawing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embeddings/oleObject9.bin" ContentType="application/vnd.openxmlformats-officedocument.oleObject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330" windowWidth="19875" windowHeight="7710" activeTab="11"/>
  </bookViews>
  <sheets>
    <sheet name="1" sheetId="1" r:id="rId1"/>
    <sheet name="2" sheetId="2" r:id="rId2"/>
    <sheet name="3" sheetId="3" r:id="rId3"/>
    <sheet name="4" sheetId="4" r:id="rId4"/>
    <sheet name="5" sheetId="5" r:id="rId5"/>
    <sheet name="6" sheetId="6" r:id="rId6"/>
    <sheet name="7" sheetId="7" r:id="rId7"/>
    <sheet name="8" sheetId="8" r:id="rId8"/>
    <sheet name="9" sheetId="9" r:id="rId9"/>
    <sheet name="10" sheetId="10" r:id="rId10"/>
    <sheet name="11" sheetId="11" r:id="rId11"/>
    <sheet name="12" sheetId="12" r:id="rId12"/>
  </sheets>
  <calcPr calcId="125725"/>
</workbook>
</file>

<file path=xl/calcChain.xml><?xml version="1.0" encoding="utf-8"?>
<calcChain xmlns="http://schemas.openxmlformats.org/spreadsheetml/2006/main">
  <c r="H11" i="6"/>
  <c r="D68" i="5"/>
  <c r="F68" s="1"/>
  <c r="D69"/>
  <c r="F69" s="1"/>
  <c r="D67"/>
  <c r="F67" s="1"/>
  <c r="I56" a="1"/>
  <c r="I56" s="1"/>
  <c r="G56"/>
  <c r="G57"/>
  <c r="G58"/>
  <c r="G59"/>
  <c r="G55"/>
  <c r="J47" a="1"/>
  <c r="J49" s="1"/>
  <c r="B34" a="1"/>
  <c r="D34" s="1"/>
  <c r="R28" i="4" a="1"/>
  <c r="R30" s="1"/>
  <c r="C63" i="5" a="1"/>
  <c r="G48" i="4" a="1"/>
  <c r="H67" i="5" l="1" a="1"/>
  <c r="H69" s="1"/>
  <c r="J69" s="1"/>
  <c r="E63"/>
  <c r="F63"/>
  <c r="D63"/>
  <c r="C63"/>
  <c r="G63"/>
  <c r="J50"/>
  <c r="J51"/>
  <c r="J47"/>
  <c r="J48"/>
  <c r="C36"/>
  <c r="B35"/>
  <c r="D36"/>
  <c r="C35"/>
  <c r="B34"/>
  <c r="D35"/>
  <c r="C34"/>
  <c r="B36"/>
  <c r="G48" i="4"/>
  <c r="R29"/>
  <c r="R28"/>
  <c r="H70" i="5" l="1"/>
  <c r="J70" s="1"/>
  <c r="H67"/>
  <c r="J67" s="1"/>
  <c r="H68"/>
  <c r="J68" s="1"/>
  <c r="L67" a="1"/>
  <c r="N67" l="1"/>
  <c r="O67"/>
  <c r="P67"/>
  <c r="L67"/>
  <c r="M67"/>
  <c r="D73" l="1" a="1"/>
  <c r="D73" s="1"/>
  <c r="G43" i="4" l="1" a="1"/>
  <c r="G45" s="1"/>
  <c r="C43" a="1"/>
  <c r="E43" s="1"/>
  <c r="K35" a="1"/>
  <c r="M35" s="1"/>
  <c r="G22" i="12" a="1"/>
  <c r="I22" s="1"/>
  <c r="C26" a="1"/>
  <c r="E26" s="1"/>
  <c r="C21" a="1"/>
  <c r="D21" s="1"/>
  <c r="E21"/>
  <c r="C22"/>
  <c r="C23"/>
  <c r="D23"/>
  <c r="R32" i="11" a="1"/>
  <c r="T32" s="1"/>
  <c r="N32" a="1"/>
  <c r="P32" s="1"/>
  <c r="J26" a="1"/>
  <c r="L26" s="1"/>
  <c r="K14" a="1"/>
  <c r="M14" s="1"/>
  <c r="K15"/>
  <c r="L16"/>
  <c r="G14" a="1"/>
  <c r="I14" s="1"/>
  <c r="C14" a="1"/>
  <c r="E14" s="1"/>
  <c r="E16" i="10" a="1"/>
  <c r="E16" s="1"/>
  <c r="Q16" i="8" a="1"/>
  <c r="S16" s="1"/>
  <c r="M16" a="1"/>
  <c r="O16" s="1"/>
  <c r="P7" a="1"/>
  <c r="R7" s="1"/>
  <c r="K7" a="1"/>
  <c r="M7" s="1"/>
  <c r="H12" i="6"/>
  <c r="H13"/>
  <c r="H14"/>
  <c r="H15"/>
  <c r="H16"/>
  <c r="H17"/>
  <c r="H18"/>
  <c r="H19"/>
  <c r="H20"/>
  <c r="H21"/>
  <c r="E5"/>
  <c r="E6"/>
  <c r="E7"/>
  <c r="E8"/>
  <c r="E9"/>
  <c r="E10"/>
  <c r="E11"/>
  <c r="E12"/>
  <c r="E13"/>
  <c r="E14"/>
  <c r="E4"/>
  <c r="I13" i="4"/>
  <c r="L27" i="5" a="1"/>
  <c r="B27" a="1"/>
  <c r="I8" i="11" a="1"/>
  <c r="H7" a="1"/>
  <c r="H16" i="8" a="1"/>
  <c r="G7" a="1"/>
  <c r="H8" i="7" a="1"/>
  <c r="I4" i="6" a="1"/>
  <c r="G9" i="12" a="1"/>
  <c r="B32" i="11" a="1"/>
  <c r="K19" a="1"/>
  <c r="G19" a="1"/>
  <c r="C19" a="1"/>
  <c r="O35" i="4" a="1"/>
  <c r="G35" a="1"/>
  <c r="I5" i="10" a="1"/>
  <c r="H47" i="5" a="1"/>
  <c r="J39" a="1"/>
  <c r="H11" i="9" a="1"/>
  <c r="L17" a="1"/>
  <c r="I17" a="1"/>
  <c r="K11" a="1"/>
  <c r="N5" a="1"/>
  <c r="R5" a="1"/>
  <c r="N11" a="1"/>
  <c r="J5" a="1"/>
  <c r="O17" a="1"/>
  <c r="E20" i="10" l="1" a="1"/>
  <c r="G20" s="1"/>
  <c r="G43" i="4"/>
  <c r="G44"/>
  <c r="D45"/>
  <c r="C44"/>
  <c r="E45"/>
  <c r="D44"/>
  <c r="C43"/>
  <c r="E44"/>
  <c r="D43"/>
  <c r="C45"/>
  <c r="Q35"/>
  <c r="O37"/>
  <c r="P36"/>
  <c r="P35"/>
  <c r="Q36"/>
  <c r="O35"/>
  <c r="Q37"/>
  <c r="O36"/>
  <c r="P37"/>
  <c r="L37"/>
  <c r="K36"/>
  <c r="M37"/>
  <c r="L36"/>
  <c r="K35"/>
  <c r="M36"/>
  <c r="L35"/>
  <c r="K37"/>
  <c r="I35"/>
  <c r="G37"/>
  <c r="H38"/>
  <c r="H36"/>
  <c r="G36"/>
  <c r="H37"/>
  <c r="I38"/>
  <c r="H35"/>
  <c r="I36"/>
  <c r="G38"/>
  <c r="G35"/>
  <c r="I37"/>
  <c r="H24" i="12"/>
  <c r="G23"/>
  <c r="I24"/>
  <c r="H23"/>
  <c r="G22"/>
  <c r="I23"/>
  <c r="H22"/>
  <c r="G24"/>
  <c r="D28"/>
  <c r="C27"/>
  <c r="E28"/>
  <c r="C26"/>
  <c r="E27"/>
  <c r="D26"/>
  <c r="D27"/>
  <c r="C28"/>
  <c r="E23"/>
  <c r="D22"/>
  <c r="C21"/>
  <c r="E22"/>
  <c r="I9"/>
  <c r="G9"/>
  <c r="J9"/>
  <c r="H9"/>
  <c r="S34" i="11"/>
  <c r="R33"/>
  <c r="T34"/>
  <c r="R32"/>
  <c r="T33"/>
  <c r="S32"/>
  <c r="S33"/>
  <c r="R34"/>
  <c r="P34"/>
  <c r="N32"/>
  <c r="P33"/>
  <c r="O32"/>
  <c r="O34"/>
  <c r="N33"/>
  <c r="O33"/>
  <c r="N34"/>
  <c r="D32"/>
  <c r="B34"/>
  <c r="D33"/>
  <c r="C33"/>
  <c r="B33"/>
  <c r="C34"/>
  <c r="C32"/>
  <c r="B32"/>
  <c r="D34"/>
  <c r="K28"/>
  <c r="J27"/>
  <c r="L28"/>
  <c r="K27"/>
  <c r="J26"/>
  <c r="L27"/>
  <c r="K26"/>
  <c r="J28"/>
  <c r="M19"/>
  <c r="K21"/>
  <c r="M20"/>
  <c r="L20"/>
  <c r="K20"/>
  <c r="L21"/>
  <c r="L19"/>
  <c r="K19"/>
  <c r="M21"/>
  <c r="I19"/>
  <c r="G21"/>
  <c r="H19"/>
  <c r="I20"/>
  <c r="G19"/>
  <c r="I21"/>
  <c r="G20"/>
  <c r="H21"/>
  <c r="H20"/>
  <c r="E19"/>
  <c r="C21"/>
  <c r="D20"/>
  <c r="C20"/>
  <c r="D21"/>
  <c r="D19"/>
  <c r="E20"/>
  <c r="C19"/>
  <c r="E21"/>
  <c r="M16"/>
  <c r="L15"/>
  <c r="K14"/>
  <c r="M15"/>
  <c r="L14"/>
  <c r="K16"/>
  <c r="H16"/>
  <c r="G15"/>
  <c r="I16"/>
  <c r="G14"/>
  <c r="I15"/>
  <c r="H14"/>
  <c r="H15"/>
  <c r="G16"/>
  <c r="D16"/>
  <c r="C15"/>
  <c r="E16"/>
  <c r="D15"/>
  <c r="C14"/>
  <c r="D14"/>
  <c r="E15"/>
  <c r="C16"/>
  <c r="I9"/>
  <c r="J8"/>
  <c r="J10"/>
  <c r="I8"/>
  <c r="I10"/>
  <c r="J9"/>
  <c r="H9"/>
  <c r="H8"/>
  <c r="H10"/>
  <c r="H7"/>
  <c r="G17" i="10"/>
  <c r="F16"/>
  <c r="E18"/>
  <c r="G16"/>
  <c r="F18"/>
  <c r="E17"/>
  <c r="G18"/>
  <c r="F17"/>
  <c r="I5"/>
  <c r="L5"/>
  <c r="K5"/>
  <c r="J5"/>
  <c r="O18" i="9"/>
  <c r="P17"/>
  <c r="P19"/>
  <c r="O17"/>
  <c r="O19"/>
  <c r="P18"/>
  <c r="L18"/>
  <c r="M18"/>
  <c r="M17"/>
  <c r="L17"/>
  <c r="I18"/>
  <c r="J17"/>
  <c r="J18"/>
  <c r="I17"/>
  <c r="N12"/>
  <c r="O11"/>
  <c r="N11"/>
  <c r="O12"/>
  <c r="K12"/>
  <c r="L12"/>
  <c r="L11"/>
  <c r="K11"/>
  <c r="H12"/>
  <c r="I13"/>
  <c r="H13"/>
  <c r="I12"/>
  <c r="I11"/>
  <c r="H11"/>
  <c r="T5"/>
  <c r="R7"/>
  <c r="S5"/>
  <c r="T6"/>
  <c r="R6"/>
  <c r="S7"/>
  <c r="R5"/>
  <c r="S6"/>
  <c r="T7"/>
  <c r="P5"/>
  <c r="N7"/>
  <c r="O5"/>
  <c r="P6"/>
  <c r="N6"/>
  <c r="O7"/>
  <c r="N5"/>
  <c r="O6"/>
  <c r="P7"/>
  <c r="J5"/>
  <c r="K6"/>
  <c r="L7"/>
  <c r="L5"/>
  <c r="J7"/>
  <c r="K5"/>
  <c r="J6"/>
  <c r="K7"/>
  <c r="L6"/>
  <c r="S18" i="8"/>
  <c r="R17"/>
  <c r="Q16"/>
  <c r="S17"/>
  <c r="R16"/>
  <c r="R18"/>
  <c r="Q17"/>
  <c r="Q18"/>
  <c r="O18"/>
  <c r="M16"/>
  <c r="O17"/>
  <c r="N16"/>
  <c r="N18"/>
  <c r="M17"/>
  <c r="N17"/>
  <c r="M18"/>
  <c r="J16"/>
  <c r="H18"/>
  <c r="H17"/>
  <c r="I18"/>
  <c r="I16"/>
  <c r="J17"/>
  <c r="H16"/>
  <c r="I17"/>
  <c r="J18"/>
  <c r="Q9"/>
  <c r="P8"/>
  <c r="R9"/>
  <c r="Q8"/>
  <c r="P7"/>
  <c r="R8"/>
  <c r="Q7"/>
  <c r="P9"/>
  <c r="M9"/>
  <c r="L8"/>
  <c r="K7"/>
  <c r="M8"/>
  <c r="L7"/>
  <c r="L9"/>
  <c r="K8"/>
  <c r="K9"/>
  <c r="I7"/>
  <c r="G9"/>
  <c r="H7"/>
  <c r="G7"/>
  <c r="I9"/>
  <c r="G8"/>
  <c r="H9"/>
  <c r="I8"/>
  <c r="H8"/>
  <c r="H8" i="7"/>
  <c r="L8"/>
  <c r="J9"/>
  <c r="H10"/>
  <c r="L10"/>
  <c r="J8"/>
  <c r="H9"/>
  <c r="L9"/>
  <c r="J10"/>
  <c r="I8"/>
  <c r="M8"/>
  <c r="K9"/>
  <c r="M10"/>
  <c r="K8"/>
  <c r="I9"/>
  <c r="M9"/>
  <c r="K10"/>
  <c r="I10"/>
  <c r="I6" i="6"/>
  <c r="I4"/>
  <c r="I5"/>
  <c r="H49" i="5"/>
  <c r="H48"/>
  <c r="H47"/>
  <c r="J41"/>
  <c r="J40"/>
  <c r="J39"/>
  <c r="N27"/>
  <c r="L29"/>
  <c r="M27"/>
  <c r="N28"/>
  <c r="L27"/>
  <c r="M28"/>
  <c r="N29"/>
  <c r="M29"/>
  <c r="L28"/>
  <c r="D27"/>
  <c r="C28"/>
  <c r="B29"/>
  <c r="F29"/>
  <c r="B28"/>
  <c r="F28"/>
  <c r="E29"/>
  <c r="B27"/>
  <c r="F27"/>
  <c r="E28"/>
  <c r="D29"/>
  <c r="C27"/>
  <c r="E27"/>
  <c r="D28"/>
  <c r="C29"/>
  <c r="H13" i="1" a="1"/>
  <c r="H14" s="1"/>
  <c r="H15"/>
  <c r="H16"/>
  <c r="H5" a="1"/>
  <c r="H6" s="1"/>
  <c r="H7"/>
  <c r="H8"/>
  <c r="J6" i="2" a="1"/>
  <c r="J15" a="1"/>
  <c r="C15" i="3" a="1"/>
  <c r="C9"/>
  <c r="F22" a="1"/>
  <c r="D35"/>
  <c r="C12" a="1"/>
  <c r="B46" a="1"/>
  <c r="C12" i="4"/>
  <c r="F12"/>
  <c r="L23" a="1"/>
  <c r="C23" a="1"/>
  <c r="I21" i="5"/>
  <c r="H12"/>
  <c r="J18" i="10" l="1" a="1"/>
  <c r="J18" s="1"/>
  <c r="E22"/>
  <c r="F21"/>
  <c r="E20"/>
  <c r="F22"/>
  <c r="G21"/>
  <c r="E21"/>
  <c r="F20"/>
  <c r="G22"/>
  <c r="M25" i="4"/>
  <c r="M24"/>
  <c r="M23"/>
  <c r="N25"/>
  <c r="N24"/>
  <c r="N23"/>
  <c r="O25"/>
  <c r="O24"/>
  <c r="O23"/>
  <c r="L25"/>
  <c r="L24"/>
  <c r="L23"/>
  <c r="E23"/>
  <c r="D24"/>
  <c r="C25"/>
  <c r="G25"/>
  <c r="F23"/>
  <c r="E24"/>
  <c r="D25"/>
  <c r="D23"/>
  <c r="C24"/>
  <c r="G24"/>
  <c r="F25"/>
  <c r="C23"/>
  <c r="G23"/>
  <c r="F24"/>
  <c r="E25"/>
  <c r="F13"/>
  <c r="C13"/>
  <c r="C46" i="3"/>
  <c r="B47"/>
  <c r="F47"/>
  <c r="E48"/>
  <c r="D49"/>
  <c r="B46"/>
  <c r="F46"/>
  <c r="E47"/>
  <c r="D48"/>
  <c r="C49"/>
  <c r="E46"/>
  <c r="D47"/>
  <c r="C48"/>
  <c r="B49"/>
  <c r="F49"/>
  <c r="D46"/>
  <c r="C47"/>
  <c r="B48"/>
  <c r="F48"/>
  <c r="E49"/>
  <c r="F24"/>
  <c r="F23"/>
  <c r="F22"/>
  <c r="F25"/>
  <c r="C12"/>
  <c r="E15"/>
  <c r="E16"/>
  <c r="E17"/>
  <c r="E18"/>
  <c r="F15"/>
  <c r="F16"/>
  <c r="F17"/>
  <c r="F18"/>
  <c r="D15"/>
  <c r="D16"/>
  <c r="D17"/>
  <c r="D18"/>
  <c r="C15"/>
  <c r="C16"/>
  <c r="C17"/>
  <c r="C18"/>
  <c r="J15" i="2"/>
  <c r="J16"/>
  <c r="J17"/>
  <c r="J18"/>
  <c r="M16"/>
  <c r="M17"/>
  <c r="L15"/>
  <c r="L16"/>
  <c r="L17"/>
  <c r="L18"/>
  <c r="K15"/>
  <c r="K16"/>
  <c r="K18"/>
  <c r="M15"/>
  <c r="M18"/>
  <c r="K17"/>
  <c r="J8"/>
  <c r="J7"/>
  <c r="J6"/>
  <c r="J9"/>
  <c r="H13" i="1"/>
  <c r="H5"/>
  <c r="J15" i="3" a="1"/>
  <c r="B52" a="1"/>
  <c r="J19" i="10" l="1"/>
  <c r="J20"/>
  <c r="L19"/>
  <c r="K19"/>
  <c r="K18"/>
  <c r="K20"/>
  <c r="L20"/>
  <c r="L18"/>
  <c r="D52" i="3"/>
  <c r="E55"/>
  <c r="B55"/>
  <c r="F53"/>
  <c r="F52"/>
  <c r="F54"/>
  <c r="C54"/>
  <c r="B52"/>
  <c r="C55"/>
  <c r="B54"/>
  <c r="C52"/>
  <c r="D54"/>
  <c r="C53"/>
  <c r="F55"/>
  <c r="E53"/>
  <c r="B53"/>
  <c r="D53"/>
  <c r="D55"/>
  <c r="E52"/>
  <c r="E54"/>
  <c r="J17"/>
  <c r="J15"/>
  <c r="J16"/>
  <c r="J18"/>
  <c r="B58" a="1"/>
  <c r="D58" l="1"/>
  <c r="E61"/>
  <c r="E60"/>
  <c r="E59"/>
  <c r="D59"/>
  <c r="F60"/>
  <c r="F59"/>
  <c r="F58"/>
  <c r="E58"/>
  <c r="F61"/>
  <c r="B59"/>
  <c r="C61"/>
  <c r="C58"/>
  <c r="D60"/>
  <c r="B60"/>
  <c r="B58"/>
  <c r="B61"/>
  <c r="C59"/>
  <c r="D61"/>
  <c r="C60"/>
  <c r="B64" a="1"/>
  <c r="D64" l="1"/>
  <c r="E67"/>
  <c r="E66"/>
  <c r="E65"/>
  <c r="E64"/>
  <c r="F66"/>
  <c r="F65"/>
  <c r="F64"/>
  <c r="F67"/>
  <c r="B67"/>
  <c r="B66"/>
  <c r="B64"/>
  <c r="C66"/>
  <c r="C65"/>
  <c r="D67"/>
  <c r="D65"/>
  <c r="B65"/>
  <c r="C67"/>
  <c r="C64"/>
  <c r="D66"/>
  <c r="B70" a="1"/>
  <c r="D70" l="1"/>
  <c r="E73"/>
  <c r="E72"/>
  <c r="E71"/>
  <c r="D71"/>
  <c r="F72"/>
  <c r="F71"/>
  <c r="F70"/>
  <c r="E70"/>
  <c r="F73"/>
  <c r="B71"/>
  <c r="C73"/>
  <c r="C70"/>
  <c r="D72"/>
  <c r="B72"/>
  <c r="B70"/>
  <c r="B73"/>
  <c r="C71"/>
  <c r="D73"/>
  <c r="C72"/>
  <c r="B76" a="1"/>
  <c r="D76" l="1"/>
  <c r="E79"/>
  <c r="E78"/>
  <c r="C79"/>
  <c r="B79"/>
  <c r="F78"/>
  <c r="F77"/>
  <c r="E77"/>
  <c r="C78"/>
  <c r="D78"/>
  <c r="B78"/>
  <c r="B77"/>
  <c r="B76"/>
  <c r="F76"/>
  <c r="C77"/>
  <c r="D79"/>
  <c r="F79"/>
  <c r="D77"/>
  <c r="C76"/>
  <c r="E76"/>
  <c r="B82" a="1"/>
  <c r="D82" l="1"/>
  <c r="E85"/>
  <c r="D83"/>
  <c r="C82"/>
  <c r="D85"/>
  <c r="F84"/>
  <c r="E82"/>
  <c r="F85"/>
  <c r="E84"/>
  <c r="C85"/>
  <c r="B84"/>
  <c r="B85"/>
  <c r="F83"/>
  <c r="E83"/>
  <c r="F82"/>
  <c r="B83"/>
  <c r="D84"/>
  <c r="C83"/>
  <c r="C84"/>
  <c r="B82"/>
  <c r="B88" a="1"/>
  <c r="D88" l="1"/>
  <c r="E91"/>
  <c r="B91"/>
  <c r="F89"/>
  <c r="F88"/>
  <c r="F90"/>
  <c r="C90"/>
  <c r="B89"/>
  <c r="B88"/>
  <c r="C91"/>
  <c r="B90"/>
  <c r="D89"/>
  <c r="C88"/>
  <c r="D91"/>
  <c r="D90"/>
  <c r="C89"/>
  <c r="F91"/>
  <c r="E89"/>
  <c r="E88"/>
  <c r="E90"/>
  <c r="B94" a="1"/>
  <c r="D94" l="1"/>
  <c r="E97"/>
  <c r="E96"/>
  <c r="C97"/>
  <c r="B97"/>
  <c r="F96"/>
  <c r="F95"/>
  <c r="E95"/>
  <c r="C96"/>
  <c r="D96"/>
  <c r="B96"/>
  <c r="B95"/>
  <c r="B94"/>
  <c r="D95"/>
  <c r="F94"/>
  <c r="C94"/>
  <c r="E94"/>
  <c r="C95"/>
  <c r="D97"/>
  <c r="F97"/>
  <c r="B100" a="1"/>
  <c r="D100" l="1"/>
  <c r="E103"/>
  <c r="E102"/>
  <c r="E101"/>
  <c r="D101"/>
  <c r="F102"/>
  <c r="F101"/>
  <c r="F100"/>
  <c r="E100"/>
  <c r="F103"/>
  <c r="B102"/>
  <c r="B101"/>
  <c r="B100"/>
  <c r="C103"/>
  <c r="B103"/>
  <c r="C101"/>
  <c r="D103"/>
  <c r="C102"/>
  <c r="C100"/>
  <c r="D102"/>
  <c r="B106" a="1"/>
  <c r="D106" l="1"/>
  <c r="E109"/>
  <c r="B109"/>
  <c r="F107"/>
  <c r="F106"/>
  <c r="F108"/>
  <c r="C108"/>
  <c r="B107"/>
  <c r="B106"/>
  <c r="C109"/>
  <c r="B108"/>
  <c r="D107"/>
  <c r="C106"/>
  <c r="D109"/>
  <c r="D108"/>
  <c r="E106"/>
  <c r="E108"/>
  <c r="C107"/>
  <c r="F109"/>
  <c r="E107"/>
  <c r="B112" a="1"/>
  <c r="D112" l="1"/>
  <c r="E115"/>
  <c r="E114"/>
  <c r="E113"/>
  <c r="D113"/>
  <c r="F114"/>
  <c r="F113"/>
  <c r="F112"/>
  <c r="E112"/>
  <c r="F115"/>
  <c r="B114"/>
  <c r="B113"/>
  <c r="B112"/>
  <c r="C115"/>
  <c r="B115"/>
  <c r="D115"/>
  <c r="C114"/>
  <c r="C113"/>
  <c r="C112"/>
  <c r="D114"/>
  <c r="B118" a="1"/>
  <c r="D118" l="1"/>
  <c r="E121"/>
  <c r="F118"/>
  <c r="C120"/>
  <c r="D121"/>
  <c r="F120"/>
  <c r="E120"/>
  <c r="D119"/>
  <c r="B119"/>
  <c r="C121"/>
  <c r="B120"/>
  <c r="F119"/>
  <c r="E118"/>
  <c r="F121"/>
  <c r="E119"/>
  <c r="B118"/>
  <c r="C119"/>
  <c r="C118"/>
  <c r="D120"/>
  <c r="B121"/>
</calcChain>
</file>

<file path=xl/sharedStrings.xml><?xml version="1.0" encoding="utf-8"?>
<sst xmlns="http://schemas.openxmlformats.org/spreadsheetml/2006/main" count="312" uniqueCount="166">
  <si>
    <t>a+b=c</t>
  </si>
  <si>
    <t>a*b=c</t>
  </si>
  <si>
    <t xml:space="preserve">:  </t>
  </si>
  <si>
    <t>A</t>
  </si>
  <si>
    <t>B</t>
  </si>
  <si>
    <t>C</t>
  </si>
  <si>
    <t>a)</t>
  </si>
  <si>
    <t>x</t>
  </si>
  <si>
    <t>x1</t>
  </si>
  <si>
    <t>x2</t>
  </si>
  <si>
    <t>x3</t>
  </si>
  <si>
    <t>x4</t>
  </si>
  <si>
    <t>b)</t>
  </si>
  <si>
    <t>Posto(A)=</t>
  </si>
  <si>
    <t>c)</t>
  </si>
  <si>
    <t>Det(A)=</t>
  </si>
  <si>
    <t>Inversa</t>
  </si>
  <si>
    <t>A^-1</t>
  </si>
  <si>
    <t>d)</t>
  </si>
  <si>
    <t>e)</t>
  </si>
  <si>
    <t>f)</t>
  </si>
  <si>
    <t>Gauss Macro</t>
  </si>
  <si>
    <t>&lt; swap</t>
  </si>
  <si>
    <t>Det(A1) = -1 Det(A)</t>
  </si>
  <si>
    <t>Det(A2) = -1 Det(A)</t>
  </si>
  <si>
    <t>Det(A3) = -1 Det(A)</t>
  </si>
  <si>
    <t>Det(A4) = -1 Det(A)</t>
  </si>
  <si>
    <t>Det(A5) = -1 Det(A)</t>
  </si>
  <si>
    <t>Det(A6) = -1 Det(A)</t>
  </si>
  <si>
    <t>Det(A7) = -1 Det(A)</t>
  </si>
  <si>
    <t>Det(A8) = -1 Det(A)</t>
  </si>
  <si>
    <t>Det(A9) = -1 Det(A)</t>
  </si>
  <si>
    <t>Det(A10) = -1 Det(A)</t>
  </si>
  <si>
    <t>Det(A11) = -1 Det(A)</t>
  </si>
  <si>
    <t>Det(A12) = -1 Det(A)</t>
  </si>
  <si>
    <t>Det(A13) = -1 Det(A)</t>
  </si>
  <si>
    <t>1/2</t>
  </si>
  <si>
    <t>1/9</t>
  </si>
  <si>
    <t>-.24</t>
  </si>
  <si>
    <t>-.539568345323741</t>
  </si>
  <si>
    <t>Det(A14) = -1/139 Det(A)</t>
  </si>
  <si>
    <t>Det(A14) = 1</t>
  </si>
  <si>
    <t>Det(A) = -1</t>
  </si>
  <si>
    <t>+</t>
  </si>
  <si>
    <t>=</t>
  </si>
  <si>
    <t>X</t>
  </si>
  <si>
    <t>Usando MACRO:</t>
  </si>
  <si>
    <t>Usando MACRO: Ax = b</t>
  </si>
  <si>
    <t>Usando MACRO: Matriz Inversa:</t>
  </si>
  <si>
    <t>Det (A)</t>
  </si>
  <si>
    <t>Usando MACRO: Determinante</t>
  </si>
  <si>
    <t>X = A^-1*B</t>
  </si>
  <si>
    <t xml:space="preserve">X </t>
  </si>
  <si>
    <r>
      <t>Matriz Ampliada: A</t>
    </r>
    <r>
      <rPr>
        <vertAlign val="subscript"/>
        <sz val="11"/>
        <color theme="1"/>
        <rFont val="Calibri"/>
        <family val="2"/>
        <scheme val="minor"/>
      </rPr>
      <t>amp</t>
    </r>
    <r>
      <rPr>
        <sz val="11"/>
        <color theme="1"/>
        <rFont val="Calibri"/>
        <family val="2"/>
        <scheme val="minor"/>
      </rPr>
      <t xml:space="preserve"> = (A|B)</t>
    </r>
  </si>
  <si>
    <t>Posto(A|B)=</t>
  </si>
  <si>
    <t>Método de Gauss Jordan do Digilander:</t>
  </si>
  <si>
    <t>Matriz Ampliada (A|B)</t>
  </si>
  <si>
    <t>1° passo:</t>
  </si>
  <si>
    <t>2° passo:</t>
  </si>
  <si>
    <t>3° passo:</t>
  </si>
  <si>
    <t>4° passo:</t>
  </si>
  <si>
    <t>5° passo:</t>
  </si>
  <si>
    <t>6° passo:</t>
  </si>
  <si>
    <t>7° passo:</t>
  </si>
  <si>
    <t>8° passo:</t>
  </si>
  <si>
    <t>9° passo:</t>
  </si>
  <si>
    <t>10° passo:</t>
  </si>
  <si>
    <t>11° passo:</t>
  </si>
  <si>
    <t>12° passo:</t>
  </si>
  <si>
    <t>13° passo:</t>
  </si>
  <si>
    <r>
      <t>X</t>
    </r>
    <r>
      <rPr>
        <vertAlign val="sub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 =</t>
    </r>
  </si>
  <si>
    <r>
      <t>X</t>
    </r>
    <r>
      <rPr>
        <vertAlign val="subscript"/>
        <sz val="11"/>
        <color theme="1"/>
        <rFont val="Calibri"/>
        <family val="2"/>
        <scheme val="minor"/>
      </rPr>
      <t xml:space="preserve">2 </t>
    </r>
    <r>
      <rPr>
        <sz val="11"/>
        <color theme="1"/>
        <rFont val="Calibri"/>
        <family val="2"/>
        <scheme val="minor"/>
      </rPr>
      <t xml:space="preserve"> =</t>
    </r>
  </si>
  <si>
    <r>
      <t>X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 =</t>
    </r>
  </si>
  <si>
    <r>
      <t>X</t>
    </r>
    <r>
      <rPr>
        <vertAlign val="subscript"/>
        <sz val="11"/>
        <color theme="1"/>
        <rFont val="Calibri"/>
        <family val="2"/>
        <scheme val="minor"/>
      </rPr>
      <t xml:space="preserve">4 </t>
    </r>
    <r>
      <rPr>
        <sz val="11"/>
        <color theme="1"/>
        <rFont val="Calibri"/>
        <family val="2"/>
        <scheme val="minor"/>
      </rPr>
      <t xml:space="preserve"> =</t>
    </r>
  </si>
  <si>
    <t>g)</t>
  </si>
  <si>
    <t xml:space="preserve"> Usando a MACRO Gauss step-by-step:</t>
  </si>
  <si>
    <t>P(A) =</t>
  </si>
  <si>
    <t>n(A) =</t>
  </si>
  <si>
    <t>P(A|b) =</t>
  </si>
  <si>
    <t>n(A|b) =</t>
  </si>
  <si>
    <t>Ax = B</t>
  </si>
  <si>
    <t>Y = CX+D</t>
  </si>
  <si>
    <t>D</t>
  </si>
  <si>
    <t>Y1</t>
  </si>
  <si>
    <t>Y2</t>
  </si>
  <si>
    <t>Y3</t>
  </si>
  <si>
    <t>X1</t>
  </si>
  <si>
    <t>X2</t>
  </si>
  <si>
    <t>X3</t>
  </si>
  <si>
    <t>X4</t>
  </si>
  <si>
    <t>Y</t>
  </si>
  <si>
    <t>Variáveis  Livres :</t>
  </si>
  <si>
    <t>n-p(A)</t>
  </si>
  <si>
    <t>p(A) =</t>
  </si>
  <si>
    <t>p(A|B)</t>
  </si>
  <si>
    <t>p(A|B)=</t>
  </si>
  <si>
    <t>B*</t>
  </si>
  <si>
    <t>SQR</t>
  </si>
  <si>
    <t>-</t>
  </si>
  <si>
    <t>y</t>
  </si>
  <si>
    <t>ao</t>
  </si>
  <si>
    <t>a1</t>
  </si>
  <si>
    <t>a2</t>
  </si>
  <si>
    <t>f(x)</t>
  </si>
  <si>
    <t>L</t>
  </si>
  <si>
    <t>U</t>
  </si>
  <si>
    <t>Cholesky</t>
  </si>
  <si>
    <t>V</t>
  </si>
  <si>
    <t>a3</t>
  </si>
  <si>
    <t>Usando McharPoly()</t>
  </si>
  <si>
    <t>P(A)</t>
  </si>
  <si>
    <t>I</t>
  </si>
  <si>
    <t>Coeff</t>
  </si>
  <si>
    <t>Autovalores</t>
  </si>
  <si>
    <t>Real</t>
  </si>
  <si>
    <t>Imaginario</t>
  </si>
  <si>
    <t>u1</t>
  </si>
  <si>
    <t>u2</t>
  </si>
  <si>
    <t>u3</t>
  </si>
  <si>
    <t>S</t>
  </si>
  <si>
    <t>,</t>
  </si>
  <si>
    <t>A^-1 * B = X</t>
  </si>
  <si>
    <t>Utilizando o SysLin do Digilander:</t>
  </si>
  <si>
    <t xml:space="preserve">Temos que X2 e X4 alteram o resultado da matriz Y, então, são variáveis independentes </t>
  </si>
  <si>
    <r>
      <t>A</t>
    </r>
    <r>
      <rPr>
        <vertAlign val="superscript"/>
        <sz val="11"/>
        <color theme="1"/>
        <rFont val="Calibri"/>
        <family val="2"/>
        <scheme val="minor"/>
      </rPr>
      <t>T</t>
    </r>
  </si>
  <si>
    <r>
      <t>AA</t>
    </r>
    <r>
      <rPr>
        <vertAlign val="superscript"/>
        <sz val="11"/>
        <color theme="1"/>
        <rFont val="Calibri"/>
        <family val="2"/>
        <scheme val="minor"/>
      </rPr>
      <t>T</t>
    </r>
  </si>
  <si>
    <r>
      <t>(AA</t>
    </r>
    <r>
      <rPr>
        <vertAlign val="superscript"/>
        <sz val="11"/>
        <color theme="1"/>
        <rFont val="Calibri"/>
        <family val="2"/>
        <scheme val="minor"/>
      </rPr>
      <t>T</t>
    </r>
    <r>
      <rPr>
        <sz val="11"/>
        <color theme="1"/>
        <rFont val="Calibri"/>
        <family val="2"/>
        <scheme val="minor"/>
      </rPr>
      <t>)</t>
    </r>
    <r>
      <rPr>
        <vertAlign val="superscript"/>
        <sz val="11"/>
        <color theme="1"/>
        <rFont val="Calibri"/>
        <family val="2"/>
        <scheme val="minor"/>
      </rPr>
      <t>-1</t>
    </r>
  </si>
  <si>
    <r>
      <t>A</t>
    </r>
    <r>
      <rPr>
        <vertAlign val="superscript"/>
        <sz val="11"/>
        <color theme="1"/>
        <rFont val="Calibri"/>
        <family val="2"/>
        <scheme val="minor"/>
      </rPr>
      <t>T</t>
    </r>
    <r>
      <rPr>
        <sz val="11"/>
        <color theme="1"/>
        <rFont val="Calibri"/>
        <family val="2"/>
        <scheme val="minor"/>
      </rPr>
      <t>(AA</t>
    </r>
    <r>
      <rPr>
        <vertAlign val="superscript"/>
        <sz val="11"/>
        <color theme="1"/>
        <rFont val="Calibri"/>
        <family val="2"/>
        <scheme val="minor"/>
      </rPr>
      <t>T</t>
    </r>
    <r>
      <rPr>
        <sz val="11"/>
        <color theme="1"/>
        <rFont val="Calibri"/>
        <family val="2"/>
        <scheme val="minor"/>
      </rPr>
      <t>)</t>
    </r>
    <r>
      <rPr>
        <vertAlign val="superscript"/>
        <sz val="11"/>
        <color theme="1"/>
        <rFont val="Calibri"/>
        <family val="2"/>
        <scheme val="minor"/>
      </rPr>
      <t>-1</t>
    </r>
  </si>
  <si>
    <t>Módulo mín:</t>
  </si>
  <si>
    <t>p(A) &lt; p(A|B)</t>
  </si>
  <si>
    <r>
      <t>A</t>
    </r>
    <r>
      <rPr>
        <vertAlign val="superscript"/>
        <sz val="11"/>
        <color theme="1"/>
        <rFont val="Calibri"/>
        <family val="2"/>
        <scheme val="minor"/>
      </rPr>
      <t>T</t>
    </r>
    <r>
      <rPr>
        <sz val="11"/>
        <color theme="1"/>
        <rFont val="Calibri"/>
        <family val="2"/>
        <scheme val="minor"/>
      </rPr>
      <t>A</t>
    </r>
  </si>
  <si>
    <r>
      <t>(A</t>
    </r>
    <r>
      <rPr>
        <vertAlign val="superscript"/>
        <sz val="11"/>
        <color theme="1"/>
        <rFont val="Calibri"/>
        <family val="2"/>
        <scheme val="minor"/>
      </rPr>
      <t>T</t>
    </r>
    <r>
      <rPr>
        <sz val="11"/>
        <color theme="1"/>
        <rFont val="Calibri"/>
        <family val="2"/>
        <scheme val="minor"/>
      </rPr>
      <t>A)</t>
    </r>
    <r>
      <rPr>
        <vertAlign val="superscript"/>
        <sz val="11"/>
        <color theme="1"/>
        <rFont val="Calibri"/>
        <family val="2"/>
        <scheme val="minor"/>
      </rPr>
      <t>-1</t>
    </r>
  </si>
  <si>
    <r>
      <t>A</t>
    </r>
    <r>
      <rPr>
        <vertAlign val="superscript"/>
        <sz val="11"/>
        <color theme="1"/>
        <rFont val="Calibri"/>
        <family val="2"/>
        <scheme val="minor"/>
      </rPr>
      <t>T</t>
    </r>
    <r>
      <rPr>
        <sz val="11"/>
        <color theme="1"/>
        <rFont val="Calibri"/>
        <family val="2"/>
        <scheme val="minor"/>
      </rPr>
      <t>B</t>
    </r>
  </si>
  <si>
    <t>x*</t>
  </si>
  <si>
    <t>SQR:</t>
  </si>
  <si>
    <t>(B*-B)</t>
  </si>
  <si>
    <r>
      <t>(B*-B)</t>
    </r>
    <r>
      <rPr>
        <vertAlign val="superscript"/>
        <sz val="11"/>
        <color theme="1"/>
        <rFont val="Calibri"/>
        <family val="2"/>
        <scheme val="minor"/>
      </rPr>
      <t>T</t>
    </r>
  </si>
  <si>
    <r>
      <t>xr</t>
    </r>
    <r>
      <rPr>
        <vertAlign val="subscript"/>
        <sz val="11"/>
        <color theme="1"/>
        <rFont val="Calibri"/>
        <family val="2"/>
        <scheme val="minor"/>
      </rPr>
      <t>and</t>
    </r>
  </si>
  <si>
    <r>
      <t>d</t>
    </r>
    <r>
      <rPr>
        <sz val="11"/>
        <color theme="1"/>
        <rFont val="Calibri"/>
        <family val="2"/>
        <scheme val="minor"/>
      </rPr>
      <t>x</t>
    </r>
  </si>
  <si>
    <r>
      <t>B</t>
    </r>
    <r>
      <rPr>
        <vertAlign val="subscript"/>
        <sz val="11"/>
        <color theme="1"/>
        <rFont val="Calibri"/>
        <family val="2"/>
        <scheme val="minor"/>
      </rPr>
      <t>rand</t>
    </r>
  </si>
  <si>
    <r>
      <t>B</t>
    </r>
    <r>
      <rPr>
        <vertAlign val="subscript"/>
        <sz val="11"/>
        <color theme="1"/>
        <rFont val="Calibri"/>
        <family val="2"/>
        <scheme val="minor"/>
      </rPr>
      <t>rand</t>
    </r>
    <r>
      <rPr>
        <sz val="11"/>
        <color theme="1"/>
        <rFont val="Calibri"/>
        <family val="2"/>
        <scheme val="minor"/>
      </rPr>
      <t>-B</t>
    </r>
  </si>
  <si>
    <r>
      <t>(B</t>
    </r>
    <r>
      <rPr>
        <vertAlign val="subscript"/>
        <sz val="11"/>
        <color theme="1"/>
        <rFont val="Calibri"/>
        <family val="2"/>
        <scheme val="minor"/>
      </rPr>
      <t>rand</t>
    </r>
    <r>
      <rPr>
        <sz val="11"/>
        <color theme="1"/>
        <rFont val="Calibri"/>
        <family val="2"/>
        <scheme val="minor"/>
      </rPr>
      <t>-B)</t>
    </r>
    <r>
      <rPr>
        <vertAlign val="superscript"/>
        <sz val="11"/>
        <color theme="1"/>
        <rFont val="Calibri"/>
        <family val="2"/>
        <scheme val="minor"/>
      </rPr>
      <t>T</t>
    </r>
  </si>
  <si>
    <r>
      <t>SQR</t>
    </r>
    <r>
      <rPr>
        <vertAlign val="subscript"/>
        <sz val="11"/>
        <color theme="1"/>
        <rFont val="Calibri"/>
        <family val="2"/>
        <scheme val="minor"/>
      </rPr>
      <t>rand</t>
    </r>
  </si>
  <si>
    <r>
      <t>SQR</t>
    </r>
    <r>
      <rPr>
        <vertAlign val="subscript"/>
        <sz val="11"/>
        <color theme="1"/>
        <rFont val="Calibri"/>
        <family val="2"/>
        <scheme val="minor"/>
      </rPr>
      <t>rand</t>
    </r>
    <r>
      <rPr>
        <sz val="11"/>
        <color theme="1"/>
        <rFont val="Calibri"/>
        <family val="2"/>
        <scheme val="minor"/>
      </rPr>
      <t xml:space="preserve"> é sempre maior que SQR</t>
    </r>
  </si>
  <si>
    <r>
      <t>x</t>
    </r>
    <r>
      <rPr>
        <vertAlign val="superscript"/>
        <sz val="11"/>
        <color theme="1"/>
        <rFont val="Calibri"/>
        <family val="2"/>
        <scheme val="minor"/>
      </rPr>
      <t>2</t>
    </r>
  </si>
  <si>
    <t>Usando regressão linear encontramos :</t>
  </si>
  <si>
    <r>
      <t>Cholesky*A</t>
    </r>
    <r>
      <rPr>
        <vertAlign val="superscript"/>
        <sz val="11"/>
        <color theme="1"/>
        <rFont val="Calibri"/>
        <family val="2"/>
        <scheme val="minor"/>
      </rPr>
      <t>T</t>
    </r>
  </si>
  <si>
    <t>Sinal negativo nas diagonais, então não recupero matriz original</t>
  </si>
  <si>
    <r>
      <t>P(x) = 6-11x+6x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-x</t>
    </r>
    <r>
      <rPr>
        <vertAlign val="superscript"/>
        <sz val="11"/>
        <color theme="1"/>
        <rFont val="Calibri"/>
        <family val="2"/>
        <scheme val="minor"/>
      </rPr>
      <t>3</t>
    </r>
  </si>
  <si>
    <t>Verificando :</t>
  </si>
  <si>
    <r>
      <t>A</t>
    </r>
    <r>
      <rPr>
        <vertAlign val="superscript"/>
        <sz val="11"/>
        <color theme="1"/>
        <rFont val="Calibri"/>
        <family val="2"/>
        <scheme val="minor"/>
      </rPr>
      <t>2</t>
    </r>
  </si>
  <si>
    <r>
      <t>A</t>
    </r>
    <r>
      <rPr>
        <vertAlign val="superscript"/>
        <sz val="11"/>
        <color theme="1"/>
        <rFont val="Calibri"/>
        <family val="2"/>
        <scheme val="minor"/>
      </rPr>
      <t>3</t>
    </r>
  </si>
  <si>
    <t>V1</t>
  </si>
  <si>
    <t>V2</t>
  </si>
  <si>
    <t>V3</t>
  </si>
  <si>
    <r>
      <t>S</t>
    </r>
    <r>
      <rPr>
        <vertAlign val="superscript"/>
        <sz val="11"/>
        <color theme="1"/>
        <rFont val="Calibri"/>
        <family val="2"/>
        <scheme val="minor"/>
      </rPr>
      <t>-1</t>
    </r>
  </si>
  <si>
    <r>
      <t>S</t>
    </r>
    <r>
      <rPr>
        <vertAlign val="superscript"/>
        <sz val="11"/>
        <color theme="1"/>
        <rFont val="Calibri"/>
        <family val="2"/>
        <scheme val="minor"/>
      </rPr>
      <t>-1</t>
    </r>
    <r>
      <rPr>
        <sz val="11"/>
        <color theme="1"/>
        <rFont val="Calibri"/>
        <family val="2"/>
        <scheme val="minor"/>
      </rPr>
      <t>*A</t>
    </r>
  </si>
  <si>
    <r>
      <t>P(x)=63-60x+16x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-x</t>
    </r>
    <r>
      <rPr>
        <vertAlign val="superscript"/>
        <sz val="11"/>
        <color theme="1"/>
        <rFont val="Calibri"/>
        <family val="2"/>
        <scheme val="minor"/>
      </rPr>
      <t>3</t>
    </r>
  </si>
  <si>
    <t>Utilizando a função SysLinSing :</t>
  </si>
  <si>
    <t>Valores Independentes :</t>
  </si>
  <si>
    <t>Sistema Linear:</t>
  </si>
  <si>
    <t>Usando comando MLU, encontramos:</t>
  </si>
  <si>
    <t>Usando comando Mcholesky :</t>
  </si>
  <si>
    <t>Recuperamos !!</t>
  </si>
  <si>
    <t>Não Recuperamos !!</t>
  </si>
  <si>
    <t>Utilizando o comando SVDU, obtemos  as matrizes U,D,V:</t>
  </si>
</sst>
</file>

<file path=xl/styles.xml><?xml version="1.0" encoding="utf-8"?>
<styleSheet xmlns="http://schemas.openxmlformats.org/spreadsheetml/2006/main">
  <numFmts count="2">
    <numFmt numFmtId="164" formatCode="00000"/>
    <numFmt numFmtId="165" formatCode="0.00000"/>
  </numFmts>
  <fonts count="8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11"/>
      <color rgb="FFFF0000"/>
      <name val="Calibri"/>
      <family val="2"/>
      <scheme val="minor"/>
    </font>
    <font>
      <vertAlign val="subscript"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vertAlign val="superscript"/>
      <sz val="11"/>
      <color theme="1"/>
      <name val="Calibri"/>
      <family val="2"/>
      <scheme val="minor"/>
    </font>
    <font>
      <sz val="11"/>
      <color theme="1"/>
      <name val="Symbol"/>
      <family val="1"/>
      <charset val="2"/>
    </font>
    <font>
      <sz val="11"/>
      <color theme="1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40">
    <xf numFmtId="0" fontId="0" fillId="0" borderId="0" xfId="0"/>
    <xf numFmtId="0" fontId="1" fillId="0" borderId="0" xfId="0" applyFont="1"/>
    <xf numFmtId="0" fontId="2" fillId="2" borderId="0" xfId="0" applyFont="1" applyFill="1"/>
    <xf numFmtId="0" fontId="0" fillId="2" borderId="0" xfId="0" applyFill="1"/>
    <xf numFmtId="0" fontId="0" fillId="0" borderId="2" xfId="0" applyBorder="1"/>
    <xf numFmtId="0" fontId="0" fillId="0" borderId="0" xfId="0" applyBorder="1"/>
    <xf numFmtId="0" fontId="0" fillId="0" borderId="0" xfId="0" quotePrefix="1"/>
    <xf numFmtId="0" fontId="0" fillId="0" borderId="0" xfId="0" quotePrefix="1" applyBorder="1"/>
    <xf numFmtId="0" fontId="0" fillId="0" borderId="0" xfId="0" applyFill="1"/>
    <xf numFmtId="0" fontId="0" fillId="0" borderId="0" xfId="0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3" borderId="0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1" fillId="3" borderId="0" xfId="0" applyFont="1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4" borderId="0" xfId="0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0" fillId="0" borderId="0" xfId="0" applyFill="1" applyBorder="1" applyAlignment="1"/>
    <xf numFmtId="0" fontId="0" fillId="3" borderId="3" xfId="0" applyFill="1" applyBorder="1"/>
    <xf numFmtId="0" fontId="0" fillId="4" borderId="3" xfId="0" applyFill="1" applyBorder="1"/>
    <xf numFmtId="0" fontId="0" fillId="4" borderId="1" xfId="0" applyFill="1" applyBorder="1"/>
    <xf numFmtId="0" fontId="0" fillId="4" borderId="0" xfId="0" applyFill="1" applyBorder="1"/>
    <xf numFmtId="0" fontId="0" fillId="4" borderId="2" xfId="0" applyFill="1" applyBorder="1"/>
    <xf numFmtId="0" fontId="0" fillId="2" borderId="4" xfId="0" applyFill="1" applyBorder="1" applyAlignment="1">
      <alignment horizontal="center"/>
    </xf>
    <xf numFmtId="0" fontId="0" fillId="2" borderId="4" xfId="0" applyFill="1" applyBorder="1"/>
    <xf numFmtId="0" fontId="0" fillId="4" borderId="4" xfId="0" applyFill="1" applyBorder="1"/>
    <xf numFmtId="0" fontId="0" fillId="2" borderId="4" xfId="0" applyFont="1" applyFill="1" applyBorder="1" applyAlignment="1">
      <alignment horizontal="center"/>
    </xf>
    <xf numFmtId="0" fontId="0" fillId="3" borderId="9" xfId="0" applyFill="1" applyBorder="1"/>
    <xf numFmtId="0" fontId="0" fillId="4" borderId="9" xfId="0" applyFill="1" applyBorder="1"/>
    <xf numFmtId="0" fontId="0" fillId="4" borderId="9" xfId="0" applyFill="1" applyBorder="1" applyAlignment="1">
      <alignment horizontal="center"/>
    </xf>
    <xf numFmtId="0" fontId="0" fillId="4" borderId="8" xfId="0" applyFill="1" applyBorder="1"/>
    <xf numFmtId="0" fontId="0" fillId="4" borderId="11" xfId="0" applyFill="1" applyBorder="1"/>
    <xf numFmtId="0" fontId="0" fillId="4" borderId="10" xfId="0" applyFill="1" applyBorder="1"/>
    <xf numFmtId="0" fontId="0" fillId="2" borderId="12" xfId="0" applyFill="1" applyBorder="1" applyAlignment="1">
      <alignment horizontal="center"/>
    </xf>
    <xf numFmtId="0" fontId="0" fillId="4" borderId="8" xfId="0" applyFill="1" applyBorder="1" applyAlignment="1">
      <alignment horizontal="center"/>
    </xf>
    <xf numFmtId="0" fontId="0" fillId="4" borderId="11" xfId="0" applyFill="1" applyBorder="1" applyAlignment="1">
      <alignment horizontal="center"/>
    </xf>
    <xf numFmtId="0" fontId="0" fillId="4" borderId="10" xfId="0" applyFill="1" applyBorder="1" applyAlignment="1">
      <alignment horizontal="center"/>
    </xf>
    <xf numFmtId="0" fontId="0" fillId="0" borderId="0" xfId="0" applyBorder="1" applyAlignment="1"/>
    <xf numFmtId="0" fontId="0" fillId="5" borderId="8" xfId="0" applyFill="1" applyBorder="1"/>
    <xf numFmtId="0" fontId="0" fillId="5" borderId="11" xfId="0" applyFill="1" applyBorder="1"/>
    <xf numFmtId="0" fontId="0" fillId="5" borderId="10" xfId="0" applyFill="1" applyBorder="1"/>
    <xf numFmtId="0" fontId="0" fillId="5" borderId="9" xfId="0" applyFill="1" applyBorder="1"/>
    <xf numFmtId="0" fontId="0" fillId="5" borderId="1" xfId="0" applyFill="1" applyBorder="1"/>
    <xf numFmtId="0" fontId="0" fillId="5" borderId="0" xfId="0" applyFill="1" applyBorder="1"/>
    <xf numFmtId="0" fontId="0" fillId="5" borderId="2" xfId="0" applyFill="1" applyBorder="1"/>
    <xf numFmtId="0" fontId="0" fillId="5" borderId="3" xfId="0" applyFill="1" applyBorder="1"/>
    <xf numFmtId="0" fontId="0" fillId="3" borderId="8" xfId="0" applyFill="1" applyBorder="1"/>
    <xf numFmtId="0" fontId="0" fillId="3" borderId="11" xfId="0" applyFill="1" applyBorder="1"/>
    <xf numFmtId="0" fontId="0" fillId="3" borderId="10" xfId="0" applyFill="1" applyBorder="1"/>
    <xf numFmtId="0" fontId="0" fillId="3" borderId="1" xfId="0" applyFill="1" applyBorder="1"/>
    <xf numFmtId="0" fontId="0" fillId="3" borderId="0" xfId="0" applyFill="1" applyBorder="1"/>
    <xf numFmtId="0" fontId="0" fillId="3" borderId="2" xfId="0" applyFill="1" applyBorder="1"/>
    <xf numFmtId="0" fontId="0" fillId="3" borderId="0" xfId="0" applyFill="1"/>
    <xf numFmtId="0" fontId="0" fillId="0" borderId="13" xfId="0" applyBorder="1"/>
    <xf numFmtId="0" fontId="0" fillId="6" borderId="0" xfId="0" applyFill="1"/>
    <xf numFmtId="0" fontId="0" fillId="6" borderId="10" xfId="0" applyFill="1" applyBorder="1"/>
    <xf numFmtId="0" fontId="0" fillId="6" borderId="2" xfId="0" applyFill="1" applyBorder="1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Fill="1" applyBorder="1"/>
    <xf numFmtId="0" fontId="0" fillId="0" borderId="0" xfId="0" applyAlignment="1">
      <alignment horizontal="center"/>
    </xf>
    <xf numFmtId="0" fontId="0" fillId="4" borderId="0" xfId="0" applyFill="1"/>
    <xf numFmtId="0" fontId="0" fillId="2" borderId="5" xfId="0" applyFill="1" applyBorder="1"/>
    <xf numFmtId="0" fontId="0" fillId="2" borderId="7" xfId="0" applyFill="1" applyBorder="1"/>
    <xf numFmtId="0" fontId="0" fillId="6" borderId="1" xfId="0" applyFill="1" applyBorder="1"/>
    <xf numFmtId="0" fontId="0" fillId="6" borderId="0" xfId="0" applyFill="1" applyBorder="1"/>
    <xf numFmtId="0" fontId="0" fillId="2" borderId="4" xfId="0" applyFill="1" applyBorder="1" applyAlignment="1">
      <alignment horizontal="center"/>
    </xf>
    <xf numFmtId="0" fontId="0" fillId="2" borderId="9" xfId="0" applyFill="1" applyBorder="1"/>
    <xf numFmtId="0" fontId="0" fillId="0" borderId="4" xfId="0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2" borderId="6" xfId="0" applyFill="1" applyBorder="1"/>
    <xf numFmtId="0" fontId="0" fillId="2" borderId="4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/>
    <xf numFmtId="0" fontId="0" fillId="5" borderId="3" xfId="0" applyFont="1" applyFill="1" applyBorder="1"/>
    <xf numFmtId="0" fontId="0" fillId="5" borderId="3" xfId="0" applyFont="1" applyFill="1" applyBorder="1" applyAlignment="1">
      <alignment horizontal="center"/>
    </xf>
    <xf numFmtId="0" fontId="0" fillId="4" borderId="12" xfId="0" applyFill="1" applyBorder="1"/>
    <xf numFmtId="0" fontId="0" fillId="5" borderId="4" xfId="0" applyFill="1" applyBorder="1"/>
    <xf numFmtId="0" fontId="0" fillId="5" borderId="0" xfId="0" applyFill="1"/>
    <xf numFmtId="0" fontId="0" fillId="5" borderId="4" xfId="0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6" fillId="2" borderId="4" xfId="0" applyFont="1" applyFill="1" applyBorder="1" applyAlignment="1">
      <alignment horizontal="center"/>
    </xf>
    <xf numFmtId="165" fontId="0" fillId="5" borderId="9" xfId="0" applyNumberFormat="1" applyFill="1" applyBorder="1"/>
    <xf numFmtId="165" fontId="0" fillId="4" borderId="9" xfId="0" applyNumberFormat="1" applyFill="1" applyBorder="1"/>
    <xf numFmtId="165" fontId="0" fillId="4" borderId="3" xfId="0" applyNumberFormat="1" applyFill="1" applyBorder="1"/>
    <xf numFmtId="0" fontId="0" fillId="4" borderId="5" xfId="0" applyFill="1" applyBorder="1" applyAlignment="1"/>
    <xf numFmtId="0" fontId="0" fillId="4" borderId="6" xfId="0" applyFill="1" applyBorder="1" applyAlignment="1"/>
    <xf numFmtId="0" fontId="0" fillId="4" borderId="7" xfId="0" applyFill="1" applyBorder="1" applyAlignment="1"/>
    <xf numFmtId="0" fontId="4" fillId="3" borderId="4" xfId="0" applyFont="1" applyFill="1" applyBorder="1" applyAlignment="1">
      <alignment horizontal="center" wrapText="1"/>
    </xf>
    <xf numFmtId="0" fontId="0" fillId="6" borderId="8" xfId="0" applyFill="1" applyBorder="1"/>
    <xf numFmtId="0" fontId="0" fillId="6" borderId="11" xfId="0" applyFill="1" applyBorder="1"/>
    <xf numFmtId="0" fontId="0" fillId="6" borderId="14" xfId="0" applyFill="1" applyBorder="1"/>
    <xf numFmtId="0" fontId="0" fillId="6" borderId="13" xfId="0" applyFill="1" applyBorder="1"/>
    <xf numFmtId="0" fontId="0" fillId="6" borderId="15" xfId="0" applyFill="1" applyBorder="1"/>
    <xf numFmtId="0" fontId="0" fillId="4" borderId="4" xfId="0" applyFont="1" applyFill="1" applyBorder="1" applyAlignment="1">
      <alignment horizontal="center"/>
    </xf>
    <xf numFmtId="0" fontId="7" fillId="4" borderId="4" xfId="0" applyFont="1" applyFill="1" applyBorder="1" applyAlignment="1">
      <alignment horizontal="center" wrapText="1"/>
    </xf>
    <xf numFmtId="0" fontId="0" fillId="4" borderId="4" xfId="0" applyFont="1" applyFill="1" applyBorder="1"/>
    <xf numFmtId="0" fontId="0" fillId="2" borderId="10" xfId="0" applyFill="1" applyBorder="1"/>
    <xf numFmtId="164" fontId="0" fillId="2" borderId="5" xfId="0" applyNumberFormat="1" applyFill="1" applyBorder="1" applyAlignment="1">
      <alignment horizontal="center"/>
    </xf>
    <xf numFmtId="164" fontId="0" fillId="2" borderId="6" xfId="0" applyNumberFormat="1" applyFill="1" applyBorder="1" applyAlignment="1">
      <alignment horizontal="center"/>
    </xf>
    <xf numFmtId="164" fontId="0" fillId="2" borderId="7" xfId="0" applyNumberFormat="1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6" xfId="0" applyFill="1" applyBorder="1" applyAlignment="1"/>
    <xf numFmtId="0" fontId="0" fillId="2" borderId="7" xfId="0" applyFill="1" applyBorder="1" applyAlignment="1"/>
    <xf numFmtId="0" fontId="0" fillId="2" borderId="5" xfId="0" applyFont="1" applyFill="1" applyBorder="1" applyAlignment="1">
      <alignment horizontal="center"/>
    </xf>
    <xf numFmtId="0" fontId="0" fillId="2" borderId="6" xfId="0" applyFont="1" applyFill="1" applyBorder="1" applyAlignment="1">
      <alignment horizontal="center"/>
    </xf>
    <xf numFmtId="0" fontId="0" fillId="2" borderId="7" xfId="0" applyFont="1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4" borderId="8" xfId="0" applyFill="1" applyBorder="1" applyAlignment="1">
      <alignment horizontal="center"/>
    </xf>
    <xf numFmtId="0" fontId="0" fillId="4" borderId="11" xfId="0" applyFill="1" applyBorder="1" applyAlignment="1">
      <alignment horizontal="center"/>
    </xf>
    <xf numFmtId="0" fontId="0" fillId="4" borderId="10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4" borderId="6" xfId="0" applyFill="1" applyBorder="1" applyAlignment="1">
      <alignment horizontal="center"/>
    </xf>
    <xf numFmtId="0" fontId="0" fillId="4" borderId="7" xfId="0" applyFill="1" applyBorder="1" applyAlignment="1">
      <alignment horizontal="center"/>
    </xf>
    <xf numFmtId="0" fontId="0" fillId="5" borderId="5" xfId="0" applyFill="1" applyBorder="1" applyAlignment="1">
      <alignment horizontal="center"/>
    </xf>
    <xf numFmtId="0" fontId="0" fillId="5" borderId="6" xfId="0" applyFill="1" applyBorder="1" applyAlignment="1">
      <alignment horizontal="center"/>
    </xf>
    <xf numFmtId="0" fontId="0" fillId="5" borderId="7" xfId="0" applyFill="1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0" fillId="3" borderId="6" xfId="0" applyFill="1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0" xfId="0" applyFill="1" applyAlignment="1">
      <alignment horizontal="center"/>
    </xf>
    <xf numFmtId="0" fontId="0" fillId="0" borderId="5" xfId="0" applyFill="1" applyBorder="1" applyAlignment="1">
      <alignment horizontal="center"/>
    </xf>
    <xf numFmtId="0" fontId="0" fillId="0" borderId="6" xfId="0" applyFill="1" applyBorder="1" applyAlignment="1">
      <alignment horizontal="center"/>
    </xf>
    <xf numFmtId="0" fontId="0" fillId="0" borderId="7" xfId="0" applyFill="1" applyBorder="1" applyAlignment="1">
      <alignment horizontal="center"/>
    </xf>
    <xf numFmtId="0" fontId="0" fillId="6" borderId="5" xfId="0" applyFill="1" applyBorder="1" applyAlignment="1">
      <alignment horizontal="center"/>
    </xf>
    <xf numFmtId="0" fontId="0" fillId="6" borderId="6" xfId="0" applyFill="1" applyBorder="1" applyAlignment="1">
      <alignment horizontal="center"/>
    </xf>
    <xf numFmtId="0" fontId="0" fillId="6" borderId="7" xfId="0" applyFill="1" applyBorder="1" applyAlignment="1">
      <alignment horizontal="center"/>
    </xf>
    <xf numFmtId="0" fontId="0" fillId="7" borderId="0" xfId="0" applyFill="1"/>
    <xf numFmtId="0" fontId="0" fillId="7" borderId="0" xfId="0" applyFill="1" applyBorder="1"/>
    <xf numFmtId="0" fontId="0" fillId="6" borderId="4" xfId="0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pt-BR"/>
  <c:chart>
    <c:plotArea>
      <c:layout/>
      <c:scatterChart>
        <c:scatterStyle val="lineMarker"/>
        <c:ser>
          <c:idx val="0"/>
          <c:order val="0"/>
          <c:tx>
            <c:v>Pontos iniciais</c:v>
          </c:tx>
          <c:spPr>
            <a:ln w="28575">
              <a:noFill/>
            </a:ln>
          </c:spPr>
          <c:xVal>
            <c:numRef>
              <c:f>'6'!$D$4:$D$14</c:f>
              <c:numCache>
                <c:formatCode>General</c:formatCode>
                <c:ptCount val="11"/>
                <c:pt idx="0">
                  <c:v>-5</c:v>
                </c:pt>
                <c:pt idx="1">
                  <c:v>-4</c:v>
                </c:pt>
                <c:pt idx="2">
                  <c:v>-3</c:v>
                </c:pt>
                <c:pt idx="3">
                  <c:v>-2</c:v>
                </c:pt>
                <c:pt idx="4">
                  <c:v>-1</c:v>
                </c:pt>
                <c:pt idx="5">
                  <c:v>0</c:v>
                </c:pt>
                <c:pt idx="6">
                  <c:v>1</c:v>
                </c:pt>
                <c:pt idx="7">
                  <c:v>2</c:v>
                </c:pt>
                <c:pt idx="8">
                  <c:v>3</c:v>
                </c:pt>
                <c:pt idx="9">
                  <c:v>4</c:v>
                </c:pt>
                <c:pt idx="10">
                  <c:v>5</c:v>
                </c:pt>
              </c:numCache>
            </c:numRef>
          </c:xVal>
          <c:yVal>
            <c:numRef>
              <c:f>'6'!$C$4:$C$14</c:f>
              <c:numCache>
                <c:formatCode>General</c:formatCode>
                <c:ptCount val="11"/>
                <c:pt idx="0">
                  <c:v>2.9</c:v>
                </c:pt>
                <c:pt idx="1">
                  <c:v>3.5</c:v>
                </c:pt>
                <c:pt idx="2">
                  <c:v>0.1</c:v>
                </c:pt>
                <c:pt idx="3">
                  <c:v>-0.9</c:v>
                </c:pt>
                <c:pt idx="4">
                  <c:v>0.6</c:v>
                </c:pt>
                <c:pt idx="5">
                  <c:v>1.5</c:v>
                </c:pt>
                <c:pt idx="6">
                  <c:v>0.9</c:v>
                </c:pt>
                <c:pt idx="7">
                  <c:v>3.5</c:v>
                </c:pt>
                <c:pt idx="8">
                  <c:v>9.5</c:v>
                </c:pt>
                <c:pt idx="9">
                  <c:v>12.4</c:v>
                </c:pt>
                <c:pt idx="10">
                  <c:v>16</c:v>
                </c:pt>
              </c:numCache>
            </c:numRef>
          </c:yVal>
        </c:ser>
        <c:axId val="64477056"/>
        <c:axId val="67846144"/>
      </c:scatterChart>
      <c:scatterChart>
        <c:scatterStyle val="smoothMarker"/>
        <c:ser>
          <c:idx val="1"/>
          <c:order val="1"/>
          <c:tx>
            <c:v>Ajuste da Curva por regressão linear</c:v>
          </c:tx>
          <c:marker>
            <c:symbol val="none"/>
          </c:marker>
          <c:xVal>
            <c:numRef>
              <c:f>'6'!$I$11:$I$21</c:f>
              <c:numCache>
                <c:formatCode>General</c:formatCode>
                <c:ptCount val="11"/>
                <c:pt idx="0">
                  <c:v>-5</c:v>
                </c:pt>
                <c:pt idx="1">
                  <c:v>-4</c:v>
                </c:pt>
                <c:pt idx="2">
                  <c:v>-3</c:v>
                </c:pt>
                <c:pt idx="3">
                  <c:v>-2</c:v>
                </c:pt>
                <c:pt idx="4">
                  <c:v>-1</c:v>
                </c:pt>
                <c:pt idx="5">
                  <c:v>0</c:v>
                </c:pt>
                <c:pt idx="6">
                  <c:v>1</c:v>
                </c:pt>
                <c:pt idx="7">
                  <c:v>2</c:v>
                </c:pt>
                <c:pt idx="8">
                  <c:v>3</c:v>
                </c:pt>
                <c:pt idx="9">
                  <c:v>4</c:v>
                </c:pt>
                <c:pt idx="10">
                  <c:v>5</c:v>
                </c:pt>
              </c:numCache>
            </c:numRef>
          </c:xVal>
          <c:yVal>
            <c:numRef>
              <c:f>'6'!$H$11:$H$21</c:f>
              <c:numCache>
                <c:formatCode>General</c:formatCode>
                <c:ptCount val="11"/>
                <c:pt idx="0">
                  <c:v>3.9398601398601434</c:v>
                </c:pt>
                <c:pt idx="1">
                  <c:v>1.786853146853149</c:v>
                </c:pt>
                <c:pt idx="2">
                  <c:v>0.39188811188811279</c:v>
                </c:pt>
                <c:pt idx="3">
                  <c:v>-0.24503496503496547</c:v>
                </c:pt>
                <c:pt idx="4">
                  <c:v>-0.12391608391608527</c:v>
                </c:pt>
                <c:pt idx="5">
                  <c:v>0.75524475524475321</c:v>
                </c:pt>
                <c:pt idx="6">
                  <c:v>2.3924475524475501</c:v>
                </c:pt>
                <c:pt idx="7">
                  <c:v>4.7876923076923052</c:v>
                </c:pt>
                <c:pt idx="8">
                  <c:v>7.9409790209790181</c:v>
                </c:pt>
                <c:pt idx="9">
                  <c:v>11.85230769230769</c:v>
                </c:pt>
                <c:pt idx="10">
                  <c:v>16.521678321678319</c:v>
                </c:pt>
              </c:numCache>
            </c:numRef>
          </c:yVal>
          <c:smooth val="1"/>
        </c:ser>
        <c:axId val="64477056"/>
        <c:axId val="67846144"/>
      </c:scatterChart>
      <c:valAx>
        <c:axId val="64477056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x</a:t>
                </a:r>
              </a:p>
            </c:rich>
          </c:tx>
          <c:layout/>
        </c:title>
        <c:numFmt formatCode="General" sourceLinked="1"/>
        <c:tickLblPos val="nextTo"/>
        <c:crossAx val="67846144"/>
        <c:crosses val="autoZero"/>
        <c:crossBetween val="midCat"/>
      </c:valAx>
      <c:valAx>
        <c:axId val="67846144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f(x)</a:t>
                </a:r>
              </a:p>
            </c:rich>
          </c:tx>
          <c:layout/>
        </c:title>
        <c:numFmt formatCode="General" sourceLinked="1"/>
        <c:tickLblPos val="nextTo"/>
        <c:crossAx val="64477056"/>
        <c:crosses val="autoZero"/>
        <c:crossBetween val="midCat"/>
      </c:valAx>
    </c:plotArea>
    <c:legend>
      <c:legendPos val="r"/>
      <c:layout/>
    </c:legend>
    <c:plotVisOnly val="1"/>
    <c:dispBlanksAs val="gap"/>
  </c:chart>
  <c:printSettings>
    <c:headerFooter/>
    <c:pageMargins b="0.78740157499999996" l="0.511811024" r="0.511811024" t="0.78740157499999996" header="0.31496062000000058" footer="0.31496062000000058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wmf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3.wmf"/></Relationships>
</file>

<file path=xl/drawings/_rels/vmlDrawing3.vml.rels><?xml version="1.0" encoding="UTF-8" standalone="yes"?>
<Relationships xmlns="http://schemas.openxmlformats.org/package/2006/relationships"><Relationship Id="rId2" Type="http://schemas.openxmlformats.org/officeDocument/2006/relationships/image" Target="../media/image5.wmf"/><Relationship Id="rId1" Type="http://schemas.openxmlformats.org/officeDocument/2006/relationships/image" Target="../media/image4.wmf"/></Relationships>
</file>

<file path=xl/drawings/_rels/vmlDrawing4.vml.rels><?xml version="1.0" encoding="UTF-8" standalone="yes"?>
<Relationships xmlns="http://schemas.openxmlformats.org/package/2006/relationships"><Relationship Id="rId2" Type="http://schemas.openxmlformats.org/officeDocument/2006/relationships/image" Target="../media/image7.wmf"/><Relationship Id="rId1" Type="http://schemas.openxmlformats.org/officeDocument/2006/relationships/image" Target="../media/image6.wmf"/></Relationships>
</file>

<file path=xl/drawings/_rels/vmlDrawing5.vml.rels><?xml version="1.0" encoding="UTF-8" standalone="yes"?>
<Relationships xmlns="http://schemas.openxmlformats.org/package/2006/relationships"><Relationship Id="rId3" Type="http://schemas.openxmlformats.org/officeDocument/2006/relationships/image" Target="../media/image10.wmf"/><Relationship Id="rId2" Type="http://schemas.openxmlformats.org/officeDocument/2006/relationships/image" Target="../media/image9.wmf"/><Relationship Id="rId1" Type="http://schemas.openxmlformats.org/officeDocument/2006/relationships/image" Target="../media/image8.wmf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1.wmf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2.wmf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6.w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47625</xdr:colOff>
      <xdr:row>1</xdr:row>
      <xdr:rowOff>57150</xdr:rowOff>
    </xdr:from>
    <xdr:to>
      <xdr:col>3</xdr:col>
      <xdr:colOff>123825</xdr:colOff>
      <xdr:row>5</xdr:row>
      <xdr:rowOff>95250</xdr:rowOff>
    </xdr:to>
    <xdr:pic>
      <xdr:nvPicPr>
        <xdr:cNvPr id="2051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7225" y="247650"/>
          <a:ext cx="1704975" cy="800100"/>
        </a:xfrm>
        <a:prstGeom prst="rect">
          <a:avLst/>
        </a:prstGeom>
        <a:solidFill>
          <a:schemeClr val="bg1"/>
        </a:solidFill>
      </xdr:spPr>
    </xdr:pic>
    <xdr:clientData/>
  </xdr:twoCellAnchor>
  <xdr:twoCellAnchor>
    <xdr:from>
      <xdr:col>7</xdr:col>
      <xdr:colOff>47625</xdr:colOff>
      <xdr:row>26</xdr:row>
      <xdr:rowOff>171450</xdr:rowOff>
    </xdr:from>
    <xdr:to>
      <xdr:col>9</xdr:col>
      <xdr:colOff>561975</xdr:colOff>
      <xdr:row>30</xdr:row>
      <xdr:rowOff>28575</xdr:rowOff>
    </xdr:to>
    <xdr:sp macro="" textlink="">
      <xdr:nvSpPr>
        <xdr:cNvPr id="4" name="CaixaDeTexto 3"/>
        <xdr:cNvSpPr txBox="1"/>
      </xdr:nvSpPr>
      <xdr:spPr>
        <a:xfrm>
          <a:off x="4314825" y="5124450"/>
          <a:ext cx="1733550" cy="619125"/>
        </a:xfrm>
        <a:prstGeom prst="rect">
          <a:avLst/>
        </a:prstGeom>
        <a:solidFill>
          <a:srgbClr val="00B0F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pt-BR" sz="1100"/>
            <a:t>-2X</a:t>
          </a:r>
          <a:r>
            <a:rPr lang="pt-BR" sz="1100" baseline="-25000"/>
            <a:t>2</a:t>
          </a:r>
          <a:r>
            <a:rPr lang="pt-BR" sz="1100"/>
            <a:t>-1,125X</a:t>
          </a:r>
          <a:r>
            <a:rPr lang="pt-BR" sz="1100" baseline="-25000"/>
            <a:t>4</a:t>
          </a:r>
          <a:r>
            <a:rPr lang="pt-BR" sz="1100"/>
            <a:t>+2,125</a:t>
          </a:r>
        </a:p>
        <a:p>
          <a:r>
            <a:rPr lang="pt-BR" sz="1100"/>
            <a:t>X</a:t>
          </a:r>
          <a:r>
            <a:rPr lang="pt-BR" sz="1100" baseline="-25000"/>
            <a:t>2</a:t>
          </a:r>
          <a:r>
            <a:rPr lang="pt-BR" sz="1100"/>
            <a:t>-0,333X</a:t>
          </a:r>
          <a:r>
            <a:rPr lang="pt-BR" sz="1100" baseline="-25000"/>
            <a:t>4</a:t>
          </a:r>
          <a:r>
            <a:rPr lang="pt-BR" sz="1100"/>
            <a:t>+0,333</a:t>
          </a:r>
        </a:p>
        <a:p>
          <a:r>
            <a:rPr lang="pt-BR" sz="1100"/>
            <a:t>-2X</a:t>
          </a:r>
          <a:r>
            <a:rPr lang="pt-BR" sz="1100" baseline="-25000"/>
            <a:t>2</a:t>
          </a:r>
          <a:r>
            <a:rPr lang="pt-BR" sz="1100"/>
            <a:t>-1,125X</a:t>
          </a:r>
          <a:r>
            <a:rPr lang="pt-BR" sz="1100" baseline="-25000"/>
            <a:t>4</a:t>
          </a:r>
          <a:r>
            <a:rPr lang="pt-BR" sz="1100"/>
            <a:t>+2,125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581024</xdr:colOff>
      <xdr:row>2</xdr:row>
      <xdr:rowOff>142876</xdr:rowOff>
    </xdr:from>
    <xdr:to>
      <xdr:col>21</xdr:col>
      <xdr:colOff>266699</xdr:colOff>
      <xdr:row>19</xdr:row>
      <xdr:rowOff>161925</xdr:rowOff>
    </xdr:to>
    <xdr:graphicFrame macro="">
      <xdr:nvGraphicFramePr>
        <xdr:cNvPr id="9" name="Gráfico 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oleObject" Target="../embeddings/oleObject1.bin"/><Relationship Id="rId1" Type="http://schemas.openxmlformats.org/officeDocument/2006/relationships/vmlDrawing" Target="../drawings/vmlDrawing1.v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oleObject" Target="../embeddings/oleObject2.bin"/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2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oleObject" Target="../embeddings/oleObject4.bin"/><Relationship Id="rId2" Type="http://schemas.openxmlformats.org/officeDocument/2006/relationships/oleObject" Target="../embeddings/oleObject3.bin"/><Relationship Id="rId1" Type="http://schemas.openxmlformats.org/officeDocument/2006/relationships/vmlDrawing" Target="../drawings/vmlDrawing3.vm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oleObject" Target="../embeddings/oleObject6.bin"/><Relationship Id="rId2" Type="http://schemas.openxmlformats.org/officeDocument/2006/relationships/oleObject" Target="../embeddings/oleObject5.bin"/><Relationship Id="rId1" Type="http://schemas.openxmlformats.org/officeDocument/2006/relationships/vmlDrawing" Target="../drawings/vmlDrawing4.vm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oleObject" Target="../embeddings/oleObject8.bin"/><Relationship Id="rId2" Type="http://schemas.openxmlformats.org/officeDocument/2006/relationships/oleObject" Target="../embeddings/oleObject7.bin"/><Relationship Id="rId1" Type="http://schemas.openxmlformats.org/officeDocument/2006/relationships/vmlDrawing" Target="../drawings/vmlDrawing5.vml"/><Relationship Id="rId4" Type="http://schemas.openxmlformats.org/officeDocument/2006/relationships/oleObject" Target="../embeddings/oleObject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oleObject" Target="../embeddings/oleObject10.bin"/><Relationship Id="rId1" Type="http://schemas.openxmlformats.org/officeDocument/2006/relationships/vmlDrawing" Target="../drawings/vmlDrawing6.vm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oleObject" Target="../embeddings/oleObject11.bin"/><Relationship Id="rId1" Type="http://schemas.openxmlformats.org/officeDocument/2006/relationships/vmlDrawing" Target="../drawings/vmlDrawing7.vm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oleObject" Target="../embeddings/oleObject12.bin"/><Relationship Id="rId1" Type="http://schemas.openxmlformats.org/officeDocument/2006/relationships/vmlDrawing" Target="../drawings/vmlDrawing8.v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L17"/>
  <sheetViews>
    <sheetView workbookViewId="0">
      <selection activeCell="B26" sqref="B26"/>
    </sheetView>
  </sheetViews>
  <sheetFormatPr defaultRowHeight="15"/>
  <sheetData>
    <row r="2" spans="2:12">
      <c r="D2" t="s">
        <v>0</v>
      </c>
    </row>
    <row r="4" spans="2:12" ht="15.75">
      <c r="D4" s="28" t="s">
        <v>3</v>
      </c>
      <c r="F4" s="25" t="s">
        <v>4</v>
      </c>
      <c r="H4" s="25" t="s">
        <v>5</v>
      </c>
      <c r="L4" s="1" t="s">
        <v>2</v>
      </c>
    </row>
    <row r="5" spans="2:12">
      <c r="D5" s="10">
        <v>1</v>
      </c>
      <c r="F5" s="10">
        <v>4</v>
      </c>
      <c r="H5" s="12">
        <f t="array" ref="H5:H8">D5:D8+F5:F8</f>
        <v>5</v>
      </c>
    </row>
    <row r="6" spans="2:12">
      <c r="D6" s="10">
        <v>2</v>
      </c>
      <c r="E6" s="9" t="s">
        <v>43</v>
      </c>
      <c r="F6" s="10">
        <v>3</v>
      </c>
      <c r="G6" s="9" t="s">
        <v>44</v>
      </c>
      <c r="H6" s="12">
        <v>5</v>
      </c>
    </row>
    <row r="7" spans="2:12">
      <c r="D7" s="10">
        <v>3</v>
      </c>
      <c r="F7" s="10">
        <v>2</v>
      </c>
      <c r="H7" s="12">
        <v>5</v>
      </c>
    </row>
    <row r="8" spans="2:12">
      <c r="D8" s="10">
        <v>4</v>
      </c>
      <c r="F8" s="10">
        <v>1</v>
      </c>
      <c r="H8" s="12">
        <v>5</v>
      </c>
    </row>
    <row r="9" spans="2:12">
      <c r="B9" s="137"/>
      <c r="C9" s="137"/>
      <c r="D9" s="137"/>
      <c r="E9" s="137"/>
      <c r="F9" s="137"/>
      <c r="G9" s="137"/>
      <c r="H9" s="137"/>
      <c r="I9" s="137"/>
      <c r="J9" s="137"/>
      <c r="K9" s="137"/>
      <c r="L9" s="137"/>
    </row>
    <row r="10" spans="2:12">
      <c r="D10" t="s">
        <v>1</v>
      </c>
    </row>
    <row r="12" spans="2:12">
      <c r="D12" s="25" t="s">
        <v>3</v>
      </c>
      <c r="F12" s="25" t="s">
        <v>4</v>
      </c>
      <c r="H12" s="72" t="s">
        <v>5</v>
      </c>
    </row>
    <row r="13" spans="2:12">
      <c r="D13" s="10">
        <v>1</v>
      </c>
      <c r="F13" s="10">
        <v>4</v>
      </c>
      <c r="H13" s="12">
        <f t="array" ref="H13:H16">D13:D16*F13:F16</f>
        <v>4</v>
      </c>
    </row>
    <row r="14" spans="2:12">
      <c r="D14" s="10">
        <v>2</v>
      </c>
      <c r="E14" s="9" t="s">
        <v>7</v>
      </c>
      <c r="F14" s="10">
        <v>3</v>
      </c>
      <c r="G14" s="9" t="s">
        <v>44</v>
      </c>
      <c r="H14" s="12">
        <v>6</v>
      </c>
    </row>
    <row r="15" spans="2:12">
      <c r="D15" s="10">
        <v>3</v>
      </c>
      <c r="F15" s="10">
        <v>2</v>
      </c>
      <c r="H15" s="12">
        <v>6</v>
      </c>
    </row>
    <row r="16" spans="2:12">
      <c r="D16" s="10">
        <v>4</v>
      </c>
      <c r="F16" s="10">
        <v>1</v>
      </c>
      <c r="H16" s="12">
        <v>4</v>
      </c>
    </row>
    <row r="17" spans="2:12">
      <c r="B17" s="137"/>
      <c r="C17" s="137"/>
      <c r="D17" s="137"/>
      <c r="E17" s="137"/>
      <c r="F17" s="137"/>
      <c r="G17" s="137"/>
      <c r="H17" s="137"/>
      <c r="I17" s="137"/>
      <c r="J17" s="137"/>
      <c r="K17" s="137"/>
      <c r="L17" s="137"/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>
  <dimension ref="A3:P20"/>
  <sheetViews>
    <sheetView workbookViewId="0">
      <selection activeCell="A20" sqref="A20:P20"/>
    </sheetView>
  </sheetViews>
  <sheetFormatPr defaultRowHeight="15"/>
  <sheetData>
    <row r="3" spans="1:14">
      <c r="D3" t="s">
        <v>1</v>
      </c>
    </row>
    <row r="5" spans="1:14">
      <c r="C5" s="103" t="s">
        <v>3</v>
      </c>
      <c r="D5" s="104"/>
      <c r="E5" s="104"/>
      <c r="F5" s="105"/>
      <c r="H5" s="25" t="s">
        <v>4</v>
      </c>
      <c r="J5" s="25" t="s">
        <v>5</v>
      </c>
    </row>
    <row r="6" spans="1:14" ht="15.75">
      <c r="C6" s="11">
        <v>0</v>
      </c>
      <c r="D6" s="13">
        <v>1</v>
      </c>
      <c r="E6" s="13">
        <v>2</v>
      </c>
      <c r="F6" s="14">
        <v>3</v>
      </c>
      <c r="H6" s="10">
        <v>1</v>
      </c>
      <c r="J6" s="12">
        <f t="array" ref="J6:J9">_xll.MProd(C6:F9,H6:H9)</f>
        <v>20</v>
      </c>
      <c r="K6" s="1"/>
    </row>
    <row r="7" spans="1:14" ht="15.75">
      <c r="C7" s="11">
        <v>7</v>
      </c>
      <c r="D7" s="15">
        <v>5</v>
      </c>
      <c r="E7" s="13">
        <v>4</v>
      </c>
      <c r="F7" s="14">
        <v>3</v>
      </c>
      <c r="G7" s="9" t="s">
        <v>45</v>
      </c>
      <c r="H7" s="10">
        <v>2</v>
      </c>
      <c r="I7" s="9" t="s">
        <v>44</v>
      </c>
      <c r="J7" s="12">
        <v>41</v>
      </c>
    </row>
    <row r="8" spans="1:14">
      <c r="C8" s="11">
        <v>1</v>
      </c>
      <c r="D8" s="13">
        <v>0</v>
      </c>
      <c r="E8" s="13">
        <v>-1</v>
      </c>
      <c r="F8" s="14">
        <v>2</v>
      </c>
      <c r="H8" s="10">
        <v>3</v>
      </c>
      <c r="J8" s="12">
        <v>6</v>
      </c>
    </row>
    <row r="9" spans="1:14">
      <c r="C9" s="11">
        <v>1</v>
      </c>
      <c r="D9" s="13">
        <v>-1</v>
      </c>
      <c r="E9" s="13">
        <v>2</v>
      </c>
      <c r="F9" s="14">
        <v>0</v>
      </c>
      <c r="H9" s="10">
        <v>4</v>
      </c>
      <c r="J9" s="12">
        <v>5</v>
      </c>
    </row>
    <row r="11" spans="1:14">
      <c r="A11" s="137"/>
      <c r="B11" s="137"/>
      <c r="C11" s="137"/>
      <c r="D11" s="137"/>
      <c r="E11" s="137"/>
      <c r="F11" s="137"/>
      <c r="G11" s="137"/>
      <c r="H11" s="137"/>
      <c r="I11" s="137"/>
      <c r="J11" s="137"/>
      <c r="K11" s="137"/>
      <c r="L11" s="137"/>
      <c r="M11" s="137"/>
      <c r="N11" s="137"/>
    </row>
    <row r="12" spans="1:14">
      <c r="C12" t="s">
        <v>1</v>
      </c>
    </row>
    <row r="14" spans="1:14">
      <c r="C14" s="25" t="s">
        <v>3</v>
      </c>
      <c r="J14" s="109" t="s">
        <v>5</v>
      </c>
      <c r="K14" s="110"/>
      <c r="L14" s="110"/>
      <c r="M14" s="111"/>
    </row>
    <row r="15" spans="1:14">
      <c r="C15" s="10">
        <v>1</v>
      </c>
      <c r="E15" s="106" t="s">
        <v>4</v>
      </c>
      <c r="F15" s="107"/>
      <c r="G15" s="107"/>
      <c r="H15" s="108"/>
      <c r="J15" s="16">
        <f t="array" ref="J15:M18">_xll.MProd(C15:C18,E16:H16)</f>
        <v>4</v>
      </c>
      <c r="K15" s="17">
        <v>3</v>
      </c>
      <c r="L15" s="17">
        <v>2</v>
      </c>
      <c r="M15" s="18">
        <v>1</v>
      </c>
    </row>
    <row r="16" spans="1:14">
      <c r="C16" s="10">
        <v>2</v>
      </c>
      <c r="D16" s="9" t="s">
        <v>45</v>
      </c>
      <c r="E16" s="11">
        <v>4</v>
      </c>
      <c r="F16" s="13">
        <v>3</v>
      </c>
      <c r="G16" s="13">
        <v>2</v>
      </c>
      <c r="H16" s="14">
        <v>1</v>
      </c>
      <c r="I16" s="9" t="s">
        <v>44</v>
      </c>
      <c r="J16" s="16">
        <v>8</v>
      </c>
      <c r="K16" s="17">
        <v>6</v>
      </c>
      <c r="L16" s="17">
        <v>4</v>
      </c>
      <c r="M16" s="18">
        <v>2</v>
      </c>
    </row>
    <row r="17" spans="1:16">
      <c r="C17" s="10">
        <v>3</v>
      </c>
      <c r="J17" s="16">
        <v>12</v>
      </c>
      <c r="K17" s="17">
        <v>9</v>
      </c>
      <c r="L17" s="17">
        <v>6</v>
      </c>
      <c r="M17" s="18">
        <v>3</v>
      </c>
    </row>
    <row r="18" spans="1:16">
      <c r="C18" s="10">
        <v>4</v>
      </c>
      <c r="J18" s="16">
        <v>16</v>
      </c>
      <c r="K18" s="17">
        <v>12</v>
      </c>
      <c r="L18" s="17">
        <v>8</v>
      </c>
      <c r="M18" s="18">
        <v>4</v>
      </c>
    </row>
    <row r="19" spans="1:16">
      <c r="J19" s="9"/>
      <c r="K19" s="9"/>
      <c r="L19" s="9"/>
      <c r="M19" s="9"/>
    </row>
    <row r="20" spans="1:16">
      <c r="A20" s="137"/>
      <c r="B20" s="137"/>
      <c r="C20" s="137"/>
      <c r="D20" s="137"/>
      <c r="E20" s="137"/>
      <c r="F20" s="137"/>
      <c r="G20" s="137"/>
      <c r="H20" s="137"/>
      <c r="I20" s="137"/>
      <c r="J20" s="137"/>
      <c r="K20" s="137"/>
      <c r="L20" s="137"/>
      <c r="M20" s="137"/>
      <c r="N20" s="137"/>
      <c r="O20" s="137"/>
      <c r="P20" s="137"/>
    </row>
  </sheetData>
  <mergeCells count="3">
    <mergeCell ref="C5:F5"/>
    <mergeCell ref="E15:H15"/>
    <mergeCell ref="J14:M14"/>
  </mergeCells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>
  <dimension ref="A2:Z146"/>
  <sheetViews>
    <sheetView topLeftCell="A19" workbookViewId="0">
      <selection activeCell="J145" sqref="J145:J146"/>
    </sheetView>
  </sheetViews>
  <sheetFormatPr defaultRowHeight="15"/>
  <cols>
    <col min="9" max="9" width="12" customWidth="1"/>
    <col min="11" max="11" width="12" bestFit="1" customWidth="1"/>
  </cols>
  <sheetData>
    <row r="2" spans="1:14">
      <c r="A2" t="s">
        <v>6</v>
      </c>
    </row>
    <row r="3" spans="1:14">
      <c r="B3" s="106" t="s">
        <v>3</v>
      </c>
      <c r="C3" s="112"/>
      <c r="D3" s="112"/>
      <c r="E3" s="113"/>
      <c r="G3" s="25" t="s">
        <v>45</v>
      </c>
      <c r="I3" s="25" t="s">
        <v>4</v>
      </c>
    </row>
    <row r="4" spans="1:14">
      <c r="B4" s="16">
        <v>1</v>
      </c>
      <c r="C4" s="17">
        <v>9</v>
      </c>
      <c r="D4" s="17">
        <v>-1</v>
      </c>
      <c r="E4" s="18">
        <v>4</v>
      </c>
      <c r="G4" s="12" t="s">
        <v>8</v>
      </c>
      <c r="I4" s="21">
        <v>18</v>
      </c>
    </row>
    <row r="5" spans="1:14">
      <c r="B5" s="16">
        <v>2</v>
      </c>
      <c r="C5" s="17">
        <v>0</v>
      </c>
      <c r="D5" s="17">
        <v>1</v>
      </c>
      <c r="E5" s="18">
        <v>1</v>
      </c>
      <c r="F5" s="9" t="s">
        <v>45</v>
      </c>
      <c r="G5" s="12" t="s">
        <v>9</v>
      </c>
      <c r="H5" s="9" t="s">
        <v>44</v>
      </c>
      <c r="I5" s="21">
        <v>-2</v>
      </c>
    </row>
    <row r="6" spans="1:14">
      <c r="B6" s="16">
        <v>1</v>
      </c>
      <c r="C6" s="17">
        <v>2</v>
      </c>
      <c r="D6" s="17">
        <v>-4</v>
      </c>
      <c r="E6" s="18">
        <v>0</v>
      </c>
      <c r="G6" s="12" t="s">
        <v>10</v>
      </c>
      <c r="I6" s="21">
        <v>17</v>
      </c>
    </row>
    <row r="7" spans="1:14">
      <c r="B7" s="16">
        <v>1</v>
      </c>
      <c r="C7" s="17">
        <v>5</v>
      </c>
      <c r="D7" s="17">
        <v>1</v>
      </c>
      <c r="E7" s="18">
        <v>1</v>
      </c>
      <c r="G7" s="12" t="s">
        <v>11</v>
      </c>
      <c r="I7" s="21">
        <v>7</v>
      </c>
    </row>
    <row r="8" spans="1:14">
      <c r="A8" s="137"/>
      <c r="B8" s="137"/>
      <c r="C8" s="137"/>
      <c r="D8" s="137"/>
      <c r="E8" s="137"/>
      <c r="F8" s="137"/>
      <c r="G8" s="137"/>
      <c r="H8" s="137"/>
      <c r="I8" s="137"/>
      <c r="J8" s="137"/>
      <c r="K8" s="137"/>
      <c r="L8" s="137"/>
      <c r="M8" s="137"/>
      <c r="N8" s="137"/>
    </row>
    <row r="9" spans="1:14">
      <c r="A9" t="s">
        <v>12</v>
      </c>
      <c r="B9" s="26" t="s">
        <v>13</v>
      </c>
      <c r="C9" s="27">
        <f>_xll.MRank(B4:E7)</f>
        <v>4</v>
      </c>
    </row>
    <row r="11" spans="1:14">
      <c r="A11" s="137"/>
      <c r="B11" s="137"/>
      <c r="C11" s="137"/>
      <c r="D11" s="137"/>
      <c r="E11" s="137"/>
      <c r="F11" s="137"/>
      <c r="G11" s="137"/>
      <c r="H11" s="137"/>
      <c r="I11" s="137"/>
      <c r="J11" s="137"/>
      <c r="K11" s="137"/>
      <c r="L11" s="137"/>
      <c r="M11" s="137"/>
      <c r="N11" s="137"/>
    </row>
    <row r="12" spans="1:14">
      <c r="A12" t="s">
        <v>14</v>
      </c>
      <c r="B12" s="26" t="s">
        <v>15</v>
      </c>
      <c r="C12" s="27">
        <f t="array" ref="C12">_xll.MDet(B4:E7)</f>
        <v>-139</v>
      </c>
      <c r="H12" t="s">
        <v>121</v>
      </c>
    </row>
    <row r="13" spans="1:14">
      <c r="C13" s="106" t="s">
        <v>16</v>
      </c>
      <c r="D13" s="112"/>
      <c r="E13" s="112"/>
      <c r="F13" s="113"/>
    </row>
    <row r="14" spans="1:14">
      <c r="C14" s="106" t="s">
        <v>17</v>
      </c>
      <c r="D14" s="112"/>
      <c r="E14" s="112"/>
      <c r="F14" s="113"/>
      <c r="H14" s="25" t="s">
        <v>4</v>
      </c>
      <c r="J14" s="25" t="s">
        <v>45</v>
      </c>
    </row>
    <row r="15" spans="1:14">
      <c r="C15" s="22">
        <f t="array" ref="C15:F18">_xll.MInv(B4:E7)</f>
        <v>-0.14388489208633093</v>
      </c>
      <c r="D15" s="23">
        <v>0.38848920863309355</v>
      </c>
      <c r="E15" s="23">
        <v>0.17985611510791366</v>
      </c>
      <c r="F15" s="24">
        <v>0.18705035971223022</v>
      </c>
      <c r="H15" s="29">
        <v>18</v>
      </c>
      <c r="J15" s="30">
        <f t="array" ref="J15:J18">_xll.MProd(C15:F18,H15:H18)</f>
        <v>0.99999999999999978</v>
      </c>
    </row>
    <row r="16" spans="1:14">
      <c r="C16" s="22">
        <v>-2.8776978417266175E-2</v>
      </c>
      <c r="D16" s="23">
        <v>-0.12230215827338128</v>
      </c>
      <c r="E16" s="23">
        <v>3.5971223021582718E-2</v>
      </c>
      <c r="F16" s="24">
        <v>0.23741007194244601</v>
      </c>
      <c r="G16" s="9" t="s">
        <v>45</v>
      </c>
      <c r="H16" s="20">
        <v>-2</v>
      </c>
      <c r="I16" s="9" t="s">
        <v>44</v>
      </c>
      <c r="J16" s="21">
        <v>1.9999999999999998</v>
      </c>
    </row>
    <row r="17" spans="1:26">
      <c r="C17" s="22">
        <v>-5.035971223021582E-2</v>
      </c>
      <c r="D17" s="23">
        <v>3.5971223021582725E-2</v>
      </c>
      <c r="E17" s="23">
        <v>-0.18705035971223022</v>
      </c>
      <c r="F17" s="24">
        <v>0.16546762589928055</v>
      </c>
      <c r="H17" s="20">
        <v>17</v>
      </c>
      <c r="J17" s="21">
        <v>-3</v>
      </c>
    </row>
    <row r="18" spans="1:26">
      <c r="C18" s="22">
        <v>0.33812949640287771</v>
      </c>
      <c r="D18" s="23">
        <v>0.18705035971223022</v>
      </c>
      <c r="E18" s="23">
        <v>-0.1726618705035971</v>
      </c>
      <c r="F18" s="24">
        <v>-0.53956834532374098</v>
      </c>
      <c r="H18" s="20">
        <v>7</v>
      </c>
      <c r="J18" s="21">
        <v>-0.99999999999999911</v>
      </c>
    </row>
    <row r="19" spans="1:26">
      <c r="A19" s="137"/>
      <c r="B19" s="137"/>
      <c r="C19" s="137"/>
      <c r="D19" s="137"/>
      <c r="E19" s="137"/>
      <c r="F19" s="137"/>
      <c r="G19" s="137"/>
      <c r="H19" s="137"/>
      <c r="I19" s="137"/>
      <c r="J19" s="137"/>
      <c r="K19" s="137"/>
      <c r="L19" s="137"/>
      <c r="M19" s="137"/>
      <c r="N19" s="137"/>
      <c r="O19" s="137"/>
      <c r="P19" s="137"/>
      <c r="Q19" s="137"/>
      <c r="R19" s="137"/>
      <c r="S19" s="137"/>
      <c r="T19" s="137"/>
      <c r="U19" s="137"/>
      <c r="V19" s="137"/>
      <c r="W19" s="137"/>
      <c r="X19" s="137"/>
      <c r="Y19" s="137"/>
      <c r="Z19" s="137"/>
    </row>
    <row r="20" spans="1:26">
      <c r="A20" s="137"/>
      <c r="B20" s="137"/>
      <c r="C20" s="137"/>
      <c r="D20" s="137"/>
      <c r="E20" s="137"/>
      <c r="F20" s="137"/>
      <c r="G20" s="137"/>
      <c r="H20" s="137"/>
      <c r="I20" s="137"/>
      <c r="J20" s="137"/>
      <c r="K20" s="137"/>
      <c r="L20" s="137"/>
      <c r="M20" s="137"/>
      <c r="N20" s="137"/>
      <c r="O20" s="137"/>
      <c r="P20" s="137"/>
      <c r="Q20" s="137"/>
      <c r="R20" s="137"/>
      <c r="S20" s="137"/>
      <c r="T20" s="137"/>
      <c r="U20" s="137"/>
      <c r="V20" s="137"/>
      <c r="W20" s="137"/>
      <c r="X20" s="137"/>
      <c r="Y20" s="137"/>
      <c r="Z20" s="137"/>
    </row>
    <row r="21" spans="1:26">
      <c r="A21" t="s">
        <v>18</v>
      </c>
      <c r="B21" s="117" t="s">
        <v>122</v>
      </c>
      <c r="C21" s="118"/>
      <c r="D21" s="118"/>
      <c r="E21" s="119"/>
      <c r="F21" s="25" t="s">
        <v>45</v>
      </c>
      <c r="I21" s="137"/>
      <c r="J21" t="s">
        <v>19</v>
      </c>
      <c r="K21" s="106" t="s">
        <v>47</v>
      </c>
      <c r="L21" s="113"/>
      <c r="O21" s="106" t="s">
        <v>48</v>
      </c>
      <c r="P21" s="112"/>
      <c r="Q21" s="112"/>
      <c r="R21" s="113"/>
      <c r="T21" s="106" t="s">
        <v>50</v>
      </c>
      <c r="U21" s="112"/>
      <c r="V21" s="113"/>
      <c r="X21" s="106" t="s">
        <v>46</v>
      </c>
      <c r="Y21" s="113"/>
      <c r="Z21" s="137"/>
    </row>
    <row r="22" spans="1:26">
      <c r="F22" s="21">
        <f t="array" ref="F22:F25">_xll.SysLin(B4:E7,I4:I7)</f>
        <v>1.0000000000000002</v>
      </c>
      <c r="I22" s="137"/>
      <c r="K22" s="35" t="s">
        <v>45</v>
      </c>
      <c r="L22" s="19"/>
      <c r="O22" s="106" t="s">
        <v>17</v>
      </c>
      <c r="P22" s="112"/>
      <c r="Q22" s="112"/>
      <c r="R22" s="113"/>
      <c r="T22" s="106" t="s">
        <v>49</v>
      </c>
      <c r="U22" s="112"/>
      <c r="V22" s="113"/>
      <c r="X22" s="106" t="s">
        <v>51</v>
      </c>
      <c r="Y22" s="113"/>
      <c r="Z22" s="137"/>
    </row>
    <row r="23" spans="1:26">
      <c r="F23" s="21">
        <v>2</v>
      </c>
      <c r="I23" s="137"/>
      <c r="K23" s="31">
        <v>1.0000000000000002</v>
      </c>
      <c r="O23" s="32">
        <v>-0.14388489208633093</v>
      </c>
      <c r="P23" s="33">
        <v>0.38848920863309355</v>
      </c>
      <c r="Q23" s="33">
        <v>0.17985611510791366</v>
      </c>
      <c r="R23" s="34">
        <v>0.18705035971223022</v>
      </c>
      <c r="T23" s="114">
        <v>-139</v>
      </c>
      <c r="U23" s="115"/>
      <c r="V23" s="116"/>
      <c r="X23" s="25" t="s">
        <v>52</v>
      </c>
      <c r="Z23" s="137"/>
    </row>
    <row r="24" spans="1:26">
      <c r="F24" s="21">
        <v>-3</v>
      </c>
      <c r="I24" s="137"/>
      <c r="K24" s="12">
        <v>2</v>
      </c>
      <c r="O24" s="22">
        <v>-2.8776978417266175E-2</v>
      </c>
      <c r="P24" s="23">
        <v>-0.12230215827338128</v>
      </c>
      <c r="Q24" s="23">
        <v>3.5971223021582718E-2</v>
      </c>
      <c r="R24" s="24">
        <v>0.23741007194244601</v>
      </c>
      <c r="X24" s="30">
        <v>0.99999999999999978</v>
      </c>
      <c r="Z24" s="137"/>
    </row>
    <row r="25" spans="1:26">
      <c r="F25" s="21">
        <v>-1.0000000000000004</v>
      </c>
      <c r="I25" s="137"/>
      <c r="K25" s="12">
        <v>-3</v>
      </c>
      <c r="O25" s="22">
        <v>-5.035971223021582E-2</v>
      </c>
      <c r="P25" s="23">
        <v>3.5971223021582725E-2</v>
      </c>
      <c r="Q25" s="23">
        <v>-0.18705035971223022</v>
      </c>
      <c r="R25" s="24">
        <v>0.16546762589928055</v>
      </c>
      <c r="X25" s="21">
        <v>1.9999999999999998</v>
      </c>
      <c r="Z25" s="137"/>
    </row>
    <row r="26" spans="1:26">
      <c r="I26" s="137"/>
      <c r="K26" s="12">
        <v>-1.0000000000000004</v>
      </c>
      <c r="O26" s="22">
        <v>0.33812949640287771</v>
      </c>
      <c r="P26" s="23">
        <v>0.18705035971223022</v>
      </c>
      <c r="Q26" s="23">
        <v>-0.1726618705035971</v>
      </c>
      <c r="R26" s="24">
        <v>-0.53956834532374098</v>
      </c>
      <c r="X26" s="21">
        <v>-3</v>
      </c>
      <c r="Z26" s="137"/>
    </row>
    <row r="27" spans="1:26">
      <c r="I27" s="137"/>
      <c r="X27" s="21">
        <v>-0.99999999999999911</v>
      </c>
      <c r="Z27" s="137"/>
    </row>
    <row r="28" spans="1:26">
      <c r="A28" s="137"/>
      <c r="B28" s="137"/>
      <c r="C28" s="137"/>
      <c r="D28" s="137"/>
      <c r="E28" s="137"/>
      <c r="F28" s="137"/>
      <c r="G28" s="137"/>
      <c r="H28" s="137"/>
      <c r="I28" s="137"/>
      <c r="J28" s="137"/>
      <c r="K28" s="137"/>
      <c r="L28" s="137"/>
      <c r="M28" s="137"/>
      <c r="N28" s="137"/>
      <c r="O28" s="137"/>
      <c r="P28" s="137"/>
      <c r="Q28" s="137"/>
      <c r="R28" s="137"/>
      <c r="S28" s="137"/>
      <c r="T28" s="137"/>
      <c r="U28" s="137"/>
      <c r="V28" s="137"/>
      <c r="W28" s="137"/>
      <c r="X28" s="137"/>
      <c r="Y28" s="137"/>
      <c r="Z28" s="137"/>
    </row>
    <row r="29" spans="1:26" ht="18">
      <c r="A29" t="s">
        <v>20</v>
      </c>
      <c r="C29" s="106" t="s">
        <v>53</v>
      </c>
      <c r="D29" s="112"/>
      <c r="E29" s="112"/>
      <c r="F29" s="112"/>
      <c r="G29" s="113"/>
      <c r="J29" s="137"/>
      <c r="K29" t="s">
        <v>74</v>
      </c>
      <c r="L29" s="106" t="s">
        <v>75</v>
      </c>
      <c r="M29" s="112"/>
      <c r="N29" s="112"/>
      <c r="O29" s="112"/>
      <c r="P29" s="113"/>
    </row>
    <row r="30" spans="1:26">
      <c r="C30" s="36">
        <v>1</v>
      </c>
      <c r="D30" s="37">
        <v>9</v>
      </c>
      <c r="E30" s="37">
        <v>-1</v>
      </c>
      <c r="F30" s="38">
        <v>4</v>
      </c>
      <c r="G30" s="31">
        <v>18</v>
      </c>
      <c r="J30" s="137"/>
      <c r="L30" t="s">
        <v>21</v>
      </c>
    </row>
    <row r="31" spans="1:26">
      <c r="C31" s="16">
        <v>2</v>
      </c>
      <c r="D31" s="17">
        <v>0</v>
      </c>
      <c r="E31" s="17">
        <v>1</v>
      </c>
      <c r="F31" s="18">
        <v>1</v>
      </c>
      <c r="G31" s="12">
        <v>-2</v>
      </c>
      <c r="J31" s="137"/>
      <c r="L31" s="51">
        <v>1</v>
      </c>
      <c r="M31" s="54">
        <v>9</v>
      </c>
      <c r="N31" s="54">
        <v>-1</v>
      </c>
      <c r="O31" s="54">
        <v>4</v>
      </c>
      <c r="P31" s="53">
        <v>18</v>
      </c>
    </row>
    <row r="32" spans="1:26">
      <c r="C32" s="16">
        <v>1</v>
      </c>
      <c r="D32" s="17">
        <v>2</v>
      </c>
      <c r="E32" s="17">
        <v>-4</v>
      </c>
      <c r="F32" s="18">
        <v>0</v>
      </c>
      <c r="G32" s="12">
        <v>17</v>
      </c>
      <c r="J32" s="137"/>
      <c r="L32" s="51">
        <v>2</v>
      </c>
      <c r="M32" s="54">
        <v>0</v>
      </c>
      <c r="N32" s="54">
        <v>1</v>
      </c>
      <c r="O32" s="54">
        <v>1</v>
      </c>
      <c r="P32" s="53">
        <v>-2</v>
      </c>
    </row>
    <row r="33" spans="2:24">
      <c r="C33" s="16">
        <v>1</v>
      </c>
      <c r="D33" s="17">
        <v>5</v>
      </c>
      <c r="E33" s="17">
        <v>1</v>
      </c>
      <c r="F33" s="18">
        <v>1</v>
      </c>
      <c r="G33" s="12">
        <v>7</v>
      </c>
      <c r="J33" s="137"/>
      <c r="L33" s="51">
        <v>1</v>
      </c>
      <c r="M33" s="54">
        <v>2</v>
      </c>
      <c r="N33" s="54">
        <v>-4</v>
      </c>
      <c r="O33" s="54">
        <v>0</v>
      </c>
      <c r="P33" s="53">
        <v>17</v>
      </c>
    </row>
    <row r="34" spans="2:24">
      <c r="J34" s="137"/>
      <c r="L34" s="51">
        <v>1</v>
      </c>
      <c r="M34" s="54">
        <v>5</v>
      </c>
      <c r="N34" s="54">
        <v>1</v>
      </c>
      <c r="O34" s="54">
        <v>1</v>
      </c>
      <c r="P34" s="53">
        <v>7</v>
      </c>
    </row>
    <row r="35" spans="2:24">
      <c r="B35" s="39"/>
      <c r="C35" s="26" t="s">
        <v>54</v>
      </c>
      <c r="D35" s="27">
        <f>_xll.MRank(C30:G33)</f>
        <v>4</v>
      </c>
      <c r="J35" s="137"/>
    </row>
    <row r="36" spans="2:24">
      <c r="J36" s="137"/>
      <c r="L36" s="44">
        <v>1</v>
      </c>
      <c r="M36" s="45">
        <v>9</v>
      </c>
      <c r="N36" s="45">
        <v>-1</v>
      </c>
      <c r="O36" s="45">
        <v>4</v>
      </c>
      <c r="P36" s="46">
        <v>18</v>
      </c>
      <c r="Q36" s="5" t="s">
        <v>22</v>
      </c>
      <c r="T36" s="5"/>
      <c r="X36" s="5"/>
    </row>
    <row r="37" spans="2:24">
      <c r="B37" s="64" t="s">
        <v>55</v>
      </c>
      <c r="C37" s="75"/>
      <c r="D37" s="75"/>
      <c r="E37" s="75"/>
      <c r="F37" s="65"/>
      <c r="H37" s="8"/>
      <c r="J37" s="137"/>
      <c r="L37" s="44">
        <v>2</v>
      </c>
      <c r="M37" s="45">
        <v>0</v>
      </c>
      <c r="N37" s="45">
        <v>1</v>
      </c>
      <c r="O37" s="45">
        <v>1</v>
      </c>
      <c r="P37" s="46">
        <v>-2</v>
      </c>
      <c r="Q37" s="5" t="s">
        <v>22</v>
      </c>
      <c r="T37" s="5"/>
      <c r="X37" s="5"/>
    </row>
    <row r="38" spans="2:24">
      <c r="B38" s="8"/>
      <c r="H38" s="8"/>
      <c r="J38" s="137"/>
      <c r="L38" s="44">
        <v>1</v>
      </c>
      <c r="M38" s="45">
        <v>2</v>
      </c>
      <c r="N38" s="45">
        <v>-4</v>
      </c>
      <c r="O38" s="45">
        <v>0</v>
      </c>
      <c r="P38" s="46">
        <v>17</v>
      </c>
      <c r="Q38" s="5"/>
      <c r="T38" s="5"/>
      <c r="X38" s="5"/>
    </row>
    <row r="39" spans="2:24">
      <c r="B39" s="106" t="s">
        <v>56</v>
      </c>
      <c r="C39" s="112"/>
      <c r="D39" s="112"/>
      <c r="E39" s="112"/>
      <c r="F39" s="113"/>
      <c r="H39" s="8"/>
      <c r="J39" s="137"/>
      <c r="L39" s="44">
        <v>1</v>
      </c>
      <c r="M39" s="45">
        <v>5</v>
      </c>
      <c r="N39" s="45">
        <v>1</v>
      </c>
      <c r="O39" s="45">
        <v>1</v>
      </c>
      <c r="P39" s="46">
        <v>7</v>
      </c>
      <c r="Q39" s="5"/>
      <c r="T39" s="5"/>
      <c r="X39" s="5"/>
    </row>
    <row r="40" spans="2:24">
      <c r="B40" s="48">
        <v>1</v>
      </c>
      <c r="C40" s="49">
        <v>9</v>
      </c>
      <c r="D40" s="49">
        <v>-1</v>
      </c>
      <c r="E40" s="50">
        <v>4</v>
      </c>
      <c r="F40" s="29">
        <v>18</v>
      </c>
      <c r="H40" s="8"/>
      <c r="J40" s="137"/>
      <c r="L40" s="5"/>
      <c r="M40" s="5"/>
      <c r="N40" s="5"/>
      <c r="O40" s="5"/>
      <c r="P40" s="5"/>
      <c r="Q40" s="5"/>
      <c r="T40" s="5"/>
      <c r="X40" s="5"/>
    </row>
    <row r="41" spans="2:24">
      <c r="B41" s="51">
        <v>2</v>
      </c>
      <c r="C41" s="52">
        <v>0</v>
      </c>
      <c r="D41" s="52">
        <v>1</v>
      </c>
      <c r="E41" s="53">
        <v>1</v>
      </c>
      <c r="F41" s="20">
        <v>-2</v>
      </c>
      <c r="H41" s="8"/>
      <c r="J41" s="137"/>
      <c r="L41" s="5" t="s">
        <v>23</v>
      </c>
      <c r="M41" s="5"/>
      <c r="N41" s="5"/>
      <c r="O41" s="5"/>
      <c r="P41" s="5"/>
      <c r="Q41" s="5"/>
      <c r="S41" s="5"/>
      <c r="T41" s="5"/>
      <c r="U41" s="5"/>
      <c r="V41" s="5"/>
      <c r="W41" s="5"/>
      <c r="X41" s="5"/>
    </row>
    <row r="42" spans="2:24">
      <c r="B42" s="51">
        <v>1</v>
      </c>
      <c r="C42" s="52">
        <v>2</v>
      </c>
      <c r="D42" s="52">
        <v>-4</v>
      </c>
      <c r="E42" s="53">
        <v>0</v>
      </c>
      <c r="F42" s="20">
        <v>17</v>
      </c>
      <c r="H42" s="8"/>
      <c r="J42" s="137"/>
      <c r="L42" s="5"/>
      <c r="M42" s="5"/>
      <c r="N42" s="5"/>
      <c r="O42" s="5"/>
      <c r="P42" s="5"/>
      <c r="Q42" s="5"/>
      <c r="S42" s="5"/>
      <c r="T42" s="5"/>
      <c r="U42" s="5"/>
      <c r="V42" s="5"/>
      <c r="W42" s="5"/>
      <c r="X42" s="5"/>
    </row>
    <row r="43" spans="2:24">
      <c r="B43" s="51">
        <v>1</v>
      </c>
      <c r="C43" s="52">
        <v>5</v>
      </c>
      <c r="D43" s="52">
        <v>1</v>
      </c>
      <c r="E43" s="53">
        <v>1</v>
      </c>
      <c r="F43" s="20">
        <v>7</v>
      </c>
      <c r="H43" s="8"/>
      <c r="J43" s="137"/>
      <c r="L43" s="44">
        <v>2</v>
      </c>
      <c r="M43" s="45">
        <v>0</v>
      </c>
      <c r="N43" s="45">
        <v>1</v>
      </c>
      <c r="O43" s="45">
        <v>1</v>
      </c>
      <c r="P43" s="46">
        <v>-2</v>
      </c>
      <c r="Q43" s="5">
        <v>-0.5</v>
      </c>
      <c r="S43" s="5"/>
      <c r="T43" s="5"/>
      <c r="U43" s="5"/>
      <c r="V43" s="5"/>
      <c r="W43" s="5"/>
      <c r="X43" s="5"/>
    </row>
    <row r="44" spans="2:24">
      <c r="B44" s="2"/>
      <c r="C44" s="2"/>
      <c r="D44" s="2"/>
      <c r="E44" s="2"/>
      <c r="F44" s="2"/>
      <c r="H44" s="8"/>
      <c r="J44" s="137"/>
      <c r="L44" s="44">
        <v>1</v>
      </c>
      <c r="M44" s="45">
        <v>9</v>
      </c>
      <c r="N44" s="45">
        <v>-1</v>
      </c>
      <c r="O44" s="45">
        <v>4</v>
      </c>
      <c r="P44" s="46">
        <v>18</v>
      </c>
      <c r="Q44" s="5">
        <v>1</v>
      </c>
      <c r="S44" s="5"/>
      <c r="T44" s="5"/>
      <c r="U44" s="5"/>
      <c r="V44" s="5"/>
      <c r="W44" s="5"/>
      <c r="X44" s="5"/>
    </row>
    <row r="45" spans="2:24">
      <c r="B45" s="106" t="s">
        <v>57</v>
      </c>
      <c r="C45" s="112"/>
      <c r="D45" s="112"/>
      <c r="E45" s="112"/>
      <c r="F45" s="113"/>
      <c r="H45" s="8"/>
      <c r="J45" s="137"/>
      <c r="L45" s="44">
        <v>1</v>
      </c>
      <c r="M45" s="45">
        <v>2</v>
      </c>
      <c r="N45" s="45">
        <v>-4</v>
      </c>
      <c r="O45" s="45">
        <v>0</v>
      </c>
      <c r="P45" s="46">
        <v>17</v>
      </c>
      <c r="Q45" s="5"/>
      <c r="S45" s="5"/>
      <c r="T45" s="5"/>
      <c r="X45" s="5"/>
    </row>
    <row r="46" spans="2:24">
      <c r="B46" s="40">
        <f t="array" ref="B46:F49">_xll.GJstep(B40:F43)</f>
        <v>2</v>
      </c>
      <c r="C46" s="41">
        <v>0</v>
      </c>
      <c r="D46" s="41">
        <v>1</v>
      </c>
      <c r="E46" s="42">
        <v>1</v>
      </c>
      <c r="F46" s="43">
        <v>-2</v>
      </c>
      <c r="H46" s="8"/>
      <c r="J46" s="137"/>
      <c r="L46" s="44">
        <v>1</v>
      </c>
      <c r="M46" s="45">
        <v>5</v>
      </c>
      <c r="N46" s="45">
        <v>1</v>
      </c>
      <c r="O46" s="45">
        <v>1</v>
      </c>
      <c r="P46" s="46">
        <v>7</v>
      </c>
      <c r="Q46" s="5"/>
      <c r="S46" s="5"/>
      <c r="T46" s="5"/>
      <c r="X46" s="5"/>
    </row>
    <row r="47" spans="2:24">
      <c r="B47" s="44">
        <v>1</v>
      </c>
      <c r="C47" s="45">
        <v>9</v>
      </c>
      <c r="D47" s="45">
        <v>-1</v>
      </c>
      <c r="E47" s="46">
        <v>4</v>
      </c>
      <c r="F47" s="47">
        <v>18</v>
      </c>
      <c r="H47" s="8"/>
      <c r="J47" s="137"/>
      <c r="L47" s="5"/>
      <c r="M47" s="5"/>
      <c r="N47" s="5"/>
      <c r="O47" s="5"/>
      <c r="P47" s="5"/>
      <c r="Q47" s="5"/>
      <c r="S47" s="5"/>
      <c r="T47" s="5"/>
      <c r="X47" s="5"/>
    </row>
    <row r="48" spans="2:24">
      <c r="B48" s="44">
        <v>1</v>
      </c>
      <c r="C48" s="45">
        <v>2</v>
      </c>
      <c r="D48" s="45">
        <v>-4</v>
      </c>
      <c r="E48" s="46">
        <v>0</v>
      </c>
      <c r="F48" s="47">
        <v>17</v>
      </c>
      <c r="H48" s="8"/>
      <c r="J48" s="137"/>
      <c r="L48" s="5" t="s">
        <v>24</v>
      </c>
      <c r="M48" s="5"/>
      <c r="N48" s="5"/>
      <c r="O48" s="5"/>
      <c r="P48" s="5"/>
      <c r="Q48" s="5"/>
      <c r="S48" s="5"/>
      <c r="T48" s="5"/>
      <c r="U48" s="5"/>
      <c r="V48" s="5"/>
      <c r="W48" s="5"/>
      <c r="X48" s="5"/>
    </row>
    <row r="49" spans="2:24">
      <c r="B49" s="44">
        <v>1</v>
      </c>
      <c r="C49" s="45">
        <v>5</v>
      </c>
      <c r="D49" s="45">
        <v>1</v>
      </c>
      <c r="E49" s="46">
        <v>1</v>
      </c>
      <c r="F49" s="47">
        <v>7</v>
      </c>
      <c r="H49" s="8"/>
      <c r="J49" s="137"/>
      <c r="L49" s="5"/>
      <c r="M49" s="5"/>
      <c r="N49" s="5"/>
      <c r="O49" s="5"/>
      <c r="P49" s="5"/>
      <c r="Q49" s="5"/>
      <c r="S49" s="5"/>
      <c r="T49" s="5"/>
      <c r="U49" s="5"/>
      <c r="V49" s="5"/>
      <c r="W49" s="5"/>
      <c r="X49" s="5"/>
    </row>
    <row r="50" spans="2:24">
      <c r="B50" s="3"/>
      <c r="C50" s="3"/>
      <c r="D50" s="3"/>
      <c r="E50" s="3"/>
      <c r="F50" s="3"/>
      <c r="H50" s="8"/>
      <c r="J50" s="137"/>
      <c r="L50" s="44">
        <v>2</v>
      </c>
      <c r="M50" s="45">
        <v>0</v>
      </c>
      <c r="N50" s="45">
        <v>1</v>
      </c>
      <c r="O50" s="45">
        <v>1</v>
      </c>
      <c r="P50" s="46">
        <v>-2</v>
      </c>
      <c r="Q50" s="5">
        <v>-0.5</v>
      </c>
      <c r="S50" s="5"/>
      <c r="T50" s="5"/>
      <c r="U50" s="5"/>
      <c r="V50" s="5"/>
      <c r="W50" s="5"/>
      <c r="X50" s="5"/>
    </row>
    <row r="51" spans="2:24">
      <c r="B51" s="106" t="s">
        <v>58</v>
      </c>
      <c r="C51" s="112"/>
      <c r="D51" s="112"/>
      <c r="E51" s="112"/>
      <c r="F51" s="113"/>
      <c r="H51" s="8"/>
      <c r="J51" s="137"/>
      <c r="L51" s="44">
        <v>0</v>
      </c>
      <c r="M51" s="45">
        <v>9</v>
      </c>
      <c r="N51" s="45">
        <v>-1.5</v>
      </c>
      <c r="O51" s="45">
        <v>3.5</v>
      </c>
      <c r="P51" s="46">
        <v>19</v>
      </c>
      <c r="Q51" s="5"/>
      <c r="S51" s="5"/>
      <c r="T51" s="5"/>
      <c r="U51" s="5"/>
      <c r="V51" s="5"/>
      <c r="W51" s="5"/>
      <c r="X51" s="5"/>
    </row>
    <row r="52" spans="2:24">
      <c r="B52" s="40">
        <f t="array" ref="B52:F55">_xll.GJstep(B46:F49)</f>
        <v>2</v>
      </c>
      <c r="C52" s="41">
        <v>0</v>
      </c>
      <c r="D52" s="41">
        <v>1</v>
      </c>
      <c r="E52" s="41">
        <v>1</v>
      </c>
      <c r="F52" s="43">
        <v>-2</v>
      </c>
      <c r="H52" s="8"/>
      <c r="J52" s="137"/>
      <c r="L52" s="44">
        <v>1</v>
      </c>
      <c r="M52" s="45">
        <v>2</v>
      </c>
      <c r="N52" s="45">
        <v>-4</v>
      </c>
      <c r="O52" s="45">
        <v>0</v>
      </c>
      <c r="P52" s="46">
        <v>17</v>
      </c>
      <c r="Q52" s="5">
        <v>1</v>
      </c>
      <c r="S52" s="5"/>
      <c r="T52" s="5"/>
      <c r="X52" s="5"/>
    </row>
    <row r="53" spans="2:24">
      <c r="B53" s="44">
        <v>0</v>
      </c>
      <c r="C53" s="45">
        <v>9</v>
      </c>
      <c r="D53" s="45">
        <v>-1.5</v>
      </c>
      <c r="E53" s="45">
        <v>3.5</v>
      </c>
      <c r="F53" s="47">
        <v>19</v>
      </c>
      <c r="H53" s="8"/>
      <c r="J53" s="137"/>
      <c r="L53" s="44">
        <v>1</v>
      </c>
      <c r="M53" s="45">
        <v>5</v>
      </c>
      <c r="N53" s="45">
        <v>1</v>
      </c>
      <c r="O53" s="45">
        <v>1</v>
      </c>
      <c r="P53" s="46">
        <v>7</v>
      </c>
      <c r="Q53" s="5"/>
      <c r="S53" s="5"/>
      <c r="T53" s="5"/>
      <c r="X53" s="5"/>
    </row>
    <row r="54" spans="2:24">
      <c r="B54" s="44">
        <v>1</v>
      </c>
      <c r="C54" s="45">
        <v>2</v>
      </c>
      <c r="D54" s="45">
        <v>-4</v>
      </c>
      <c r="E54" s="45">
        <v>0</v>
      </c>
      <c r="F54" s="47">
        <v>17</v>
      </c>
      <c r="J54" s="137"/>
      <c r="L54" s="5"/>
      <c r="M54" s="5"/>
      <c r="N54" s="5"/>
      <c r="O54" s="5"/>
      <c r="P54" s="5"/>
      <c r="Q54" s="5"/>
      <c r="S54" s="5"/>
      <c r="T54" s="5"/>
      <c r="X54" s="5"/>
    </row>
    <row r="55" spans="2:24">
      <c r="B55" s="44">
        <v>1</v>
      </c>
      <c r="C55" s="45">
        <v>5</v>
      </c>
      <c r="D55" s="45">
        <v>1</v>
      </c>
      <c r="E55" s="45">
        <v>1</v>
      </c>
      <c r="F55" s="47">
        <v>7</v>
      </c>
      <c r="J55" s="137"/>
      <c r="L55" s="5" t="s">
        <v>25</v>
      </c>
      <c r="M55" s="5"/>
      <c r="N55" s="5"/>
      <c r="O55" s="5"/>
      <c r="P55" s="5"/>
      <c r="Q55" s="5"/>
      <c r="S55" s="5"/>
      <c r="T55" s="5"/>
      <c r="U55" s="5"/>
      <c r="V55" s="5"/>
      <c r="W55" s="5"/>
      <c r="X55" s="5"/>
    </row>
    <row r="56" spans="2:24">
      <c r="B56" s="3"/>
      <c r="C56" s="3"/>
      <c r="D56" s="3"/>
      <c r="E56" s="3"/>
      <c r="F56" s="3"/>
      <c r="J56" s="137"/>
      <c r="L56" s="5"/>
      <c r="M56" s="5"/>
      <c r="N56" s="5"/>
      <c r="O56" s="5"/>
      <c r="P56" s="5"/>
      <c r="Q56" s="5"/>
      <c r="S56" s="5"/>
      <c r="T56" s="5"/>
      <c r="U56" s="5"/>
      <c r="V56" s="5"/>
      <c r="W56" s="5"/>
      <c r="X56" s="5"/>
    </row>
    <row r="57" spans="2:24">
      <c r="B57" s="106" t="s">
        <v>59</v>
      </c>
      <c r="C57" s="112"/>
      <c r="D57" s="112"/>
      <c r="E57" s="112"/>
      <c r="F57" s="113"/>
      <c r="J57" s="137"/>
      <c r="L57" s="44">
        <v>2</v>
      </c>
      <c r="M57" s="45">
        <v>0</v>
      </c>
      <c r="N57" s="45">
        <v>1</v>
      </c>
      <c r="O57" s="45">
        <v>1</v>
      </c>
      <c r="P57" s="46">
        <v>-2</v>
      </c>
      <c r="Q57" s="5">
        <v>-0.5</v>
      </c>
      <c r="S57" s="5"/>
      <c r="T57" s="5"/>
      <c r="U57" s="5"/>
      <c r="V57" s="5"/>
      <c r="W57" s="5"/>
      <c r="X57" s="5"/>
    </row>
    <row r="58" spans="2:24">
      <c r="B58" s="40">
        <f t="array" ref="B58:F61">_xll.GJstep(B52:F55)</f>
        <v>2</v>
      </c>
      <c r="C58" s="41">
        <v>0</v>
      </c>
      <c r="D58" s="41">
        <v>1</v>
      </c>
      <c r="E58" s="42">
        <v>1</v>
      </c>
      <c r="F58" s="43">
        <v>-2</v>
      </c>
      <c r="J58" s="137"/>
      <c r="L58" s="44">
        <v>0</v>
      </c>
      <c r="M58" s="45">
        <v>9</v>
      </c>
      <c r="N58" s="45">
        <v>-1.5</v>
      </c>
      <c r="O58" s="45">
        <v>3.5</v>
      </c>
      <c r="P58" s="46">
        <v>19</v>
      </c>
      <c r="Q58" s="5"/>
      <c r="S58" s="5"/>
      <c r="T58" s="5"/>
      <c r="U58" s="5"/>
      <c r="V58" s="5"/>
      <c r="W58" s="5"/>
      <c r="X58" s="5"/>
    </row>
    <row r="59" spans="2:24">
      <c r="B59" s="44">
        <v>0</v>
      </c>
      <c r="C59" s="45">
        <v>9</v>
      </c>
      <c r="D59" s="45">
        <v>-1.5</v>
      </c>
      <c r="E59" s="46">
        <v>3.5</v>
      </c>
      <c r="F59" s="47">
        <v>19</v>
      </c>
      <c r="J59" s="137"/>
      <c r="L59" s="44">
        <v>0</v>
      </c>
      <c r="M59" s="45">
        <v>2</v>
      </c>
      <c r="N59" s="45">
        <v>-4.5</v>
      </c>
      <c r="O59" s="45">
        <v>-0.5</v>
      </c>
      <c r="P59" s="46">
        <v>18</v>
      </c>
      <c r="Q59" s="5"/>
      <c r="S59" s="5"/>
      <c r="T59" s="5"/>
      <c r="X59" s="5"/>
    </row>
    <row r="60" spans="2:24">
      <c r="B60" s="44">
        <v>0</v>
      </c>
      <c r="C60" s="45">
        <v>2</v>
      </c>
      <c r="D60" s="45">
        <v>-4.5</v>
      </c>
      <c r="E60" s="46">
        <v>-0.5</v>
      </c>
      <c r="F60" s="47">
        <v>18</v>
      </c>
      <c r="J60" s="137"/>
      <c r="L60" s="44">
        <v>1</v>
      </c>
      <c r="M60" s="45">
        <v>5</v>
      </c>
      <c r="N60" s="45">
        <v>1</v>
      </c>
      <c r="O60" s="45">
        <v>1</v>
      </c>
      <c r="P60" s="46">
        <v>7</v>
      </c>
      <c r="Q60" s="5">
        <v>1</v>
      </c>
      <c r="S60" s="5"/>
      <c r="T60" s="5"/>
      <c r="X60" s="5"/>
    </row>
    <row r="61" spans="2:24">
      <c r="B61" s="44">
        <v>1</v>
      </c>
      <c r="C61" s="45">
        <v>5</v>
      </c>
      <c r="D61" s="45">
        <v>1</v>
      </c>
      <c r="E61" s="46">
        <v>1</v>
      </c>
      <c r="F61" s="47">
        <v>7</v>
      </c>
      <c r="J61" s="137"/>
      <c r="L61" s="5"/>
      <c r="M61" s="5"/>
      <c r="N61" s="5"/>
      <c r="O61" s="5"/>
      <c r="P61" s="5"/>
      <c r="Q61" s="5"/>
      <c r="S61" s="5"/>
      <c r="T61" s="5"/>
      <c r="X61" s="5"/>
    </row>
    <row r="62" spans="2:24">
      <c r="B62" s="3"/>
      <c r="C62" s="3"/>
      <c r="D62" s="3"/>
      <c r="E62" s="3"/>
      <c r="F62" s="3"/>
      <c r="J62" s="137"/>
      <c r="L62" s="5" t="s">
        <v>26</v>
      </c>
      <c r="M62" s="5"/>
      <c r="N62" s="5"/>
      <c r="O62" s="5"/>
      <c r="P62" s="5"/>
      <c r="Q62" s="5"/>
      <c r="S62" s="5"/>
      <c r="T62" s="5"/>
      <c r="U62" s="5"/>
      <c r="V62" s="5"/>
      <c r="W62" s="5"/>
      <c r="X62" s="5"/>
    </row>
    <row r="63" spans="2:24">
      <c r="B63" s="106" t="s">
        <v>60</v>
      </c>
      <c r="C63" s="112"/>
      <c r="D63" s="112"/>
      <c r="E63" s="112"/>
      <c r="F63" s="113"/>
      <c r="J63" s="137"/>
      <c r="L63" s="5"/>
      <c r="M63" s="5"/>
      <c r="N63" s="5"/>
      <c r="O63" s="5"/>
      <c r="P63" s="5"/>
      <c r="Q63" s="5"/>
      <c r="S63" s="5"/>
      <c r="T63" s="5"/>
      <c r="U63" s="5"/>
      <c r="V63" s="5"/>
      <c r="W63" s="5"/>
      <c r="X63" s="5"/>
    </row>
    <row r="64" spans="2:24">
      <c r="B64" s="40">
        <f t="array" ref="B64:F67">_xll.GJstep(B58:F61)</f>
        <v>2</v>
      </c>
      <c r="C64" s="41">
        <v>0</v>
      </c>
      <c r="D64" s="41">
        <v>1</v>
      </c>
      <c r="E64" s="42">
        <v>1</v>
      </c>
      <c r="F64" s="43">
        <v>-2</v>
      </c>
      <c r="J64" s="137"/>
      <c r="L64" s="44">
        <v>2</v>
      </c>
      <c r="M64" s="45">
        <v>0</v>
      </c>
      <c r="N64" s="45">
        <v>1</v>
      </c>
      <c r="O64" s="45">
        <v>1</v>
      </c>
      <c r="P64" s="46">
        <v>-2</v>
      </c>
      <c r="Q64" s="5"/>
      <c r="S64" s="5"/>
      <c r="T64" s="5"/>
      <c r="U64" s="5"/>
      <c r="V64" s="5"/>
      <c r="W64" s="5"/>
      <c r="X64" s="5"/>
    </row>
    <row r="65" spans="2:24">
      <c r="B65" s="44">
        <v>0</v>
      </c>
      <c r="C65" s="45">
        <v>9</v>
      </c>
      <c r="D65" s="45">
        <v>-1.5</v>
      </c>
      <c r="E65" s="46">
        <v>3.5</v>
      </c>
      <c r="F65" s="47">
        <v>19</v>
      </c>
      <c r="J65" s="137"/>
      <c r="L65" s="44">
        <v>0</v>
      </c>
      <c r="M65" s="45">
        <v>9</v>
      </c>
      <c r="N65" s="45">
        <v>-1.5</v>
      </c>
      <c r="O65" s="45">
        <v>3.5</v>
      </c>
      <c r="P65" s="46">
        <v>19</v>
      </c>
      <c r="Q65" s="5">
        <v>-0.22222222222222221</v>
      </c>
      <c r="S65" s="5"/>
      <c r="T65" s="5"/>
      <c r="U65" s="5"/>
      <c r="V65" s="5"/>
      <c r="W65" s="5"/>
      <c r="X65" s="5"/>
    </row>
    <row r="66" spans="2:24">
      <c r="B66" s="44">
        <v>0</v>
      </c>
      <c r="C66" s="45">
        <v>2</v>
      </c>
      <c r="D66" s="45">
        <v>-4.5</v>
      </c>
      <c r="E66" s="46">
        <v>-0.5</v>
      </c>
      <c r="F66" s="47">
        <v>18</v>
      </c>
      <c r="J66" s="137"/>
      <c r="L66" s="44">
        <v>0</v>
      </c>
      <c r="M66" s="45">
        <v>2</v>
      </c>
      <c r="N66" s="45">
        <v>-4.5</v>
      </c>
      <c r="O66" s="45">
        <v>-0.5</v>
      </c>
      <c r="P66" s="46">
        <v>18</v>
      </c>
      <c r="Q66" s="5">
        <v>1</v>
      </c>
      <c r="S66" s="5"/>
      <c r="T66" s="5"/>
      <c r="X66" s="5"/>
    </row>
    <row r="67" spans="2:24">
      <c r="B67" s="44">
        <v>0</v>
      </c>
      <c r="C67" s="45">
        <v>5</v>
      </c>
      <c r="D67" s="45">
        <v>0.5</v>
      </c>
      <c r="E67" s="46">
        <v>0.5</v>
      </c>
      <c r="F67" s="47">
        <v>8</v>
      </c>
      <c r="J67" s="137"/>
      <c r="L67" s="44">
        <v>0</v>
      </c>
      <c r="M67" s="45">
        <v>5</v>
      </c>
      <c r="N67" s="45">
        <v>0.5</v>
      </c>
      <c r="O67" s="45">
        <v>0.5</v>
      </c>
      <c r="P67" s="46">
        <v>8</v>
      </c>
      <c r="Q67" s="5"/>
      <c r="S67" s="5"/>
      <c r="T67" s="5"/>
      <c r="X67" s="5"/>
    </row>
    <row r="68" spans="2:24">
      <c r="B68" s="3"/>
      <c r="C68" s="3"/>
      <c r="D68" s="3"/>
      <c r="E68" s="3"/>
      <c r="F68" s="3"/>
      <c r="J68" s="137"/>
      <c r="L68" s="5"/>
      <c r="M68" s="5"/>
      <c r="N68" s="5"/>
      <c r="O68" s="5"/>
      <c r="P68" s="5"/>
      <c r="Q68" s="5"/>
      <c r="S68" s="5"/>
      <c r="T68" s="5"/>
      <c r="X68" s="5"/>
    </row>
    <row r="69" spans="2:24">
      <c r="B69" s="106" t="s">
        <v>61</v>
      </c>
      <c r="C69" s="112"/>
      <c r="D69" s="112"/>
      <c r="E69" s="112"/>
      <c r="F69" s="113"/>
      <c r="J69" s="137"/>
      <c r="L69" s="5" t="s">
        <v>27</v>
      </c>
      <c r="M69" s="5"/>
      <c r="N69" s="5"/>
      <c r="O69" s="5"/>
      <c r="P69" s="5"/>
      <c r="Q69" s="5"/>
      <c r="S69" s="5"/>
      <c r="T69" s="5"/>
      <c r="U69" s="5"/>
      <c r="V69" s="5"/>
      <c r="W69" s="5"/>
      <c r="X69" s="5"/>
    </row>
    <row r="70" spans="2:24">
      <c r="B70" s="40">
        <f t="array" ref="B70:F73">_xll.GJstep(B64:F67)</f>
        <v>2</v>
      </c>
      <c r="C70" s="41">
        <v>0</v>
      </c>
      <c r="D70" s="41">
        <v>1</v>
      </c>
      <c r="E70" s="41">
        <v>1</v>
      </c>
      <c r="F70" s="43">
        <v>-2</v>
      </c>
      <c r="J70" s="137"/>
      <c r="L70" s="5"/>
      <c r="M70" s="5"/>
      <c r="N70" s="5"/>
      <c r="O70" s="5"/>
      <c r="P70" s="5"/>
      <c r="Q70" s="5"/>
      <c r="S70" s="5"/>
      <c r="T70" s="5"/>
      <c r="U70" s="5"/>
      <c r="V70" s="5"/>
      <c r="W70" s="5"/>
      <c r="X70" s="5"/>
    </row>
    <row r="71" spans="2:24">
      <c r="B71" s="44">
        <v>0</v>
      </c>
      <c r="C71" s="45">
        <v>9</v>
      </c>
      <c r="D71" s="45">
        <v>-1.5</v>
      </c>
      <c r="E71" s="45">
        <v>3.5</v>
      </c>
      <c r="F71" s="47">
        <v>19</v>
      </c>
      <c r="J71" s="137"/>
      <c r="L71" s="44">
        <v>2</v>
      </c>
      <c r="M71" s="45">
        <v>0</v>
      </c>
      <c r="N71" s="45">
        <v>1</v>
      </c>
      <c r="O71" s="45">
        <v>1</v>
      </c>
      <c r="P71" s="46">
        <v>-2</v>
      </c>
      <c r="Q71" s="5"/>
      <c r="S71" s="5"/>
      <c r="T71" s="5"/>
      <c r="U71" s="5"/>
      <c r="V71" s="5"/>
      <c r="W71" s="5"/>
      <c r="X71" s="5"/>
    </row>
    <row r="72" spans="2:24">
      <c r="B72" s="44">
        <v>0</v>
      </c>
      <c r="C72" s="45">
        <v>0</v>
      </c>
      <c r="D72" s="45">
        <v>-4.166666666666667</v>
      </c>
      <c r="E72" s="45">
        <v>-1.2777777777777777</v>
      </c>
      <c r="F72" s="47">
        <v>13.777777777777779</v>
      </c>
      <c r="J72" s="137"/>
      <c r="L72" s="44">
        <v>0</v>
      </c>
      <c r="M72" s="45">
        <v>9</v>
      </c>
      <c r="N72" s="45">
        <v>-1.5</v>
      </c>
      <c r="O72" s="45">
        <v>3.5</v>
      </c>
      <c r="P72" s="46">
        <v>19</v>
      </c>
      <c r="Q72" s="5">
        <v>-0.55555555555555558</v>
      </c>
      <c r="S72" s="5"/>
      <c r="T72" s="5"/>
      <c r="U72" s="5"/>
      <c r="V72" s="5"/>
      <c r="W72" s="5"/>
      <c r="X72" s="5"/>
    </row>
    <row r="73" spans="2:24">
      <c r="B73" s="44">
        <v>0</v>
      </c>
      <c r="C73" s="45">
        <v>5</v>
      </c>
      <c r="D73" s="45">
        <v>0.5</v>
      </c>
      <c r="E73" s="45">
        <v>0.5</v>
      </c>
      <c r="F73" s="47">
        <v>8</v>
      </c>
      <c r="J73" s="137"/>
      <c r="L73" s="44">
        <v>0</v>
      </c>
      <c r="M73" s="45">
        <v>0</v>
      </c>
      <c r="N73" s="45">
        <v>-4.166666666666667</v>
      </c>
      <c r="O73" s="45">
        <v>-1.2777777777777777</v>
      </c>
      <c r="P73" s="46">
        <v>13.777777777777779</v>
      </c>
      <c r="Q73" s="5"/>
      <c r="S73" s="5"/>
      <c r="T73" s="5"/>
      <c r="X73" s="5"/>
    </row>
    <row r="74" spans="2:24">
      <c r="B74" s="3"/>
      <c r="C74" s="3"/>
      <c r="D74" s="3"/>
      <c r="E74" s="3"/>
      <c r="F74" s="3"/>
      <c r="J74" s="137"/>
      <c r="L74" s="44">
        <v>0</v>
      </c>
      <c r="M74" s="45">
        <v>5</v>
      </c>
      <c r="N74" s="45">
        <v>0.5</v>
      </c>
      <c r="O74" s="45">
        <v>0.5</v>
      </c>
      <c r="P74" s="46">
        <v>8</v>
      </c>
      <c r="Q74" s="5">
        <v>1</v>
      </c>
      <c r="S74" s="5"/>
      <c r="T74" s="5"/>
      <c r="X74" s="5"/>
    </row>
    <row r="75" spans="2:24">
      <c r="B75" s="106" t="s">
        <v>62</v>
      </c>
      <c r="C75" s="112"/>
      <c r="D75" s="112"/>
      <c r="E75" s="112"/>
      <c r="F75" s="113"/>
      <c r="J75" s="137"/>
      <c r="L75" s="5"/>
      <c r="M75" s="5"/>
      <c r="N75" s="5"/>
      <c r="O75" s="5"/>
      <c r="P75" s="5"/>
      <c r="Q75" s="5"/>
      <c r="S75" s="5"/>
      <c r="T75" s="5"/>
      <c r="X75" s="5"/>
    </row>
    <row r="76" spans="2:24">
      <c r="B76" s="40">
        <f t="array" ref="B76:F79">_xll.GJstep(B70:F73)</f>
        <v>2</v>
      </c>
      <c r="C76" s="41">
        <v>0</v>
      </c>
      <c r="D76" s="41">
        <v>1</v>
      </c>
      <c r="E76" s="41">
        <v>1</v>
      </c>
      <c r="F76" s="43">
        <v>-2</v>
      </c>
      <c r="J76" s="137"/>
      <c r="L76" s="5" t="s">
        <v>28</v>
      </c>
      <c r="M76" s="5"/>
      <c r="N76" s="5"/>
      <c r="O76" s="5"/>
      <c r="P76" s="5"/>
      <c r="Q76" s="5"/>
      <c r="S76" s="5"/>
      <c r="T76" s="5"/>
      <c r="U76" s="5"/>
      <c r="V76" s="5"/>
      <c r="W76" s="5"/>
      <c r="X76" s="5"/>
    </row>
    <row r="77" spans="2:24">
      <c r="B77" s="44">
        <v>0</v>
      </c>
      <c r="C77" s="45">
        <v>9</v>
      </c>
      <c r="D77" s="45">
        <v>-1.5</v>
      </c>
      <c r="E77" s="45">
        <v>3.5</v>
      </c>
      <c r="F77" s="47">
        <v>19</v>
      </c>
      <c r="J77" s="137"/>
      <c r="L77" s="5"/>
      <c r="M77" s="5"/>
      <c r="N77" s="5"/>
      <c r="O77" s="5"/>
      <c r="P77" s="5"/>
      <c r="Q77" s="5"/>
      <c r="S77" s="5"/>
      <c r="T77" s="5"/>
      <c r="U77" s="5"/>
      <c r="V77" s="5"/>
      <c r="W77" s="5"/>
      <c r="X77" s="5"/>
    </row>
    <row r="78" spans="2:24">
      <c r="B78" s="44">
        <v>0</v>
      </c>
      <c r="C78" s="45">
        <v>0</v>
      </c>
      <c r="D78" s="45">
        <v>-4.166666666666667</v>
      </c>
      <c r="E78" s="45">
        <v>-1.2777777777777777</v>
      </c>
      <c r="F78" s="47">
        <v>13.777777777777779</v>
      </c>
      <c r="J78" s="137"/>
      <c r="L78" s="44">
        <v>2</v>
      </c>
      <c r="M78" s="45">
        <v>0</v>
      </c>
      <c r="N78" s="45">
        <v>1</v>
      </c>
      <c r="O78" s="45">
        <v>1</v>
      </c>
      <c r="P78" s="46">
        <v>-2</v>
      </c>
      <c r="Q78" s="5">
        <v>1</v>
      </c>
      <c r="S78" s="5"/>
      <c r="T78" s="5"/>
      <c r="U78" s="5"/>
      <c r="V78" s="5"/>
      <c r="W78" s="5"/>
      <c r="X78" s="5"/>
    </row>
    <row r="79" spans="2:24">
      <c r="B79" s="44">
        <v>0</v>
      </c>
      <c r="C79" s="45">
        <v>0</v>
      </c>
      <c r="D79" s="45">
        <v>1.3333333333333335</v>
      </c>
      <c r="E79" s="45">
        <v>-1.4444444444444446</v>
      </c>
      <c r="F79" s="47">
        <v>-2.5555555555555554</v>
      </c>
      <c r="J79" s="137"/>
      <c r="L79" s="44">
        <v>0</v>
      </c>
      <c r="M79" s="45">
        <v>9</v>
      </c>
      <c r="N79" s="45">
        <v>-1.5</v>
      </c>
      <c r="O79" s="45">
        <v>3.5</v>
      </c>
      <c r="P79" s="46">
        <v>19</v>
      </c>
      <c r="Q79" s="5"/>
      <c r="S79" s="5"/>
      <c r="T79" s="5"/>
      <c r="U79" s="5"/>
      <c r="V79" s="5"/>
      <c r="W79" s="5"/>
      <c r="X79" s="5"/>
    </row>
    <row r="80" spans="2:24">
      <c r="B80" s="3"/>
      <c r="C80" s="3"/>
      <c r="D80" s="3"/>
      <c r="E80" s="3"/>
      <c r="F80" s="3"/>
      <c r="J80" s="137"/>
      <c r="L80" s="44">
        <v>0</v>
      </c>
      <c r="M80" s="45">
        <v>0</v>
      </c>
      <c r="N80" s="45">
        <v>-4.166666666666667</v>
      </c>
      <c r="O80" s="45">
        <v>-1.2777777777777777</v>
      </c>
      <c r="P80" s="46">
        <v>13.777777777777779</v>
      </c>
      <c r="Q80" s="5">
        <v>0.24</v>
      </c>
      <c r="S80" s="5"/>
      <c r="T80" s="5"/>
      <c r="X80" s="5"/>
    </row>
    <row r="81" spans="2:25">
      <c r="B81" s="106" t="s">
        <v>63</v>
      </c>
      <c r="C81" s="112"/>
      <c r="D81" s="112"/>
      <c r="E81" s="112"/>
      <c r="F81" s="113"/>
      <c r="J81" s="137"/>
      <c r="L81" s="44">
        <v>0</v>
      </c>
      <c r="M81" s="45">
        <v>0</v>
      </c>
      <c r="N81" s="45">
        <v>1.3333333333333335</v>
      </c>
      <c r="O81" s="45">
        <v>-1.4444444444444446</v>
      </c>
      <c r="P81" s="46">
        <v>-2.5555555555555554</v>
      </c>
      <c r="Q81" s="5"/>
      <c r="S81" s="5"/>
      <c r="T81" s="5"/>
      <c r="X81" s="5"/>
    </row>
    <row r="82" spans="2:25">
      <c r="B82" s="40">
        <f t="array" ref="B82:F85">_xll.GJstep(B76:F79)</f>
        <v>2</v>
      </c>
      <c r="C82" s="41">
        <v>0</v>
      </c>
      <c r="D82" s="41">
        <v>0</v>
      </c>
      <c r="E82" s="41">
        <v>0.69333333333333336</v>
      </c>
      <c r="F82" s="43">
        <v>1.3066666666666666</v>
      </c>
      <c r="J82" s="137"/>
      <c r="L82" s="5"/>
      <c r="M82" s="5"/>
      <c r="N82" s="5"/>
      <c r="O82" s="5"/>
      <c r="P82" s="5"/>
      <c r="Q82" s="5"/>
      <c r="S82" s="5"/>
      <c r="T82" s="5"/>
      <c r="X82" s="5"/>
    </row>
    <row r="83" spans="2:25">
      <c r="B83" s="44">
        <v>0</v>
      </c>
      <c r="C83" s="45">
        <v>9</v>
      </c>
      <c r="D83" s="45">
        <v>-1.5</v>
      </c>
      <c r="E83" s="45">
        <v>3.5</v>
      </c>
      <c r="F83" s="47">
        <v>19</v>
      </c>
      <c r="J83" s="137"/>
      <c r="L83" s="5" t="s">
        <v>29</v>
      </c>
      <c r="M83" s="5"/>
      <c r="N83" s="5"/>
      <c r="O83" s="5"/>
      <c r="P83" s="5"/>
      <c r="Q83" s="5"/>
      <c r="S83" s="5"/>
      <c r="T83" s="5"/>
      <c r="U83" s="5"/>
      <c r="V83" s="5"/>
      <c r="W83" s="5"/>
      <c r="X83" s="5"/>
    </row>
    <row r="84" spans="2:25">
      <c r="B84" s="44">
        <v>0</v>
      </c>
      <c r="C84" s="45">
        <v>0</v>
      </c>
      <c r="D84" s="45">
        <v>-4.166666666666667</v>
      </c>
      <c r="E84" s="45">
        <v>-1.2777777777777777</v>
      </c>
      <c r="F84" s="47">
        <v>13.777777777777779</v>
      </c>
      <c r="J84" s="137"/>
      <c r="L84" s="5"/>
      <c r="M84" s="5"/>
      <c r="N84" s="5"/>
      <c r="O84" s="5"/>
      <c r="P84" s="5"/>
      <c r="Q84" s="5"/>
      <c r="S84" s="5"/>
      <c r="T84" s="5"/>
      <c r="U84" s="5"/>
      <c r="V84" s="5"/>
      <c r="W84" s="5"/>
      <c r="X84" s="5"/>
    </row>
    <row r="85" spans="2:25">
      <c r="B85" s="44">
        <v>0</v>
      </c>
      <c r="C85" s="45">
        <v>0</v>
      </c>
      <c r="D85" s="45">
        <v>1.3333333333333335</v>
      </c>
      <c r="E85" s="45">
        <v>-1.4444444444444446</v>
      </c>
      <c r="F85" s="47">
        <v>-2.5555555555555554</v>
      </c>
      <c r="J85" s="137"/>
      <c r="L85" s="44">
        <v>2</v>
      </c>
      <c r="M85" s="45">
        <v>0</v>
      </c>
      <c r="N85" s="45">
        <v>0</v>
      </c>
      <c r="O85" s="45">
        <v>0.69333333333333336</v>
      </c>
      <c r="P85" s="46">
        <v>1.3066666666666666</v>
      </c>
      <c r="Q85" s="7"/>
      <c r="S85" s="5"/>
      <c r="T85" s="5"/>
      <c r="U85" s="5"/>
      <c r="V85" s="5"/>
      <c r="W85" s="5"/>
      <c r="X85" s="5"/>
    </row>
    <row r="86" spans="2:25">
      <c r="B86" s="3"/>
      <c r="C86" s="3"/>
      <c r="D86" s="3"/>
      <c r="E86" s="3"/>
      <c r="F86" s="3"/>
      <c r="J86" s="137"/>
      <c r="L86" s="44">
        <v>0</v>
      </c>
      <c r="M86" s="45">
        <v>9</v>
      </c>
      <c r="N86" s="45">
        <v>-1.5</v>
      </c>
      <c r="O86" s="45">
        <v>3.5</v>
      </c>
      <c r="P86" s="46">
        <v>19</v>
      </c>
      <c r="Q86" s="7">
        <v>1</v>
      </c>
      <c r="S86" s="5"/>
      <c r="T86" s="5"/>
      <c r="U86" s="5"/>
      <c r="V86" s="5"/>
      <c r="W86" s="5"/>
      <c r="X86" s="5"/>
    </row>
    <row r="87" spans="2:25">
      <c r="B87" s="106" t="s">
        <v>64</v>
      </c>
      <c r="C87" s="112"/>
      <c r="D87" s="112"/>
      <c r="E87" s="112"/>
      <c r="F87" s="113"/>
      <c r="J87" s="137"/>
      <c r="L87" s="44">
        <v>0</v>
      </c>
      <c r="M87" s="45">
        <v>0</v>
      </c>
      <c r="N87" s="45">
        <v>-4.166666666666667</v>
      </c>
      <c r="O87" s="45">
        <v>-1.2777777777777777</v>
      </c>
      <c r="P87" s="46">
        <v>13.777777777777779</v>
      </c>
      <c r="Q87" s="7">
        <v>-0.36</v>
      </c>
      <c r="S87" s="5"/>
      <c r="T87" s="5"/>
      <c r="X87" s="5"/>
    </row>
    <row r="88" spans="2:25">
      <c r="B88" s="40">
        <f t="array" ref="B88:F91">_xll.GJstep(B82:F85)</f>
        <v>2</v>
      </c>
      <c r="C88" s="41">
        <v>0</v>
      </c>
      <c r="D88" s="41">
        <v>0</v>
      </c>
      <c r="E88" s="42">
        <v>0.69333333333333336</v>
      </c>
      <c r="F88" s="43">
        <v>1.3066666666666666</v>
      </c>
      <c r="J88" s="137"/>
      <c r="L88" s="44">
        <v>0</v>
      </c>
      <c r="M88" s="45">
        <v>0</v>
      </c>
      <c r="N88" s="45">
        <v>1.3333333333333335</v>
      </c>
      <c r="O88" s="45">
        <v>-1.4444444444444446</v>
      </c>
      <c r="P88" s="46">
        <v>-2.5555555555555554</v>
      </c>
      <c r="Q88" s="7"/>
      <c r="S88" s="5"/>
      <c r="T88" s="5"/>
      <c r="X88" s="5"/>
    </row>
    <row r="89" spans="2:25">
      <c r="B89" s="44">
        <v>0</v>
      </c>
      <c r="C89" s="45">
        <v>9</v>
      </c>
      <c r="D89" s="45">
        <v>0</v>
      </c>
      <c r="E89" s="46">
        <v>3.96</v>
      </c>
      <c r="F89" s="47">
        <v>14.04</v>
      </c>
      <c r="J89" s="137"/>
      <c r="L89" s="5"/>
      <c r="M89" s="5"/>
      <c r="N89" s="5"/>
      <c r="O89" s="5"/>
      <c r="P89" s="5"/>
      <c r="Q89" s="5"/>
      <c r="S89" s="5"/>
      <c r="T89" s="5"/>
      <c r="X89" s="5"/>
    </row>
    <row r="90" spans="2:25">
      <c r="B90" s="44">
        <v>0</v>
      </c>
      <c r="C90" s="45">
        <v>0</v>
      </c>
      <c r="D90" s="45">
        <v>-4.166666666666667</v>
      </c>
      <c r="E90" s="46">
        <v>-1.2777777777777777</v>
      </c>
      <c r="F90" s="47">
        <v>13.777777777777779</v>
      </c>
      <c r="J90" s="137"/>
      <c r="L90" s="5" t="s">
        <v>30</v>
      </c>
      <c r="M90" s="5"/>
      <c r="N90" s="5"/>
      <c r="O90" s="5"/>
      <c r="P90" s="5"/>
      <c r="Q90" s="5"/>
      <c r="S90" s="5"/>
      <c r="T90" s="5"/>
      <c r="U90" s="5"/>
      <c r="V90" s="5"/>
      <c r="W90" s="5"/>
      <c r="X90" s="5"/>
      <c r="Y90" s="6"/>
    </row>
    <row r="91" spans="2:25">
      <c r="B91" s="44">
        <v>0</v>
      </c>
      <c r="C91" s="45">
        <v>0</v>
      </c>
      <c r="D91" s="45">
        <v>1.3333333333333335</v>
      </c>
      <c r="E91" s="46">
        <v>-1.4444444444444446</v>
      </c>
      <c r="F91" s="47">
        <v>-2.5555555555555554</v>
      </c>
      <c r="J91" s="137"/>
      <c r="L91" s="5"/>
      <c r="M91" s="5"/>
      <c r="N91" s="5"/>
      <c r="O91" s="5"/>
      <c r="P91" s="5"/>
      <c r="Q91" s="5"/>
      <c r="S91" s="5"/>
      <c r="T91" s="5"/>
      <c r="U91" s="5"/>
      <c r="V91" s="5"/>
      <c r="W91" s="5"/>
      <c r="X91" s="5"/>
      <c r="Y91" s="6"/>
    </row>
    <row r="92" spans="2:25">
      <c r="B92" s="3"/>
      <c r="C92" s="3"/>
      <c r="D92" s="3"/>
      <c r="E92" s="3"/>
      <c r="F92" s="3"/>
      <c r="J92" s="137"/>
      <c r="L92" s="44">
        <v>2</v>
      </c>
      <c r="M92" s="45">
        <v>0</v>
      </c>
      <c r="N92" s="45">
        <v>0</v>
      </c>
      <c r="O92" s="45">
        <v>0.69333333333333336</v>
      </c>
      <c r="P92" s="46">
        <v>1.3066666666666666</v>
      </c>
      <c r="Q92" s="5"/>
      <c r="S92" s="5"/>
      <c r="T92" s="5"/>
      <c r="U92" s="5"/>
      <c r="V92" s="5"/>
      <c r="W92" s="5"/>
      <c r="X92" s="5"/>
      <c r="Y92" s="6"/>
    </row>
    <row r="93" spans="2:25">
      <c r="B93" s="106" t="s">
        <v>65</v>
      </c>
      <c r="C93" s="112"/>
      <c r="D93" s="112"/>
      <c r="E93" s="112"/>
      <c r="F93" s="113"/>
      <c r="J93" s="137"/>
      <c r="L93" s="44">
        <v>0</v>
      </c>
      <c r="M93" s="45">
        <v>9</v>
      </c>
      <c r="N93" s="45">
        <v>0</v>
      </c>
      <c r="O93" s="45">
        <v>3.96</v>
      </c>
      <c r="P93" s="46">
        <v>14.04</v>
      </c>
      <c r="Q93" s="5"/>
      <c r="S93" s="5"/>
      <c r="T93" s="5"/>
      <c r="U93" s="5"/>
      <c r="V93" s="5"/>
      <c r="W93" s="5"/>
      <c r="X93" s="5"/>
      <c r="Y93" s="6"/>
    </row>
    <row r="94" spans="2:25">
      <c r="B94" s="40">
        <f t="array" ref="B94:F97">_xll.GJstep(B88:F91)</f>
        <v>2</v>
      </c>
      <c r="C94" s="41">
        <v>0</v>
      </c>
      <c r="D94" s="41">
        <v>0</v>
      </c>
      <c r="E94" s="41">
        <v>0.69333333333333336</v>
      </c>
      <c r="F94" s="43">
        <v>1.3066666666666666</v>
      </c>
      <c r="J94" s="137"/>
      <c r="L94" s="44">
        <v>0</v>
      </c>
      <c r="M94" s="45">
        <v>0</v>
      </c>
      <c r="N94" s="45">
        <v>-4.166666666666667</v>
      </c>
      <c r="O94" s="45">
        <v>-1.2777777777777777</v>
      </c>
      <c r="P94" s="46">
        <v>13.777777777777779</v>
      </c>
      <c r="Q94" s="5">
        <v>0.32</v>
      </c>
      <c r="S94" s="5"/>
      <c r="T94" s="5"/>
      <c r="X94" s="5"/>
    </row>
    <row r="95" spans="2:25">
      <c r="B95" s="44">
        <v>0</v>
      </c>
      <c r="C95" s="45">
        <v>9</v>
      </c>
      <c r="D95" s="45">
        <v>0</v>
      </c>
      <c r="E95" s="45">
        <v>3.96</v>
      </c>
      <c r="F95" s="47">
        <v>14.04</v>
      </c>
      <c r="J95" s="137"/>
      <c r="L95" s="44">
        <v>0</v>
      </c>
      <c r="M95" s="45">
        <v>0</v>
      </c>
      <c r="N95" s="45">
        <v>1.3333333333333335</v>
      </c>
      <c r="O95" s="45">
        <v>-1.4444444444444446</v>
      </c>
      <c r="P95" s="46">
        <v>-2.5555555555555554</v>
      </c>
      <c r="Q95" s="5">
        <v>1</v>
      </c>
      <c r="S95" s="5"/>
      <c r="T95" s="5"/>
      <c r="X95" s="5"/>
    </row>
    <row r="96" spans="2:25">
      <c r="B96" s="44">
        <v>0</v>
      </c>
      <c r="C96" s="45">
        <v>0</v>
      </c>
      <c r="D96" s="45">
        <v>-4.166666666666667</v>
      </c>
      <c r="E96" s="45">
        <v>-1.2777777777777777</v>
      </c>
      <c r="F96" s="47">
        <v>13.777777777777779</v>
      </c>
      <c r="J96" s="137"/>
      <c r="L96" s="5"/>
      <c r="M96" s="5"/>
      <c r="N96" s="5"/>
      <c r="O96" s="5"/>
      <c r="P96" s="5"/>
      <c r="Q96" s="5"/>
      <c r="S96" s="5"/>
      <c r="T96" s="5"/>
      <c r="X96" s="5"/>
    </row>
    <row r="97" spans="2:24">
      <c r="B97" s="44">
        <v>0</v>
      </c>
      <c r="C97" s="45">
        <v>0</v>
      </c>
      <c r="D97" s="45">
        <v>0</v>
      </c>
      <c r="E97" s="45">
        <v>-1.8533333333333335</v>
      </c>
      <c r="F97" s="47">
        <v>1.8533333333333335</v>
      </c>
      <c r="J97" s="137"/>
      <c r="L97" s="5" t="s">
        <v>31</v>
      </c>
      <c r="M97" s="5"/>
      <c r="N97" s="5"/>
      <c r="O97" s="5"/>
      <c r="P97" s="5"/>
      <c r="Q97" s="5"/>
      <c r="S97" s="5"/>
      <c r="T97" s="5"/>
      <c r="U97" s="5"/>
      <c r="V97" s="5"/>
      <c r="W97" s="5"/>
      <c r="X97" s="5"/>
    </row>
    <row r="98" spans="2:24">
      <c r="B98" s="3"/>
      <c r="C98" s="3"/>
      <c r="D98" s="3"/>
      <c r="E98" s="3"/>
      <c r="F98" s="3"/>
      <c r="J98" s="137"/>
      <c r="L98" s="5"/>
      <c r="M98" s="5"/>
      <c r="N98" s="5"/>
      <c r="O98" s="5"/>
      <c r="P98" s="5"/>
      <c r="Q98" s="5"/>
      <c r="S98" s="5"/>
      <c r="T98" s="5"/>
      <c r="U98" s="5"/>
      <c r="V98" s="5"/>
      <c r="W98" s="5"/>
      <c r="X98" s="5"/>
    </row>
    <row r="99" spans="2:24">
      <c r="B99" s="106" t="s">
        <v>66</v>
      </c>
      <c r="C99" s="112"/>
      <c r="D99" s="112"/>
      <c r="E99" s="112"/>
      <c r="F99" s="113"/>
      <c r="J99" s="137"/>
      <c r="L99" s="44">
        <v>2</v>
      </c>
      <c r="M99" s="45">
        <v>0</v>
      </c>
      <c r="N99" s="45">
        <v>0</v>
      </c>
      <c r="O99" s="45">
        <v>0.69333333333333336</v>
      </c>
      <c r="P99" s="46">
        <v>1.3066666666666666</v>
      </c>
      <c r="Q99" s="5">
        <v>1</v>
      </c>
      <c r="S99" s="5"/>
      <c r="T99" s="5"/>
      <c r="U99" s="5"/>
      <c r="V99" s="5"/>
      <c r="W99" s="5"/>
      <c r="X99" s="5"/>
    </row>
    <row r="100" spans="2:24">
      <c r="B100" s="40">
        <f t="array" ref="B100:F103">_xll.GJstep(B94:F97)</f>
        <v>2</v>
      </c>
      <c r="C100" s="41">
        <v>0</v>
      </c>
      <c r="D100" s="41">
        <v>0</v>
      </c>
      <c r="E100" s="41">
        <v>0</v>
      </c>
      <c r="F100" s="43">
        <v>2</v>
      </c>
      <c r="J100" s="137"/>
      <c r="L100" s="44">
        <v>0</v>
      </c>
      <c r="M100" s="45">
        <v>9</v>
      </c>
      <c r="N100" s="45">
        <v>0</v>
      </c>
      <c r="O100" s="45">
        <v>3.96</v>
      </c>
      <c r="P100" s="46">
        <v>14.04</v>
      </c>
      <c r="Q100" s="5"/>
      <c r="S100" s="5"/>
      <c r="T100" s="5"/>
      <c r="U100" s="5"/>
      <c r="V100" s="5"/>
      <c r="W100" s="5"/>
      <c r="X100" s="5"/>
    </row>
    <row r="101" spans="2:24">
      <c r="B101" s="44">
        <v>0</v>
      </c>
      <c r="C101" s="45">
        <v>9</v>
      </c>
      <c r="D101" s="45">
        <v>0</v>
      </c>
      <c r="E101" s="45">
        <v>3.96</v>
      </c>
      <c r="F101" s="47">
        <v>14.04</v>
      </c>
      <c r="J101" s="137"/>
      <c r="L101" s="44">
        <v>0</v>
      </c>
      <c r="M101" s="45">
        <v>0</v>
      </c>
      <c r="N101" s="45">
        <v>-4.166666666666667</v>
      </c>
      <c r="O101" s="45">
        <v>-1.2777777777777777</v>
      </c>
      <c r="P101" s="46">
        <v>13.777777777777779</v>
      </c>
      <c r="S101" s="5"/>
      <c r="X101" s="5"/>
    </row>
    <row r="102" spans="2:24">
      <c r="B102" s="44">
        <v>0</v>
      </c>
      <c r="C102" s="45">
        <v>0</v>
      </c>
      <c r="D102" s="45">
        <v>-4.166666666666667</v>
      </c>
      <c r="E102" s="45">
        <v>-1.2777777777777777</v>
      </c>
      <c r="F102" s="47">
        <v>13.777777777777779</v>
      </c>
      <c r="J102" s="137"/>
      <c r="L102" s="44">
        <v>0</v>
      </c>
      <c r="M102" s="45">
        <v>0</v>
      </c>
      <c r="N102" s="45">
        <v>0</v>
      </c>
      <c r="O102" s="45">
        <v>-1.8533333333333335</v>
      </c>
      <c r="P102" s="46">
        <v>1.8533333333333335</v>
      </c>
      <c r="Q102">
        <v>0.37410071942446044</v>
      </c>
      <c r="S102" s="5"/>
      <c r="X102" s="5"/>
    </row>
    <row r="103" spans="2:24">
      <c r="B103" s="44">
        <v>0</v>
      </c>
      <c r="C103" s="45">
        <v>0</v>
      </c>
      <c r="D103" s="45">
        <v>0</v>
      </c>
      <c r="E103" s="45">
        <v>-1.8533333333333335</v>
      </c>
      <c r="F103" s="47">
        <v>1.8533333333333335</v>
      </c>
      <c r="J103" s="137"/>
      <c r="S103" s="5"/>
      <c r="X103" s="5"/>
    </row>
    <row r="104" spans="2:24">
      <c r="B104" s="3"/>
      <c r="C104" s="3"/>
      <c r="D104" s="3"/>
      <c r="E104" s="3"/>
      <c r="F104" s="3"/>
      <c r="J104" s="137"/>
      <c r="L104" t="s">
        <v>32</v>
      </c>
      <c r="S104" s="5"/>
      <c r="X104" s="5"/>
    </row>
    <row r="105" spans="2:24">
      <c r="B105" s="106" t="s">
        <v>67</v>
      </c>
      <c r="C105" s="112"/>
      <c r="D105" s="112"/>
      <c r="E105" s="112"/>
      <c r="F105" s="113"/>
      <c r="J105" s="137"/>
      <c r="S105" s="5"/>
    </row>
    <row r="106" spans="2:24">
      <c r="B106" s="40">
        <f t="array" ref="B106:F109">_xll.GJstep(B100:F103)</f>
        <v>2</v>
      </c>
      <c r="C106" s="41">
        <v>0</v>
      </c>
      <c r="D106" s="41">
        <v>0</v>
      </c>
      <c r="E106" s="41">
        <v>0</v>
      </c>
      <c r="F106" s="43">
        <v>2</v>
      </c>
      <c r="J106" s="137"/>
      <c r="L106" s="44">
        <v>2</v>
      </c>
      <c r="M106" s="45">
        <v>0</v>
      </c>
      <c r="N106" s="45">
        <v>0</v>
      </c>
      <c r="O106" s="45">
        <v>0</v>
      </c>
      <c r="P106" s="46">
        <v>2</v>
      </c>
    </row>
    <row r="107" spans="2:24">
      <c r="B107" s="44">
        <v>0</v>
      </c>
      <c r="C107" s="45">
        <v>9</v>
      </c>
      <c r="D107" s="45">
        <v>0</v>
      </c>
      <c r="E107" s="45">
        <v>0</v>
      </c>
      <c r="F107" s="47">
        <v>18</v>
      </c>
      <c r="J107" s="137"/>
      <c r="L107" s="44">
        <v>0</v>
      </c>
      <c r="M107" s="45">
        <v>9</v>
      </c>
      <c r="N107" s="45">
        <v>0</v>
      </c>
      <c r="O107" s="45">
        <v>3.96</v>
      </c>
      <c r="P107" s="46">
        <v>14.04</v>
      </c>
      <c r="Q107">
        <v>1</v>
      </c>
    </row>
    <row r="108" spans="2:24">
      <c r="B108" s="44">
        <v>0</v>
      </c>
      <c r="C108" s="45">
        <v>0</v>
      </c>
      <c r="D108" s="45">
        <v>-4.166666666666667</v>
      </c>
      <c r="E108" s="45">
        <v>-1.2777777777777777</v>
      </c>
      <c r="F108" s="47">
        <v>13.777777777777779</v>
      </c>
      <c r="J108" s="137"/>
      <c r="L108" s="44">
        <v>0</v>
      </c>
      <c r="M108" s="45">
        <v>0</v>
      </c>
      <c r="N108" s="45">
        <v>-4.166666666666667</v>
      </c>
      <c r="O108" s="45">
        <v>-1.2777777777777777</v>
      </c>
      <c r="P108" s="46">
        <v>13.777777777777779</v>
      </c>
    </row>
    <row r="109" spans="2:24">
      <c r="B109" s="44">
        <v>0</v>
      </c>
      <c r="C109" s="45">
        <v>0</v>
      </c>
      <c r="D109" s="45">
        <v>0</v>
      </c>
      <c r="E109" s="45">
        <v>-1.8533333333333335</v>
      </c>
      <c r="F109" s="47">
        <v>1.8533333333333335</v>
      </c>
      <c r="J109" s="137"/>
      <c r="L109" s="44">
        <v>0</v>
      </c>
      <c r="M109" s="45">
        <v>0</v>
      </c>
      <c r="N109" s="45">
        <v>0</v>
      </c>
      <c r="O109" s="45">
        <v>-1.8533333333333335</v>
      </c>
      <c r="P109" s="46">
        <v>1.8533333333333335</v>
      </c>
      <c r="Q109">
        <v>2.136690647482014</v>
      </c>
    </row>
    <row r="110" spans="2:24">
      <c r="B110" s="3"/>
      <c r="C110" s="3"/>
      <c r="D110" s="3"/>
      <c r="E110" s="3"/>
      <c r="F110" s="3"/>
      <c r="J110" s="137"/>
    </row>
    <row r="111" spans="2:24">
      <c r="B111" s="106" t="s">
        <v>68</v>
      </c>
      <c r="C111" s="112"/>
      <c r="D111" s="112"/>
      <c r="E111" s="112"/>
      <c r="F111" s="113"/>
      <c r="J111" s="137"/>
      <c r="L111" t="s">
        <v>33</v>
      </c>
    </row>
    <row r="112" spans="2:24">
      <c r="B112" s="40">
        <f t="array" ref="B112:F115">_xll.GJstep(B106:F109)</f>
        <v>2</v>
      </c>
      <c r="C112" s="41">
        <v>0</v>
      </c>
      <c r="D112" s="41">
        <v>0</v>
      </c>
      <c r="E112" s="41">
        <v>0</v>
      </c>
      <c r="F112" s="43">
        <v>2</v>
      </c>
      <c r="J112" s="137"/>
    </row>
    <row r="113" spans="2:17">
      <c r="B113" s="44">
        <v>0</v>
      </c>
      <c r="C113" s="45">
        <v>9</v>
      </c>
      <c r="D113" s="45">
        <v>0</v>
      </c>
      <c r="E113" s="45">
        <v>0</v>
      </c>
      <c r="F113" s="47">
        <v>18</v>
      </c>
      <c r="J113" s="137"/>
      <c r="L113" s="44">
        <v>2</v>
      </c>
      <c r="M113" s="45">
        <v>0</v>
      </c>
      <c r="N113" s="45">
        <v>0</v>
      </c>
      <c r="O113" s="45">
        <v>0</v>
      </c>
      <c r="P113" s="46">
        <v>2</v>
      </c>
    </row>
    <row r="114" spans="2:17">
      <c r="B114" s="44">
        <v>0</v>
      </c>
      <c r="C114" s="45">
        <v>0</v>
      </c>
      <c r="D114" s="45">
        <v>-4.166666666666667</v>
      </c>
      <c r="E114" s="45">
        <v>0</v>
      </c>
      <c r="F114" s="47">
        <v>12.5</v>
      </c>
      <c r="J114" s="137"/>
      <c r="L114" s="44">
        <v>0</v>
      </c>
      <c r="M114" s="45">
        <v>9</v>
      </c>
      <c r="N114" s="45">
        <v>0</v>
      </c>
      <c r="O114" s="45">
        <v>0</v>
      </c>
      <c r="P114" s="46">
        <v>18</v>
      </c>
    </row>
    <row r="115" spans="2:17">
      <c r="B115" s="44">
        <v>0</v>
      </c>
      <c r="C115" s="45">
        <v>0</v>
      </c>
      <c r="D115" s="45">
        <v>0</v>
      </c>
      <c r="E115" s="45">
        <v>-1.8533333333333335</v>
      </c>
      <c r="F115" s="47">
        <v>1.8533333333333335</v>
      </c>
      <c r="J115" s="137"/>
      <c r="L115" s="44">
        <v>0</v>
      </c>
      <c r="M115" s="45">
        <v>0</v>
      </c>
      <c r="N115" s="45">
        <v>-4.166666666666667</v>
      </c>
      <c r="O115" s="45">
        <v>-1.2777777777777777</v>
      </c>
      <c r="P115" s="46">
        <v>13.777777777777779</v>
      </c>
      <c r="Q115">
        <v>1</v>
      </c>
    </row>
    <row r="116" spans="2:17">
      <c r="B116" s="3"/>
      <c r="C116" s="3"/>
      <c r="D116" s="3"/>
      <c r="E116" s="3"/>
      <c r="F116" s="3"/>
      <c r="J116" s="137"/>
      <c r="L116" s="44">
        <v>0</v>
      </c>
      <c r="M116" s="45">
        <v>0</v>
      </c>
      <c r="N116" s="45">
        <v>0</v>
      </c>
      <c r="O116" s="45">
        <v>-1.8533333333333335</v>
      </c>
      <c r="P116" s="46">
        <v>1.8533333333333335</v>
      </c>
      <c r="Q116">
        <v>-0.68944844124700233</v>
      </c>
    </row>
    <row r="117" spans="2:17">
      <c r="B117" s="106" t="s">
        <v>69</v>
      </c>
      <c r="C117" s="112"/>
      <c r="D117" s="112"/>
      <c r="E117" s="112"/>
      <c r="F117" s="113"/>
      <c r="J117" s="137"/>
    </row>
    <row r="118" spans="2:17">
      <c r="B118" s="32">
        <f t="array" ref="B118:F121">_xll.GJstep(B112:F115)</f>
        <v>1</v>
      </c>
      <c r="C118" s="33">
        <v>0</v>
      </c>
      <c r="D118" s="33">
        <v>0</v>
      </c>
      <c r="E118" s="34">
        <v>0</v>
      </c>
      <c r="F118" s="30">
        <v>1</v>
      </c>
      <c r="J118" s="137"/>
      <c r="L118" t="s">
        <v>34</v>
      </c>
    </row>
    <row r="119" spans="2:17">
      <c r="B119" s="22">
        <v>0</v>
      </c>
      <c r="C119" s="23">
        <v>1</v>
      </c>
      <c r="D119" s="23">
        <v>0</v>
      </c>
      <c r="E119" s="24">
        <v>0</v>
      </c>
      <c r="F119" s="21">
        <v>2</v>
      </c>
      <c r="J119" s="137"/>
    </row>
    <row r="120" spans="2:17">
      <c r="B120" s="22">
        <v>0</v>
      </c>
      <c r="C120" s="23">
        <v>0</v>
      </c>
      <c r="D120" s="23">
        <v>1</v>
      </c>
      <c r="E120" s="24">
        <v>0</v>
      </c>
      <c r="F120" s="21">
        <v>-3</v>
      </c>
      <c r="J120" s="137"/>
      <c r="L120" s="44">
        <v>2</v>
      </c>
      <c r="M120" s="45">
        <v>0</v>
      </c>
      <c r="N120" s="45">
        <v>0</v>
      </c>
      <c r="O120" s="45">
        <v>0</v>
      </c>
      <c r="P120" s="46">
        <v>2</v>
      </c>
    </row>
    <row r="121" spans="2:17">
      <c r="B121" s="22">
        <v>0</v>
      </c>
      <c r="C121" s="23">
        <v>0</v>
      </c>
      <c r="D121" s="23">
        <v>0</v>
      </c>
      <c r="E121" s="24">
        <v>1</v>
      </c>
      <c r="F121" s="21">
        <v>-1</v>
      </c>
      <c r="J121" s="137"/>
      <c r="L121" s="44">
        <v>0</v>
      </c>
      <c r="M121" s="45">
        <v>9</v>
      </c>
      <c r="N121" s="45">
        <v>0</v>
      </c>
      <c r="O121" s="45">
        <v>0</v>
      </c>
      <c r="P121" s="46">
        <v>18</v>
      </c>
    </row>
    <row r="122" spans="2:17">
      <c r="B122" s="3"/>
      <c r="C122" s="3"/>
      <c r="D122" s="3"/>
      <c r="E122" s="3"/>
      <c r="F122" s="3"/>
      <c r="J122" s="137"/>
      <c r="L122" s="44">
        <v>0</v>
      </c>
      <c r="M122" s="45">
        <v>0</v>
      </c>
      <c r="N122" s="45">
        <v>-4.166666666666667</v>
      </c>
      <c r="O122" s="45">
        <v>0</v>
      </c>
      <c r="P122" s="46">
        <v>12.5</v>
      </c>
    </row>
    <row r="123" spans="2:17">
      <c r="J123" s="137"/>
      <c r="L123" s="44">
        <v>0</v>
      </c>
      <c r="M123" s="45">
        <v>0</v>
      </c>
      <c r="N123" s="45">
        <v>0</v>
      </c>
      <c r="O123" s="45">
        <v>-1.8533333333333335</v>
      </c>
      <c r="P123" s="46">
        <v>1.8533333333333335</v>
      </c>
    </row>
    <row r="124" spans="2:17" ht="18">
      <c r="B124" s="26" t="s">
        <v>70</v>
      </c>
      <c r="C124" s="27">
        <v>1</v>
      </c>
      <c r="J124" s="137"/>
      <c r="Q124">
        <v>1</v>
      </c>
    </row>
    <row r="125" spans="2:17" ht="18">
      <c r="B125" s="26" t="s">
        <v>71</v>
      </c>
      <c r="C125" s="27">
        <v>2</v>
      </c>
      <c r="J125" s="137"/>
      <c r="L125" t="s">
        <v>35</v>
      </c>
    </row>
    <row r="126" spans="2:17" ht="18">
      <c r="B126" s="26" t="s">
        <v>72</v>
      </c>
      <c r="C126" s="27">
        <v>-3</v>
      </c>
      <c r="J126" s="137"/>
    </row>
    <row r="127" spans="2:17" ht="18">
      <c r="B127" s="26" t="s">
        <v>73</v>
      </c>
      <c r="C127" s="27">
        <v>-1</v>
      </c>
      <c r="J127" s="137"/>
      <c r="L127" s="44">
        <v>2</v>
      </c>
      <c r="M127" s="45">
        <v>0</v>
      </c>
      <c r="N127" s="45">
        <v>0</v>
      </c>
      <c r="O127" s="45">
        <v>0</v>
      </c>
      <c r="P127" s="46">
        <v>2</v>
      </c>
      <c r="Q127" s="6" t="s">
        <v>36</v>
      </c>
    </row>
    <row r="128" spans="2:17">
      <c r="J128" s="137"/>
      <c r="L128" s="44">
        <v>0</v>
      </c>
      <c r="M128" s="45">
        <v>9</v>
      </c>
      <c r="N128" s="45">
        <v>0</v>
      </c>
      <c r="O128" s="45">
        <v>0</v>
      </c>
      <c r="P128" s="46">
        <v>18</v>
      </c>
      <c r="Q128" s="6" t="s">
        <v>37</v>
      </c>
    </row>
    <row r="129" spans="10:17">
      <c r="J129" s="137"/>
      <c r="L129" s="44">
        <v>0</v>
      </c>
      <c r="M129" s="45">
        <v>0</v>
      </c>
      <c r="N129" s="45">
        <v>-4.166666666666667</v>
      </c>
      <c r="O129" s="45">
        <v>0</v>
      </c>
      <c r="P129" s="46">
        <v>12.5</v>
      </c>
      <c r="Q129" s="6" t="s">
        <v>38</v>
      </c>
    </row>
    <row r="130" spans="10:17">
      <c r="J130" s="137"/>
      <c r="L130" s="44">
        <v>0</v>
      </c>
      <c r="M130" s="45">
        <v>0</v>
      </c>
      <c r="N130" s="45">
        <v>0</v>
      </c>
      <c r="O130" s="45">
        <v>-1.8533333333333335</v>
      </c>
      <c r="P130" s="46">
        <v>1.8533333333333335</v>
      </c>
      <c r="Q130" s="6" t="s">
        <v>39</v>
      </c>
    </row>
    <row r="131" spans="10:17">
      <c r="J131" s="137"/>
    </row>
    <row r="132" spans="10:17">
      <c r="J132" s="137"/>
      <c r="L132" t="s">
        <v>40</v>
      </c>
    </row>
    <row r="133" spans="10:17">
      <c r="J133" s="137"/>
    </row>
    <row r="134" spans="10:17">
      <c r="J134" s="137"/>
      <c r="L134" s="22">
        <v>1</v>
      </c>
      <c r="M134" s="23">
        <v>0</v>
      </c>
      <c r="N134" s="23">
        <v>0</v>
      </c>
      <c r="O134" s="23">
        <v>0</v>
      </c>
      <c r="P134" s="24">
        <v>1</v>
      </c>
    </row>
    <row r="135" spans="10:17">
      <c r="J135" s="137"/>
      <c r="L135" s="22">
        <v>0</v>
      </c>
      <c r="M135" s="23">
        <v>1</v>
      </c>
      <c r="N135" s="23">
        <v>0</v>
      </c>
      <c r="O135" s="23">
        <v>0</v>
      </c>
      <c r="P135" s="24">
        <v>2</v>
      </c>
    </row>
    <row r="136" spans="10:17">
      <c r="J136" s="137"/>
      <c r="L136" s="22">
        <v>0</v>
      </c>
      <c r="M136" s="23">
        <v>0</v>
      </c>
      <c r="N136" s="23">
        <v>1</v>
      </c>
      <c r="O136" s="23">
        <v>0</v>
      </c>
      <c r="P136" s="24">
        <v>-3</v>
      </c>
    </row>
    <row r="137" spans="10:17">
      <c r="J137" s="137"/>
      <c r="L137" s="22">
        <v>0</v>
      </c>
      <c r="M137" s="23">
        <v>0</v>
      </c>
      <c r="N137" s="23">
        <v>0</v>
      </c>
      <c r="O137" s="23">
        <v>1</v>
      </c>
      <c r="P137" s="24">
        <v>-1</v>
      </c>
    </row>
    <row r="138" spans="10:17">
      <c r="J138" s="137"/>
    </row>
    <row r="139" spans="10:17">
      <c r="J139" s="137"/>
      <c r="L139" t="s">
        <v>41</v>
      </c>
    </row>
    <row r="140" spans="10:17">
      <c r="J140" s="137"/>
      <c r="L140" t="s">
        <v>42</v>
      </c>
    </row>
    <row r="141" spans="10:17">
      <c r="J141" s="137"/>
    </row>
    <row r="142" spans="10:17">
      <c r="J142" s="137"/>
    </row>
    <row r="143" spans="10:17" ht="18">
      <c r="J143" s="137"/>
      <c r="L143" s="26" t="s">
        <v>70</v>
      </c>
      <c r="M143" s="27">
        <v>1</v>
      </c>
    </row>
    <row r="144" spans="10:17" ht="18">
      <c r="J144" s="137"/>
      <c r="L144" s="26" t="s">
        <v>71</v>
      </c>
      <c r="M144" s="27">
        <v>2</v>
      </c>
    </row>
    <row r="145" spans="10:13" ht="18">
      <c r="J145" s="137"/>
      <c r="L145" s="26" t="s">
        <v>72</v>
      </c>
      <c r="M145" s="27">
        <v>-3</v>
      </c>
    </row>
    <row r="146" spans="10:13" ht="18">
      <c r="J146" s="137"/>
      <c r="L146" s="26" t="s">
        <v>73</v>
      </c>
      <c r="M146" s="27">
        <v>-1</v>
      </c>
    </row>
  </sheetData>
  <mergeCells count="28">
    <mergeCell ref="T23:V23"/>
    <mergeCell ref="X21:Y21"/>
    <mergeCell ref="X22:Y22"/>
    <mergeCell ref="B3:E3"/>
    <mergeCell ref="C14:F14"/>
    <mergeCell ref="C13:F13"/>
    <mergeCell ref="K21:L21"/>
    <mergeCell ref="O21:R21"/>
    <mergeCell ref="O22:R22"/>
    <mergeCell ref="T21:V21"/>
    <mergeCell ref="T22:V22"/>
    <mergeCell ref="B21:E21"/>
    <mergeCell ref="B99:F99"/>
    <mergeCell ref="B105:F105"/>
    <mergeCell ref="B111:F111"/>
    <mergeCell ref="B117:F117"/>
    <mergeCell ref="L29:P29"/>
    <mergeCell ref="B69:F69"/>
    <mergeCell ref="B75:F75"/>
    <mergeCell ref="B81:F81"/>
    <mergeCell ref="B87:F87"/>
    <mergeCell ref="B93:F93"/>
    <mergeCell ref="B39:F39"/>
    <mergeCell ref="B45:F45"/>
    <mergeCell ref="B51:F51"/>
    <mergeCell ref="B57:F57"/>
    <mergeCell ref="B63:F63"/>
    <mergeCell ref="C29:G29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AC49"/>
  <sheetViews>
    <sheetView topLeftCell="A28" workbookViewId="0">
      <selection activeCell="J45" sqref="J45"/>
    </sheetView>
  </sheetViews>
  <sheetFormatPr defaultRowHeight="15"/>
  <cols>
    <col min="3" max="3" width="15.28515625" customWidth="1"/>
    <col min="4" max="4" width="17.5703125" customWidth="1"/>
    <col min="7" max="7" width="12.7109375" bestFit="1" customWidth="1"/>
    <col min="13" max="13" width="15" customWidth="1"/>
    <col min="18" max="18" width="12.7109375" bestFit="1" customWidth="1"/>
  </cols>
  <sheetData>
    <row r="1" spans="1:13">
      <c r="B1" s="55"/>
      <c r="C1" s="55"/>
      <c r="D1" s="55"/>
    </row>
    <row r="2" spans="1:13">
      <c r="A2" s="4"/>
      <c r="B2" s="56"/>
      <c r="C2" s="56"/>
      <c r="D2" s="57"/>
    </row>
    <row r="3" spans="1:13">
      <c r="A3" s="4"/>
      <c r="B3" s="56"/>
      <c r="C3" s="56"/>
      <c r="D3" s="58"/>
    </row>
    <row r="4" spans="1:13">
      <c r="A4" s="4"/>
      <c r="B4" s="56"/>
      <c r="C4" s="56"/>
      <c r="D4" s="58"/>
    </row>
    <row r="5" spans="1:13">
      <c r="A5" s="4"/>
      <c r="B5" s="56"/>
      <c r="C5" s="56"/>
      <c r="D5" s="58"/>
    </row>
    <row r="6" spans="1:13">
      <c r="A6" s="4"/>
      <c r="B6" s="66"/>
      <c r="C6" s="67"/>
      <c r="D6" s="58"/>
    </row>
    <row r="7" spans="1:13">
      <c r="B7" s="106" t="s">
        <v>3</v>
      </c>
      <c r="C7" s="112"/>
      <c r="D7" s="112"/>
      <c r="E7" s="113"/>
      <c r="F7" s="72" t="s">
        <v>4</v>
      </c>
    </row>
    <row r="8" spans="1:13">
      <c r="A8" t="s">
        <v>6</v>
      </c>
      <c r="B8" s="51">
        <v>1</v>
      </c>
      <c r="C8" s="54">
        <v>2</v>
      </c>
      <c r="D8" s="54">
        <v>3</v>
      </c>
      <c r="E8" s="53">
        <v>3</v>
      </c>
      <c r="F8" s="20">
        <v>4</v>
      </c>
    </row>
    <row r="9" spans="1:13">
      <c r="B9" s="51">
        <v>2</v>
      </c>
      <c r="C9" s="54">
        <v>4</v>
      </c>
      <c r="D9" s="54">
        <v>1</v>
      </c>
      <c r="E9" s="53">
        <v>3</v>
      </c>
      <c r="F9" s="20">
        <v>5</v>
      </c>
    </row>
    <row r="10" spans="1:13">
      <c r="B10" s="51">
        <v>3</v>
      </c>
      <c r="C10" s="54">
        <v>6</v>
      </c>
      <c r="D10" s="54">
        <v>1</v>
      </c>
      <c r="E10" s="53">
        <v>4</v>
      </c>
      <c r="F10" s="20">
        <v>7</v>
      </c>
    </row>
    <row r="11" spans="1:13">
      <c r="A11" s="137"/>
      <c r="B11" s="137"/>
      <c r="C11" s="137"/>
      <c r="D11" s="137"/>
      <c r="E11" s="137"/>
      <c r="F11" s="137"/>
      <c r="G11" s="137"/>
      <c r="H11" s="137"/>
      <c r="I11" s="137"/>
      <c r="J11" s="137"/>
      <c r="K11" s="137"/>
      <c r="L11" s="137"/>
      <c r="M11" s="137"/>
    </row>
    <row r="12" spans="1:13">
      <c r="B12" s="26" t="s">
        <v>76</v>
      </c>
      <c r="C12" s="27">
        <f>_xll.MRank(B8:E10)</f>
        <v>3</v>
      </c>
      <c r="E12" s="26" t="s">
        <v>78</v>
      </c>
      <c r="F12" s="27">
        <f>_xll.MRank(B8:F10)</f>
        <v>3</v>
      </c>
      <c r="G12" s="137"/>
      <c r="H12" s="64" t="s">
        <v>91</v>
      </c>
      <c r="I12" s="65"/>
      <c r="M12" s="137"/>
    </row>
    <row r="13" spans="1:13">
      <c r="B13" s="26" t="s">
        <v>77</v>
      </c>
      <c r="C13" s="27">
        <f>4-C12</f>
        <v>1</v>
      </c>
      <c r="E13" s="26" t="s">
        <v>79</v>
      </c>
      <c r="F13" s="27">
        <f>5-F12</f>
        <v>2</v>
      </c>
      <c r="G13" s="137"/>
      <c r="H13" s="27" t="s">
        <v>92</v>
      </c>
      <c r="I13" s="27">
        <f>4-C12</f>
        <v>1</v>
      </c>
      <c r="M13" s="137"/>
    </row>
    <row r="14" spans="1:13">
      <c r="A14" s="137"/>
      <c r="B14" s="137"/>
      <c r="C14" s="137"/>
      <c r="D14" s="137"/>
      <c r="E14" s="137"/>
      <c r="F14" s="137"/>
      <c r="G14" s="137"/>
      <c r="H14" s="137"/>
      <c r="I14" s="137"/>
      <c r="J14" s="137"/>
      <c r="K14" s="137"/>
      <c r="L14" s="137"/>
      <c r="M14" s="137"/>
    </row>
    <row r="15" spans="1:13">
      <c r="A15" s="123" t="s">
        <v>158</v>
      </c>
      <c r="B15" s="124"/>
      <c r="C15" s="125"/>
      <c r="M15" s="137"/>
    </row>
    <row r="16" spans="1:13">
      <c r="B16" t="s">
        <v>80</v>
      </c>
      <c r="C16" s="126" t="s">
        <v>3</v>
      </c>
      <c r="D16" s="127"/>
      <c r="E16" s="127"/>
      <c r="F16" s="128"/>
      <c r="H16" s="70" t="s">
        <v>45</v>
      </c>
      <c r="J16" s="70" t="s">
        <v>4</v>
      </c>
      <c r="M16" s="137"/>
    </row>
    <row r="17" spans="1:29">
      <c r="C17" s="51">
        <v>1</v>
      </c>
      <c r="D17" s="54">
        <v>2</v>
      </c>
      <c r="E17" s="54">
        <v>3</v>
      </c>
      <c r="F17" s="53">
        <v>3</v>
      </c>
      <c r="H17" s="20" t="s">
        <v>86</v>
      </c>
      <c r="J17" s="20">
        <v>4</v>
      </c>
      <c r="M17" s="137"/>
    </row>
    <row r="18" spans="1:29">
      <c r="C18" s="51">
        <v>2</v>
      </c>
      <c r="D18" s="54">
        <v>4</v>
      </c>
      <c r="E18" s="54">
        <v>1</v>
      </c>
      <c r="F18" s="53">
        <v>3</v>
      </c>
      <c r="G18" s="9" t="s">
        <v>45</v>
      </c>
      <c r="H18" s="20" t="s">
        <v>87</v>
      </c>
      <c r="I18" s="9" t="s">
        <v>44</v>
      </c>
      <c r="J18" s="20">
        <v>5</v>
      </c>
      <c r="M18" s="137"/>
    </row>
    <row r="19" spans="1:29">
      <c r="C19" s="51">
        <v>3</v>
      </c>
      <c r="D19" s="54">
        <v>6</v>
      </c>
      <c r="E19" s="54">
        <v>1</v>
      </c>
      <c r="F19" s="53">
        <v>4</v>
      </c>
      <c r="H19" s="20" t="s">
        <v>88</v>
      </c>
      <c r="J19" s="20">
        <v>7</v>
      </c>
      <c r="M19" s="137"/>
    </row>
    <row r="20" spans="1:29">
      <c r="H20" s="20" t="s">
        <v>89</v>
      </c>
      <c r="M20" s="137"/>
    </row>
    <row r="21" spans="1:29">
      <c r="E21" t="s">
        <v>81</v>
      </c>
      <c r="I21" s="137"/>
      <c r="J21" s="137"/>
      <c r="K21" s="137"/>
      <c r="L21" s="137"/>
      <c r="M21" s="137"/>
      <c r="N21" s="137"/>
      <c r="O21" s="137"/>
      <c r="P21" s="137"/>
      <c r="Q21" s="137"/>
      <c r="R21" s="137"/>
      <c r="S21" s="137"/>
      <c r="T21" s="137"/>
      <c r="U21" s="137"/>
      <c r="V21" s="137"/>
      <c r="W21" s="137"/>
      <c r="X21" s="137"/>
      <c r="Y21" s="137"/>
      <c r="Z21" s="137"/>
      <c r="AA21" s="137"/>
      <c r="AB21" s="137"/>
      <c r="AC21" s="137"/>
    </row>
    <row r="22" spans="1:29">
      <c r="C22" s="129" t="s">
        <v>5</v>
      </c>
      <c r="D22" s="129"/>
      <c r="E22" s="129"/>
      <c r="F22" s="129"/>
      <c r="G22" s="26" t="s">
        <v>82</v>
      </c>
      <c r="I22" s="137"/>
      <c r="J22" s="26" t="s">
        <v>90</v>
      </c>
      <c r="L22" s="106" t="s">
        <v>5</v>
      </c>
      <c r="M22" s="112"/>
      <c r="N22" s="112"/>
      <c r="O22" s="113"/>
      <c r="Q22" s="25" t="s">
        <v>45</v>
      </c>
      <c r="S22" s="25" t="s">
        <v>82</v>
      </c>
      <c r="AC22" s="137"/>
    </row>
    <row r="23" spans="1:29">
      <c r="C23" s="22">
        <f t="array" ref="C23:G25">_xll.SysLinSing($B$8:$E$10,$F$8:$F$10)</f>
        <v>0</v>
      </c>
      <c r="D23" s="63">
        <v>-2</v>
      </c>
      <c r="E23" s="63">
        <v>0</v>
      </c>
      <c r="F23" s="63">
        <v>-1.125</v>
      </c>
      <c r="G23" s="21">
        <v>2.1250000000000004</v>
      </c>
      <c r="I23" s="137"/>
      <c r="J23" s="30" t="s">
        <v>83</v>
      </c>
      <c r="L23" s="22">
        <f t="array" ref="L23:O25">_xll.SysLinSing($B$8:$E$10,$F$8:$F$10)</f>
        <v>0</v>
      </c>
      <c r="M23" s="63">
        <v>-2</v>
      </c>
      <c r="N23" s="63">
        <v>0</v>
      </c>
      <c r="O23" s="24">
        <v>-1.125</v>
      </c>
      <c r="Q23" s="12" t="s">
        <v>86</v>
      </c>
      <c r="S23" s="21">
        <v>2.1250000000000004</v>
      </c>
      <c r="AC23" s="137"/>
    </row>
    <row r="24" spans="1:29">
      <c r="C24" s="22">
        <v>0</v>
      </c>
      <c r="D24" s="63">
        <v>1</v>
      </c>
      <c r="E24" s="63">
        <v>0</v>
      </c>
      <c r="F24" s="63">
        <v>-0.33333333333333359</v>
      </c>
      <c r="G24" s="21">
        <v>0.33333333333333248</v>
      </c>
      <c r="I24" s="137"/>
      <c r="J24" s="21" t="s">
        <v>84</v>
      </c>
      <c r="K24" s="9" t="s">
        <v>44</v>
      </c>
      <c r="L24" s="22">
        <v>0</v>
      </c>
      <c r="M24" s="63">
        <v>1</v>
      </c>
      <c r="N24" s="63">
        <v>0</v>
      </c>
      <c r="O24" s="24">
        <v>-0.33333333333333359</v>
      </c>
      <c r="P24" s="59" t="s">
        <v>45</v>
      </c>
      <c r="Q24" s="12" t="s">
        <v>87</v>
      </c>
      <c r="R24" s="9" t="s">
        <v>43</v>
      </c>
      <c r="S24" s="21">
        <v>0.33333333333333248</v>
      </c>
      <c r="AC24" s="137"/>
    </row>
    <row r="25" spans="1:29">
      <c r="C25" s="22">
        <v>0</v>
      </c>
      <c r="D25" s="63">
        <v>0</v>
      </c>
      <c r="E25" s="63">
        <v>0</v>
      </c>
      <c r="F25" s="63">
        <v>-0.62500000000000011</v>
      </c>
      <c r="G25" s="21">
        <v>0.625</v>
      </c>
      <c r="I25" s="137"/>
      <c r="J25" s="81" t="s">
        <v>85</v>
      </c>
      <c r="L25" s="22">
        <v>0</v>
      </c>
      <c r="M25" s="63">
        <v>0</v>
      </c>
      <c r="N25" s="63">
        <v>0</v>
      </c>
      <c r="O25" s="24">
        <v>-0.62500000000000011</v>
      </c>
      <c r="Q25" s="12" t="s">
        <v>88</v>
      </c>
      <c r="S25" s="21">
        <v>0.625</v>
      </c>
      <c r="AC25" s="137"/>
    </row>
    <row r="26" spans="1:29">
      <c r="A26" s="137"/>
      <c r="B26" s="137"/>
      <c r="C26" s="137"/>
      <c r="D26" s="137"/>
      <c r="E26" s="137"/>
      <c r="F26" s="137"/>
      <c r="G26" s="137"/>
      <c r="H26" s="137"/>
      <c r="I26" s="137"/>
      <c r="J26" s="61"/>
      <c r="Q26" s="12" t="s">
        <v>89</v>
      </c>
      <c r="AC26" s="137"/>
    </row>
    <row r="27" spans="1:29">
      <c r="C27" s="59"/>
      <c r="F27" s="69" t="s">
        <v>90</v>
      </c>
      <c r="L27" s="130" t="s">
        <v>159</v>
      </c>
      <c r="M27" s="130"/>
      <c r="N27" s="73" t="s">
        <v>45</v>
      </c>
      <c r="AC27" s="137"/>
    </row>
    <row r="28" spans="1:29">
      <c r="B28" s="5"/>
      <c r="D28" s="139" t="s">
        <v>160</v>
      </c>
      <c r="F28" s="21" t="s">
        <v>83</v>
      </c>
      <c r="H28" s="22"/>
      <c r="I28" s="23"/>
      <c r="J28" s="24"/>
      <c r="N28" s="80" t="s">
        <v>86</v>
      </c>
      <c r="O28" s="79">
        <v>1</v>
      </c>
      <c r="Q28" s="12" t="s">
        <v>83</v>
      </c>
      <c r="R28" s="21">
        <f t="array" ref="R28:R30">MMULT(L23:O25,O28:O31)+S23:S25</f>
        <v>-0.99999999999999956</v>
      </c>
      <c r="T28" s="134" t="s">
        <v>123</v>
      </c>
      <c r="U28" s="135"/>
      <c r="V28" s="135"/>
      <c r="W28" s="135"/>
      <c r="X28" s="135"/>
      <c r="Y28" s="135"/>
      <c r="Z28" s="135"/>
      <c r="AA28" s="135"/>
      <c r="AB28" s="136"/>
      <c r="AC28" s="137"/>
    </row>
    <row r="29" spans="1:29">
      <c r="B29" s="5"/>
      <c r="C29" s="5"/>
      <c r="F29" s="21" t="s">
        <v>84</v>
      </c>
      <c r="G29" s="59" t="s">
        <v>44</v>
      </c>
      <c r="H29" s="22"/>
      <c r="I29" s="23"/>
      <c r="J29" s="24"/>
      <c r="N29" s="80" t="s">
        <v>87</v>
      </c>
      <c r="O29" s="79">
        <v>1</v>
      </c>
      <c r="Q29" s="12" t="s">
        <v>84</v>
      </c>
      <c r="R29" s="21">
        <v>0.99999999999999889</v>
      </c>
      <c r="AC29" s="137"/>
    </row>
    <row r="30" spans="1:29">
      <c r="B30" s="5"/>
      <c r="C30" s="5"/>
      <c r="F30" s="21" t="s">
        <v>85</v>
      </c>
      <c r="H30" s="22"/>
      <c r="I30" s="63"/>
      <c r="J30" s="24"/>
      <c r="N30" s="80" t="s">
        <v>88</v>
      </c>
      <c r="O30" s="79">
        <v>1</v>
      </c>
      <c r="Q30" s="12" t="s">
        <v>85</v>
      </c>
      <c r="R30" s="21">
        <v>-1.1102230246251565E-16</v>
      </c>
      <c r="AC30" s="137"/>
    </row>
    <row r="31" spans="1:29">
      <c r="B31" s="5"/>
      <c r="C31" s="5"/>
      <c r="F31" s="61"/>
      <c r="H31" s="5"/>
      <c r="N31" s="80" t="s">
        <v>89</v>
      </c>
      <c r="O31" s="79">
        <v>1</v>
      </c>
      <c r="AC31" s="137"/>
    </row>
    <row r="32" spans="1:29">
      <c r="A32" s="137"/>
      <c r="B32" s="138"/>
      <c r="C32" s="138"/>
      <c r="D32" s="137"/>
      <c r="E32" s="137"/>
      <c r="F32" s="137"/>
      <c r="G32" s="137"/>
      <c r="H32" s="137"/>
      <c r="I32" s="137"/>
      <c r="J32" s="137"/>
      <c r="K32" s="137"/>
      <c r="L32" s="137"/>
      <c r="M32" s="137"/>
      <c r="N32" s="137"/>
      <c r="O32" s="137"/>
      <c r="P32" s="137"/>
      <c r="Q32" s="137"/>
      <c r="R32" s="137"/>
      <c r="S32" s="137"/>
      <c r="T32" s="137"/>
      <c r="U32" s="137"/>
      <c r="V32" s="137"/>
      <c r="W32" s="137"/>
      <c r="X32" s="137"/>
      <c r="Y32" s="137"/>
      <c r="Z32" s="137"/>
      <c r="AA32" s="137"/>
      <c r="AB32" s="137"/>
      <c r="AC32" s="137"/>
    </row>
    <row r="33" spans="1:24">
      <c r="X33" s="137"/>
    </row>
    <row r="34" spans="1:24" ht="17.25">
      <c r="A34" t="s">
        <v>12</v>
      </c>
      <c r="B34" s="123" t="s">
        <v>3</v>
      </c>
      <c r="C34" s="124"/>
      <c r="D34" s="124"/>
      <c r="E34" s="125"/>
      <c r="G34" s="120" t="s">
        <v>124</v>
      </c>
      <c r="H34" s="121"/>
      <c r="I34" s="122"/>
      <c r="K34" s="120" t="s">
        <v>125</v>
      </c>
      <c r="L34" s="121"/>
      <c r="M34" s="122"/>
      <c r="O34" s="120" t="s">
        <v>126</v>
      </c>
      <c r="P34" s="121"/>
      <c r="Q34" s="122"/>
      <c r="S34" s="71" t="s">
        <v>4</v>
      </c>
      <c r="X34" s="137"/>
    </row>
    <row r="35" spans="1:24">
      <c r="B35" s="51">
        <v>1</v>
      </c>
      <c r="C35" s="54">
        <v>2</v>
      </c>
      <c r="D35" s="54">
        <v>3</v>
      </c>
      <c r="E35" s="53">
        <v>3</v>
      </c>
      <c r="G35" s="44">
        <f t="array" ref="G35:I38">_xll.MT(B35:E37)</f>
        <v>1</v>
      </c>
      <c r="H35" s="45">
        <v>2</v>
      </c>
      <c r="I35" s="46">
        <v>3</v>
      </c>
      <c r="K35" s="44">
        <f t="array" ref="K35:M37">MMULT(B35:E37,G35:I38)</f>
        <v>23</v>
      </c>
      <c r="L35" s="45">
        <v>22</v>
      </c>
      <c r="M35" s="46">
        <v>30</v>
      </c>
      <c r="O35" s="44">
        <f t="array" ref="O35:Q37">_xll.MInv(K35:M37)</f>
        <v>2.2000000000002498</v>
      </c>
      <c r="P35" s="45">
        <v>-14.800000000001766</v>
      </c>
      <c r="Q35" s="46">
        <v>9.2000000000011042</v>
      </c>
      <c r="S35" s="20">
        <v>4</v>
      </c>
      <c r="X35" s="137"/>
    </row>
    <row r="36" spans="1:24">
      <c r="B36" s="51">
        <v>2</v>
      </c>
      <c r="C36" s="54">
        <v>4</v>
      </c>
      <c r="D36" s="54">
        <v>1</v>
      </c>
      <c r="E36" s="53">
        <v>3</v>
      </c>
      <c r="F36" s="62" t="s">
        <v>120</v>
      </c>
      <c r="G36" s="44">
        <v>2</v>
      </c>
      <c r="H36" s="45">
        <v>4</v>
      </c>
      <c r="I36" s="46">
        <v>6</v>
      </c>
      <c r="J36" s="62" t="s">
        <v>120</v>
      </c>
      <c r="K36" s="44">
        <v>22</v>
      </c>
      <c r="L36" s="45">
        <v>30</v>
      </c>
      <c r="M36" s="46">
        <v>43</v>
      </c>
      <c r="N36" s="62" t="s">
        <v>120</v>
      </c>
      <c r="O36" s="44">
        <v>-14.800000000001779</v>
      </c>
      <c r="P36" s="45">
        <v>105.20000000001258</v>
      </c>
      <c r="Q36" s="46">
        <v>-65.80000000000787</v>
      </c>
      <c r="R36" s="62" t="s">
        <v>120</v>
      </c>
      <c r="S36" s="20">
        <v>5</v>
      </c>
      <c r="T36" s="62" t="s">
        <v>120</v>
      </c>
      <c r="X36" s="137"/>
    </row>
    <row r="37" spans="1:24">
      <c r="B37" s="51">
        <v>3</v>
      </c>
      <c r="C37" s="54">
        <v>6</v>
      </c>
      <c r="D37" s="54">
        <v>1</v>
      </c>
      <c r="E37" s="53">
        <v>4</v>
      </c>
      <c r="G37" s="44">
        <v>3</v>
      </c>
      <c r="H37" s="45">
        <v>1</v>
      </c>
      <c r="I37" s="46">
        <v>1</v>
      </c>
      <c r="K37" s="44">
        <v>30</v>
      </c>
      <c r="L37" s="45">
        <v>43</v>
      </c>
      <c r="M37" s="46">
        <v>62</v>
      </c>
      <c r="O37" s="44">
        <v>9.2000000000011131</v>
      </c>
      <c r="P37" s="45">
        <v>-65.80000000000787</v>
      </c>
      <c r="Q37" s="46">
        <v>41.20000000000492</v>
      </c>
      <c r="S37" s="20">
        <v>7</v>
      </c>
      <c r="X37" s="137"/>
    </row>
    <row r="38" spans="1:24">
      <c r="G38" s="44">
        <v>3</v>
      </c>
      <c r="H38" s="45">
        <v>3</v>
      </c>
      <c r="I38" s="46">
        <v>4</v>
      </c>
      <c r="X38" s="137"/>
    </row>
    <row r="39" spans="1:24">
      <c r="X39" s="137"/>
    </row>
    <row r="40" spans="1:24">
      <c r="X40" s="137"/>
    </row>
    <row r="41" spans="1:24">
      <c r="X41" s="137"/>
    </row>
    <row r="42" spans="1:24" ht="17.25">
      <c r="C42" s="120" t="s">
        <v>127</v>
      </c>
      <c r="D42" s="121"/>
      <c r="E42" s="122"/>
      <c r="G42" s="68" t="s">
        <v>7</v>
      </c>
      <c r="X42" s="137"/>
    </row>
    <row r="43" spans="1:24">
      <c r="C43" s="44">
        <f t="array" ref="C43:E45">MMULT(G35:I38,O35:Q37)</f>
        <v>0.20000000000003126</v>
      </c>
      <c r="D43" s="45">
        <v>-1.8000000000002387</v>
      </c>
      <c r="E43" s="46">
        <v>1.2000000000001165</v>
      </c>
      <c r="G43" s="21">
        <f t="array" ref="G43:G45">MMULT(C43:E45,S35:S37)</f>
        <v>0.19999999999974705</v>
      </c>
      <c r="X43" s="137"/>
    </row>
    <row r="44" spans="1:24">
      <c r="C44" s="44">
        <v>0.40000000000006253</v>
      </c>
      <c r="D44" s="45">
        <v>-3.6000000000004775</v>
      </c>
      <c r="E44" s="46">
        <v>2.4000000000002331</v>
      </c>
      <c r="G44" s="21">
        <v>0.39999999999949409</v>
      </c>
      <c r="X44" s="137"/>
    </row>
    <row r="45" spans="1:24">
      <c r="C45" s="44">
        <v>1.0000000000000835</v>
      </c>
      <c r="D45" s="45">
        <v>-5.0000000000005898</v>
      </c>
      <c r="E45" s="46">
        <v>3.0000000000003624</v>
      </c>
      <c r="G45" s="21">
        <v>-7.815970093361102E-14</v>
      </c>
      <c r="X45" s="137"/>
    </row>
    <row r="46" spans="1:24">
      <c r="X46" s="137"/>
    </row>
    <row r="47" spans="1:24">
      <c r="G47" s="26" t="s">
        <v>128</v>
      </c>
      <c r="X47" s="137"/>
    </row>
    <row r="48" spans="1:24">
      <c r="G48" s="81">
        <f t="array" ref="G48">_xll.MAbs(G43:G45)</f>
        <v>0.44721359549939232</v>
      </c>
      <c r="X48" s="137"/>
    </row>
    <row r="49" spans="1:24">
      <c r="A49" s="137"/>
      <c r="B49" s="137"/>
      <c r="C49" s="137"/>
      <c r="D49" s="137"/>
      <c r="E49" s="137"/>
      <c r="F49" s="137"/>
      <c r="G49" s="137"/>
      <c r="H49" s="137"/>
      <c r="I49" s="137"/>
      <c r="J49" s="137"/>
      <c r="K49" s="137"/>
      <c r="L49" s="137"/>
      <c r="M49" s="137"/>
      <c r="N49" s="137"/>
      <c r="O49" s="137"/>
      <c r="P49" s="137"/>
      <c r="Q49" s="137"/>
      <c r="R49" s="137"/>
      <c r="S49" s="137"/>
      <c r="T49" s="137"/>
      <c r="U49" s="137"/>
      <c r="V49" s="137"/>
      <c r="W49" s="137"/>
      <c r="X49" s="137"/>
    </row>
  </sheetData>
  <mergeCells count="12">
    <mergeCell ref="T28:AB28"/>
    <mergeCell ref="C42:E42"/>
    <mergeCell ref="B7:E7"/>
    <mergeCell ref="L22:O22"/>
    <mergeCell ref="B34:E34"/>
    <mergeCell ref="O34:Q34"/>
    <mergeCell ref="K34:M34"/>
    <mergeCell ref="G34:I34"/>
    <mergeCell ref="C16:F16"/>
    <mergeCell ref="C22:F22"/>
    <mergeCell ref="L27:M27"/>
    <mergeCell ref="A15:C15"/>
  </mergeCells>
  <pageMargins left="0.511811024" right="0.511811024" top="0.78740157499999996" bottom="0.78740157499999996" header="0.31496062000000002" footer="0.31496062000000002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0:P76"/>
  <sheetViews>
    <sheetView topLeftCell="A55" workbookViewId="0">
      <selection activeCell="L58" sqref="L58"/>
    </sheetView>
  </sheetViews>
  <sheetFormatPr defaultRowHeight="15"/>
  <sheetData>
    <row r="10" spans="1:16">
      <c r="A10" s="137"/>
      <c r="B10" s="137"/>
      <c r="C10" s="137"/>
      <c r="D10" s="137"/>
      <c r="E10" s="137"/>
      <c r="F10" s="137"/>
      <c r="G10" s="137"/>
      <c r="H10" s="137"/>
      <c r="I10" s="137"/>
      <c r="J10" s="137"/>
      <c r="K10" s="137"/>
      <c r="L10" s="137"/>
      <c r="M10" s="137"/>
      <c r="N10" s="137"/>
      <c r="O10" s="137"/>
      <c r="P10" s="137"/>
    </row>
    <row r="11" spans="1:16">
      <c r="A11" t="s">
        <v>6</v>
      </c>
      <c r="C11" s="106" t="s">
        <v>3</v>
      </c>
      <c r="D11" s="112"/>
      <c r="E11" s="113"/>
      <c r="P11" s="137"/>
    </row>
    <row r="12" spans="1:16">
      <c r="C12" s="51">
        <v>2</v>
      </c>
      <c r="D12" s="52">
        <v>4</v>
      </c>
      <c r="E12" s="53">
        <v>0</v>
      </c>
      <c r="G12" s="28" t="s">
        <v>93</v>
      </c>
      <c r="H12" s="27">
        <f>_xll.MRank(C12:E16)</f>
        <v>3</v>
      </c>
      <c r="J12" s="117" t="s">
        <v>129</v>
      </c>
      <c r="K12" s="119"/>
      <c r="P12" s="137"/>
    </row>
    <row r="13" spans="1:16">
      <c r="C13" s="51">
        <v>1</v>
      </c>
      <c r="D13" s="52">
        <v>2</v>
      </c>
      <c r="E13" s="53">
        <v>1</v>
      </c>
      <c r="P13" s="137"/>
    </row>
    <row r="14" spans="1:16">
      <c r="C14" s="51">
        <v>-1</v>
      </c>
      <c r="D14" s="52">
        <v>1</v>
      </c>
      <c r="E14" s="53">
        <v>-2</v>
      </c>
      <c r="P14" s="137"/>
    </row>
    <row r="15" spans="1:16">
      <c r="C15" s="51">
        <v>3</v>
      </c>
      <c r="D15" s="52">
        <v>0</v>
      </c>
      <c r="E15" s="53">
        <v>3</v>
      </c>
      <c r="P15" s="137"/>
    </row>
    <row r="16" spans="1:16">
      <c r="C16" s="51">
        <v>5</v>
      </c>
      <c r="D16" s="52">
        <v>0</v>
      </c>
      <c r="E16" s="53">
        <v>-1</v>
      </c>
      <c r="P16" s="137"/>
    </row>
    <row r="17" spans="1:16">
      <c r="P17" s="137"/>
    </row>
    <row r="18" spans="1:16">
      <c r="P18" s="137"/>
    </row>
    <row r="19" spans="1:16">
      <c r="C19" s="106" t="s">
        <v>94</v>
      </c>
      <c r="D19" s="112"/>
      <c r="E19" s="112"/>
      <c r="F19" s="113"/>
      <c r="P19" s="137"/>
    </row>
    <row r="20" spans="1:16">
      <c r="C20" s="51">
        <v>2</v>
      </c>
      <c r="D20" s="52">
        <v>4</v>
      </c>
      <c r="E20" s="52">
        <v>0</v>
      </c>
      <c r="F20" s="20">
        <v>35</v>
      </c>
      <c r="P20" s="137"/>
    </row>
    <row r="21" spans="1:16">
      <c r="C21" s="51">
        <v>1</v>
      </c>
      <c r="D21" s="52">
        <v>2</v>
      </c>
      <c r="E21" s="52">
        <v>1</v>
      </c>
      <c r="F21" s="20">
        <v>18</v>
      </c>
      <c r="H21" s="73" t="s">
        <v>95</v>
      </c>
      <c r="I21" s="27">
        <f>_xll.MRank(C20:F24)</f>
        <v>4</v>
      </c>
      <c r="P21" s="137"/>
    </row>
    <row r="22" spans="1:16">
      <c r="C22" s="51">
        <v>-1</v>
      </c>
      <c r="D22" s="52">
        <v>1</v>
      </c>
      <c r="E22" s="52">
        <v>-2</v>
      </c>
      <c r="F22" s="20">
        <v>-8</v>
      </c>
      <c r="P22" s="137"/>
    </row>
    <row r="23" spans="1:16">
      <c r="C23" s="51">
        <v>3</v>
      </c>
      <c r="D23" s="52">
        <v>0</v>
      </c>
      <c r="E23" s="52">
        <v>3</v>
      </c>
      <c r="F23" s="20">
        <v>26</v>
      </c>
      <c r="P23" s="137"/>
    </row>
    <row r="24" spans="1:16">
      <c r="C24" s="51">
        <v>5</v>
      </c>
      <c r="D24" s="52">
        <v>0</v>
      </c>
      <c r="E24" s="52">
        <v>-1</v>
      </c>
      <c r="F24" s="20">
        <v>33</v>
      </c>
      <c r="P24" s="137"/>
    </row>
    <row r="25" spans="1:16">
      <c r="A25" s="137"/>
      <c r="B25" s="137"/>
      <c r="C25" s="137"/>
      <c r="D25" s="137"/>
      <c r="E25" s="137"/>
      <c r="F25" s="137"/>
      <c r="G25" s="137"/>
      <c r="H25" s="137"/>
      <c r="I25" s="137"/>
      <c r="J25" s="137"/>
      <c r="K25" s="137"/>
      <c r="L25" s="137"/>
      <c r="M25" s="137"/>
      <c r="N25" s="137"/>
      <c r="O25" s="137"/>
      <c r="P25" s="137"/>
    </row>
    <row r="26" spans="1:16" ht="17.25">
      <c r="A26" t="s">
        <v>12</v>
      </c>
      <c r="B26" s="106" t="s">
        <v>124</v>
      </c>
      <c r="C26" s="112"/>
      <c r="D26" s="112"/>
      <c r="E26" s="112"/>
      <c r="F26" s="113"/>
      <c r="H26" s="106" t="s">
        <v>3</v>
      </c>
      <c r="I26" s="112"/>
      <c r="J26" s="113"/>
      <c r="L26" s="106" t="s">
        <v>130</v>
      </c>
      <c r="M26" s="112"/>
      <c r="N26" s="113"/>
      <c r="P26" s="137"/>
    </row>
    <row r="27" spans="1:16">
      <c r="B27" s="44">
        <f t="array" ref="B27:F29">_xll.MT(C12:E16)</f>
        <v>2</v>
      </c>
      <c r="C27" s="83">
        <v>1</v>
      </c>
      <c r="D27" s="83">
        <v>-1</v>
      </c>
      <c r="E27" s="83">
        <v>3</v>
      </c>
      <c r="F27" s="46">
        <v>5</v>
      </c>
      <c r="H27" s="44">
        <v>2</v>
      </c>
      <c r="I27" s="45">
        <v>4</v>
      </c>
      <c r="J27" s="46">
        <v>0</v>
      </c>
      <c r="L27" s="22">
        <f t="array" ref="L27:N29">_xll.MProd(B27:F29,H27:J31)</f>
        <v>40</v>
      </c>
      <c r="M27" s="23">
        <v>9</v>
      </c>
      <c r="N27" s="24">
        <v>7</v>
      </c>
      <c r="P27" s="137"/>
    </row>
    <row r="28" spans="1:16">
      <c r="B28" s="44">
        <v>4</v>
      </c>
      <c r="C28" s="83">
        <v>2</v>
      </c>
      <c r="D28" s="83">
        <v>1</v>
      </c>
      <c r="E28" s="83">
        <v>0</v>
      </c>
      <c r="F28" s="46">
        <v>0</v>
      </c>
      <c r="G28" s="60" t="s">
        <v>52</v>
      </c>
      <c r="H28" s="44">
        <v>1</v>
      </c>
      <c r="I28" s="45">
        <v>2</v>
      </c>
      <c r="J28" s="46">
        <v>1</v>
      </c>
      <c r="K28" s="60" t="s">
        <v>44</v>
      </c>
      <c r="L28" s="22">
        <v>9</v>
      </c>
      <c r="M28" s="23">
        <v>21</v>
      </c>
      <c r="N28" s="24">
        <v>0</v>
      </c>
      <c r="P28" s="137"/>
    </row>
    <row r="29" spans="1:16">
      <c r="B29" s="44">
        <v>0</v>
      </c>
      <c r="C29" s="83">
        <v>1</v>
      </c>
      <c r="D29" s="83">
        <v>-2</v>
      </c>
      <c r="E29" s="83">
        <v>3</v>
      </c>
      <c r="F29" s="46">
        <v>-1</v>
      </c>
      <c r="H29" s="44">
        <v>-1</v>
      </c>
      <c r="I29" s="45">
        <v>1</v>
      </c>
      <c r="J29" s="46">
        <v>-2</v>
      </c>
      <c r="L29" s="22">
        <v>7</v>
      </c>
      <c r="M29" s="23">
        <v>0</v>
      </c>
      <c r="N29" s="24">
        <v>15</v>
      </c>
      <c r="P29" s="137"/>
    </row>
    <row r="30" spans="1:16">
      <c r="H30" s="44">
        <v>3</v>
      </c>
      <c r="I30" s="45">
        <v>0</v>
      </c>
      <c r="J30" s="46">
        <v>3</v>
      </c>
      <c r="P30" s="137"/>
    </row>
    <row r="31" spans="1:16">
      <c r="H31" s="44">
        <v>5</v>
      </c>
      <c r="I31" s="45">
        <v>0</v>
      </c>
      <c r="J31" s="46">
        <v>-1</v>
      </c>
      <c r="P31" s="137"/>
    </row>
    <row r="32" spans="1:16">
      <c r="P32" s="137"/>
    </row>
    <row r="33" spans="2:16" ht="17.25">
      <c r="B33" s="106" t="s">
        <v>131</v>
      </c>
      <c r="C33" s="112"/>
      <c r="D33" s="113"/>
      <c r="P33" s="137"/>
    </row>
    <row r="34" spans="2:16">
      <c r="B34" s="22">
        <f t="array" ref="B34:D36">MINVERSE(L27:N29)</f>
        <v>3.0417149478563148E-2</v>
      </c>
      <c r="C34" s="23">
        <v>-1.3035921205098494E-2</v>
      </c>
      <c r="D34" s="24">
        <v>-1.4194669756662804E-2</v>
      </c>
      <c r="F34" s="5"/>
      <c r="G34" s="5"/>
      <c r="H34" s="5"/>
      <c r="P34" s="137"/>
    </row>
    <row r="35" spans="2:16">
      <c r="B35" s="22">
        <v>-1.3035921205098493E-2</v>
      </c>
      <c r="C35" s="23">
        <v>5.3205870992661254E-2</v>
      </c>
      <c r="D35" s="24">
        <v>6.0834298957126295E-3</v>
      </c>
      <c r="F35" s="5"/>
      <c r="G35" s="5"/>
      <c r="H35" s="5"/>
      <c r="P35" s="137"/>
    </row>
    <row r="36" spans="2:16">
      <c r="B36" s="22">
        <v>-1.4194669756662802E-2</v>
      </c>
      <c r="C36" s="23">
        <v>6.0834298957126295E-3</v>
      </c>
      <c r="D36" s="24">
        <v>7.3290845886442635E-2</v>
      </c>
      <c r="F36" s="5"/>
      <c r="G36" s="5"/>
      <c r="H36" s="5"/>
      <c r="P36" s="137"/>
    </row>
    <row r="37" spans="2:16">
      <c r="P37" s="137"/>
    </row>
    <row r="38" spans="2:16" ht="17.25">
      <c r="B38" s="106" t="s">
        <v>124</v>
      </c>
      <c r="C38" s="112"/>
      <c r="D38" s="112"/>
      <c r="E38" s="112"/>
      <c r="F38" s="113"/>
      <c r="H38" s="73" t="s">
        <v>4</v>
      </c>
      <c r="J38" s="73" t="s">
        <v>132</v>
      </c>
      <c r="P38" s="137"/>
    </row>
    <row r="39" spans="2:16">
      <c r="B39" s="44">
        <v>2</v>
      </c>
      <c r="C39" s="83">
        <v>1</v>
      </c>
      <c r="D39" s="83">
        <v>-1</v>
      </c>
      <c r="E39" s="83">
        <v>3</v>
      </c>
      <c r="F39" s="46">
        <v>5</v>
      </c>
      <c r="H39" s="47">
        <v>35</v>
      </c>
      <c r="J39" s="21">
        <f t="array" ref="J39:J41">_xll.MProd(B39:F41,H39:H43)</f>
        <v>339</v>
      </c>
      <c r="P39" s="137"/>
    </row>
    <row r="40" spans="2:16">
      <c r="B40" s="44">
        <v>4</v>
      </c>
      <c r="C40" s="83">
        <v>2</v>
      </c>
      <c r="D40" s="83">
        <v>1</v>
      </c>
      <c r="E40" s="83">
        <v>0</v>
      </c>
      <c r="F40" s="46">
        <v>0</v>
      </c>
      <c r="G40" s="60" t="s">
        <v>45</v>
      </c>
      <c r="H40" s="47">
        <v>18</v>
      </c>
      <c r="I40" s="60" t="s">
        <v>44</v>
      </c>
      <c r="J40" s="21">
        <v>168</v>
      </c>
      <c r="P40" s="137"/>
    </row>
    <row r="41" spans="2:16">
      <c r="B41" s="44">
        <v>0</v>
      </c>
      <c r="C41" s="83">
        <v>1</v>
      </c>
      <c r="D41" s="83">
        <v>-2</v>
      </c>
      <c r="E41" s="83">
        <v>3</v>
      </c>
      <c r="F41" s="46">
        <v>-1</v>
      </c>
      <c r="H41" s="47">
        <v>-8</v>
      </c>
      <c r="J41" s="21">
        <v>79</v>
      </c>
      <c r="P41" s="137"/>
    </row>
    <row r="42" spans="2:16">
      <c r="H42" s="47">
        <v>26</v>
      </c>
      <c r="P42" s="137"/>
    </row>
    <row r="43" spans="2:16">
      <c r="H43" s="47">
        <v>33</v>
      </c>
      <c r="P43" s="137"/>
    </row>
    <row r="44" spans="2:16">
      <c r="P44" s="137"/>
    </row>
    <row r="45" spans="2:16">
      <c r="P45" s="137"/>
    </row>
    <row r="46" spans="2:16" ht="17.25">
      <c r="B46" s="106" t="s">
        <v>131</v>
      </c>
      <c r="C46" s="112"/>
      <c r="D46" s="113"/>
      <c r="F46" s="73" t="s">
        <v>132</v>
      </c>
      <c r="H46" s="73" t="s">
        <v>133</v>
      </c>
      <c r="J46" s="73" t="s">
        <v>96</v>
      </c>
      <c r="P46" s="137"/>
    </row>
    <row r="47" spans="2:16">
      <c r="B47" s="44">
        <v>3.0417149478563148E-2</v>
      </c>
      <c r="C47" s="45">
        <v>-1.3035921205098494E-2</v>
      </c>
      <c r="D47" s="46">
        <v>-1.4194669756662804E-2</v>
      </c>
      <c r="F47" s="47">
        <v>339</v>
      </c>
      <c r="H47" s="21">
        <f t="array" ref="H47:H49">_xll.MProd(B47:D49,F47:F49)</f>
        <v>7</v>
      </c>
      <c r="J47" s="30">
        <f t="array" ref="J47:J51">MMULT(H27:J31,H47:H49)</f>
        <v>34</v>
      </c>
      <c r="P47" s="137"/>
    </row>
    <row r="48" spans="2:16">
      <c r="B48" s="44">
        <v>-1.3035921205098493E-2</v>
      </c>
      <c r="C48" s="45">
        <v>5.3205870992661254E-2</v>
      </c>
      <c r="D48" s="46">
        <v>6.0834298957126295E-3</v>
      </c>
      <c r="E48" s="60" t="s">
        <v>45</v>
      </c>
      <c r="F48" s="47">
        <v>168</v>
      </c>
      <c r="G48" s="60" t="s">
        <v>44</v>
      </c>
      <c r="H48" s="21">
        <v>4.9999999999999991</v>
      </c>
      <c r="J48" s="21">
        <v>19</v>
      </c>
      <c r="P48" s="137"/>
    </row>
    <row r="49" spans="1:16">
      <c r="B49" s="44">
        <v>-1.4194669756662802E-2</v>
      </c>
      <c r="C49" s="45">
        <v>6.0834298957126295E-3</v>
      </c>
      <c r="D49" s="46">
        <v>7.3290845886442635E-2</v>
      </c>
      <c r="F49" s="47">
        <v>79</v>
      </c>
      <c r="H49" s="21">
        <v>2</v>
      </c>
      <c r="J49" s="21">
        <v>-6.0000000000000009</v>
      </c>
      <c r="P49" s="137"/>
    </row>
    <row r="50" spans="1:16">
      <c r="J50" s="21">
        <v>27</v>
      </c>
      <c r="P50" s="137"/>
    </row>
    <row r="51" spans="1:16">
      <c r="J51" s="21">
        <v>33</v>
      </c>
      <c r="P51" s="137"/>
    </row>
    <row r="52" spans="1:16">
      <c r="A52" s="137"/>
      <c r="B52" s="137"/>
      <c r="C52" s="137"/>
      <c r="D52" s="137"/>
      <c r="E52" s="137"/>
      <c r="F52" s="137"/>
      <c r="G52" s="137"/>
      <c r="H52" s="137"/>
      <c r="I52" s="137"/>
      <c r="J52" s="137"/>
      <c r="K52" s="137"/>
      <c r="L52" s="137"/>
      <c r="M52" s="137"/>
      <c r="N52" s="137"/>
      <c r="O52" s="137"/>
      <c r="P52" s="137"/>
    </row>
    <row r="53" spans="1:16">
      <c r="A53" t="s">
        <v>14</v>
      </c>
      <c r="B53" s="26" t="s">
        <v>134</v>
      </c>
      <c r="P53" s="137"/>
    </row>
    <row r="54" spans="1:16">
      <c r="C54" s="73" t="s">
        <v>96</v>
      </c>
      <c r="E54" s="73" t="s">
        <v>4</v>
      </c>
      <c r="G54" s="73" t="s">
        <v>135</v>
      </c>
      <c r="P54" s="137"/>
    </row>
    <row r="55" spans="1:16">
      <c r="C55" s="20">
        <v>34</v>
      </c>
      <c r="E55" s="20">
        <v>35</v>
      </c>
      <c r="G55" s="43">
        <f>C55-E55</f>
        <v>-1</v>
      </c>
      <c r="I55" s="73" t="s">
        <v>97</v>
      </c>
      <c r="P55" s="137"/>
    </row>
    <row r="56" spans="1:16">
      <c r="C56" s="20">
        <v>19</v>
      </c>
      <c r="D56" s="60" t="s">
        <v>98</v>
      </c>
      <c r="E56" s="20">
        <v>18</v>
      </c>
      <c r="F56" s="60" t="s">
        <v>44</v>
      </c>
      <c r="G56" s="47">
        <f t="shared" ref="G56:G59" si="0">C56-E56</f>
        <v>1</v>
      </c>
      <c r="I56" s="27">
        <f t="array" ref="I56">MMULT(C63:G63,G55:G59)</f>
        <v>6.9999999999999964</v>
      </c>
      <c r="P56" s="137"/>
    </row>
    <row r="57" spans="1:16">
      <c r="C57" s="20">
        <v>-6.0000000000000009</v>
      </c>
      <c r="E57" s="20">
        <v>-8</v>
      </c>
      <c r="G57" s="47">
        <f t="shared" si="0"/>
        <v>1.9999999999999991</v>
      </c>
      <c r="P57" s="137"/>
    </row>
    <row r="58" spans="1:16">
      <c r="C58" s="20">
        <v>27</v>
      </c>
      <c r="E58" s="20">
        <v>26</v>
      </c>
      <c r="G58" s="47">
        <f t="shared" si="0"/>
        <v>1</v>
      </c>
      <c r="P58" s="137"/>
    </row>
    <row r="59" spans="1:16">
      <c r="C59" s="20">
        <v>33</v>
      </c>
      <c r="E59" s="20">
        <v>33</v>
      </c>
      <c r="G59" s="47">
        <f t="shared" si="0"/>
        <v>0</v>
      </c>
      <c r="P59" s="137"/>
    </row>
    <row r="60" spans="1:16">
      <c r="P60" s="137"/>
    </row>
    <row r="61" spans="1:16">
      <c r="C61" s="85"/>
      <c r="D61" s="61"/>
      <c r="E61" s="85"/>
      <c r="F61" s="61"/>
      <c r="G61" s="85"/>
      <c r="P61" s="137"/>
    </row>
    <row r="62" spans="1:16" ht="17.25">
      <c r="C62" s="106" t="s">
        <v>136</v>
      </c>
      <c r="D62" s="112"/>
      <c r="E62" s="112"/>
      <c r="F62" s="112"/>
      <c r="G62" s="113"/>
      <c r="P62" s="137"/>
    </row>
    <row r="63" spans="1:16">
      <c r="C63" s="40">
        <f t="array" ref="C63:G63">_xll.MT(G55:G59)</f>
        <v>-1</v>
      </c>
      <c r="D63" s="45">
        <v>1</v>
      </c>
      <c r="E63" s="45">
        <v>1.9999999999999991</v>
      </c>
      <c r="F63" s="45">
        <v>1</v>
      </c>
      <c r="G63" s="42">
        <v>0</v>
      </c>
      <c r="P63" s="137"/>
    </row>
    <row r="64" spans="1:16">
      <c r="C64" s="61"/>
      <c r="D64" s="61"/>
      <c r="E64" s="61"/>
      <c r="F64" s="61"/>
      <c r="G64" s="61"/>
      <c r="P64" s="137"/>
    </row>
    <row r="65" spans="1:16">
      <c r="A65" s="137"/>
      <c r="B65" s="137"/>
      <c r="C65" s="138"/>
      <c r="D65" s="138"/>
      <c r="E65" s="138"/>
      <c r="F65" s="138"/>
      <c r="G65" s="138"/>
      <c r="H65" s="137"/>
      <c r="I65" s="137"/>
      <c r="J65" s="137"/>
      <c r="K65" s="137"/>
      <c r="L65" s="137"/>
      <c r="M65" s="137"/>
      <c r="N65" s="137"/>
      <c r="O65" s="137"/>
      <c r="P65" s="137"/>
    </row>
    <row r="66" spans="1:16" ht="18.75">
      <c r="A66" t="s">
        <v>18</v>
      </c>
      <c r="B66" s="73" t="s">
        <v>133</v>
      </c>
      <c r="C66" s="61"/>
      <c r="D66" s="86" t="s">
        <v>138</v>
      </c>
      <c r="E66" s="61"/>
      <c r="F66" s="73" t="s">
        <v>137</v>
      </c>
      <c r="G66" s="61"/>
      <c r="H66" s="73" t="s">
        <v>139</v>
      </c>
      <c r="J66" s="73" t="s">
        <v>140</v>
      </c>
      <c r="L66" s="106" t="s">
        <v>141</v>
      </c>
      <c r="M66" s="112"/>
      <c r="N66" s="112"/>
      <c r="O66" s="113"/>
      <c r="P66" s="137"/>
    </row>
    <row r="67" spans="1:16">
      <c r="B67" s="29">
        <v>7</v>
      </c>
      <c r="D67" s="87">
        <f ca="1">0.5*(RAND()-0.5)</f>
        <v>-0.21514016061797081</v>
      </c>
      <c r="F67" s="88">
        <f ca="1">B67+D67</f>
        <v>6.7848598393820296</v>
      </c>
      <c r="H67" s="30">
        <f t="array" aca="1" ref="H67:H70" ca="1">MMULT(H27:J31,F67:F69)</f>
        <v>34.372772647618845</v>
      </c>
      <c r="J67" s="43">
        <f ca="1">H67-E55</f>
        <v>-0.6272273523811549</v>
      </c>
      <c r="L67" s="40">
        <f t="array" aca="1" ref="L67:P67" ca="1">_xll.MT(J67:J70)</f>
        <v>-0.6272273523811549</v>
      </c>
      <c r="M67" s="41">
        <f ca="1"/>
        <v>1.3142687751104276</v>
      </c>
      <c r="N67" s="41">
        <f ca="1"/>
        <v>2.1601385002296603</v>
      </c>
      <c r="O67" s="42">
        <f ca="1"/>
        <v>0.73822687204909698</v>
      </c>
      <c r="P67" s="137" t="e">
        <f ca="1"/>
        <v>#N/A</v>
      </c>
    </row>
    <row r="68" spans="1:16">
      <c r="B68" s="20">
        <v>5</v>
      </c>
      <c r="C68" s="74" t="s">
        <v>43</v>
      </c>
      <c r="D68" s="87">
        <f t="shared" ref="D68:D69" ca="1" si="1">0.5*(RAND()-0.5)</f>
        <v>0.20076324221369601</v>
      </c>
      <c r="E68" s="74" t="s">
        <v>44</v>
      </c>
      <c r="F68" s="89">
        <f t="shared" ref="F68:F69" ca="1" si="2">B68+D68</f>
        <v>5.2007632422136965</v>
      </c>
      <c r="H68" s="21">
        <f ca="1"/>
        <v>19.314268775110428</v>
      </c>
      <c r="J68" s="47">
        <f t="shared" ref="J68:J70" ca="1" si="3">H68-E56</f>
        <v>1.3142687751104276</v>
      </c>
      <c r="P68" s="137"/>
    </row>
    <row r="69" spans="1:16">
      <c r="B69" s="20">
        <v>2</v>
      </c>
      <c r="D69" s="87">
        <f t="shared" ca="1" si="1"/>
        <v>0.12788245130100329</v>
      </c>
      <c r="F69" s="89">
        <f t="shared" ca="1" si="2"/>
        <v>2.1278824513010033</v>
      </c>
      <c r="H69" s="21">
        <f ca="1"/>
        <v>-5.8398614997703397</v>
      </c>
      <c r="J69" s="47">
        <f t="shared" ca="1" si="3"/>
        <v>2.1601385002296603</v>
      </c>
      <c r="P69" s="137"/>
    </row>
    <row r="70" spans="1:16">
      <c r="H70" s="21">
        <f ca="1"/>
        <v>26.738226872049097</v>
      </c>
      <c r="J70" s="47">
        <f t="shared" ca="1" si="3"/>
        <v>0.73822687204909698</v>
      </c>
      <c r="P70" s="137"/>
    </row>
    <row r="71" spans="1:16">
      <c r="P71" s="137"/>
    </row>
    <row r="72" spans="1:16">
      <c r="P72" s="137"/>
    </row>
    <row r="73" spans="1:16" ht="18">
      <c r="C73" s="26" t="s">
        <v>142</v>
      </c>
      <c r="D73" s="63">
        <f t="array" aca="1" ref="D73" ca="1">MMULT(L67:O67,J67:J70)</f>
        <v>7.3318938195951766</v>
      </c>
      <c r="F73" s="78"/>
      <c r="G73" s="90" t="s">
        <v>143</v>
      </c>
      <c r="H73" s="91"/>
      <c r="I73" s="91"/>
      <c r="J73" s="92"/>
      <c r="P73" s="137"/>
    </row>
    <row r="74" spans="1:16">
      <c r="P74" s="137"/>
    </row>
    <row r="75" spans="1:16">
      <c r="P75" s="137"/>
    </row>
    <row r="76" spans="1:16">
      <c r="A76" s="137"/>
      <c r="B76" s="137"/>
      <c r="C76" s="137"/>
      <c r="D76" s="137"/>
      <c r="E76" s="137"/>
      <c r="F76" s="137"/>
      <c r="G76" s="137"/>
      <c r="H76" s="137"/>
      <c r="I76" s="137"/>
      <c r="J76" s="137"/>
      <c r="K76" s="137"/>
      <c r="L76" s="137"/>
      <c r="M76" s="137"/>
      <c r="N76" s="137"/>
      <c r="O76" s="137"/>
      <c r="P76" s="137"/>
    </row>
  </sheetData>
  <mergeCells count="11">
    <mergeCell ref="C11:E11"/>
    <mergeCell ref="C19:F19"/>
    <mergeCell ref="H26:J26"/>
    <mergeCell ref="J12:K12"/>
    <mergeCell ref="B26:F26"/>
    <mergeCell ref="L66:O66"/>
    <mergeCell ref="L26:N26"/>
    <mergeCell ref="B33:D33"/>
    <mergeCell ref="B38:F38"/>
    <mergeCell ref="B46:D46"/>
    <mergeCell ref="C62:G62"/>
  </mergeCells>
  <pageMargins left="0.511811024" right="0.511811024" top="0.78740157499999996" bottom="0.78740157499999996" header="0.31496062000000002" footer="0.31496062000000002"/>
  <legacyDrawing r:id="rId1"/>
  <oleObjects>
    <oleObject progId="Equation.DSMT4" shapeId="6145" r:id="rId2"/>
  </oleObjects>
</worksheet>
</file>

<file path=xl/worksheets/sheet6.xml><?xml version="1.0" encoding="utf-8"?>
<worksheet xmlns="http://schemas.openxmlformats.org/spreadsheetml/2006/main" xmlns:r="http://schemas.openxmlformats.org/officeDocument/2006/relationships">
  <dimension ref="A1:W22"/>
  <sheetViews>
    <sheetView workbookViewId="0">
      <selection activeCell="X7" sqref="X7"/>
    </sheetView>
  </sheetViews>
  <sheetFormatPr defaultRowHeight="15"/>
  <sheetData>
    <row r="1" spans="1:23">
      <c r="A1" s="137"/>
      <c r="B1" s="137"/>
      <c r="C1" s="137"/>
      <c r="D1" s="137"/>
      <c r="E1" s="137"/>
      <c r="F1" s="137"/>
      <c r="G1" s="137"/>
      <c r="H1" s="137"/>
      <c r="I1" s="137"/>
      <c r="J1" s="137"/>
      <c r="K1" s="137"/>
      <c r="L1" s="137"/>
      <c r="M1" s="137"/>
      <c r="N1" s="137"/>
      <c r="O1" s="137"/>
      <c r="P1" s="137"/>
      <c r="Q1" s="137"/>
      <c r="R1" s="137"/>
      <c r="S1" s="137"/>
      <c r="T1" s="137"/>
      <c r="U1" s="137"/>
      <c r="V1" s="137"/>
      <c r="W1" s="137"/>
    </row>
    <row r="2" spans="1:23">
      <c r="A2" s="137"/>
      <c r="B2" s="137"/>
      <c r="C2" s="137"/>
      <c r="D2" s="137"/>
      <c r="E2" s="137"/>
      <c r="F2" s="137"/>
      <c r="G2" s="137"/>
      <c r="H2" s="137"/>
      <c r="I2" s="137"/>
      <c r="J2" s="137"/>
      <c r="K2" s="137"/>
      <c r="L2" s="137"/>
      <c r="M2" s="137"/>
      <c r="N2" s="137"/>
      <c r="O2" s="137"/>
      <c r="P2" s="137"/>
      <c r="Q2" s="137"/>
      <c r="R2" s="137"/>
      <c r="S2" s="137"/>
      <c r="T2" s="137"/>
      <c r="U2" s="137"/>
      <c r="V2" s="137"/>
      <c r="W2" s="137"/>
    </row>
    <row r="3" spans="1:23" ht="17.25">
      <c r="A3" t="s">
        <v>6</v>
      </c>
      <c r="C3" s="93" t="s">
        <v>99</v>
      </c>
      <c r="D3" s="93" t="s">
        <v>7</v>
      </c>
      <c r="E3" s="84" t="s">
        <v>144</v>
      </c>
      <c r="H3" s="131" t="s">
        <v>145</v>
      </c>
      <c r="I3" s="132"/>
      <c r="J3" s="132"/>
      <c r="K3" s="133"/>
      <c r="L3" s="137"/>
      <c r="M3" t="s">
        <v>12</v>
      </c>
      <c r="W3" s="137"/>
    </row>
    <row r="4" spans="1:23">
      <c r="C4" s="93">
        <v>2.9</v>
      </c>
      <c r="D4" s="93">
        <v>-5</v>
      </c>
      <c r="E4" s="82">
        <f t="shared" ref="E4:E14" si="0">D4*D4</f>
        <v>25</v>
      </c>
      <c r="H4" s="27" t="s">
        <v>100</v>
      </c>
      <c r="I4" s="27">
        <f t="array" ref="I4:I6">_xll.RegrL(C4:C14,D4:E14)</f>
        <v>0.75524475524475321</v>
      </c>
      <c r="L4" s="137"/>
      <c r="W4" s="137"/>
    </row>
    <row r="5" spans="1:23">
      <c r="C5" s="93">
        <v>3.5</v>
      </c>
      <c r="D5" s="93">
        <v>-4</v>
      </c>
      <c r="E5" s="82">
        <f t="shared" si="0"/>
        <v>16</v>
      </c>
      <c r="H5" s="27" t="s">
        <v>101</v>
      </c>
      <c r="I5" s="27">
        <v>1.2581818181818176</v>
      </c>
      <c r="L5" s="137"/>
      <c r="W5" s="137"/>
    </row>
    <row r="6" spans="1:23">
      <c r="C6" s="93">
        <v>0.1</v>
      </c>
      <c r="D6" s="93">
        <v>-3</v>
      </c>
      <c r="E6" s="82">
        <f t="shared" si="0"/>
        <v>9</v>
      </c>
      <c r="H6" s="27" t="s">
        <v>102</v>
      </c>
      <c r="I6" s="27">
        <v>0.37902097902097914</v>
      </c>
      <c r="L6" s="137"/>
      <c r="W6" s="137"/>
    </row>
    <row r="7" spans="1:23">
      <c r="C7" s="93">
        <v>-0.9</v>
      </c>
      <c r="D7" s="93">
        <v>-2</v>
      </c>
      <c r="E7" s="82">
        <f t="shared" si="0"/>
        <v>4</v>
      </c>
      <c r="L7" s="137"/>
      <c r="W7" s="137"/>
    </row>
    <row r="8" spans="1:23">
      <c r="C8" s="93">
        <v>0.6</v>
      </c>
      <c r="D8" s="93">
        <v>-1</v>
      </c>
      <c r="E8" s="82">
        <f t="shared" si="0"/>
        <v>1</v>
      </c>
      <c r="L8" s="137"/>
      <c r="W8" s="137"/>
    </row>
    <row r="9" spans="1:23">
      <c r="C9" s="93">
        <v>1.5</v>
      </c>
      <c r="D9" s="93">
        <v>0</v>
      </c>
      <c r="E9" s="82">
        <f t="shared" si="0"/>
        <v>0</v>
      </c>
      <c r="L9" s="137"/>
      <c r="W9" s="137"/>
    </row>
    <row r="10" spans="1:23">
      <c r="C10" s="93">
        <v>0.9</v>
      </c>
      <c r="D10" s="93">
        <v>1</v>
      </c>
      <c r="E10" s="82">
        <f t="shared" si="0"/>
        <v>1</v>
      </c>
      <c r="H10" s="99" t="s">
        <v>103</v>
      </c>
      <c r="I10" s="100" t="s">
        <v>7</v>
      </c>
      <c r="L10" s="137"/>
      <c r="W10" s="137"/>
    </row>
    <row r="11" spans="1:23">
      <c r="C11" s="93">
        <v>3.5</v>
      </c>
      <c r="D11" s="93">
        <v>2</v>
      </c>
      <c r="E11" s="82">
        <f t="shared" si="0"/>
        <v>4</v>
      </c>
      <c r="H11" s="101">
        <f t="shared" ref="H11:H21" si="1">$I$4+$I$5*I11+$I$6*(I11^2)</f>
        <v>3.9398601398601434</v>
      </c>
      <c r="I11" s="100">
        <v>-5</v>
      </c>
      <c r="L11" s="137"/>
      <c r="W11" s="137"/>
    </row>
    <row r="12" spans="1:23">
      <c r="C12" s="93">
        <v>9.5</v>
      </c>
      <c r="D12" s="93">
        <v>3</v>
      </c>
      <c r="E12" s="82">
        <f t="shared" si="0"/>
        <v>9</v>
      </c>
      <c r="H12" s="101">
        <f t="shared" si="1"/>
        <v>1.786853146853149</v>
      </c>
      <c r="I12" s="100">
        <v>-4</v>
      </c>
      <c r="L12" s="137"/>
      <c r="W12" s="137"/>
    </row>
    <row r="13" spans="1:23">
      <c r="C13" s="93">
        <v>12.4</v>
      </c>
      <c r="D13" s="93">
        <v>4</v>
      </c>
      <c r="E13" s="82">
        <f t="shared" si="0"/>
        <v>16</v>
      </c>
      <c r="H13" s="101">
        <f t="shared" si="1"/>
        <v>0.39188811188811279</v>
      </c>
      <c r="I13" s="100">
        <v>-3</v>
      </c>
      <c r="L13" s="137"/>
      <c r="W13" s="137"/>
    </row>
    <row r="14" spans="1:23">
      <c r="C14" s="93">
        <v>16</v>
      </c>
      <c r="D14" s="93">
        <v>5</v>
      </c>
      <c r="E14" s="82">
        <f t="shared" si="0"/>
        <v>25</v>
      </c>
      <c r="H14" s="101">
        <f t="shared" si="1"/>
        <v>-0.24503496503496547</v>
      </c>
      <c r="I14" s="100">
        <v>-2</v>
      </c>
      <c r="L14" s="137"/>
      <c r="W14" s="137"/>
    </row>
    <row r="15" spans="1:23">
      <c r="H15" s="101">
        <f t="shared" si="1"/>
        <v>-0.12391608391608527</v>
      </c>
      <c r="I15" s="100">
        <v>-1</v>
      </c>
      <c r="L15" s="137"/>
      <c r="W15" s="137"/>
    </row>
    <row r="16" spans="1:23">
      <c r="H16" s="101">
        <f t="shared" si="1"/>
        <v>0.75524475524475321</v>
      </c>
      <c r="I16" s="100">
        <v>0</v>
      </c>
      <c r="L16" s="137"/>
      <c r="W16" s="137"/>
    </row>
    <row r="17" spans="1:23">
      <c r="C17" s="94"/>
      <c r="D17" s="95"/>
      <c r="E17" s="57"/>
      <c r="H17" s="101">
        <f t="shared" si="1"/>
        <v>2.3924475524475501</v>
      </c>
      <c r="I17" s="100">
        <v>1</v>
      </c>
      <c r="L17" s="137"/>
      <c r="W17" s="137"/>
    </row>
    <row r="18" spans="1:23">
      <c r="C18" s="96"/>
      <c r="D18" s="97"/>
      <c r="E18" s="98"/>
      <c r="H18" s="101">
        <f t="shared" si="1"/>
        <v>4.7876923076923052</v>
      </c>
      <c r="I18" s="100">
        <v>2</v>
      </c>
      <c r="L18" s="137"/>
      <c r="W18" s="137"/>
    </row>
    <row r="19" spans="1:23">
      <c r="H19" s="101">
        <f t="shared" si="1"/>
        <v>7.9409790209790181</v>
      </c>
      <c r="I19" s="100">
        <v>3</v>
      </c>
      <c r="L19" s="137"/>
      <c r="W19" s="137"/>
    </row>
    <row r="20" spans="1:23">
      <c r="H20" s="101">
        <f t="shared" si="1"/>
        <v>11.85230769230769</v>
      </c>
      <c r="I20" s="100">
        <v>4</v>
      </c>
      <c r="L20" s="137"/>
      <c r="W20" s="137"/>
    </row>
    <row r="21" spans="1:23">
      <c r="H21" s="101">
        <f t="shared" si="1"/>
        <v>16.521678321678319</v>
      </c>
      <c r="I21" s="100">
        <v>5</v>
      </c>
      <c r="L21" s="137"/>
      <c r="W21" s="137"/>
    </row>
    <row r="22" spans="1:23">
      <c r="A22" s="137"/>
      <c r="B22" s="137"/>
      <c r="C22" s="137"/>
      <c r="D22" s="137"/>
      <c r="E22" s="137"/>
      <c r="F22" s="137"/>
      <c r="G22" s="137"/>
      <c r="H22" s="137"/>
      <c r="I22" s="137"/>
      <c r="J22" s="137"/>
      <c r="K22" s="137"/>
      <c r="L22" s="137"/>
      <c r="M22" s="137"/>
      <c r="N22" s="137"/>
      <c r="O22" s="137"/>
      <c r="P22" s="137"/>
      <c r="Q22" s="137"/>
      <c r="R22" s="137"/>
      <c r="S22" s="137"/>
      <c r="T22" s="137"/>
      <c r="U22" s="137"/>
      <c r="V22" s="137"/>
      <c r="W22" s="137"/>
    </row>
  </sheetData>
  <mergeCells count="1">
    <mergeCell ref="H3:K3"/>
  </mergeCells>
  <pageMargins left="0.511811024" right="0.511811024" top="0.78740157499999996" bottom="0.78740157499999996" header="0.31496062000000002" footer="0.31496062000000002"/>
  <drawing r:id="rId1"/>
  <legacyDrawing r:id="rId2"/>
  <oleObjects>
    <oleObject progId="Equation.DSMT4" shapeId="14338" r:id="rId3"/>
  </oleObjects>
</worksheet>
</file>

<file path=xl/worksheets/sheet7.xml><?xml version="1.0" encoding="utf-8"?>
<worksheet xmlns="http://schemas.openxmlformats.org/spreadsheetml/2006/main" xmlns:r="http://schemas.openxmlformats.org/officeDocument/2006/relationships">
  <dimension ref="C3:M10"/>
  <sheetViews>
    <sheetView workbookViewId="0">
      <selection activeCell="Q3" sqref="Q3"/>
    </sheetView>
  </sheetViews>
  <sheetFormatPr defaultRowHeight="15"/>
  <sheetData>
    <row r="3" spans="3:13">
      <c r="E3" s="94"/>
      <c r="F3" s="57"/>
    </row>
    <row r="4" spans="3:13">
      <c r="E4" s="96"/>
      <c r="F4" s="98"/>
    </row>
    <row r="5" spans="3:13">
      <c r="H5" s="134" t="s">
        <v>161</v>
      </c>
      <c r="I5" s="135"/>
      <c r="J5" s="135"/>
      <c r="K5" s="136"/>
    </row>
    <row r="7" spans="3:13">
      <c r="C7" s="106" t="s">
        <v>3</v>
      </c>
      <c r="D7" s="112"/>
      <c r="E7" s="113"/>
      <c r="H7" s="106" t="s">
        <v>104</v>
      </c>
      <c r="I7" s="112"/>
      <c r="J7" s="113"/>
      <c r="K7" s="106" t="s">
        <v>105</v>
      </c>
      <c r="L7" s="112"/>
      <c r="M7" s="113"/>
    </row>
    <row r="8" spans="3:13">
      <c r="C8" s="51">
        <v>0</v>
      </c>
      <c r="D8" s="52">
        <v>5</v>
      </c>
      <c r="E8" s="53">
        <v>4</v>
      </c>
      <c r="H8" s="22">
        <f t="array" ref="H8:M10">_xll.MLU(C8:E10)</f>
        <v>1</v>
      </c>
      <c r="I8" s="23">
        <v>0</v>
      </c>
      <c r="J8" s="24">
        <v>0</v>
      </c>
      <c r="K8" s="63">
        <v>-8</v>
      </c>
      <c r="L8" s="63">
        <v>0</v>
      </c>
      <c r="M8" s="24">
        <v>-9</v>
      </c>
    </row>
    <row r="9" spans="3:13">
      <c r="C9" s="51">
        <v>2</v>
      </c>
      <c r="D9" s="52">
        <v>4</v>
      </c>
      <c r="E9" s="53">
        <v>2</v>
      </c>
      <c r="H9" s="22">
        <v>0</v>
      </c>
      <c r="I9" s="23">
        <v>1</v>
      </c>
      <c r="J9" s="24">
        <v>0</v>
      </c>
      <c r="K9" s="63">
        <v>0</v>
      </c>
      <c r="L9" s="63">
        <v>5</v>
      </c>
      <c r="M9" s="24">
        <v>4</v>
      </c>
    </row>
    <row r="10" spans="3:13">
      <c r="C10" s="51">
        <v>-8</v>
      </c>
      <c r="D10" s="52">
        <v>0</v>
      </c>
      <c r="E10" s="53">
        <v>-9</v>
      </c>
      <c r="H10" s="22">
        <v>-0.25</v>
      </c>
      <c r="I10" s="23">
        <v>0.8</v>
      </c>
      <c r="J10" s="24">
        <v>1</v>
      </c>
      <c r="K10" s="63">
        <v>0</v>
      </c>
      <c r="L10" s="63">
        <v>0</v>
      </c>
      <c r="M10" s="24">
        <v>-3.45</v>
      </c>
    </row>
  </sheetData>
  <mergeCells count="4">
    <mergeCell ref="H7:J7"/>
    <mergeCell ref="K7:M7"/>
    <mergeCell ref="C7:E7"/>
    <mergeCell ref="H5:K5"/>
  </mergeCells>
  <pageMargins left="0.511811024" right="0.511811024" top="0.78740157499999996" bottom="0.78740157499999996" header="0.31496062000000002" footer="0.31496062000000002"/>
  <legacyDrawing r:id="rId1"/>
  <oleObjects>
    <oleObject progId="Equation.DSMT4" shapeId="8193" r:id="rId2"/>
    <oleObject progId="Equation.DSMT4" shapeId="8194" r:id="rId3"/>
  </oleObjects>
</worksheet>
</file>

<file path=xl/worksheets/sheet8.xml><?xml version="1.0" encoding="utf-8"?>
<worksheet xmlns="http://schemas.openxmlformats.org/spreadsheetml/2006/main" xmlns:r="http://schemas.openxmlformats.org/officeDocument/2006/relationships">
  <dimension ref="A1:U21"/>
  <sheetViews>
    <sheetView workbookViewId="0">
      <selection activeCell="P14" sqref="P14"/>
    </sheetView>
  </sheetViews>
  <sheetFormatPr defaultRowHeight="15"/>
  <sheetData>
    <row r="1" spans="1:21">
      <c r="U1" s="137"/>
    </row>
    <row r="2" spans="1:21">
      <c r="U2" s="137"/>
    </row>
    <row r="3" spans="1:21">
      <c r="U3" s="137"/>
    </row>
    <row r="4" spans="1:21">
      <c r="G4" s="126" t="s">
        <v>162</v>
      </c>
      <c r="H4" s="127"/>
      <c r="I4" s="128"/>
      <c r="U4" s="137"/>
    </row>
    <row r="5" spans="1:21">
      <c r="U5" s="137"/>
    </row>
    <row r="6" spans="1:21" ht="17.25">
      <c r="C6" s="130" t="s">
        <v>3</v>
      </c>
      <c r="D6" s="130"/>
      <c r="E6" s="130"/>
      <c r="G6" s="106" t="s">
        <v>106</v>
      </c>
      <c r="H6" s="112"/>
      <c r="I6" s="113"/>
      <c r="K6" s="106" t="s">
        <v>124</v>
      </c>
      <c r="L6" s="112"/>
      <c r="M6" s="113"/>
      <c r="P6" s="106" t="s">
        <v>146</v>
      </c>
      <c r="Q6" s="112"/>
      <c r="R6" s="113"/>
      <c r="U6" s="137"/>
    </row>
    <row r="7" spans="1:21">
      <c r="C7" s="51">
        <v>3</v>
      </c>
      <c r="D7" s="52">
        <v>1</v>
      </c>
      <c r="E7" s="53">
        <v>2</v>
      </c>
      <c r="G7" s="22">
        <f t="array" ref="G7:I9">_xll.MCholesky(C7:E9)</f>
        <v>1.7320508075688772</v>
      </c>
      <c r="H7" s="23">
        <v>0</v>
      </c>
      <c r="I7" s="24">
        <v>0</v>
      </c>
      <c r="K7" s="40">
        <f t="array" ref="K7:M9">TRANSPOSE(G7:I9)</f>
        <v>1.7320508075688772</v>
      </c>
      <c r="L7" s="41">
        <v>0.57735026918962584</v>
      </c>
      <c r="M7" s="42">
        <v>1.1547005383792517</v>
      </c>
      <c r="P7" s="32">
        <f t="array" ref="P7:R9">MMULT(G7:I9,K7:M9)</f>
        <v>2.9999999999999996</v>
      </c>
      <c r="Q7" s="33">
        <v>1</v>
      </c>
      <c r="R7" s="34">
        <v>2</v>
      </c>
      <c r="S7" s="134" t="s">
        <v>163</v>
      </c>
      <c r="T7" s="136"/>
      <c r="U7" s="137"/>
    </row>
    <row r="8" spans="1:21">
      <c r="C8" s="51">
        <v>1</v>
      </c>
      <c r="D8" s="52">
        <v>6</v>
      </c>
      <c r="E8" s="53">
        <v>4</v>
      </c>
      <c r="G8" s="22">
        <v>0.57735026918962584</v>
      </c>
      <c r="H8" s="23">
        <v>2.3804761428476167</v>
      </c>
      <c r="I8" s="24">
        <v>0</v>
      </c>
      <c r="K8" s="44">
        <v>0</v>
      </c>
      <c r="L8" s="45">
        <v>2.3804761428476167</v>
      </c>
      <c r="M8" s="46">
        <v>1.4002800840280096</v>
      </c>
      <c r="P8" s="22">
        <v>1</v>
      </c>
      <c r="Q8" s="23">
        <v>6</v>
      </c>
      <c r="R8" s="24">
        <v>4</v>
      </c>
      <c r="U8" s="137"/>
    </row>
    <row r="9" spans="1:21">
      <c r="C9" s="51">
        <v>2</v>
      </c>
      <c r="D9" s="52">
        <v>4</v>
      </c>
      <c r="E9" s="53">
        <v>7</v>
      </c>
      <c r="G9" s="22">
        <v>1.1547005383792517</v>
      </c>
      <c r="H9" s="23">
        <v>1.4002800840280096</v>
      </c>
      <c r="I9" s="24">
        <v>1.9250668437592438</v>
      </c>
      <c r="K9" s="44">
        <v>0</v>
      </c>
      <c r="L9" s="45">
        <v>0</v>
      </c>
      <c r="M9" s="46">
        <v>1.9250668437592438</v>
      </c>
      <c r="P9" s="22">
        <v>2</v>
      </c>
      <c r="Q9" s="23">
        <v>4</v>
      </c>
      <c r="R9" s="24">
        <v>7</v>
      </c>
      <c r="U9" s="137"/>
    </row>
    <row r="10" spans="1:21">
      <c r="A10" s="137"/>
      <c r="B10" s="137"/>
      <c r="C10" s="137"/>
      <c r="D10" s="137"/>
      <c r="E10" s="137"/>
      <c r="F10" s="137"/>
      <c r="G10" s="137"/>
      <c r="H10" s="137"/>
      <c r="I10" s="137"/>
      <c r="J10" s="137"/>
      <c r="K10" s="137"/>
      <c r="L10" s="137"/>
      <c r="M10" s="137"/>
      <c r="N10" s="137"/>
      <c r="O10" s="137"/>
      <c r="P10" s="137"/>
      <c r="Q10" s="137"/>
      <c r="R10" s="137"/>
      <c r="S10" s="137"/>
      <c r="T10" s="137"/>
      <c r="U10" s="137"/>
    </row>
    <row r="11" spans="1:21">
      <c r="U11" s="137"/>
    </row>
    <row r="12" spans="1:21">
      <c r="U12" s="137"/>
    </row>
    <row r="13" spans="1:21">
      <c r="H13" s="126" t="s">
        <v>162</v>
      </c>
      <c r="I13" s="127"/>
      <c r="J13" s="128"/>
      <c r="U13" s="137"/>
    </row>
    <row r="14" spans="1:21">
      <c r="U14" s="137"/>
    </row>
    <row r="15" spans="1:21" ht="17.25">
      <c r="D15" s="106" t="s">
        <v>4</v>
      </c>
      <c r="E15" s="112"/>
      <c r="F15" s="113"/>
      <c r="H15" s="106" t="s">
        <v>106</v>
      </c>
      <c r="I15" s="112"/>
      <c r="J15" s="113"/>
      <c r="M15" s="106" t="s">
        <v>124</v>
      </c>
      <c r="N15" s="112"/>
      <c r="O15" s="113"/>
      <c r="Q15" s="106" t="s">
        <v>146</v>
      </c>
      <c r="R15" s="112"/>
      <c r="S15" s="113"/>
      <c r="U15" s="137"/>
    </row>
    <row r="16" spans="1:21">
      <c r="D16" s="51">
        <v>5</v>
      </c>
      <c r="E16" s="52">
        <v>2</v>
      </c>
      <c r="F16" s="53">
        <v>1</v>
      </c>
      <c r="H16" s="32">
        <f t="array" ref="H16:J18">_xll.MCholesky(D16:F18)</f>
        <v>2.2360679774997898</v>
      </c>
      <c r="I16" s="33">
        <v>0</v>
      </c>
      <c r="J16" s="34">
        <v>0</v>
      </c>
      <c r="M16" s="40">
        <f t="array" ref="M16:O18">TRANSPOSE(H16:J18)</f>
        <v>2.2360679774997898</v>
      </c>
      <c r="N16" s="41">
        <v>0.89442719099991586</v>
      </c>
      <c r="O16" s="42">
        <v>0.44721359549995793</v>
      </c>
      <c r="Q16" s="32">
        <f t="array" ref="Q16:S18">MMULT(H16:J18,M16:O18)</f>
        <v>5.0000000000000009</v>
      </c>
      <c r="R16" s="33">
        <v>2</v>
      </c>
      <c r="S16" s="34">
        <v>1</v>
      </c>
      <c r="U16" s="137"/>
    </row>
    <row r="17" spans="1:21">
      <c r="D17" s="51">
        <v>2</v>
      </c>
      <c r="E17" s="52">
        <v>2</v>
      </c>
      <c r="F17" s="53">
        <v>3</v>
      </c>
      <c r="H17" s="22">
        <v>0.89442719099991586</v>
      </c>
      <c r="I17" s="23">
        <v>1.0954451150103324</v>
      </c>
      <c r="J17" s="24">
        <v>0</v>
      </c>
      <c r="M17" s="44">
        <v>0</v>
      </c>
      <c r="N17" s="45">
        <v>1.0954451150103324</v>
      </c>
      <c r="O17" s="46">
        <v>1.4605934866804429</v>
      </c>
      <c r="Q17" s="22">
        <v>2</v>
      </c>
      <c r="R17" s="23">
        <v>2.0000000000000004</v>
      </c>
      <c r="S17" s="24">
        <v>2</v>
      </c>
      <c r="U17" s="137"/>
    </row>
    <row r="18" spans="1:21">
      <c r="D18" s="51">
        <v>1</v>
      </c>
      <c r="E18" s="52">
        <v>2</v>
      </c>
      <c r="F18" s="53">
        <v>1</v>
      </c>
      <c r="H18" s="22">
        <v>0.44721359549995793</v>
      </c>
      <c r="I18" s="23">
        <v>1.4605934866804429</v>
      </c>
      <c r="J18" s="24">
        <v>-1.333333333333333</v>
      </c>
      <c r="M18" s="44">
        <v>0</v>
      </c>
      <c r="N18" s="45">
        <v>0</v>
      </c>
      <c r="O18" s="46">
        <v>-1.333333333333333</v>
      </c>
      <c r="Q18" s="22">
        <v>1</v>
      </c>
      <c r="R18" s="23">
        <v>2</v>
      </c>
      <c r="S18" s="24">
        <v>4.1111111111111098</v>
      </c>
      <c r="U18" s="137"/>
    </row>
    <row r="19" spans="1:21">
      <c r="Q19" s="134" t="s">
        <v>164</v>
      </c>
      <c r="R19" s="135"/>
      <c r="S19" s="136"/>
      <c r="U19" s="137"/>
    </row>
    <row r="20" spans="1:21">
      <c r="E20" t="s">
        <v>147</v>
      </c>
      <c r="U20" s="137"/>
    </row>
    <row r="21" spans="1:21">
      <c r="A21" s="137"/>
      <c r="B21" s="137"/>
      <c r="C21" s="137"/>
      <c r="D21" s="137"/>
      <c r="E21" s="137"/>
      <c r="F21" s="137"/>
      <c r="G21" s="137"/>
      <c r="H21" s="137"/>
      <c r="I21" s="137"/>
      <c r="J21" s="137"/>
      <c r="K21" s="137"/>
      <c r="L21" s="137"/>
      <c r="M21" s="137"/>
      <c r="N21" s="137"/>
      <c r="O21" s="137"/>
      <c r="P21" s="137"/>
      <c r="Q21" s="137"/>
      <c r="R21" s="137"/>
      <c r="S21" s="137"/>
      <c r="T21" s="137"/>
      <c r="U21" s="137"/>
    </row>
  </sheetData>
  <mergeCells count="12">
    <mergeCell ref="G4:I4"/>
    <mergeCell ref="H13:J13"/>
    <mergeCell ref="S7:T7"/>
    <mergeCell ref="Q19:S19"/>
    <mergeCell ref="G6:I6"/>
    <mergeCell ref="C6:E6"/>
    <mergeCell ref="K6:M6"/>
    <mergeCell ref="P6:R6"/>
    <mergeCell ref="D15:F15"/>
    <mergeCell ref="H15:J15"/>
    <mergeCell ref="M15:O15"/>
    <mergeCell ref="Q15:S15"/>
  </mergeCells>
  <pageMargins left="0.511811024" right="0.511811024" top="0.78740157499999996" bottom="0.78740157499999996" header="0.31496062000000002" footer="0.31496062000000002"/>
  <legacyDrawing r:id="rId1"/>
  <oleObjects>
    <oleObject progId="Equation.DSMT4" shapeId="9217" r:id="rId2"/>
    <oleObject progId="Equation.DSMT4" shapeId="9218" r:id="rId3"/>
  </oleObjects>
</worksheet>
</file>

<file path=xl/worksheets/sheet9.xml><?xml version="1.0" encoding="utf-8"?>
<worksheet xmlns="http://schemas.openxmlformats.org/spreadsheetml/2006/main" xmlns:r="http://schemas.openxmlformats.org/officeDocument/2006/relationships">
  <dimension ref="A1:W22"/>
  <sheetViews>
    <sheetView topLeftCell="N1" workbookViewId="0">
      <selection activeCell="V22" sqref="A22:V22"/>
    </sheetView>
  </sheetViews>
  <sheetFormatPr defaultRowHeight="15"/>
  <sheetData>
    <row r="1" spans="1:23">
      <c r="W1" s="137"/>
    </row>
    <row r="2" spans="1:23">
      <c r="J2" s="134" t="s">
        <v>165</v>
      </c>
      <c r="K2" s="135"/>
      <c r="L2" s="135"/>
      <c r="M2" s="135"/>
      <c r="N2" s="135"/>
      <c r="O2" s="136"/>
      <c r="W2" s="137"/>
    </row>
    <row r="3" spans="1:23">
      <c r="W3" s="137"/>
    </row>
    <row r="4" spans="1:23">
      <c r="F4" s="106" t="s">
        <v>3</v>
      </c>
      <c r="G4" s="112"/>
      <c r="H4" s="113"/>
      <c r="J4" s="106" t="s">
        <v>105</v>
      </c>
      <c r="K4" s="112"/>
      <c r="L4" s="113"/>
      <c r="N4" s="106" t="s">
        <v>82</v>
      </c>
      <c r="O4" s="112"/>
      <c r="P4" s="113"/>
      <c r="R4" s="106" t="s">
        <v>107</v>
      </c>
      <c r="S4" s="112"/>
      <c r="T4" s="113"/>
      <c r="W4" s="137"/>
    </row>
    <row r="5" spans="1:23">
      <c r="F5" s="51">
        <v>1</v>
      </c>
      <c r="G5" s="52">
        <v>1</v>
      </c>
      <c r="H5" s="53">
        <v>-5</v>
      </c>
      <c r="J5" s="32">
        <f t="array" ref="J5:L7">_xll.SVDU(F5:H7)</f>
        <v>0.56890045607695272</v>
      </c>
      <c r="K5" s="33">
        <v>0.77370151207964877</v>
      </c>
      <c r="L5" s="34">
        <v>-0.27881578377326566</v>
      </c>
      <c r="N5" s="32">
        <f t="array" ref="N5:P7">_xll.SVDD(F5:H7)</f>
        <v>7.9503990399403603</v>
      </c>
      <c r="O5" s="33">
        <v>0</v>
      </c>
      <c r="P5" s="34">
        <v>0</v>
      </c>
      <c r="R5" s="32">
        <f t="array" ref="R5:T7">_xll.SVDV(F5:H7)</f>
        <v>-0.27668131458306811</v>
      </c>
      <c r="S5" s="33">
        <v>0.91683420575904218</v>
      </c>
      <c r="T5" s="34">
        <v>0.28785845360310625</v>
      </c>
      <c r="W5" s="137"/>
    </row>
    <row r="6" spans="1:23">
      <c r="F6" s="51">
        <v>2</v>
      </c>
      <c r="G6" s="52">
        <v>0</v>
      </c>
      <c r="H6" s="53">
        <v>1</v>
      </c>
      <c r="J6" s="22">
        <v>-0.18092677376965713</v>
      </c>
      <c r="K6" s="23">
        <v>0.44846266955988057</v>
      </c>
      <c r="L6" s="24">
        <v>0.8752980843944127</v>
      </c>
      <c r="N6" s="22">
        <v>0</v>
      </c>
      <c r="O6" s="23">
        <v>3.2864868586007381</v>
      </c>
      <c r="P6" s="24">
        <v>0</v>
      </c>
      <c r="R6" s="22">
        <v>0.37427985784064172</v>
      </c>
      <c r="S6" s="23">
        <v>-0.17308306101241119</v>
      </c>
      <c r="T6" s="24">
        <v>0.91101967157979791</v>
      </c>
      <c r="W6" s="137"/>
    </row>
    <row r="7" spans="1:23">
      <c r="F7" s="51">
        <v>3</v>
      </c>
      <c r="G7" s="52">
        <v>-3</v>
      </c>
      <c r="H7" s="53">
        <v>5</v>
      </c>
      <c r="J7" s="22">
        <v>-0.80225792212276648</v>
      </c>
      <c r="K7" s="23">
        <v>0.44751223918110883</v>
      </c>
      <c r="L7" s="24">
        <v>-0.39511393568738001</v>
      </c>
      <c r="N7" s="22">
        <v>0</v>
      </c>
      <c r="O7" s="23">
        <v>0</v>
      </c>
      <c r="P7" s="24">
        <v>0.99506745196497093</v>
      </c>
      <c r="R7" s="22">
        <v>-0.8850774193116524</v>
      </c>
      <c r="S7" s="23">
        <v>-0.35980174143653104</v>
      </c>
      <c r="T7" s="24">
        <v>0.29526372734195644</v>
      </c>
      <c r="W7" s="137"/>
    </row>
    <row r="8" spans="1:23">
      <c r="A8" s="137"/>
      <c r="B8" s="137"/>
      <c r="C8" s="137"/>
      <c r="D8" s="137"/>
      <c r="E8" s="137"/>
      <c r="F8" s="137"/>
      <c r="G8" s="137"/>
      <c r="H8" s="137"/>
      <c r="I8" s="137"/>
      <c r="J8" s="137"/>
      <c r="K8" s="137"/>
      <c r="L8" s="137"/>
      <c r="M8" s="137"/>
      <c r="N8" s="137"/>
      <c r="O8" s="137"/>
      <c r="P8" s="137"/>
      <c r="Q8" s="137"/>
      <c r="R8" s="137"/>
      <c r="S8" s="137"/>
      <c r="T8" s="137"/>
      <c r="U8" s="137"/>
      <c r="V8" s="137"/>
      <c r="W8" s="137"/>
    </row>
    <row r="9" spans="1:23">
      <c r="W9" s="137"/>
    </row>
    <row r="10" spans="1:23">
      <c r="E10" s="106" t="s">
        <v>4</v>
      </c>
      <c r="F10" s="113"/>
      <c r="H10" s="106" t="s">
        <v>105</v>
      </c>
      <c r="I10" s="113"/>
      <c r="K10" s="106" t="s">
        <v>82</v>
      </c>
      <c r="L10" s="113"/>
      <c r="N10" s="106" t="s">
        <v>107</v>
      </c>
      <c r="O10" s="113"/>
      <c r="W10" s="137"/>
    </row>
    <row r="11" spans="1:23">
      <c r="E11" s="51">
        <v>1</v>
      </c>
      <c r="F11" s="53">
        <v>8</v>
      </c>
      <c r="H11" s="32">
        <f t="array" ref="H11:I13">_xll.SVDU(E11:F13)</f>
        <v>-0.86354733967890995</v>
      </c>
      <c r="I11" s="34">
        <v>-0.40228492632063356</v>
      </c>
      <c r="K11" s="32">
        <f t="array" ref="K11:L12">_xll.SVDD(E11:F13)</f>
        <v>9.2641575711707222</v>
      </c>
      <c r="L11" s="34">
        <v>0</v>
      </c>
      <c r="N11" s="32">
        <f t="array" ref="N11:O12">_xll.SVDV(E11:F13)</f>
        <v>-0.246116403693766</v>
      </c>
      <c r="O11" s="34">
        <v>0.96924027765711807</v>
      </c>
      <c r="W11" s="137"/>
    </row>
    <row r="12" spans="1:23">
      <c r="E12" s="51">
        <v>3</v>
      </c>
      <c r="F12" s="53">
        <v>4</v>
      </c>
      <c r="H12" s="22">
        <v>-0.49818996344278821</v>
      </c>
      <c r="I12" s="24">
        <v>0.77393576713163226</v>
      </c>
      <c r="K12" s="22">
        <v>0</v>
      </c>
      <c r="L12" s="24">
        <v>2.485032091647962</v>
      </c>
      <c r="N12" s="22">
        <v>-0.96924027765711807</v>
      </c>
      <c r="O12" s="24">
        <v>-0.246116403693766</v>
      </c>
      <c r="W12" s="137"/>
    </row>
    <row r="13" spans="1:23">
      <c r="E13" s="51">
        <v>-1</v>
      </c>
      <c r="F13" s="53">
        <v>1</v>
      </c>
      <c r="H13" s="22">
        <v>-7.8056085338363987E-2</v>
      </c>
      <c r="I13" s="24">
        <v>-0.48907081942145625</v>
      </c>
      <c r="W13" s="137"/>
    </row>
    <row r="14" spans="1:23">
      <c r="W14" s="137"/>
    </row>
    <row r="15" spans="1:23">
      <c r="A15" s="137"/>
      <c r="B15" s="137"/>
      <c r="C15" s="137"/>
      <c r="D15" s="137"/>
      <c r="E15" s="137"/>
      <c r="F15" s="137"/>
      <c r="G15" s="137"/>
      <c r="H15" s="137"/>
      <c r="I15" s="137"/>
      <c r="J15" s="137"/>
      <c r="K15" s="137"/>
      <c r="L15" s="137"/>
      <c r="M15" s="137"/>
      <c r="N15" s="137"/>
      <c r="O15" s="137"/>
      <c r="P15" s="137"/>
      <c r="Q15" s="137"/>
      <c r="R15" s="137"/>
      <c r="S15" s="137"/>
      <c r="T15" s="137"/>
      <c r="U15" s="137"/>
      <c r="V15" s="137"/>
      <c r="W15" s="137"/>
    </row>
    <row r="16" spans="1:23">
      <c r="E16" s="106" t="s">
        <v>5</v>
      </c>
      <c r="F16" s="112"/>
      <c r="G16" s="113"/>
      <c r="I16" s="106" t="s">
        <v>105</v>
      </c>
      <c r="J16" s="113"/>
      <c r="L16" s="106" t="s">
        <v>82</v>
      </c>
      <c r="M16" s="113"/>
      <c r="O16" s="106" t="s">
        <v>107</v>
      </c>
      <c r="P16" s="113"/>
      <c r="W16" s="137"/>
    </row>
    <row r="17" spans="1:23">
      <c r="E17" s="51">
        <v>1</v>
      </c>
      <c r="F17" s="52">
        <v>8</v>
      </c>
      <c r="G17" s="53">
        <v>2</v>
      </c>
      <c r="I17" s="32">
        <f t="array" ref="I17:J18">_xll.SVDU(E17:G18)</f>
        <v>-0.87917019892762049</v>
      </c>
      <c r="J17" s="34">
        <v>-0.47650788169511837</v>
      </c>
      <c r="L17" s="32">
        <f t="array" ref="L17:M18">_xll.SVDD(E17:G18)</f>
        <v>9.3212612444140834</v>
      </c>
      <c r="M17" s="34">
        <v>0</v>
      </c>
      <c r="O17" s="32">
        <f t="array" ref="O17:P19">_xll.SVDV(E17:G18)</f>
        <v>-0.24768041399939283</v>
      </c>
      <c r="P17" s="34">
        <v>0.75863946980446662</v>
      </c>
      <c r="W17" s="137"/>
    </row>
    <row r="18" spans="1:23">
      <c r="E18" s="51">
        <v>3</v>
      </c>
      <c r="F18" s="52">
        <v>4</v>
      </c>
      <c r="G18" s="53">
        <v>-1</v>
      </c>
      <c r="I18" s="22">
        <v>-0.47650788169511854</v>
      </c>
      <c r="J18" s="24">
        <v>0.87917019892762016</v>
      </c>
      <c r="L18" s="22">
        <v>0</v>
      </c>
      <c r="M18" s="24">
        <v>2.8485239710039365</v>
      </c>
      <c r="O18" s="22">
        <v>-0.95903256906982526</v>
      </c>
      <c r="P18" s="24">
        <v>-0.10369660247105422</v>
      </c>
      <c r="W18" s="137"/>
    </row>
    <row r="19" spans="1:23">
      <c r="E19" s="5"/>
      <c r="F19" s="5"/>
      <c r="G19" s="5"/>
      <c r="O19" s="22">
        <v>-0.13751706797492458</v>
      </c>
      <c r="P19" s="24">
        <v>-0.64320538670844241</v>
      </c>
      <c r="W19" s="137"/>
    </row>
    <row r="20" spans="1:23">
      <c r="W20" s="137"/>
    </row>
    <row r="21" spans="1:23">
      <c r="W21" s="137"/>
    </row>
    <row r="22" spans="1:23">
      <c r="A22" s="137"/>
      <c r="B22" s="137"/>
      <c r="C22" s="137"/>
      <c r="D22" s="137"/>
      <c r="E22" s="137"/>
      <c r="F22" s="137"/>
      <c r="G22" s="137"/>
      <c r="H22" s="137"/>
      <c r="I22" s="137"/>
      <c r="J22" s="137"/>
      <c r="K22" s="137"/>
      <c r="L22" s="137"/>
      <c r="M22" s="137"/>
      <c r="N22" s="137"/>
      <c r="O22" s="137"/>
      <c r="P22" s="137"/>
      <c r="Q22" s="137"/>
      <c r="R22" s="137"/>
      <c r="S22" s="137"/>
      <c r="T22" s="137"/>
      <c r="U22" s="137"/>
      <c r="V22" s="137"/>
      <c r="W22" s="137"/>
    </row>
  </sheetData>
  <mergeCells count="13">
    <mergeCell ref="J2:O2"/>
    <mergeCell ref="R4:T4"/>
    <mergeCell ref="E10:F10"/>
    <mergeCell ref="H10:I10"/>
    <mergeCell ref="K10:L10"/>
    <mergeCell ref="N10:O10"/>
    <mergeCell ref="E16:G16"/>
    <mergeCell ref="I16:J16"/>
    <mergeCell ref="L16:M16"/>
    <mergeCell ref="O16:P16"/>
    <mergeCell ref="F4:H4"/>
    <mergeCell ref="J4:L4"/>
    <mergeCell ref="N4:P4"/>
  </mergeCells>
  <pageMargins left="0.511811024" right="0.511811024" top="0.78740157499999996" bottom="0.78740157499999996" header="0.31496062000000002" footer="0.31496062000000002"/>
  <legacyDrawing r:id="rId1"/>
  <oleObjects>
    <oleObject progId="Equation.DSMT4" shapeId="10241" r:id="rId2"/>
    <oleObject progId="Equation.DSMT4" shapeId="10242" r:id="rId3"/>
    <oleObject progId="Equation.DSMT4" shapeId="10243" r:id="rId4"/>
  </oleObjects>
</worksheet>
</file>

<file path=xl/worksheets/sheet10.xml><?xml version="1.0" encoding="utf-8"?>
<worksheet xmlns="http://schemas.openxmlformats.org/spreadsheetml/2006/main" xmlns:r="http://schemas.openxmlformats.org/officeDocument/2006/relationships">
  <dimension ref="B2:L22"/>
  <sheetViews>
    <sheetView workbookViewId="0">
      <selection activeCell="B17" sqref="B17"/>
    </sheetView>
  </sheetViews>
  <sheetFormatPr defaultRowHeight="15"/>
  <sheetData>
    <row r="2" spans="2:12">
      <c r="E2" s="106" t="s">
        <v>3</v>
      </c>
      <c r="F2" s="112"/>
      <c r="G2" s="113"/>
    </row>
    <row r="3" spans="2:12">
      <c r="E3" s="51">
        <v>11</v>
      </c>
      <c r="F3" s="52">
        <v>9</v>
      </c>
      <c r="G3" s="53">
        <v>-2</v>
      </c>
      <c r="I3" s="106" t="s">
        <v>109</v>
      </c>
      <c r="J3" s="112"/>
      <c r="K3" s="112"/>
      <c r="L3" s="113"/>
    </row>
    <row r="4" spans="2:12">
      <c r="E4" s="51">
        <v>-8</v>
      </c>
      <c r="F4" s="52">
        <v>-6</v>
      </c>
      <c r="G4" s="53">
        <v>2</v>
      </c>
      <c r="I4" s="27" t="s">
        <v>100</v>
      </c>
      <c r="J4" s="27" t="s">
        <v>101</v>
      </c>
      <c r="K4" s="27" t="s">
        <v>102</v>
      </c>
      <c r="L4" s="27" t="s">
        <v>108</v>
      </c>
    </row>
    <row r="5" spans="2:12">
      <c r="E5" s="51">
        <v>4</v>
      </c>
      <c r="F5" s="52">
        <v>4</v>
      </c>
      <c r="G5" s="53">
        <v>1</v>
      </c>
      <c r="I5" s="27">
        <f t="array" ref="I5:L5">_xll.MCharPoly(E3:G5)</f>
        <v>6</v>
      </c>
      <c r="J5" s="27">
        <v>-11</v>
      </c>
      <c r="K5" s="27">
        <v>6</v>
      </c>
      <c r="L5" s="27">
        <v>-1</v>
      </c>
    </row>
    <row r="7" spans="2:12" ht="17.25">
      <c r="I7" s="117" t="s">
        <v>148</v>
      </c>
      <c r="J7" s="118"/>
      <c r="K7" s="119"/>
    </row>
    <row r="10" spans="2:12">
      <c r="B10" s="64" t="s">
        <v>149</v>
      </c>
      <c r="C10" s="102"/>
    </row>
    <row r="11" spans="2:12">
      <c r="E11" s="106" t="s">
        <v>3</v>
      </c>
      <c r="F11" s="112"/>
      <c r="G11" s="113"/>
      <c r="J11" s="106" t="s">
        <v>111</v>
      </c>
      <c r="K11" s="112"/>
      <c r="L11" s="113"/>
    </row>
    <row r="12" spans="2:12">
      <c r="E12" s="44">
        <v>11</v>
      </c>
      <c r="F12" s="45">
        <v>9</v>
      </c>
      <c r="G12" s="46">
        <v>-2</v>
      </c>
      <c r="J12" s="40">
        <v>1</v>
      </c>
      <c r="K12" s="41">
        <v>0</v>
      </c>
      <c r="L12" s="42">
        <v>0</v>
      </c>
    </row>
    <row r="13" spans="2:12">
      <c r="E13" s="44">
        <v>-8</v>
      </c>
      <c r="F13" s="45">
        <v>-6</v>
      </c>
      <c r="G13" s="46">
        <v>2</v>
      </c>
      <c r="J13" s="44">
        <v>0</v>
      </c>
      <c r="K13" s="45">
        <v>1</v>
      </c>
      <c r="L13" s="46">
        <v>0</v>
      </c>
    </row>
    <row r="14" spans="2:12">
      <c r="E14" s="44">
        <v>4</v>
      </c>
      <c r="F14" s="45">
        <v>4</v>
      </c>
      <c r="G14" s="46">
        <v>1</v>
      </c>
      <c r="J14" s="44">
        <v>0</v>
      </c>
      <c r="K14" s="45">
        <v>0</v>
      </c>
      <c r="L14" s="46">
        <v>1</v>
      </c>
    </row>
    <row r="15" spans="2:12" ht="17.25">
      <c r="E15" s="106" t="s">
        <v>150</v>
      </c>
      <c r="F15" s="112"/>
      <c r="G15" s="113"/>
    </row>
    <row r="16" spans="2:12">
      <c r="E16" s="40">
        <f t="array" ref="E16:G18">MMULT(E12:G14,E12:G14)</f>
        <v>41</v>
      </c>
      <c r="F16" s="41">
        <v>37</v>
      </c>
      <c r="G16" s="42">
        <v>-6</v>
      </c>
    </row>
    <row r="17" spans="5:12">
      <c r="E17" s="44">
        <v>-32</v>
      </c>
      <c r="F17" s="45">
        <v>-28</v>
      </c>
      <c r="G17" s="46">
        <v>6</v>
      </c>
      <c r="J17" s="106" t="s">
        <v>110</v>
      </c>
      <c r="K17" s="112"/>
      <c r="L17" s="113"/>
    </row>
    <row r="18" spans="5:12">
      <c r="E18" s="44">
        <v>16</v>
      </c>
      <c r="F18" s="45">
        <v>16</v>
      </c>
      <c r="G18" s="46">
        <v>1</v>
      </c>
      <c r="J18" s="32">
        <f t="array" ref="J18:L20">I5*J12:L14+J5*E12:G14+K5*E16:G18+L5*E20:G22</f>
        <v>0</v>
      </c>
      <c r="K18" s="33">
        <v>0</v>
      </c>
      <c r="L18" s="34">
        <v>0</v>
      </c>
    </row>
    <row r="19" spans="5:12" ht="17.25">
      <c r="E19" s="106" t="s">
        <v>151</v>
      </c>
      <c r="F19" s="112"/>
      <c r="G19" s="113"/>
      <c r="J19" s="22">
        <v>0</v>
      </c>
      <c r="K19" s="23">
        <v>0</v>
      </c>
      <c r="L19" s="24">
        <v>0</v>
      </c>
    </row>
    <row r="20" spans="5:12">
      <c r="E20" s="40">
        <f t="array" ref="E20:G22">MMULT(E12:G14,E16:G18)</f>
        <v>131</v>
      </c>
      <c r="F20" s="41">
        <v>123</v>
      </c>
      <c r="G20" s="42">
        <v>-14</v>
      </c>
      <c r="J20" s="22">
        <v>0</v>
      </c>
      <c r="K20" s="23">
        <v>0</v>
      </c>
      <c r="L20" s="24">
        <v>0</v>
      </c>
    </row>
    <row r="21" spans="5:12">
      <c r="E21" s="44">
        <v>-104</v>
      </c>
      <c r="F21" s="45">
        <v>-96</v>
      </c>
      <c r="G21" s="46">
        <v>14</v>
      </c>
    </row>
    <row r="22" spans="5:12">
      <c r="E22" s="44">
        <v>52</v>
      </c>
      <c r="F22" s="45">
        <v>52</v>
      </c>
      <c r="G22" s="46">
        <v>1</v>
      </c>
    </row>
  </sheetData>
  <mergeCells count="8">
    <mergeCell ref="E19:G19"/>
    <mergeCell ref="J11:L11"/>
    <mergeCell ref="J17:L17"/>
    <mergeCell ref="E2:G2"/>
    <mergeCell ref="I3:L3"/>
    <mergeCell ref="I7:K7"/>
    <mergeCell ref="E11:G11"/>
    <mergeCell ref="E15:G15"/>
  </mergeCells>
  <pageMargins left="0.511811024" right="0.511811024" top="0.78740157499999996" bottom="0.78740157499999996" header="0.31496062000000002" footer="0.31496062000000002"/>
  <legacyDrawing r:id="rId1"/>
  <oleObjects>
    <oleObject progId="Equation.DSMT4" shapeId="11265" r:id="rId2"/>
  </oleObjects>
</worksheet>
</file>

<file path=xl/worksheets/sheet11.xml><?xml version="1.0" encoding="utf-8"?>
<worksheet xmlns="http://schemas.openxmlformats.org/spreadsheetml/2006/main" xmlns:r="http://schemas.openxmlformats.org/officeDocument/2006/relationships">
  <dimension ref="A1:V39"/>
  <sheetViews>
    <sheetView topLeftCell="A19" workbookViewId="0">
      <selection activeCell="A30" sqref="A30:V30"/>
    </sheetView>
  </sheetViews>
  <sheetFormatPr defaultRowHeight="15"/>
  <cols>
    <col min="10" max="10" width="12.85546875" customWidth="1"/>
    <col min="18" max="20" width="12.7109375" bestFit="1" customWidth="1"/>
  </cols>
  <sheetData>
    <row r="1" spans="1:22">
      <c r="V1" s="137"/>
    </row>
    <row r="2" spans="1:22">
      <c r="V2" s="137"/>
    </row>
    <row r="3" spans="1:22">
      <c r="V3" s="137"/>
    </row>
    <row r="4" spans="1:22">
      <c r="V4" s="137"/>
    </row>
    <row r="5" spans="1:22">
      <c r="V5" s="137"/>
    </row>
    <row r="6" spans="1:22">
      <c r="H6" s="82" t="s">
        <v>112</v>
      </c>
      <c r="I6" s="117" t="s">
        <v>113</v>
      </c>
      <c r="J6" s="119"/>
      <c r="L6" s="106" t="s">
        <v>111</v>
      </c>
      <c r="M6" s="112"/>
      <c r="N6" s="113"/>
      <c r="V6" s="137"/>
    </row>
    <row r="7" spans="1:22">
      <c r="C7" s="130" t="s">
        <v>3</v>
      </c>
      <c r="D7" s="130"/>
      <c r="E7" s="130"/>
      <c r="H7" s="82">
        <f t="array" ref="H7:H10">_xll.MCharPoly(C8:E10)</f>
        <v>42</v>
      </c>
      <c r="I7" s="27" t="s">
        <v>114</v>
      </c>
      <c r="J7" s="27" t="s">
        <v>115</v>
      </c>
      <c r="L7" s="40">
        <v>1</v>
      </c>
      <c r="M7" s="41">
        <v>0</v>
      </c>
      <c r="N7" s="42">
        <v>0</v>
      </c>
      <c r="V7" s="137"/>
    </row>
    <row r="8" spans="1:22">
      <c r="A8" t="s">
        <v>6</v>
      </c>
      <c r="C8" s="51">
        <v>-4</v>
      </c>
      <c r="D8" s="52">
        <v>14</v>
      </c>
      <c r="E8" s="53">
        <v>-6</v>
      </c>
      <c r="H8" s="82">
        <v>-41</v>
      </c>
      <c r="I8" s="30">
        <f t="array" ref="I8:J10">_xll.PolyRoots(H7:H10)</f>
        <v>2</v>
      </c>
      <c r="J8" s="30">
        <v>0</v>
      </c>
      <c r="L8" s="44">
        <v>0</v>
      </c>
      <c r="M8" s="45">
        <v>1</v>
      </c>
      <c r="N8" s="46">
        <v>0</v>
      </c>
      <c r="V8" s="137"/>
    </row>
    <row r="9" spans="1:22">
      <c r="C9" s="51">
        <v>-8</v>
      </c>
      <c r="D9" s="52">
        <v>19</v>
      </c>
      <c r="E9" s="53">
        <v>-8</v>
      </c>
      <c r="H9" s="82">
        <v>12</v>
      </c>
      <c r="I9" s="21">
        <v>3</v>
      </c>
      <c r="J9" s="21">
        <v>0</v>
      </c>
      <c r="L9" s="44">
        <v>0</v>
      </c>
      <c r="M9" s="45">
        <v>0</v>
      </c>
      <c r="N9" s="46">
        <v>1</v>
      </c>
      <c r="V9" s="137"/>
    </row>
    <row r="10" spans="1:22">
      <c r="C10" s="51">
        <v>-5</v>
      </c>
      <c r="D10" s="52">
        <v>10</v>
      </c>
      <c r="E10" s="53">
        <v>-3</v>
      </c>
      <c r="H10" s="82">
        <v>-1</v>
      </c>
      <c r="I10" s="81">
        <v>7</v>
      </c>
      <c r="J10" s="81">
        <v>0</v>
      </c>
      <c r="V10" s="137"/>
    </row>
    <row r="11" spans="1:22">
      <c r="V11" s="137"/>
    </row>
    <row r="12" spans="1:22">
      <c r="A12" s="137"/>
      <c r="B12" s="137"/>
      <c r="C12" s="137"/>
      <c r="D12" s="137"/>
      <c r="E12" s="137"/>
      <c r="F12" s="137"/>
      <c r="G12" s="137"/>
      <c r="H12" s="137"/>
      <c r="I12" s="137"/>
      <c r="J12" s="137"/>
      <c r="K12" s="137"/>
      <c r="L12" s="137"/>
      <c r="M12" s="137"/>
      <c r="N12" s="137"/>
      <c r="O12" s="137"/>
      <c r="P12" s="137"/>
      <c r="Q12" s="137"/>
      <c r="R12" s="137"/>
      <c r="S12" s="137"/>
      <c r="T12" s="137"/>
      <c r="U12" s="137"/>
      <c r="V12" s="137"/>
    </row>
    <row r="13" spans="1:22">
      <c r="V13" s="137"/>
    </row>
    <row r="14" spans="1:22">
      <c r="A14" t="s">
        <v>12</v>
      </c>
      <c r="C14" s="44">
        <f t="array" ref="C14:E16">C8:E10-I8*L7:N9</f>
        <v>-6</v>
      </c>
      <c r="D14" s="45">
        <v>14</v>
      </c>
      <c r="E14" s="46">
        <v>-6</v>
      </c>
      <c r="G14" s="44">
        <f t="array" ref="G14:I16">C8:E10-I9*L7:N9</f>
        <v>-7</v>
      </c>
      <c r="H14" s="45">
        <v>14</v>
      </c>
      <c r="I14" s="46">
        <v>-6</v>
      </c>
      <c r="K14" s="44">
        <f t="array" ref="K14:M16">C8:E10-I10*L7:N9</f>
        <v>-11</v>
      </c>
      <c r="L14" s="45">
        <v>14</v>
      </c>
      <c r="M14" s="46">
        <v>-6</v>
      </c>
      <c r="V14" s="137"/>
    </row>
    <row r="15" spans="1:22">
      <c r="C15" s="44">
        <v>-8</v>
      </c>
      <c r="D15" s="45">
        <v>17</v>
      </c>
      <c r="E15" s="46">
        <v>-8</v>
      </c>
      <c r="G15" s="44">
        <v>-8</v>
      </c>
      <c r="H15" s="45">
        <v>16</v>
      </c>
      <c r="I15" s="46">
        <v>-8</v>
      </c>
      <c r="K15" s="44">
        <v>-8</v>
      </c>
      <c r="L15" s="45">
        <v>12</v>
      </c>
      <c r="M15" s="46">
        <v>-8</v>
      </c>
      <c r="V15" s="137"/>
    </row>
    <row r="16" spans="1:22">
      <c r="C16" s="44">
        <v>-5</v>
      </c>
      <c r="D16" s="45">
        <v>10</v>
      </c>
      <c r="E16" s="46">
        <v>-5</v>
      </c>
      <c r="G16" s="44">
        <v>-5</v>
      </c>
      <c r="H16" s="45">
        <v>10</v>
      </c>
      <c r="I16" s="46">
        <v>-6</v>
      </c>
      <c r="K16" s="44">
        <v>-5</v>
      </c>
      <c r="L16" s="45">
        <v>10</v>
      </c>
      <c r="M16" s="46">
        <v>-10</v>
      </c>
      <c r="V16" s="137"/>
    </row>
    <row r="17" spans="1:22">
      <c r="V17" s="137"/>
    </row>
    <row r="18" spans="1:22">
      <c r="O18" s="76" t="s">
        <v>152</v>
      </c>
      <c r="P18" s="26" t="s">
        <v>153</v>
      </c>
      <c r="Q18" s="26" t="s">
        <v>154</v>
      </c>
      <c r="V18" s="137"/>
    </row>
    <row r="19" spans="1:22">
      <c r="C19" s="22">
        <f t="array" ref="C19:E21">_xll.SysLinSing(C14:E16)</f>
        <v>0</v>
      </c>
      <c r="D19" s="23">
        <v>0</v>
      </c>
      <c r="E19" s="24">
        <v>-1</v>
      </c>
      <c r="G19" s="22">
        <f t="array" ref="G19:I21">_xll.SysLinSing(G14:I16)</f>
        <v>0</v>
      </c>
      <c r="H19" s="23">
        <v>2</v>
      </c>
      <c r="I19" s="24">
        <v>0</v>
      </c>
      <c r="K19" s="22">
        <f t="array" ref="K19:M21">_xll.SysLinSing(K14:M16)</f>
        <v>0</v>
      </c>
      <c r="L19" s="23">
        <v>0</v>
      </c>
      <c r="M19" s="24">
        <v>2</v>
      </c>
      <c r="O19" s="21">
        <v>-1</v>
      </c>
      <c r="P19" s="21">
        <v>2</v>
      </c>
      <c r="Q19" s="21">
        <v>2</v>
      </c>
      <c r="V19" s="137"/>
    </row>
    <row r="20" spans="1:22">
      <c r="C20" s="22">
        <v>0</v>
      </c>
      <c r="D20" s="23">
        <v>0</v>
      </c>
      <c r="E20" s="24">
        <v>0</v>
      </c>
      <c r="G20" s="22">
        <v>0</v>
      </c>
      <c r="H20" s="23">
        <v>1</v>
      </c>
      <c r="I20" s="24">
        <v>0</v>
      </c>
      <c r="K20" s="22">
        <v>0</v>
      </c>
      <c r="L20" s="23">
        <v>0</v>
      </c>
      <c r="M20" s="24">
        <v>2</v>
      </c>
      <c r="O20" s="21">
        <v>0</v>
      </c>
      <c r="P20" s="21">
        <v>1</v>
      </c>
      <c r="Q20" s="21">
        <v>2</v>
      </c>
      <c r="V20" s="137"/>
    </row>
    <row r="21" spans="1:22">
      <c r="C21" s="22">
        <v>0</v>
      </c>
      <c r="D21" s="23">
        <v>0</v>
      </c>
      <c r="E21" s="24">
        <v>1</v>
      </c>
      <c r="G21" s="22">
        <v>0</v>
      </c>
      <c r="H21" s="23">
        <v>0</v>
      </c>
      <c r="I21" s="24">
        <v>0</v>
      </c>
      <c r="K21" s="22">
        <v>0</v>
      </c>
      <c r="L21" s="23">
        <v>0</v>
      </c>
      <c r="M21" s="24">
        <v>1</v>
      </c>
      <c r="O21" s="21">
        <v>1</v>
      </c>
      <c r="P21" s="21">
        <v>0</v>
      </c>
      <c r="Q21" s="21">
        <v>1</v>
      </c>
      <c r="V21" s="137"/>
    </row>
    <row r="22" spans="1:22">
      <c r="V22" s="137"/>
    </row>
    <row r="23" spans="1:22">
      <c r="V23" s="137"/>
    </row>
    <row r="24" spans="1:22">
      <c r="A24" s="137"/>
      <c r="B24" s="137"/>
      <c r="C24" s="137"/>
      <c r="D24" s="137"/>
      <c r="E24" s="137"/>
      <c r="F24" s="137"/>
      <c r="G24" s="137"/>
      <c r="H24" s="137"/>
      <c r="I24" s="137"/>
      <c r="J24" s="137"/>
      <c r="K24" s="137"/>
      <c r="L24" s="137"/>
      <c r="M24" s="137"/>
      <c r="N24" s="137"/>
      <c r="O24" s="137"/>
      <c r="P24" s="137"/>
      <c r="Q24" s="137"/>
      <c r="R24" s="137"/>
      <c r="S24" s="137"/>
      <c r="T24" s="137"/>
      <c r="U24" s="137"/>
      <c r="V24" s="137"/>
    </row>
    <row r="25" spans="1:22">
      <c r="A25" t="s">
        <v>14</v>
      </c>
      <c r="B25" s="129" t="s">
        <v>3</v>
      </c>
      <c r="C25" s="129"/>
      <c r="D25" s="129"/>
      <c r="F25" s="77" t="s">
        <v>152</v>
      </c>
      <c r="G25" s="77" t="s">
        <v>153</v>
      </c>
      <c r="H25" s="77" t="s">
        <v>154</v>
      </c>
      <c r="J25" s="77" t="s">
        <v>116</v>
      </c>
      <c r="K25" s="77" t="s">
        <v>117</v>
      </c>
      <c r="L25" s="77" t="s">
        <v>118</v>
      </c>
      <c r="V25" s="137"/>
    </row>
    <row r="26" spans="1:22">
      <c r="B26" s="51">
        <v>-4</v>
      </c>
      <c r="C26" s="52">
        <v>14</v>
      </c>
      <c r="D26" s="53">
        <v>-6</v>
      </c>
      <c r="F26" s="44">
        <v>-1</v>
      </c>
      <c r="G26" s="45">
        <v>2</v>
      </c>
      <c r="H26" s="46">
        <v>2</v>
      </c>
      <c r="J26" s="22">
        <f t="array" ref="J26:L28">MMULT(B26:D28,F26:H28)</f>
        <v>-2</v>
      </c>
      <c r="K26" s="23">
        <v>6</v>
      </c>
      <c r="L26" s="24">
        <v>14</v>
      </c>
      <c r="V26" s="137"/>
    </row>
    <row r="27" spans="1:22">
      <c r="B27" s="51">
        <v>-8</v>
      </c>
      <c r="C27" s="52">
        <v>19</v>
      </c>
      <c r="D27" s="53">
        <v>-8</v>
      </c>
      <c r="F27" s="44">
        <v>0</v>
      </c>
      <c r="G27" s="45">
        <v>1</v>
      </c>
      <c r="H27" s="46">
        <v>2</v>
      </c>
      <c r="J27" s="22">
        <v>0</v>
      </c>
      <c r="K27" s="23">
        <v>3</v>
      </c>
      <c r="L27" s="24">
        <v>14</v>
      </c>
      <c r="V27" s="137"/>
    </row>
    <row r="28" spans="1:22">
      <c r="B28" s="51">
        <v>-5</v>
      </c>
      <c r="C28" s="52">
        <v>10</v>
      </c>
      <c r="D28" s="53">
        <v>-3</v>
      </c>
      <c r="F28" s="44">
        <v>1</v>
      </c>
      <c r="G28" s="45">
        <v>0</v>
      </c>
      <c r="H28" s="46">
        <v>1</v>
      </c>
      <c r="J28" s="22">
        <v>2</v>
      </c>
      <c r="K28" s="23">
        <v>0</v>
      </c>
      <c r="L28" s="24">
        <v>7</v>
      </c>
      <c r="V28" s="137"/>
    </row>
    <row r="29" spans="1:22">
      <c r="A29" s="137"/>
      <c r="B29" s="137"/>
      <c r="C29" s="137"/>
      <c r="D29" s="137"/>
      <c r="E29" s="137"/>
      <c r="F29" s="137"/>
      <c r="G29" s="137"/>
      <c r="H29" s="137"/>
      <c r="I29" s="137"/>
      <c r="J29" s="137"/>
      <c r="K29" s="137"/>
      <c r="L29" s="137"/>
      <c r="M29" s="137"/>
      <c r="N29" s="137"/>
      <c r="O29" s="137"/>
      <c r="P29" s="137"/>
      <c r="Q29" s="137"/>
      <c r="R29" s="137"/>
      <c r="S29" s="137"/>
      <c r="T29" s="137"/>
      <c r="U29" s="137"/>
      <c r="V29" s="137"/>
    </row>
    <row r="30" spans="1:22">
      <c r="A30" s="137"/>
      <c r="B30" s="137"/>
      <c r="C30" s="137"/>
      <c r="D30" s="137"/>
      <c r="E30" s="137"/>
      <c r="F30" s="137"/>
      <c r="G30" s="137"/>
      <c r="H30" s="137"/>
      <c r="I30" s="137"/>
      <c r="J30" s="137"/>
      <c r="K30" s="137"/>
      <c r="L30" s="137"/>
      <c r="M30" s="137"/>
      <c r="N30" s="137"/>
      <c r="O30" s="137"/>
      <c r="P30" s="137"/>
      <c r="Q30" s="137"/>
      <c r="R30" s="137"/>
      <c r="S30" s="137"/>
      <c r="T30" s="137"/>
      <c r="U30" s="137"/>
      <c r="V30" s="137"/>
    </row>
    <row r="31" spans="1:22" ht="17.25">
      <c r="A31" t="s">
        <v>18</v>
      </c>
      <c r="B31" s="106" t="s">
        <v>155</v>
      </c>
      <c r="C31" s="112"/>
      <c r="D31" s="113"/>
      <c r="F31" s="106" t="s">
        <v>3</v>
      </c>
      <c r="G31" s="112"/>
      <c r="H31" s="113"/>
      <c r="J31" s="106" t="s">
        <v>119</v>
      </c>
      <c r="K31" s="112"/>
      <c r="L31" s="113"/>
      <c r="N31" s="106" t="s">
        <v>156</v>
      </c>
      <c r="O31" s="112"/>
      <c r="P31" s="113"/>
      <c r="R31" s="106" t="s">
        <v>82</v>
      </c>
      <c r="S31" s="112"/>
      <c r="T31" s="113"/>
      <c r="V31" s="137"/>
    </row>
    <row r="32" spans="1:22">
      <c r="B32" s="44">
        <f t="array" ref="B32:D34">_xll.MInv(J26:L28)</f>
        <v>0.5</v>
      </c>
      <c r="C32" s="45">
        <v>-1</v>
      </c>
      <c r="D32" s="46">
        <v>1</v>
      </c>
      <c r="F32" s="44">
        <v>-4</v>
      </c>
      <c r="G32" s="45">
        <v>14</v>
      </c>
      <c r="H32" s="46">
        <v>-6</v>
      </c>
      <c r="J32" s="44">
        <v>-2</v>
      </c>
      <c r="K32" s="45">
        <v>6</v>
      </c>
      <c r="L32" s="46">
        <v>14</v>
      </c>
      <c r="N32" s="40">
        <f t="array" ref="N32:P34">MMULT(B32:D34,F32:H34)</f>
        <v>1</v>
      </c>
      <c r="O32" s="41">
        <v>-2</v>
      </c>
      <c r="P32" s="42">
        <v>2</v>
      </c>
      <c r="R32" s="32">
        <f t="array" ref="R32:T34">MMULT(N32:P34,J32:L34)</f>
        <v>2</v>
      </c>
      <c r="S32" s="33">
        <v>0</v>
      </c>
      <c r="T32" s="34">
        <v>0</v>
      </c>
      <c r="V32" s="137"/>
    </row>
    <row r="33" spans="1:22">
      <c r="B33" s="44">
        <v>0.66666666666666663</v>
      </c>
      <c r="C33" s="45">
        <v>-1</v>
      </c>
      <c r="D33" s="46">
        <v>0.66666666666666663</v>
      </c>
      <c r="F33" s="44">
        <v>-8</v>
      </c>
      <c r="G33" s="45">
        <v>19</v>
      </c>
      <c r="H33" s="46">
        <v>-8</v>
      </c>
      <c r="J33" s="44">
        <v>0</v>
      </c>
      <c r="K33" s="45">
        <v>3</v>
      </c>
      <c r="L33" s="46">
        <v>14</v>
      </c>
      <c r="N33" s="44">
        <v>2.0000000000000009</v>
      </c>
      <c r="O33" s="45">
        <v>-3.0000000000000018</v>
      </c>
      <c r="P33" s="46">
        <v>2</v>
      </c>
      <c r="R33" s="22">
        <v>-1.7763568394002505E-15</v>
      </c>
      <c r="S33" s="23">
        <v>3</v>
      </c>
      <c r="T33" s="24">
        <v>-1.4210854715202004E-14</v>
      </c>
      <c r="V33" s="137"/>
    </row>
    <row r="34" spans="1:22">
      <c r="B34" s="44">
        <v>-0.14285714285714285</v>
      </c>
      <c r="C34" s="45">
        <v>0.2857142857142857</v>
      </c>
      <c r="D34" s="46">
        <v>-0.14285714285714285</v>
      </c>
      <c r="F34" s="44">
        <v>-5</v>
      </c>
      <c r="G34" s="45">
        <v>10</v>
      </c>
      <c r="H34" s="46">
        <v>-3</v>
      </c>
      <c r="J34" s="44">
        <v>2</v>
      </c>
      <c r="K34" s="45">
        <v>0</v>
      </c>
      <c r="L34" s="46">
        <v>7</v>
      </c>
      <c r="N34" s="44">
        <v>-1</v>
      </c>
      <c r="O34" s="45">
        <v>1.9999999999999996</v>
      </c>
      <c r="P34" s="46">
        <v>-0.99999999999999978</v>
      </c>
      <c r="R34" s="22">
        <v>4.4408920985006262E-16</v>
      </c>
      <c r="S34" s="23">
        <v>-1.7763568394002505E-15</v>
      </c>
      <c r="T34" s="24">
        <v>6.9999999999999947</v>
      </c>
      <c r="V34" s="137"/>
    </row>
    <row r="35" spans="1:22">
      <c r="V35" s="137"/>
    </row>
    <row r="36" spans="1:22">
      <c r="V36" s="137"/>
    </row>
    <row r="37" spans="1:22">
      <c r="V37" s="137"/>
    </row>
    <row r="38" spans="1:22">
      <c r="V38" s="137"/>
    </row>
    <row r="39" spans="1:22">
      <c r="A39" s="137"/>
      <c r="B39" s="137"/>
      <c r="C39" s="137"/>
      <c r="D39" s="137"/>
      <c r="E39" s="137"/>
      <c r="F39" s="137"/>
      <c r="G39" s="137"/>
      <c r="H39" s="137"/>
      <c r="I39" s="137"/>
      <c r="J39" s="137"/>
      <c r="K39" s="137"/>
      <c r="L39" s="137"/>
      <c r="M39" s="137"/>
      <c r="N39" s="137"/>
      <c r="O39" s="137"/>
      <c r="P39" s="137"/>
      <c r="Q39" s="137"/>
      <c r="R39" s="137"/>
      <c r="S39" s="137"/>
      <c r="T39" s="137"/>
      <c r="U39" s="137"/>
      <c r="V39" s="137"/>
    </row>
  </sheetData>
  <mergeCells count="9">
    <mergeCell ref="R31:T31"/>
    <mergeCell ref="C7:E7"/>
    <mergeCell ref="I6:J6"/>
    <mergeCell ref="L6:N6"/>
    <mergeCell ref="B25:D25"/>
    <mergeCell ref="B31:D31"/>
    <mergeCell ref="F31:H31"/>
    <mergeCell ref="J31:L31"/>
    <mergeCell ref="N31:P31"/>
  </mergeCells>
  <pageMargins left="0.511811024" right="0.511811024" top="0.78740157499999996" bottom="0.78740157499999996" header="0.31496062000000002" footer="0.31496062000000002"/>
  <legacyDrawing r:id="rId1"/>
  <oleObjects>
    <oleObject progId="Equation.DSMT4" shapeId="12289" r:id="rId2"/>
  </oleObjects>
</worksheet>
</file>

<file path=xl/worksheets/sheet12.xml><?xml version="1.0" encoding="utf-8"?>
<worksheet xmlns="http://schemas.openxmlformats.org/spreadsheetml/2006/main" xmlns:r="http://schemas.openxmlformats.org/officeDocument/2006/relationships">
  <dimension ref="B7:J28"/>
  <sheetViews>
    <sheetView tabSelected="1" workbookViewId="0">
      <selection activeCell="P11" sqref="P11"/>
    </sheetView>
  </sheetViews>
  <sheetFormatPr defaultRowHeight="15"/>
  <sheetData>
    <row r="7" spans="2:10">
      <c r="B7" s="106" t="s">
        <v>3</v>
      </c>
      <c r="C7" s="112"/>
      <c r="D7" s="113"/>
      <c r="G7" s="120" t="s">
        <v>109</v>
      </c>
      <c r="H7" s="121"/>
      <c r="I7" s="121"/>
      <c r="J7" s="122"/>
    </row>
    <row r="8" spans="2:10">
      <c r="B8" s="51">
        <v>3</v>
      </c>
      <c r="C8" s="52">
        <v>1</v>
      </c>
      <c r="D8" s="53">
        <v>2</v>
      </c>
      <c r="G8" s="82" t="s">
        <v>100</v>
      </c>
      <c r="H8" s="82" t="s">
        <v>101</v>
      </c>
      <c r="I8" s="82" t="s">
        <v>102</v>
      </c>
      <c r="J8" s="82" t="s">
        <v>108</v>
      </c>
    </row>
    <row r="9" spans="2:10">
      <c r="B9" s="51">
        <v>1</v>
      </c>
      <c r="C9" s="52">
        <v>6</v>
      </c>
      <c r="D9" s="53">
        <v>4</v>
      </c>
      <c r="G9" s="82">
        <f t="array" ref="G9:J9">_xll.MCharPoly(B8:D10)</f>
        <v>63</v>
      </c>
      <c r="H9" s="82">
        <v>-60</v>
      </c>
      <c r="I9" s="82">
        <v>16</v>
      </c>
      <c r="J9" s="82">
        <v>-1</v>
      </c>
    </row>
    <row r="10" spans="2:10">
      <c r="B10" s="51">
        <v>2</v>
      </c>
      <c r="C10" s="52">
        <v>4</v>
      </c>
      <c r="D10" s="53">
        <v>7</v>
      </c>
    </row>
    <row r="11" spans="2:10" ht="17.25">
      <c r="G11" s="120" t="s">
        <v>157</v>
      </c>
      <c r="H11" s="121"/>
      <c r="I11" s="121"/>
      <c r="J11" s="122"/>
    </row>
    <row r="15" spans="2:10">
      <c r="C15" s="106" t="s">
        <v>3</v>
      </c>
      <c r="D15" s="112"/>
      <c r="E15" s="113"/>
      <c r="G15" s="106" t="s">
        <v>111</v>
      </c>
      <c r="H15" s="112"/>
      <c r="I15" s="113"/>
    </row>
    <row r="16" spans="2:10">
      <c r="C16" s="44">
        <v>3</v>
      </c>
      <c r="D16" s="45">
        <v>1</v>
      </c>
      <c r="E16" s="46">
        <v>2</v>
      </c>
      <c r="G16" s="44">
        <v>1</v>
      </c>
      <c r="H16" s="45">
        <v>0</v>
      </c>
      <c r="I16" s="46">
        <v>0</v>
      </c>
    </row>
    <row r="17" spans="3:9">
      <c r="C17" s="44">
        <v>1</v>
      </c>
      <c r="D17" s="45">
        <v>6</v>
      </c>
      <c r="E17" s="46">
        <v>4</v>
      </c>
      <c r="G17" s="44">
        <v>0</v>
      </c>
      <c r="H17" s="45">
        <v>1</v>
      </c>
      <c r="I17" s="46">
        <v>0</v>
      </c>
    </row>
    <row r="18" spans="3:9">
      <c r="C18" s="44">
        <v>2</v>
      </c>
      <c r="D18" s="45">
        <v>4</v>
      </c>
      <c r="E18" s="46">
        <v>7</v>
      </c>
      <c r="G18" s="44">
        <v>0</v>
      </c>
      <c r="H18" s="45">
        <v>0</v>
      </c>
      <c r="I18" s="46">
        <v>1</v>
      </c>
    </row>
    <row r="20" spans="3:9" ht="17.25">
      <c r="C20" s="106" t="s">
        <v>150</v>
      </c>
      <c r="D20" s="112"/>
      <c r="E20" s="113"/>
    </row>
    <row r="21" spans="3:9">
      <c r="C21" s="44">
        <f t="array" ref="C21:E23">MMULT(C16:E18,C16:E18)</f>
        <v>14</v>
      </c>
      <c r="D21" s="45">
        <v>17</v>
      </c>
      <c r="E21" s="46">
        <v>24</v>
      </c>
      <c r="G21" s="106" t="s">
        <v>110</v>
      </c>
      <c r="H21" s="112"/>
      <c r="I21" s="113"/>
    </row>
    <row r="22" spans="3:9">
      <c r="C22" s="44">
        <v>17</v>
      </c>
      <c r="D22" s="45">
        <v>53</v>
      </c>
      <c r="E22" s="46">
        <v>54</v>
      </c>
      <c r="G22" s="22">
        <f t="array" ref="G22:I24">G9*G16:I18+H9*C16:E18+I9*C21:E23+J9*C26:E28</f>
        <v>0</v>
      </c>
      <c r="H22" s="23">
        <v>0</v>
      </c>
      <c r="I22" s="24">
        <v>0</v>
      </c>
    </row>
    <row r="23" spans="3:9">
      <c r="C23" s="44">
        <v>24</v>
      </c>
      <c r="D23" s="45">
        <v>54</v>
      </c>
      <c r="E23" s="46">
        <v>69</v>
      </c>
      <c r="G23" s="22">
        <v>0</v>
      </c>
      <c r="H23" s="23">
        <v>0</v>
      </c>
      <c r="I23" s="24">
        <v>0</v>
      </c>
    </row>
    <row r="24" spans="3:9">
      <c r="G24" s="22">
        <v>0</v>
      </c>
      <c r="H24" s="23">
        <v>0</v>
      </c>
      <c r="I24" s="24">
        <v>0</v>
      </c>
    </row>
    <row r="25" spans="3:9" ht="17.25">
      <c r="C25" s="106" t="s">
        <v>151</v>
      </c>
      <c r="D25" s="112"/>
      <c r="E25" s="113"/>
    </row>
    <row r="26" spans="3:9">
      <c r="C26" s="44">
        <f t="array" ref="C26:E28">MMULT(C16:E18,C21:E23)</f>
        <v>107</v>
      </c>
      <c r="D26" s="45">
        <v>212</v>
      </c>
      <c r="E26" s="46">
        <v>264</v>
      </c>
    </row>
    <row r="27" spans="3:9">
      <c r="C27" s="44">
        <v>212</v>
      </c>
      <c r="D27" s="45">
        <v>551</v>
      </c>
      <c r="E27" s="46">
        <v>624</v>
      </c>
    </row>
    <row r="28" spans="3:9">
      <c r="C28" s="44">
        <v>264</v>
      </c>
      <c r="D28" s="45">
        <v>624</v>
      </c>
      <c r="E28" s="46">
        <v>747</v>
      </c>
    </row>
  </sheetData>
  <mergeCells count="8">
    <mergeCell ref="C25:E25"/>
    <mergeCell ref="G15:I15"/>
    <mergeCell ref="G21:I21"/>
    <mergeCell ref="B7:D7"/>
    <mergeCell ref="G7:J7"/>
    <mergeCell ref="G11:J11"/>
    <mergeCell ref="C15:E15"/>
    <mergeCell ref="C20:E20"/>
  </mergeCells>
  <pageMargins left="0.511811024" right="0.511811024" top="0.78740157499999996" bottom="0.78740157499999996" header="0.31496062000000002" footer="0.31496062000000002"/>
  <legacyDrawing r:id="rId1"/>
  <oleObjects>
    <oleObject progId="Equation.DSMT4" shapeId="13313" r:id="rId2"/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12</vt:i4>
      </vt:variant>
    </vt:vector>
  </HeadingPairs>
  <TitlesOfParts>
    <vt:vector size="12" baseType="lpstr"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IAGO</dc:creator>
  <cp:lastModifiedBy>IAGO</cp:lastModifiedBy>
  <dcterms:created xsi:type="dcterms:W3CDTF">2019-01-16T23:02:36Z</dcterms:created>
  <dcterms:modified xsi:type="dcterms:W3CDTF">2019-02-15T21:11:19Z</dcterms:modified>
</cp:coreProperties>
</file>